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M:\Documents\Dell\Formation\Pompier\"/>
    </mc:Choice>
  </mc:AlternateContent>
  <bookViews>
    <workbookView xWindow="240" yWindow="108" windowWidth="14808" windowHeight="8016" activeTab="1"/>
  </bookViews>
  <sheets>
    <sheet name="Adresse" sheetId="1" r:id="rId1"/>
    <sheet name="Personnel" sheetId="3" r:id="rId2"/>
    <sheet name="Statistique" sheetId="4" r:id="rId3"/>
    <sheet name="Edition" sheetId="5" r:id="rId4"/>
    <sheet name="Bilan Année N" sheetId="6" r:id="rId5"/>
    <sheet name="Liste de Données" sheetId="2" state="hidden" r:id="rId6"/>
  </sheets>
  <definedNames>
    <definedName name="NumTournée">Edition!$J$3</definedName>
    <definedName name="Personnel">Pompiers[#All]</definedName>
    <definedName name="_xlnm.Print_Area" localSheetId="3">Edition!$A$1:$K$107</definedName>
  </definedNames>
  <calcPr calcId="152511"/>
  <pivotCaches>
    <pivotCache cacheId="140" r:id="rId7"/>
  </pivotCaches>
</workbook>
</file>

<file path=xl/calcChain.xml><?xml version="1.0" encoding="utf-8"?>
<calcChain xmlns="http://schemas.openxmlformats.org/spreadsheetml/2006/main">
  <c r="L16" i="5" l="1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G6" i="6" l="1"/>
  <c r="G7" i="6"/>
  <c r="G8" i="6"/>
  <c r="G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5" i="6"/>
  <c r="E1" i="6" l="1"/>
  <c r="C15" i="5" l="1"/>
  <c r="L15" i="5" s="1"/>
  <c r="B15" i="5"/>
  <c r="H1" i="5" l="1"/>
  <c r="J4" i="5"/>
  <c r="A4" i="5"/>
  <c r="A3" i="5"/>
  <c r="J3" i="5"/>
  <c r="D41" i="3" l="1"/>
  <c r="H299" i="1" l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C26" i="4" l="1"/>
  <c r="H298" i="1"/>
  <c r="D56" i="3"/>
  <c r="D55" i="3"/>
  <c r="D40" i="3"/>
  <c r="D52" i="3"/>
  <c r="D49" i="3"/>
  <c r="D48" i="3"/>
  <c r="D47" i="3"/>
  <c r="D36" i="3"/>
  <c r="D33" i="3"/>
  <c r="D9" i="3"/>
  <c r="D45" i="3"/>
  <c r="D44" i="3"/>
  <c r="D43" i="3"/>
  <c r="D42" i="3"/>
  <c r="D39" i="3"/>
  <c r="D38" i="3"/>
  <c r="D37" i="3"/>
  <c r="D54" i="3"/>
  <c r="D35" i="3"/>
  <c r="D34" i="3"/>
  <c r="D32" i="3"/>
  <c r="D31" i="3"/>
  <c r="D30" i="3"/>
  <c r="D29" i="3"/>
  <c r="D28" i="3"/>
  <c r="D27" i="3"/>
  <c r="D26" i="3"/>
  <c r="D53" i="3"/>
  <c r="D51" i="3"/>
  <c r="D25" i="3"/>
  <c r="D24" i="3"/>
  <c r="D23" i="3"/>
  <c r="D22" i="3"/>
  <c r="D21" i="3"/>
  <c r="D20" i="3"/>
  <c r="D19" i="3"/>
  <c r="D18" i="3"/>
  <c r="D17" i="3"/>
  <c r="D16" i="3"/>
  <c r="D15" i="3"/>
  <c r="D13" i="3"/>
  <c r="D14" i="3"/>
  <c r="D12" i="3"/>
  <c r="D11" i="3"/>
  <c r="D10" i="3"/>
  <c r="D50" i="3"/>
  <c r="D46" i="3"/>
  <c r="D8" i="3"/>
  <c r="D7" i="3"/>
  <c r="D6" i="3"/>
  <c r="D5" i="3"/>
  <c r="D4" i="3"/>
  <c r="D3" i="3"/>
  <c r="D2" i="3"/>
</calcChain>
</file>

<file path=xl/sharedStrings.xml><?xml version="1.0" encoding="utf-8"?>
<sst xmlns="http://schemas.openxmlformats.org/spreadsheetml/2006/main" count="3006" uniqueCount="852">
  <si>
    <t>Commune</t>
  </si>
  <si>
    <t>Rue</t>
  </si>
  <si>
    <t>Type</t>
  </si>
  <si>
    <t>Article</t>
  </si>
  <si>
    <t>Adresse Complète</t>
  </si>
  <si>
    <t>N° de Tournée</t>
  </si>
  <si>
    <t>Amanlis</t>
  </si>
  <si>
    <t>Brie</t>
  </si>
  <si>
    <t>Essé</t>
  </si>
  <si>
    <t>Janzé</t>
  </si>
  <si>
    <t>Saulnières</t>
  </si>
  <si>
    <t>Allée</t>
  </si>
  <si>
    <t>Avenue</t>
  </si>
  <si>
    <t>Boulevard</t>
  </si>
  <si>
    <t>Chemin</t>
  </si>
  <si>
    <t>Impasse</t>
  </si>
  <si>
    <t>Lotissement</t>
  </si>
  <si>
    <t>Passage</t>
  </si>
  <si>
    <t>Place</t>
  </si>
  <si>
    <t>Résidence</t>
  </si>
  <si>
    <t>Ruelle</t>
  </si>
  <si>
    <t>Z.A.</t>
  </si>
  <si>
    <t>Z.I.</t>
  </si>
  <si>
    <t>D'</t>
  </si>
  <si>
    <t>De</t>
  </si>
  <si>
    <t>Des</t>
  </si>
  <si>
    <t>Du</t>
  </si>
  <si>
    <t>L'</t>
  </si>
  <si>
    <t>La</t>
  </si>
  <si>
    <t>Le</t>
  </si>
  <si>
    <t>Les</t>
  </si>
  <si>
    <t xml:space="preserve">Nombre de Boites </t>
  </si>
  <si>
    <t>Pompier</t>
  </si>
  <si>
    <t>Nom</t>
  </si>
  <si>
    <t>Prénom</t>
  </si>
  <si>
    <t>Complet</t>
  </si>
  <si>
    <t>ALIX</t>
  </si>
  <si>
    <t>Laurent</t>
  </si>
  <si>
    <t>AUBRY</t>
  </si>
  <si>
    <t>Christophe</t>
  </si>
  <si>
    <t>AULNETTE</t>
  </si>
  <si>
    <t>Romain</t>
  </si>
  <si>
    <t>BARBOU</t>
  </si>
  <si>
    <t>Quentin</t>
  </si>
  <si>
    <t>BONNAMY</t>
  </si>
  <si>
    <t>Stephen</t>
  </si>
  <si>
    <t>BOURGOGNE</t>
  </si>
  <si>
    <t>Damien</t>
  </si>
  <si>
    <t>CELLIER</t>
  </si>
  <si>
    <t>Estelle</t>
  </si>
  <si>
    <t>CLOLUS</t>
  </si>
  <si>
    <t>Emmanuel</t>
  </si>
  <si>
    <t>DENIEUL</t>
  </si>
  <si>
    <t>Louisane</t>
  </si>
  <si>
    <t>DUCLOS</t>
  </si>
  <si>
    <t>Bertrand</t>
  </si>
  <si>
    <t>FAUVEL</t>
  </si>
  <si>
    <t>Claire</t>
  </si>
  <si>
    <t>FONTAINE</t>
  </si>
  <si>
    <t>Baptiste</t>
  </si>
  <si>
    <t>FROSTIN</t>
  </si>
  <si>
    <t>Yann</t>
  </si>
  <si>
    <t>William</t>
  </si>
  <si>
    <t>GAUNIER</t>
  </si>
  <si>
    <t>Jean-Claude</t>
  </si>
  <si>
    <t>GAUTHIER</t>
  </si>
  <si>
    <t>Sébastien</t>
  </si>
  <si>
    <t>GIRARD</t>
  </si>
  <si>
    <t>Mikaël</t>
  </si>
  <si>
    <t>GODAIS</t>
  </si>
  <si>
    <t>Florian</t>
  </si>
  <si>
    <t>GODET</t>
  </si>
  <si>
    <t>Tom</t>
  </si>
  <si>
    <t>Mathieu</t>
  </si>
  <si>
    <t>GUERINEL</t>
  </si>
  <si>
    <t>GUINE</t>
  </si>
  <si>
    <t>Ronan</t>
  </si>
  <si>
    <t>HAUBOIS</t>
  </si>
  <si>
    <t>Samuel</t>
  </si>
  <si>
    <t>HUDON</t>
  </si>
  <si>
    <t>Ludovic</t>
  </si>
  <si>
    <t>HUET</t>
  </si>
  <si>
    <t>Mathias</t>
  </si>
  <si>
    <t>Stéphane</t>
  </si>
  <si>
    <t>Actif</t>
  </si>
  <si>
    <t>GINGUENE</t>
  </si>
  <si>
    <t>Laetitia</t>
  </si>
  <si>
    <t>JUVIN</t>
  </si>
  <si>
    <t>Anthony</t>
  </si>
  <si>
    <t>KEREBEL</t>
  </si>
  <si>
    <t>Jérémie</t>
  </si>
  <si>
    <t>LAUTE</t>
  </si>
  <si>
    <t>Morgan</t>
  </si>
  <si>
    <t>LE GUILLOU</t>
  </si>
  <si>
    <t>MARTIN</t>
  </si>
  <si>
    <t>Fabien</t>
  </si>
  <si>
    <t>MASSE</t>
  </si>
  <si>
    <t>MENARD</t>
  </si>
  <si>
    <t>Nicolas</t>
  </si>
  <si>
    <t>NORMAND</t>
  </si>
  <si>
    <t>Eloise</t>
  </si>
  <si>
    <t>PEYS</t>
  </si>
  <si>
    <t>Yhoan</t>
  </si>
  <si>
    <t>PIGEON</t>
  </si>
  <si>
    <t>Catherine</t>
  </si>
  <si>
    <t>POLIGNE</t>
  </si>
  <si>
    <t>PRODHOMME</t>
  </si>
  <si>
    <t>Emannuel</t>
  </si>
  <si>
    <t>RAIMBAUD</t>
  </si>
  <si>
    <t>Mehdi</t>
  </si>
  <si>
    <t>SUBIRY</t>
  </si>
  <si>
    <t>Gaël</t>
  </si>
  <si>
    <t>TESSIER</t>
  </si>
  <si>
    <t>VIEL</t>
  </si>
  <si>
    <t>Désiré</t>
  </si>
  <si>
    <t>Maurice</t>
  </si>
  <si>
    <t>VIGNON</t>
  </si>
  <si>
    <t>Pierre</t>
  </si>
  <si>
    <t>CHARAUD</t>
  </si>
  <si>
    <t>MOLLET</t>
  </si>
  <si>
    <t>Meggane</t>
  </si>
  <si>
    <t>POIRIER</t>
  </si>
  <si>
    <t>Valentin</t>
  </si>
  <si>
    <t>Calendrier</t>
  </si>
  <si>
    <t>OUI</t>
  </si>
  <si>
    <t>NON</t>
  </si>
  <si>
    <t>A VERIFIER</t>
  </si>
  <si>
    <t>DOUBLE CASQUE</t>
  </si>
  <si>
    <t>PUB</t>
  </si>
  <si>
    <t>PERSONNEL</t>
  </si>
  <si>
    <t>BESNARD</t>
  </si>
  <si>
    <t>Guillaume</t>
  </si>
  <si>
    <t>BOIS</t>
  </si>
  <si>
    <t>Lucile</t>
  </si>
  <si>
    <t>DAVY</t>
  </si>
  <si>
    <t>Gaëlle</t>
  </si>
  <si>
    <t>JOUAN</t>
  </si>
  <si>
    <t>Franck</t>
  </si>
  <si>
    <t>ROULLIER</t>
  </si>
  <si>
    <t>RENIER</t>
  </si>
  <si>
    <t>De La</t>
  </si>
  <si>
    <t>De L'</t>
  </si>
  <si>
    <t>Yve</t>
  </si>
  <si>
    <t>Coquelicots</t>
  </si>
  <si>
    <t>Jonquilles</t>
  </si>
  <si>
    <t>Verger</t>
  </si>
  <si>
    <t>Lieu-Dit</t>
  </si>
  <si>
    <t>rue</t>
  </si>
  <si>
    <t>passage</t>
  </si>
  <si>
    <t>Abbé Michel Sourdin</t>
  </si>
  <si>
    <t>Alouettes</t>
  </si>
  <si>
    <t>Alsace</t>
  </si>
  <si>
    <t>Anatole Le Braz</t>
  </si>
  <si>
    <t>Ancien Four</t>
  </si>
  <si>
    <t>André de Villoutreys</t>
  </si>
  <si>
    <t>Aristide Briand</t>
  </si>
  <si>
    <t>Armand Jouault</t>
  </si>
  <si>
    <t>Aubinière</t>
  </si>
  <si>
    <t>Auditoire</t>
  </si>
  <si>
    <t>Aulnais</t>
  </si>
  <si>
    <t>Aulnes</t>
  </si>
  <si>
    <t>Aumône</t>
  </si>
  <si>
    <t>Auvergne</t>
  </si>
  <si>
    <t>Bain</t>
  </si>
  <si>
    <t>Balazerie</t>
  </si>
  <si>
    <t>Barre</t>
  </si>
  <si>
    <t>Barrière</t>
  </si>
  <si>
    <t>Bas Garmeaux</t>
  </si>
  <si>
    <t>Bas Pilier</t>
  </si>
  <si>
    <t>Bas Taucé</t>
  </si>
  <si>
    <t>Bas Villerault</t>
  </si>
  <si>
    <t>Basse Epine</t>
  </si>
  <si>
    <t>Basse Haslerie</t>
  </si>
  <si>
    <t>Basse Saudrais</t>
  </si>
  <si>
    <t>Beauregard</t>
  </si>
  <si>
    <t>Beausejour</t>
  </si>
  <si>
    <t>Bel Air</t>
  </si>
  <si>
    <t>Béliard</t>
  </si>
  <si>
    <t>Bellangerie</t>
  </si>
  <si>
    <t>Belle Ile</t>
  </si>
  <si>
    <t>Bellevue</t>
  </si>
  <si>
    <t>Bénardière</t>
  </si>
  <si>
    <t>Berger</t>
  </si>
  <si>
    <t>Blés d' Or</t>
  </si>
  <si>
    <t>Bleuets</t>
  </si>
  <si>
    <t>Bocage</t>
  </si>
  <si>
    <t>Bois Bouzard</t>
  </si>
  <si>
    <t>Bois De La Salle</t>
  </si>
  <si>
    <t>Bois De Teillay</t>
  </si>
  <si>
    <t>Bois Rouger</t>
  </si>
  <si>
    <t>Bouderie</t>
  </si>
  <si>
    <t>Bouillons</t>
  </si>
  <si>
    <t>Bourgogne</t>
  </si>
  <si>
    <t>Bournichais</t>
  </si>
  <si>
    <t>Bout De Lande</t>
  </si>
  <si>
    <t>Braudrières</t>
  </si>
  <si>
    <t>Brehat</t>
  </si>
  <si>
    <t>Breil</t>
  </si>
  <si>
    <t xml:space="preserve">Briqueterie </t>
  </si>
  <si>
    <t>Brisque</t>
  </si>
  <si>
    <t>Bruère Garmeaux</t>
  </si>
  <si>
    <t>Brûlon</t>
  </si>
  <si>
    <t>Bruyère Des Landes</t>
  </si>
  <si>
    <t>Butaines</t>
  </si>
  <si>
    <t>Butaudière</t>
  </si>
  <si>
    <t>Butte A Madame</t>
  </si>
  <si>
    <t>Butte De La Touche</t>
  </si>
  <si>
    <t>Butte Pontais</t>
  </si>
  <si>
    <t>Cahours</t>
  </si>
  <si>
    <t>Carrières De Mont Louis</t>
  </si>
  <si>
    <t>Cèdres</t>
  </si>
  <si>
    <t>Châlerie</t>
  </si>
  <si>
    <t>Champ Du Chêne</t>
  </si>
  <si>
    <t>Champ Ménard</t>
  </si>
  <si>
    <t>Champ Morin</t>
  </si>
  <si>
    <t>Champ Normand</t>
  </si>
  <si>
    <t>Champs Blancs</t>
  </si>
  <si>
    <t>Chanoine Rossignol</t>
  </si>
  <si>
    <t>Chapeau Rouge</t>
  </si>
  <si>
    <t>Chardonnerets</t>
  </si>
  <si>
    <t>Charles Lindbergh</t>
  </si>
  <si>
    <t>Charnais</t>
  </si>
  <si>
    <t>Chataigneraie</t>
  </si>
  <si>
    <t>Chateaubriand</t>
  </si>
  <si>
    <t>Chateaugiron</t>
  </si>
  <si>
    <t>Chenardière</t>
  </si>
  <si>
    <t>Chêne Au Thirel</t>
  </si>
  <si>
    <t>Chesnaie</t>
  </si>
  <si>
    <t>Chevaye</t>
  </si>
  <si>
    <t>Chubardière</t>
  </si>
  <si>
    <t>Citadelle</t>
  </si>
  <si>
    <t>Claude Monet</t>
  </si>
  <si>
    <t>Clemenceau</t>
  </si>
  <si>
    <t>Clément Ader</t>
  </si>
  <si>
    <t>Clouyère</t>
  </si>
  <si>
    <t>Colinerie</t>
  </si>
  <si>
    <t>Cordiers</t>
  </si>
  <si>
    <t>Couaillon</t>
  </si>
  <si>
    <t>Cour Saint Michel</t>
  </si>
  <si>
    <t>Cour Verte</t>
  </si>
  <si>
    <t>Courrie</t>
  </si>
  <si>
    <t>Cours</t>
  </si>
  <si>
    <t>Cours Baguers</t>
  </si>
  <si>
    <t>Cours Bohalles</t>
  </si>
  <si>
    <t>Cours Breton</t>
  </si>
  <si>
    <t>Cours Du Tertre</t>
  </si>
  <si>
    <t>Cours Egasses</t>
  </si>
  <si>
    <t>Cours Hallee</t>
  </si>
  <si>
    <t>Cours Jan</t>
  </si>
  <si>
    <t>Cours Mollets</t>
  </si>
  <si>
    <t>Cours Morin</t>
  </si>
  <si>
    <t>Cours Mouillés</t>
  </si>
  <si>
    <t>Cours Roger</t>
  </si>
  <si>
    <t>Cours Senails</t>
  </si>
  <si>
    <t>Croix Blanche</t>
  </si>
  <si>
    <t>Croix Close</t>
  </si>
  <si>
    <t>Croix De L'Homel</t>
  </si>
  <si>
    <t>Culoisel</t>
  </si>
  <si>
    <t>Cytises</t>
  </si>
  <si>
    <t>Davière</t>
  </si>
  <si>
    <t>Debout</t>
  </si>
  <si>
    <t>Docteur Roux</t>
  </si>
  <si>
    <t>Douet Aux Merles</t>
  </si>
  <si>
    <t>Ebeaupin</t>
  </si>
  <si>
    <t>Enclume</t>
  </si>
  <si>
    <t>Ecobuts</t>
  </si>
  <si>
    <t>Emile Zola</t>
  </si>
  <si>
    <t>Epralaye</t>
  </si>
  <si>
    <t>Euche</t>
  </si>
  <si>
    <t>Epine</t>
  </si>
  <si>
    <t>Ferme</t>
  </si>
  <si>
    <t>Flandres Dunkerque</t>
  </si>
  <si>
    <t>Fontaine</t>
  </si>
  <si>
    <t>Forge</t>
  </si>
  <si>
    <t>Forgerons</t>
  </si>
  <si>
    <t>Fourches</t>
  </si>
  <si>
    <t>Foutière</t>
  </si>
  <si>
    <t>Franceule</t>
  </si>
  <si>
    <t>Fresne</t>
  </si>
  <si>
    <t>Frogerie</t>
  </si>
  <si>
    <t>Gaigne</t>
  </si>
  <si>
    <t>Gal de Langle De Carly</t>
  </si>
  <si>
    <t>Gambetta</t>
  </si>
  <si>
    <t>Garde</t>
  </si>
  <si>
    <t>Gare</t>
  </si>
  <si>
    <t>Garmeaux</t>
  </si>
  <si>
    <t>Gautier</t>
  </si>
  <si>
    <t>Général De Gaulle</t>
  </si>
  <si>
    <t>Genets</t>
  </si>
  <si>
    <t>Glenans</t>
  </si>
  <si>
    <t>Godfrière</t>
  </si>
  <si>
    <t>Gouail</t>
  </si>
  <si>
    <t>Grand Fresne</t>
  </si>
  <si>
    <t>Gravier</t>
  </si>
  <si>
    <t>Grées</t>
  </si>
  <si>
    <t>Griette</t>
  </si>
  <si>
    <t>Groix</t>
  </si>
  <si>
    <t>Haie De Teillay</t>
  </si>
  <si>
    <t>Haie Terrée</t>
  </si>
  <si>
    <t>Halles</t>
  </si>
  <si>
    <t xml:space="preserve">Halles </t>
  </si>
  <si>
    <t>Hardier</t>
  </si>
  <si>
    <t>Haut Culoisel</t>
  </si>
  <si>
    <t>Haut Garmeaux</t>
  </si>
  <si>
    <t>Haut Pilier</t>
  </si>
  <si>
    <t>Haut Pontais</t>
  </si>
  <si>
    <t>Haut Taucé</t>
  </si>
  <si>
    <t>Haut Yves</t>
  </si>
  <si>
    <t>Haute Benardiere</t>
  </si>
  <si>
    <t>Haute Epine</t>
  </si>
  <si>
    <t>Haute Godfrière</t>
  </si>
  <si>
    <t>Haute Haslerie</t>
  </si>
  <si>
    <t>Haute Saudrais</t>
  </si>
  <si>
    <t>Hautes Forges</t>
  </si>
  <si>
    <t>Hélaudière</t>
  </si>
  <si>
    <t>Helene Boucher</t>
  </si>
  <si>
    <t>Heulvrais</t>
  </si>
  <si>
    <t>Hicquellerie</t>
  </si>
  <si>
    <t>Hirondelles</t>
  </si>
  <si>
    <t>Homel</t>
  </si>
  <si>
    <t>Horais</t>
  </si>
  <si>
    <t>Houat</t>
  </si>
  <si>
    <t>Houlette</t>
  </si>
  <si>
    <t>Houssard</t>
  </si>
  <si>
    <t>Huberdière</t>
  </si>
  <si>
    <t>Jacqueline Auriol</t>
  </si>
  <si>
    <t>Jaques Prevert</t>
  </si>
  <si>
    <t>Jagotterie</t>
  </si>
  <si>
    <t>Jardin</t>
  </si>
  <si>
    <t>Jaroussaye</t>
  </si>
  <si>
    <t>Jaril</t>
  </si>
  <si>
    <t>Jean Charcot</t>
  </si>
  <si>
    <t>Jean Gabin</t>
  </si>
  <si>
    <t>Jean Marie Gaultier</t>
  </si>
  <si>
    <t>Jean Marie Lacire</t>
  </si>
  <si>
    <t>Jean Mermoz</t>
  </si>
  <si>
    <t>Jean Robic</t>
  </si>
  <si>
    <t>Jules Verne</t>
  </si>
  <si>
    <t>L'Hotel De Ville</t>
  </si>
  <si>
    <t>L'Octroi</t>
  </si>
  <si>
    <t>Lanceule</t>
  </si>
  <si>
    <t>Lande</t>
  </si>
  <si>
    <t>Lande au Brun</t>
  </si>
  <si>
    <t>Lande De Garmeaux</t>
  </si>
  <si>
    <t>Lande Marie</t>
  </si>
  <si>
    <t>Langeote</t>
  </si>
  <si>
    <t>Lantivy</t>
  </si>
  <si>
    <t>Launay</t>
  </si>
  <si>
    <t>Lavoir</t>
  </si>
  <si>
    <t>Leon Thebault</t>
  </si>
  <si>
    <t>Levain</t>
  </si>
  <si>
    <t>Lino Ventura</t>
  </si>
  <si>
    <t>Loge</t>
  </si>
  <si>
    <t>Loge Marie</t>
  </si>
  <si>
    <t>Louis Amoureux</t>
  </si>
  <si>
    <t>Louis Bleriot</t>
  </si>
  <si>
    <t>Malvrais</t>
  </si>
  <si>
    <t>Marcel Cerdan</t>
  </si>
  <si>
    <t>Marcel Pagnol</t>
  </si>
  <si>
    <t>Mare Gauvin</t>
  </si>
  <si>
    <t>Marie Soraye</t>
  </si>
  <si>
    <t>Martinière</t>
  </si>
  <si>
    <t>Massonière</t>
  </si>
  <si>
    <t>Mathurin Meheut</t>
  </si>
  <si>
    <t>Melezes</t>
  </si>
  <si>
    <t>Mémenier</t>
  </si>
  <si>
    <t>Ménil</t>
  </si>
  <si>
    <t>Merquelande</t>
  </si>
  <si>
    <t>Mesanges</t>
  </si>
  <si>
    <t>Métairie Neuve</t>
  </si>
  <si>
    <t>Meuniers</t>
  </si>
  <si>
    <t>Molene</t>
  </si>
  <si>
    <t>Mortière</t>
  </si>
  <si>
    <t>Mottay</t>
  </si>
  <si>
    <t>Motte</t>
  </si>
  <si>
    <t>Moufelle</t>
  </si>
  <si>
    <t>Moulin</t>
  </si>
  <si>
    <t>Moulin A Vent De La Jaroussaye</t>
  </si>
  <si>
    <t>Nantaise</t>
  </si>
  <si>
    <t>Nationale</t>
  </si>
  <si>
    <t>Noës Eon</t>
  </si>
  <si>
    <t>Ondines</t>
  </si>
  <si>
    <t>Ormeaux Du Midi</t>
  </si>
  <si>
    <t>Ormeaux Du Nord</t>
  </si>
  <si>
    <t>Ouches</t>
  </si>
  <si>
    <t>Ouessant</t>
  </si>
  <si>
    <t>Pablo Picasso</t>
  </si>
  <si>
    <t>Pacaudais</t>
  </si>
  <si>
    <t>Paix</t>
  </si>
  <si>
    <t>Panchavalière</t>
  </si>
  <si>
    <t>Parpaignon</t>
  </si>
  <si>
    <t>Pas</t>
  </si>
  <si>
    <t>Passe-Debout</t>
  </si>
  <si>
    <t>Pasteur</t>
  </si>
  <si>
    <t>Pâtis Des Tombes</t>
  </si>
  <si>
    <t>Pâtis Sauge</t>
  </si>
  <si>
    <t>Pâtissiaux</t>
  </si>
  <si>
    <t>Paul Cézanne</t>
  </si>
  <si>
    <t>Paul Féval</t>
  </si>
  <si>
    <t>Paul Gauguin</t>
  </si>
  <si>
    <t>Paul Painleve</t>
  </si>
  <si>
    <t>Paul Valery</t>
  </si>
  <si>
    <t>Pavillon</t>
  </si>
  <si>
    <t>Perche</t>
  </si>
  <si>
    <t>Perettes</t>
  </si>
  <si>
    <t>Perrière</t>
  </si>
  <si>
    <t>Perrières</t>
  </si>
  <si>
    <t>Perrière Des Landes</t>
  </si>
  <si>
    <t>Pervenches</t>
  </si>
  <si>
    <t>Petit Bellevue</t>
  </si>
  <si>
    <t>Petit Brûlon</t>
  </si>
  <si>
    <t>Petit Fresne</t>
  </si>
  <si>
    <t>Petite Garde</t>
  </si>
  <si>
    <t>Piaillerie</t>
  </si>
  <si>
    <t>Pierre Aristide Breal</t>
  </si>
  <si>
    <t>Pierre Auguste Renoir</t>
  </si>
  <si>
    <t>Pierre De Coubertin</t>
  </si>
  <si>
    <t>Pierre De Ronsard</t>
  </si>
  <si>
    <t>Pierre et Marie Curie</t>
  </si>
  <si>
    <t>Pierre Loti</t>
  </si>
  <si>
    <t>Pilais</t>
  </si>
  <si>
    <t>Pilier Du Milieu</t>
  </si>
  <si>
    <t>Pinotière</t>
  </si>
  <si>
    <t>Planche</t>
  </si>
  <si>
    <t>Planchette</t>
  </si>
  <si>
    <t>Plazanet</t>
  </si>
  <si>
    <t>Pointe</t>
  </si>
  <si>
    <t>Portail De La Godefriere</t>
  </si>
  <si>
    <t>Poulier</t>
  </si>
  <si>
    <t>Pourtour Du Champ De Foire</t>
  </si>
  <si>
    <t>Pré Aubert</t>
  </si>
  <si>
    <t>Prés Landais</t>
  </si>
  <si>
    <t>Primeveres</t>
  </si>
  <si>
    <t>Quatre Chênes</t>
  </si>
  <si>
    <t>Ranjardière</t>
  </si>
  <si>
    <t>Réda</t>
  </si>
  <si>
    <t>Renaudais</t>
  </si>
  <si>
    <t>Rennes</t>
  </si>
  <si>
    <t>Republique</t>
  </si>
  <si>
    <t>Rimbouillères</t>
  </si>
  <si>
    <t>Rivière Bodin</t>
  </si>
  <si>
    <t>Robidelais</t>
  </si>
  <si>
    <t>Rocher</t>
  </si>
  <si>
    <t>Rocton</t>
  </si>
  <si>
    <t>Roncerays</t>
  </si>
  <si>
    <t>Rougerais</t>
  </si>
  <si>
    <t>Rue Creuse</t>
  </si>
  <si>
    <t>Ruel</t>
  </si>
  <si>
    <t>Sabot Doré</t>
  </si>
  <si>
    <t>Saint Exupéry</t>
  </si>
  <si>
    <t>Saint Martin</t>
  </si>
  <si>
    <t>Saint Michel</t>
  </si>
  <si>
    <t>Saint Pierre</t>
  </si>
  <si>
    <t>Sasserie</t>
  </si>
  <si>
    <t>Saudraie</t>
  </si>
  <si>
    <t>Saudrais</t>
  </si>
  <si>
    <t>Savoie</t>
  </si>
  <si>
    <t>Simone Signoret</t>
  </si>
  <si>
    <t>Sortoire</t>
  </si>
  <si>
    <t>Square</t>
  </si>
  <si>
    <t>Tauce</t>
  </si>
  <si>
    <t>Tartoul</t>
  </si>
  <si>
    <t>Teillay</t>
  </si>
  <si>
    <t>Tellier</t>
  </si>
  <si>
    <t>Templerie</t>
  </si>
  <si>
    <t>Ténières</t>
  </si>
  <si>
    <t>Tertre</t>
  </si>
  <si>
    <t>Thuyas</t>
  </si>
  <si>
    <t>Tilleuls</t>
  </si>
  <si>
    <t>Touche Auffray</t>
  </si>
  <si>
    <t>Touche Bodin</t>
  </si>
  <si>
    <t>Touche Colin</t>
  </si>
  <si>
    <t>Touche Nicole</t>
  </si>
  <si>
    <t>Tourlais</t>
  </si>
  <si>
    <t>Touyon</t>
  </si>
  <si>
    <t>Tremblais</t>
  </si>
  <si>
    <t>Trois Sapins</t>
  </si>
  <si>
    <t>Trouinsais</t>
  </si>
  <si>
    <t>Tullaye</t>
  </si>
  <si>
    <t>Van Gogh</t>
  </si>
  <si>
    <t>Verdiers</t>
  </si>
  <si>
    <t>Vergne</t>
  </si>
  <si>
    <t>Vieilles Halles</t>
  </si>
  <si>
    <t>Vigne</t>
  </si>
  <si>
    <t>Vilerault</t>
  </si>
  <si>
    <t>Villabois</t>
  </si>
  <si>
    <t>Violais</t>
  </si>
  <si>
    <t>Vivier</t>
  </si>
  <si>
    <t>SOULAS</t>
  </si>
  <si>
    <t>Gildas</t>
  </si>
  <si>
    <t>Tournée</t>
  </si>
  <si>
    <t>(vide)</t>
  </si>
  <si>
    <t>Total général</t>
  </si>
  <si>
    <t xml:space="preserve">Somme de Nombre de Boites </t>
  </si>
  <si>
    <t>Nombre de Boite par Commune</t>
  </si>
  <si>
    <t>Nombre de Boite par Pompier</t>
  </si>
  <si>
    <t>Nombre de Boite par Tournée</t>
  </si>
  <si>
    <t>N° de Tournée :</t>
  </si>
  <si>
    <t>N-1</t>
  </si>
  <si>
    <t>N</t>
  </si>
  <si>
    <t>Date d'Impression :</t>
  </si>
  <si>
    <t>Date de Retour :</t>
  </si>
  <si>
    <t>Pour actualiser, cliquer sur le bouton :</t>
  </si>
  <si>
    <t>Bas de la Lande</t>
  </si>
  <si>
    <t>Belandière</t>
  </si>
  <si>
    <t>Bel-Air</t>
  </si>
  <si>
    <t>Beucher</t>
  </si>
  <si>
    <t>Bastrie</t>
  </si>
  <si>
    <t>Bazonnerie</t>
  </si>
  <si>
    <t>Bitaudais</t>
  </si>
  <si>
    <t>Bois du Theil</t>
  </si>
  <si>
    <t>Bourgneuf</t>
  </si>
  <si>
    <t>Cahan</t>
  </si>
  <si>
    <t>Caresmais</t>
  </si>
  <si>
    <t>Champ Gotard</t>
  </si>
  <si>
    <t>Chauffour</t>
  </si>
  <si>
    <t>Clariaux</t>
  </si>
  <si>
    <t>Clarlais</t>
  </si>
  <si>
    <t>Clos Fil</t>
  </si>
  <si>
    <t>Coterel</t>
  </si>
  <si>
    <t>Courbelais</t>
  </si>
  <si>
    <t>Cours Jamois</t>
  </si>
  <si>
    <t>Cours Nicolles</t>
  </si>
  <si>
    <t>Courtinière</t>
  </si>
  <si>
    <t>Croix de la Lande</t>
  </si>
  <si>
    <t>Daufry</t>
  </si>
  <si>
    <t>Delée</t>
  </si>
  <si>
    <t>Désert</t>
  </si>
  <si>
    <t>Douetel</t>
  </si>
  <si>
    <t>Douëts</t>
  </si>
  <si>
    <t>Ferronnerie</t>
  </si>
  <si>
    <t>Fougerais</t>
  </si>
  <si>
    <t>Fresche</t>
  </si>
  <si>
    <t>Gotarderie</t>
  </si>
  <si>
    <t>Grand Bois Robert</t>
  </si>
  <si>
    <t>Gripail</t>
  </si>
  <si>
    <t>Haie Neuve</t>
  </si>
  <si>
    <t>Hantelle</t>
  </si>
  <si>
    <t>Haut Beucher</t>
  </si>
  <si>
    <t>Haute Touche</t>
  </si>
  <si>
    <t>Hayais</t>
  </si>
  <si>
    <t>Jarrot</t>
  </si>
  <si>
    <t>Jussé</t>
  </si>
  <si>
    <t>Lande Bastrie</t>
  </si>
  <si>
    <t>Lessart</t>
  </si>
  <si>
    <t>Ménarderie</t>
  </si>
  <si>
    <t>Mettrie</t>
  </si>
  <si>
    <t>Mulonnais</t>
  </si>
  <si>
    <t>Murailles</t>
  </si>
  <si>
    <t>Musses</t>
  </si>
  <si>
    <t>Néron</t>
  </si>
  <si>
    <t>Panlièvre</t>
  </si>
  <si>
    <t>Pavail</t>
  </si>
  <si>
    <t>Pellerie</t>
  </si>
  <si>
    <t>Petit Bois Robert</t>
  </si>
  <si>
    <t>Piardière</t>
  </si>
  <si>
    <t>Pont de Seiche</t>
  </si>
  <si>
    <t>Pontais</t>
  </si>
  <si>
    <t>Pouardière</t>
  </si>
  <si>
    <t>Prés de Jussé</t>
  </si>
  <si>
    <t>Pucelais</t>
  </si>
  <si>
    <t>Rehorie</t>
  </si>
  <si>
    <t>Rivière</t>
  </si>
  <si>
    <t>Saivin</t>
  </si>
  <si>
    <t>Séran</t>
  </si>
  <si>
    <t>Servenier</t>
  </si>
  <si>
    <t>Servenier de la Réhorie</t>
  </si>
  <si>
    <t>Tais</t>
  </si>
  <si>
    <t>Tionnais</t>
  </si>
  <si>
    <t>Tonnandière</t>
  </si>
  <si>
    <t>Touche de Néron</t>
  </si>
  <si>
    <t>Trancharderie</t>
  </si>
  <si>
    <t>Trincardière</t>
  </si>
  <si>
    <t>Vasselot</t>
  </si>
  <si>
    <t>Vinoux</t>
  </si>
  <si>
    <t>de</t>
  </si>
  <si>
    <t>4 Vents</t>
  </si>
  <si>
    <t>Anjou</t>
  </si>
  <si>
    <t>Aubiers</t>
  </si>
  <si>
    <t>Aunais</t>
  </si>
  <si>
    <t>Bas Beau Chêne</t>
  </si>
  <si>
    <t>Bas Breil</t>
  </si>
  <si>
    <t>Bas Chênel</t>
  </si>
  <si>
    <t>Bas Noyers</t>
  </si>
  <si>
    <t>Basse Bretière</t>
  </si>
  <si>
    <t>Basse Ripaudiere</t>
  </si>
  <si>
    <t>Berhaudière</t>
  </si>
  <si>
    <t>Blossac</t>
  </si>
  <si>
    <t>Bois Bouetel</t>
  </si>
  <si>
    <t>Bois Teillay</t>
  </si>
  <si>
    <t>Bourg Neuf</t>
  </si>
  <si>
    <t>Bretagne</t>
  </si>
  <si>
    <t>Buttes</t>
  </si>
  <si>
    <t>Camelias</t>
  </si>
  <si>
    <t>Cerisier A Deux</t>
  </si>
  <si>
    <t>Champ Fleuri</t>
  </si>
  <si>
    <t>Charlemagne</t>
  </si>
  <si>
    <t>Chemin Pendant</t>
  </si>
  <si>
    <t>Corbe</t>
  </si>
  <si>
    <t>Corbetière</t>
  </si>
  <si>
    <t>Coteau</t>
  </si>
  <si>
    <t>Courtil</t>
  </si>
  <si>
    <t>Domaine</t>
  </si>
  <si>
    <t>Feniclais</t>
  </si>
  <si>
    <t>Godinière</t>
  </si>
  <si>
    <t>Graibusson</t>
  </si>
  <si>
    <t>Grand Long Pré</t>
  </si>
  <si>
    <t>Guilouet</t>
  </si>
  <si>
    <t>Hardouin</t>
  </si>
  <si>
    <t>Haut Beau Chêne</t>
  </si>
  <si>
    <t>Haut Breil</t>
  </si>
  <si>
    <t>Haute Bretière</t>
  </si>
  <si>
    <t>Haute Chère</t>
  </si>
  <si>
    <t>Haute Pommerais</t>
  </si>
  <si>
    <t>Haute Ripaudiere</t>
  </si>
  <si>
    <t>Hauts Noyers</t>
  </si>
  <si>
    <t>Ifs</t>
  </si>
  <si>
    <t>Janet</t>
  </si>
  <si>
    <t>Lande Du Feu</t>
  </si>
  <si>
    <t>Landelle</t>
  </si>
  <si>
    <t>Lande De Brie</t>
  </si>
  <si>
    <t>Lomet</t>
  </si>
  <si>
    <t>Mairie</t>
  </si>
  <si>
    <t>Maison Neuve</t>
  </si>
  <si>
    <t>Maubusson</t>
  </si>
  <si>
    <t>Mée</t>
  </si>
  <si>
    <t>Molière</t>
  </si>
  <si>
    <t>Moulin à Vent de la Sancerie</t>
  </si>
  <si>
    <t>Moustière</t>
  </si>
  <si>
    <t>Nouerie</t>
  </si>
  <si>
    <t>Orgerie</t>
  </si>
  <si>
    <t>Passoir</t>
  </si>
  <si>
    <t>Pâtis de Brie</t>
  </si>
  <si>
    <t>Pâtis Macé</t>
  </si>
  <si>
    <t>Perroiserie</t>
  </si>
  <si>
    <t>Petit Long Pré</t>
  </si>
  <si>
    <t>Petit Tertre</t>
  </si>
  <si>
    <t>Picheveul</t>
  </si>
  <si>
    <t>Plesse</t>
  </si>
  <si>
    <t>Pommerais Benten</t>
  </si>
  <si>
    <t>Pommerais Serpaux</t>
  </si>
  <si>
    <t>Prairie</t>
  </si>
  <si>
    <t>Prelembert</t>
  </si>
  <si>
    <t xml:space="preserve">Prieure </t>
  </si>
  <si>
    <t xml:space="preserve">Prieuré </t>
  </si>
  <si>
    <t>Raize</t>
  </si>
  <si>
    <t>Rivière Loisel</t>
  </si>
  <si>
    <t>Rivière Montalembert</t>
  </si>
  <si>
    <t>Ruisseaux</t>
  </si>
  <si>
    <t>Sancerie</t>
  </si>
  <si>
    <t>Stade</t>
  </si>
  <si>
    <t>Tertre Penais</t>
  </si>
  <si>
    <t>Vallée de l' Ise</t>
  </si>
  <si>
    <t>Vieille Eve</t>
  </si>
  <si>
    <t>À Haut</t>
  </si>
  <si>
    <t>STATISTIQUE</t>
  </si>
  <si>
    <t>Arthurais</t>
  </si>
  <si>
    <t>Artisans</t>
  </si>
  <si>
    <t>Auberdière</t>
  </si>
  <si>
    <t>Aubinais</t>
  </si>
  <si>
    <t>Bas Evard</t>
  </si>
  <si>
    <t>Bas Mérillé</t>
  </si>
  <si>
    <t>Bas Olivel</t>
  </si>
  <si>
    <t>Basse Aubinais</t>
  </si>
  <si>
    <t>Basse Bichère</t>
  </si>
  <si>
    <t>Basse Coudre</t>
  </si>
  <si>
    <t>Basse Foucherais</t>
  </si>
  <si>
    <t>Basse Pironnière</t>
  </si>
  <si>
    <t>Basse Tremblais</t>
  </si>
  <si>
    <t>Basse Trousselière</t>
  </si>
  <si>
    <t>Béchet</t>
  </si>
  <si>
    <t>Bichère</t>
  </si>
  <si>
    <t>Bignonnets</t>
  </si>
  <si>
    <t>Bois Clérisset</t>
  </si>
  <si>
    <t>Boîtelières</t>
  </si>
  <si>
    <t>Bonne Fontaine</t>
  </si>
  <si>
    <t>Bourace</t>
  </si>
  <si>
    <t>Brégeons</t>
  </si>
  <si>
    <t>Bretonnière</t>
  </si>
  <si>
    <t>Bussonnais</t>
  </si>
  <si>
    <t xml:space="preserve">Chaîne </t>
  </si>
  <si>
    <t>Champ Bodin</t>
  </si>
  <si>
    <t>Champ Bottu</t>
  </si>
  <si>
    <t>Champ Fouesnel</t>
  </si>
  <si>
    <t xml:space="preserve">Champ Galard </t>
  </si>
  <si>
    <t>Champ Gâté</t>
  </si>
  <si>
    <t>Champ Rouge</t>
  </si>
  <si>
    <t>Championnais</t>
  </si>
  <si>
    <t>Chapelle</t>
  </si>
  <si>
    <t>Chapellerie</t>
  </si>
  <si>
    <t>Charmille</t>
  </si>
  <si>
    <t>Chemin Vert</t>
  </si>
  <si>
    <t>Chêne Amoureux</t>
  </si>
  <si>
    <t>Chêne Perrain</t>
  </si>
  <si>
    <t>Cogerie</t>
  </si>
  <si>
    <t>Conterie</t>
  </si>
  <si>
    <t>Coudre</t>
  </si>
  <si>
    <t>Couesnerie</t>
  </si>
  <si>
    <t>Cour Morel</t>
  </si>
  <si>
    <t>Courgeon</t>
  </si>
  <si>
    <t>Croix Rabault</t>
  </si>
  <si>
    <t>Fées</t>
  </si>
  <si>
    <t>Foucherais</t>
  </si>
  <si>
    <t>Foulerie</t>
  </si>
  <si>
    <t>Frelonnais</t>
  </si>
  <si>
    <t>Gainière</t>
  </si>
  <si>
    <t>Garillère</t>
  </si>
  <si>
    <t>Gautrel</t>
  </si>
  <si>
    <t>Giffardière</t>
  </si>
  <si>
    <t>Grand Bois</t>
  </si>
  <si>
    <t>Grand Calaché</t>
  </si>
  <si>
    <t>Gretay</t>
  </si>
  <si>
    <t>Gros Chêne</t>
  </si>
  <si>
    <t>Guénais</t>
  </si>
  <si>
    <t>Guéret</t>
  </si>
  <si>
    <t>Haut Evard</t>
  </si>
  <si>
    <t>Haut Montalembert</t>
  </si>
  <si>
    <t>Haut Olivel</t>
  </si>
  <si>
    <t>Haut Silard</t>
  </si>
  <si>
    <t>Haute Coudre</t>
  </si>
  <si>
    <t>Haute Pironnière</t>
  </si>
  <si>
    <t>Haute Trousselière</t>
  </si>
  <si>
    <t>Lande de Gautrel</t>
  </si>
  <si>
    <t>Lande du Saule</t>
  </si>
  <si>
    <t>Lande Ronde</t>
  </si>
  <si>
    <t>Landes</t>
  </si>
  <si>
    <t>Lasjambe</t>
  </si>
  <si>
    <t>Lattay</t>
  </si>
  <si>
    <t>Loroux</t>
  </si>
  <si>
    <t>Louinais</t>
  </si>
  <si>
    <t>Maladrie</t>
  </si>
  <si>
    <t>Mauprée</t>
  </si>
  <si>
    <t>Mavière</t>
  </si>
  <si>
    <t>Mérillé</t>
  </si>
  <si>
    <t>Mirebeau</t>
  </si>
  <si>
    <t>Mirouze</t>
  </si>
  <si>
    <t>Molardière</t>
  </si>
  <si>
    <t>Moncel</t>
  </si>
  <si>
    <t>Montalembert</t>
  </si>
  <si>
    <t>Montpoirier</t>
  </si>
  <si>
    <t>Morinière</t>
  </si>
  <si>
    <t>Motte Colombel</t>
  </si>
  <si>
    <t>Motte Grenouillère</t>
  </si>
  <si>
    <t>Moulin de la Lande</t>
  </si>
  <si>
    <t>Moulin du Loroux</t>
  </si>
  <si>
    <t>Nachardière</t>
  </si>
  <si>
    <t>Outre</t>
  </si>
  <si>
    <t>Petit Calaché</t>
  </si>
  <si>
    <t>Petit Montpoirier</t>
  </si>
  <si>
    <t>Petite Bretonnière</t>
  </si>
  <si>
    <t>Petite Motte</t>
  </si>
  <si>
    <t>Pilière</t>
  </si>
  <si>
    <t>Poulinière</t>
  </si>
  <si>
    <t>Pré Mirouze</t>
  </si>
  <si>
    <t>Quatre Vents</t>
  </si>
  <si>
    <t>Remise aux Sources</t>
  </si>
  <si>
    <t>Riochère</t>
  </si>
  <si>
    <t>Rivieres</t>
  </si>
  <si>
    <t>Roche</t>
  </si>
  <si>
    <t>Roche aux Fées</t>
  </si>
  <si>
    <t>Rousselière</t>
  </si>
  <si>
    <t>Rouvray</t>
  </si>
  <si>
    <t>Rozay</t>
  </si>
  <si>
    <t>Rubillarderie</t>
  </si>
  <si>
    <t>Rue Hamon</t>
  </si>
  <si>
    <t>Sainte Barbe</t>
  </si>
  <si>
    <t>Seiche</t>
  </si>
  <si>
    <t>Tannerie</t>
  </si>
  <si>
    <t>Touche Boîtel</t>
  </si>
  <si>
    <t>Touche Philippe</t>
  </si>
  <si>
    <t>Touche Rivière</t>
  </si>
  <si>
    <t>Tourne - Ville</t>
  </si>
  <si>
    <t>Trousselière</t>
  </si>
  <si>
    <t>Verrerie</t>
  </si>
  <si>
    <t>Nombre de Rue</t>
  </si>
  <si>
    <t>Beau Soleil</t>
  </si>
  <si>
    <t>Bel - Air</t>
  </si>
  <si>
    <t>Belle Epine</t>
  </si>
  <si>
    <t>Bois Aubry</t>
  </si>
  <si>
    <t>Boulay</t>
  </si>
  <si>
    <t>Caharel</t>
  </si>
  <si>
    <t>Casseul</t>
  </si>
  <si>
    <t>Champ Berhaud</t>
  </si>
  <si>
    <t>Chêne Blanc</t>
  </si>
  <si>
    <t>Cintrée</t>
  </si>
  <si>
    <t>Colombais</t>
  </si>
  <si>
    <t>Croix</t>
  </si>
  <si>
    <t>Demoiselles</t>
  </si>
  <si>
    <t>Fontaine Piard</t>
  </si>
  <si>
    <t>Four</t>
  </si>
  <si>
    <t>Fouteau</t>
  </si>
  <si>
    <t>Francs Bourgeois</t>
  </si>
  <si>
    <t>Gâtel</t>
  </si>
  <si>
    <t>Jouaudière</t>
  </si>
  <si>
    <t>L' Etang</t>
  </si>
  <si>
    <t>Landruais</t>
  </si>
  <si>
    <t>Laurière</t>
  </si>
  <si>
    <t>Marchée</t>
  </si>
  <si>
    <t>Marnas</t>
  </si>
  <si>
    <t>Marronniers</t>
  </si>
  <si>
    <t>Mortier</t>
  </si>
  <si>
    <t>Noë Blanche</t>
  </si>
  <si>
    <t>Œillets</t>
  </si>
  <si>
    <t>Oriais</t>
  </si>
  <si>
    <t>Paludiers</t>
  </si>
  <si>
    <t>Perrettes</t>
  </si>
  <si>
    <t>Peupliers</t>
  </si>
  <si>
    <t>Plessis Bon Enfant</t>
  </si>
  <si>
    <t>Pointellières</t>
  </si>
  <si>
    <t>Etang de Régnier</t>
  </si>
  <si>
    <t>Rivière Breton</t>
  </si>
  <si>
    <t>Rivière Noyal</t>
  </si>
  <si>
    <t>Rosiers</t>
  </si>
  <si>
    <t>Salicornes</t>
  </si>
  <si>
    <t>Salines</t>
  </si>
  <si>
    <t>Saulniers</t>
  </si>
  <si>
    <t>Sorais</t>
  </si>
  <si>
    <t>Tennehais</t>
  </si>
  <si>
    <t>Tilleul</t>
  </si>
  <si>
    <t>Touche</t>
  </si>
  <si>
    <t>Tremble</t>
  </si>
  <si>
    <t>Vieille Cour</t>
  </si>
  <si>
    <t>Vieux Bourg</t>
  </si>
  <si>
    <t>Villeneuve</t>
  </si>
  <si>
    <t>NB de Boites</t>
  </si>
  <si>
    <t>Total</t>
  </si>
  <si>
    <t>Amanlis | Lieu-Dit Le Bas de la Lande</t>
  </si>
  <si>
    <t>Remarques ou Difficultés Rencontrées :</t>
  </si>
  <si>
    <t>Signature :</t>
  </si>
  <si>
    <t>NB de Données</t>
  </si>
  <si>
    <t>BILAN DES CALENDRIERS</t>
  </si>
  <si>
    <t>TOURNEE DES CALENDRIERS</t>
  </si>
  <si>
    <t>Nombre de Distribués</t>
  </si>
  <si>
    <t>Nombre de Données</t>
  </si>
  <si>
    <t>NB de Refus</t>
  </si>
  <si>
    <t>NB de Distribué</t>
  </si>
  <si>
    <t>Ville | Adresse</t>
  </si>
  <si>
    <r>
      <t xml:space="preserve">Dans le but de réaliser un meilleur suivi des tournées de calendriers, nous vous prions a tous de remplir l'ensemble des colonnes "N" et par adresse.
</t>
    </r>
    <r>
      <rPr>
        <sz val="11"/>
        <rFont val="Tahoma"/>
        <family val="2"/>
      </rPr>
      <t>Merci par avance et bonne tournée à tous !</t>
    </r>
  </si>
  <si>
    <t>Nombre de Refus</t>
  </si>
  <si>
    <t>Somme de Somme Non Distribué</t>
  </si>
  <si>
    <t>Vérification</t>
  </si>
  <si>
    <t>Argents Récolté</t>
  </si>
  <si>
    <t>NOM Prénom</t>
  </si>
  <si>
    <t>Sommes des Chèques</t>
  </si>
  <si>
    <t>Indiquez le Nombre</t>
  </si>
  <si>
    <t>Nombre d'Erreur de Bilan :</t>
  </si>
  <si>
    <t>Personnel</t>
  </si>
  <si>
    <t>Pourcentage Distribué</t>
  </si>
  <si>
    <t>NB de Non-Distribué</t>
  </si>
  <si>
    <t xml:space="preserve">Nombre de Non-Distribué </t>
  </si>
  <si>
    <t>Nombre de Adresse Complète</t>
  </si>
  <si>
    <t>Somme de Somme Distribué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</si>
</sst>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6" formatCode="#,##0.00\ &quot;€&quot;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Berlin Sans FB"/>
      <family val="2"/>
    </font>
    <font>
      <sz val="11"/>
      <color theme="1"/>
      <name val="Tahoma"/>
      <family val="2"/>
    </font>
    <font>
      <sz val="11"/>
      <color theme="1"/>
      <name val="Berlin Sans FB"/>
      <family val="2"/>
    </font>
    <font>
      <sz val="11"/>
      <color rgb="FFFF0000"/>
      <name val="Tahoma"/>
      <family val="2"/>
    </font>
    <font>
      <sz val="11"/>
      <color rgb="FFFF0000"/>
      <name val="Berlin Sans FB"/>
      <family val="2"/>
    </font>
    <font>
      <sz val="11"/>
      <color theme="3"/>
      <name val="Berlin Sans FB"/>
      <family val="2"/>
    </font>
    <font>
      <sz val="18"/>
      <color theme="1"/>
      <name val="Berlin Sans FB"/>
      <family val="2"/>
    </font>
    <font>
      <sz val="20"/>
      <color theme="1"/>
      <name val="Berlin Sans FB"/>
      <family val="2"/>
    </font>
    <font>
      <sz val="22"/>
      <color theme="0"/>
      <name val="Berlin Sans FB"/>
      <family val="2"/>
    </font>
    <font>
      <sz val="11"/>
      <color rgb="FF000000"/>
      <name val="Tahoma"/>
      <family val="2"/>
    </font>
    <font>
      <sz val="11"/>
      <name val="Tahoma"/>
      <family val="2"/>
    </font>
    <font>
      <sz val="11"/>
      <color theme="1"/>
      <name val="Tahoma"/>
    </font>
    <font>
      <sz val="12"/>
      <color theme="1"/>
      <name val="Berlin Sans FB"/>
    </font>
    <font>
      <sz val="20"/>
      <color rgb="FFFF000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ABABAB"/>
      </top>
      <bottom/>
      <diagonal/>
    </border>
    <border>
      <left style="thin">
        <color indexed="64"/>
      </left>
      <right/>
      <top style="thin">
        <color indexed="65"/>
      </top>
      <bottom/>
      <diagonal/>
    </border>
    <border>
      <left/>
      <right style="thin">
        <color indexed="64"/>
      </right>
      <top style="thin">
        <color indexed="65"/>
      </top>
      <bottom/>
      <diagonal/>
    </border>
    <border>
      <left style="thin">
        <color indexed="64"/>
      </left>
      <right/>
      <top style="thin">
        <color indexed="65"/>
      </top>
      <bottom style="thin">
        <color indexed="64"/>
      </bottom>
      <diagonal/>
    </border>
    <border>
      <left style="thin">
        <color rgb="FFABABAB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3" borderId="0" xfId="0" applyFill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</xf>
    <xf numFmtId="0" fontId="0" fillId="0" borderId="0" xfId="0" applyProtection="1"/>
    <xf numFmtId="0" fontId="2" fillId="0" borderId="1" xfId="0" applyFont="1" applyBorder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7" xfId="0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 applyProtection="1">
      <alignment horizontal="center"/>
    </xf>
    <xf numFmtId="0" fontId="2" fillId="0" borderId="1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2" fillId="3" borderId="18" xfId="0" applyFont="1" applyFill="1" applyBorder="1"/>
    <xf numFmtId="0" fontId="2" fillId="3" borderId="5" xfId="0" applyFont="1" applyFill="1" applyBorder="1"/>
    <xf numFmtId="0" fontId="2" fillId="4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9" borderId="8" xfId="0" applyFill="1" applyBorder="1"/>
    <xf numFmtId="0" fontId="0" fillId="9" borderId="5" xfId="0" applyFill="1" applyBorder="1"/>
    <xf numFmtId="0" fontId="0" fillId="9" borderId="0" xfId="0" applyFill="1" applyBorder="1"/>
    <xf numFmtId="0" fontId="0" fillId="9" borderId="11" xfId="0" applyFill="1" applyBorder="1"/>
    <xf numFmtId="0" fontId="0" fillId="9" borderId="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2" fillId="9" borderId="10" xfId="0" applyFont="1" applyFill="1" applyBorder="1"/>
    <xf numFmtId="0" fontId="2" fillId="9" borderId="0" xfId="0" applyFont="1" applyFill="1" applyBorder="1"/>
    <xf numFmtId="0" fontId="2" fillId="9" borderId="11" xfId="0" applyFont="1" applyFill="1" applyBorder="1"/>
    <xf numFmtId="0" fontId="2" fillId="9" borderId="4" xfId="0" applyFont="1" applyFill="1" applyBorder="1"/>
    <xf numFmtId="0" fontId="2" fillId="9" borderId="13" xfId="0" applyFont="1" applyFill="1" applyBorder="1"/>
    <xf numFmtId="0" fontId="2" fillId="9" borderId="2" xfId="0" applyFont="1" applyFill="1" applyBorder="1"/>
    <xf numFmtId="0" fontId="2" fillId="9" borderId="7" xfId="0" applyFont="1" applyFill="1" applyBorder="1"/>
    <xf numFmtId="0" fontId="2" fillId="9" borderId="8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/>
    </xf>
    <xf numFmtId="164" fontId="9" fillId="4" borderId="19" xfId="0" applyNumberFormat="1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9" fontId="2" fillId="0" borderId="0" xfId="0" applyNumberFormat="1" applyFont="1" applyAlignment="1">
      <alignment horizontal="center" vertical="center"/>
    </xf>
    <xf numFmtId="0" fontId="2" fillId="11" borderId="1" xfId="0" applyFont="1" applyFill="1" applyBorder="1" applyAlignment="1">
      <alignment horizontal="left"/>
    </xf>
    <xf numFmtId="0" fontId="2" fillId="11" borderId="1" xfId="0" applyNumberFormat="1" applyFont="1" applyFill="1" applyBorder="1"/>
    <xf numFmtId="0" fontId="2" fillId="11" borderId="1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2" fillId="7" borderId="8" xfId="0" applyFont="1" applyFill="1" applyBorder="1" applyAlignment="1">
      <alignment horizontal="center" wrapText="1"/>
    </xf>
    <xf numFmtId="0" fontId="2" fillId="7" borderId="13" xfId="0" applyFont="1" applyFill="1" applyBorder="1" applyAlignment="1">
      <alignment horizontal="center" wrapText="1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164" fontId="9" fillId="5" borderId="19" xfId="0" applyNumberFormat="1" applyFont="1" applyFill="1" applyBorder="1" applyAlignment="1">
      <alignment horizontal="left" vertical="center"/>
    </xf>
    <xf numFmtId="164" fontId="9" fillId="5" borderId="12" xfId="0" applyNumberFormat="1" applyFont="1" applyFill="1" applyBorder="1" applyAlignment="1">
      <alignment horizontal="left" vertical="center"/>
    </xf>
    <xf numFmtId="0" fontId="8" fillId="5" borderId="9" xfId="0" applyFont="1" applyFill="1" applyBorder="1" applyAlignment="1">
      <alignment horizontal="right" vertical="center"/>
    </xf>
    <xf numFmtId="0" fontId="8" fillId="5" borderId="19" xfId="0" applyFont="1" applyFill="1" applyBorder="1" applyAlignment="1">
      <alignment horizontal="right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4" fontId="9" fillId="4" borderId="19" xfId="0" applyNumberFormat="1" applyFont="1" applyFill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9" fontId="2" fillId="0" borderId="0" xfId="0" applyNumberFormat="1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8" fillId="4" borderId="9" xfId="0" applyFont="1" applyFill="1" applyBorder="1" applyAlignment="1">
      <alignment vertical="center"/>
    </xf>
    <xf numFmtId="0" fontId="8" fillId="4" borderId="19" xfId="0" applyFont="1" applyFill="1" applyBorder="1" applyAlignment="1">
      <alignment vertical="center"/>
    </xf>
    <xf numFmtId="0" fontId="9" fillId="4" borderId="12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/>
    </xf>
    <xf numFmtId="166" fontId="0" fillId="0" borderId="0" xfId="0" applyNumberFormat="1"/>
    <xf numFmtId="16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 vertical="center"/>
    </xf>
    <xf numFmtId="0" fontId="2" fillId="11" borderId="1" xfId="0" applyNumberFormat="1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left" vertical="center"/>
    </xf>
  </cellXfs>
  <cellStyles count="1">
    <cellStyle name="Normal" xfId="0" builtinId="0"/>
  </cellStyles>
  <dxfs count="192"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77111117893"/>
        </patternFill>
      </fill>
    </dxf>
    <dxf>
      <alignment vertical="center" readingOrder="0"/>
    </dxf>
    <dxf>
      <alignment horizontal="center" readingOrder="0"/>
    </dxf>
    <dxf>
      <fill>
        <patternFill>
          <bgColor indexed="64"/>
        </patternFill>
      </fill>
      <alignment horizontal="center" vertical="center" wrapText="1" readingOrder="0"/>
    </dxf>
    <dxf>
      <fill>
        <patternFill patternType="solid">
          <bgColor theme="0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vertical style="thin">
          <color indexed="64"/>
        </vertical>
      </border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border>
        <vertical/>
      </border>
    </dxf>
    <dxf>
      <border>
        <vertical/>
      </border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border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font>
        <name val="Tahoma"/>
        <scheme val="none"/>
      </font>
      <alignment horizontal="center" readingOrder="0"/>
    </dxf>
    <dxf>
      <border>
        <right/>
      </border>
    </dxf>
    <dxf>
      <border>
        <bottom style="thin">
          <color indexed="64"/>
        </bottom>
        <vertical style="thin">
          <color indexed="64"/>
        </vertical>
      </border>
    </dxf>
    <dxf>
      <border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 patternType="solid"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border>
        <right/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colors>
    <mruColors>
      <color rgb="FFFFFF66"/>
      <color rgb="FFFFFFCC"/>
      <color rgb="FFFFFF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List" dx="26" fmlaLink="$P$8" fmlaRange="Personnel!$D$2:$D$100" noThreeD="1" sel="1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365760</xdr:colOff>
          <xdr:row>0</xdr:row>
          <xdr:rowOff>83820</xdr:rowOff>
        </xdr:from>
        <xdr:to>
          <xdr:col>10</xdr:col>
          <xdr:colOff>1531620</xdr:colOff>
          <xdr:row>1</xdr:row>
          <xdr:rowOff>106680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68580</xdr:colOff>
          <xdr:row>0</xdr:row>
          <xdr:rowOff>182880</xdr:rowOff>
        </xdr:from>
        <xdr:to>
          <xdr:col>18</xdr:col>
          <xdr:colOff>662940</xdr:colOff>
          <xdr:row>25</xdr:row>
          <xdr:rowOff>83820</xdr:rowOff>
        </xdr:to>
        <xdr:sp macro="" textlink="">
          <xdr:nvSpPr>
            <xdr:cNvPr id="5122" name="List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586740</xdr:colOff>
          <xdr:row>1</xdr:row>
          <xdr:rowOff>144780</xdr:rowOff>
        </xdr:from>
        <xdr:to>
          <xdr:col>14</xdr:col>
          <xdr:colOff>701040</xdr:colOff>
          <xdr:row>3</xdr:row>
          <xdr:rowOff>137160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Chargement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594360</xdr:colOff>
          <xdr:row>10</xdr:row>
          <xdr:rowOff>106680</xdr:rowOff>
        </xdr:from>
        <xdr:to>
          <xdr:col>14</xdr:col>
          <xdr:colOff>708660</xdr:colOff>
          <xdr:row>12</xdr:row>
          <xdr:rowOff>99060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du Bilan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579120</xdr:colOff>
          <xdr:row>18</xdr:row>
          <xdr:rowOff>106680</xdr:rowOff>
        </xdr:from>
        <xdr:to>
          <xdr:col>14</xdr:col>
          <xdr:colOff>693420</xdr:colOff>
          <xdr:row>20</xdr:row>
          <xdr:rowOff>99060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Imprimer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586740</xdr:colOff>
          <xdr:row>21</xdr:row>
          <xdr:rowOff>30480</xdr:rowOff>
        </xdr:from>
        <xdr:to>
          <xdr:col>14</xdr:col>
          <xdr:colOff>701040</xdr:colOff>
          <xdr:row>23</xdr:row>
          <xdr:rowOff>30480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Imprimer Tout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662941</xdr:colOff>
      <xdr:row>0</xdr:row>
      <xdr:rowOff>53340</xdr:rowOff>
    </xdr:from>
    <xdr:to>
      <xdr:col>0</xdr:col>
      <xdr:colOff>1284714</xdr:colOff>
      <xdr:row>0</xdr:row>
      <xdr:rowOff>685124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41" y="53340"/>
          <a:ext cx="621773" cy="631784"/>
        </a:xfrm>
        <a:prstGeom prst="ellipse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</xdr:colOff>
      <xdr:row>0</xdr:row>
      <xdr:rowOff>68580</xdr:rowOff>
    </xdr:from>
    <xdr:to>
      <xdr:col>1</xdr:col>
      <xdr:colOff>743693</xdr:colOff>
      <xdr:row>0</xdr:row>
      <xdr:rowOff>700364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8580"/>
          <a:ext cx="621773" cy="631784"/>
        </a:xfrm>
        <a:prstGeom prst="ellipse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1363980</xdr:colOff>
          <xdr:row>0</xdr:row>
          <xdr:rowOff>198120</xdr:rowOff>
        </xdr:from>
        <xdr:to>
          <xdr:col>6</xdr:col>
          <xdr:colOff>998220</xdr:colOff>
          <xdr:row>0</xdr:row>
          <xdr:rowOff>609600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ULLIER Tom, Retiers" refreshedDate="44441.504783101853" createdVersion="5" refreshedVersion="5" minRefreshableVersion="3" recordCount="702">
  <cacheSource type="worksheet">
    <worksheetSource name="Adresse"/>
  </cacheSource>
  <cacheFields count="15">
    <cacheField name="Commune" numFmtId="0">
      <sharedItems count="5">
        <s v="Amanlis"/>
        <s v="Brie"/>
        <s v="Essé"/>
        <s v="Janzé"/>
        <s v="Saulnières"/>
      </sharedItems>
    </cacheField>
    <cacheField name="Type" numFmtId="0">
      <sharedItems/>
    </cacheField>
    <cacheField name="Article" numFmtId="0">
      <sharedItems containsBlank="1"/>
    </cacheField>
    <cacheField name="Rue" numFmtId="0">
      <sharedItems/>
    </cacheField>
    <cacheField name="Adresse Complète" numFmtId="0">
      <sharedItems/>
    </cacheField>
    <cacheField name="Nombre de Boites " numFmtId="0">
      <sharedItems containsSemiMixedTypes="0" containsString="0" containsNumber="1" containsInteger="1" minValue="0" maxValue="105"/>
    </cacheField>
    <cacheField name="N° de Tournée" numFmtId="0">
      <sharedItems containsNonDate="0" containsString="0" containsBlank="1" containsNumber="1" containsInteger="1" minValue="1" maxValue="3" count="4">
        <m/>
        <n v="2" u="1"/>
        <n v="1" u="1"/>
        <n v="3" u="1"/>
      </sharedItems>
    </cacheField>
    <cacheField name="Pompier" numFmtId="0">
      <sharedItems count="4">
        <s v=""/>
        <s v="AULNETTE Romain" u="1"/>
        <s v="ALIX Laurent" u="1"/>
        <s v="AUBRY Christophe" u="1"/>
      </sharedItems>
    </cacheField>
    <cacheField name="Nombre de Distribués" numFmtId="0">
      <sharedItems containsNonDate="0" containsString="0" containsBlank="1"/>
    </cacheField>
    <cacheField name="Nombre de Données" numFmtId="0">
      <sharedItems containsNonDate="0" containsString="0" containsBlank="1"/>
    </cacheField>
    <cacheField name="Nombre de Refus" numFmtId="0">
      <sharedItems containsNonDate="0" containsString="0" containsBlank="1"/>
    </cacheField>
    <cacheField name="Nombre de Non-Distribué " numFmtId="0">
      <sharedItems containsNonDate="0" containsString="0" containsBlank="1"/>
    </cacheField>
    <cacheField name="Vérification" numFmtId="0">
      <sharedItems/>
    </cacheField>
    <cacheField name="Somme Non Distribué" numFmtId="0" formula="'Nombre de Refus'+'Nombre de Non-Distribué '" databaseField="0"/>
    <cacheField name="Somme Distribué" numFmtId="0" formula="'Nombre de Distribués' +'Nombre de Donnée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2">
  <r>
    <x v="0"/>
    <s v="Lieu-Dit"/>
    <s v="Le"/>
    <s v="Bas de la Lande"/>
    <s v="Amanlis | Lieu-Dit Le Bas de la Lande"/>
    <n v="1"/>
    <x v="0"/>
    <x v="0"/>
    <m/>
    <m/>
    <m/>
    <m/>
    <s v="ERREUR"/>
  </r>
  <r>
    <x v="0"/>
    <s v="Lieu-Dit"/>
    <s v="La"/>
    <s v="Belandière"/>
    <s v="Amanlis | Lieu-Dit La Belandière"/>
    <n v="2"/>
    <x v="0"/>
    <x v="0"/>
    <m/>
    <m/>
    <m/>
    <m/>
    <s v="ERREUR"/>
  </r>
  <r>
    <x v="0"/>
    <s v="Lieu-Dit"/>
    <m/>
    <s v="Bel-Air"/>
    <s v="Amanlis | Lieu-Dit Bel-Air"/>
    <n v="2"/>
    <x v="0"/>
    <x v="0"/>
    <m/>
    <m/>
    <m/>
    <m/>
    <s v="ERREUR"/>
  </r>
  <r>
    <x v="0"/>
    <s v="Lieu-Dit"/>
    <s v="Le"/>
    <s v="Beucher"/>
    <s v="Amanlis | Lieu-Dit Le Beucher"/>
    <n v="1"/>
    <x v="0"/>
    <x v="0"/>
    <m/>
    <m/>
    <m/>
    <m/>
    <s v="ERREUR"/>
  </r>
  <r>
    <x v="0"/>
    <s v="Lieu-Dit"/>
    <s v="La"/>
    <s v="Bastrie"/>
    <s v="Amanlis | Lieu-Dit La Bastrie"/>
    <n v="4"/>
    <x v="0"/>
    <x v="0"/>
    <m/>
    <m/>
    <m/>
    <m/>
    <s v="ERREUR"/>
  </r>
  <r>
    <x v="0"/>
    <s v="Lieu-Dit"/>
    <s v="La"/>
    <s v="Bazonnerie"/>
    <s v="Amanlis | Lieu-Dit La Bazonnerie"/>
    <n v="3"/>
    <x v="0"/>
    <x v="0"/>
    <m/>
    <m/>
    <m/>
    <m/>
    <s v="ERREUR"/>
  </r>
  <r>
    <x v="0"/>
    <s v="Lieu-Dit"/>
    <s v="La"/>
    <s v="Bitaudais"/>
    <s v="Amanlis | Lieu-Dit La Bitaudais"/>
    <n v="2"/>
    <x v="0"/>
    <x v="0"/>
    <m/>
    <m/>
    <m/>
    <m/>
    <s v="ERREUR"/>
  </r>
  <r>
    <x v="0"/>
    <s v="Lieu-Dit"/>
    <s v="Le"/>
    <s v="Bois du Theil"/>
    <s v="Amanlis | Lieu-Dit Le Bois du Theil"/>
    <n v="2"/>
    <x v="0"/>
    <x v="0"/>
    <m/>
    <m/>
    <m/>
    <m/>
    <s v="ERREUR"/>
  </r>
  <r>
    <x v="0"/>
    <s v="Lieu-Dit"/>
    <s v="Le"/>
    <s v="Bourgneuf"/>
    <s v="Amanlis | Lieu-Dit Le Bourgneuf"/>
    <n v="2"/>
    <x v="0"/>
    <x v="0"/>
    <m/>
    <m/>
    <m/>
    <m/>
    <s v="ERREUR"/>
  </r>
  <r>
    <x v="0"/>
    <s v="Lieu-Dit"/>
    <m/>
    <s v="Cahan"/>
    <s v="Amanlis | Lieu-Dit Cahan"/>
    <n v="5"/>
    <x v="0"/>
    <x v="0"/>
    <m/>
    <m/>
    <m/>
    <m/>
    <s v="ERREUR"/>
  </r>
  <r>
    <x v="0"/>
    <s v="Lieu-Dit"/>
    <s v="La"/>
    <s v="Caresmais"/>
    <s v="Amanlis | Lieu-Dit La Caresmais"/>
    <n v="6"/>
    <x v="0"/>
    <x v="0"/>
    <m/>
    <m/>
    <m/>
    <m/>
    <s v="ERREUR"/>
  </r>
  <r>
    <x v="0"/>
    <s v="Lieu-Dit"/>
    <s v="Le"/>
    <s v="Champ Gotard"/>
    <s v="Amanlis | Lieu-Dit Le Champ Gotard"/>
    <n v="2"/>
    <x v="0"/>
    <x v="0"/>
    <m/>
    <m/>
    <m/>
    <m/>
    <s v="ERREUR"/>
  </r>
  <r>
    <x v="0"/>
    <s v="Lieu-Dit"/>
    <m/>
    <s v="Chauffour"/>
    <s v="Amanlis | Lieu-Dit Chauffour"/>
    <n v="1"/>
    <x v="0"/>
    <x v="0"/>
    <m/>
    <m/>
    <m/>
    <m/>
    <s v="ERREUR"/>
  </r>
  <r>
    <x v="0"/>
    <s v="Lieu-Dit"/>
    <s v="Les"/>
    <s v="Clariaux"/>
    <s v="Amanlis | Lieu-Dit Les Clariaux"/>
    <n v="1"/>
    <x v="0"/>
    <x v="0"/>
    <m/>
    <m/>
    <m/>
    <m/>
    <s v="ERREUR"/>
  </r>
  <r>
    <x v="0"/>
    <s v="Lieu-Dit"/>
    <s v="La"/>
    <s v="Clarlais"/>
    <s v="Amanlis | Lieu-Dit La Clarlais"/>
    <n v="13"/>
    <x v="0"/>
    <x v="0"/>
    <m/>
    <m/>
    <m/>
    <m/>
    <s v="ERREUR"/>
  </r>
  <r>
    <x v="0"/>
    <s v="Lieu-Dit"/>
    <s v="Le"/>
    <s v="Clos Fil"/>
    <s v="Amanlis | Lieu-Dit Le Clos Fil"/>
    <n v="1"/>
    <x v="0"/>
    <x v="0"/>
    <m/>
    <m/>
    <m/>
    <m/>
    <s v="ERREUR"/>
  </r>
  <r>
    <x v="0"/>
    <s v="Lieu-Dit"/>
    <s v="Le"/>
    <s v="Coterel"/>
    <s v="Amanlis | Lieu-Dit Le Coterel"/>
    <n v="3"/>
    <x v="0"/>
    <x v="0"/>
    <m/>
    <m/>
    <m/>
    <m/>
    <s v="ERREUR"/>
  </r>
  <r>
    <x v="0"/>
    <s v="Lieu-Dit"/>
    <s v="Les"/>
    <s v="Courbelais"/>
    <s v="Amanlis | Lieu-Dit Les Courbelais"/>
    <n v="1"/>
    <x v="0"/>
    <x v="0"/>
    <m/>
    <m/>
    <m/>
    <m/>
    <s v="ERREUR"/>
  </r>
  <r>
    <x v="0"/>
    <s v="Lieu-Dit"/>
    <s v="Les"/>
    <s v="Cours Jamois"/>
    <s v="Amanlis | Lieu-Dit Les Cours Jamois"/>
    <n v="1"/>
    <x v="0"/>
    <x v="0"/>
    <m/>
    <m/>
    <m/>
    <m/>
    <s v="ERREUR"/>
  </r>
  <r>
    <x v="0"/>
    <s v="Lieu-Dit"/>
    <s v="Les"/>
    <s v="Cours Nicolles"/>
    <s v="Amanlis | Lieu-Dit Les Cours Nicolles"/>
    <n v="4"/>
    <x v="0"/>
    <x v="0"/>
    <m/>
    <m/>
    <m/>
    <m/>
    <s v="ERREUR"/>
  </r>
  <r>
    <x v="0"/>
    <s v="Lieu-Dit"/>
    <s v="La"/>
    <s v="Courtinière"/>
    <s v="Amanlis | Lieu-Dit La Courtinière"/>
    <n v="3"/>
    <x v="0"/>
    <x v="0"/>
    <m/>
    <m/>
    <m/>
    <m/>
    <s v="ERREUR"/>
  </r>
  <r>
    <x v="0"/>
    <s v="Lieu-Dit"/>
    <s v="La"/>
    <s v="Croix de la Lande"/>
    <s v="Amanlis | Lieu-Dit La Croix de la Lande"/>
    <n v="3"/>
    <x v="0"/>
    <x v="0"/>
    <m/>
    <m/>
    <m/>
    <m/>
    <s v="ERREUR"/>
  </r>
  <r>
    <x v="0"/>
    <s v="Lieu-Dit"/>
    <m/>
    <s v="Daufry"/>
    <s v="Amanlis | Lieu-Dit Daufry"/>
    <n v="4"/>
    <x v="0"/>
    <x v="0"/>
    <m/>
    <m/>
    <m/>
    <m/>
    <s v="ERREUR"/>
  </r>
  <r>
    <x v="0"/>
    <s v="Lieu-Dit"/>
    <s v="La"/>
    <s v="Delée"/>
    <s v="Amanlis | Lieu-Dit La Delée"/>
    <n v="2"/>
    <x v="0"/>
    <x v="0"/>
    <m/>
    <m/>
    <m/>
    <m/>
    <s v="ERREUR"/>
  </r>
  <r>
    <x v="0"/>
    <s v="Lieu-Dit"/>
    <s v="Le"/>
    <s v="Désert"/>
    <s v="Amanlis | Lieu-Dit Le Désert"/>
    <n v="2"/>
    <x v="0"/>
    <x v="0"/>
    <m/>
    <m/>
    <m/>
    <m/>
    <s v="ERREUR"/>
  </r>
  <r>
    <x v="0"/>
    <s v="Lieu-Dit"/>
    <s v="Le"/>
    <s v="Douetel"/>
    <s v="Amanlis | Lieu-Dit Le Douetel"/>
    <n v="3"/>
    <x v="0"/>
    <x v="0"/>
    <m/>
    <m/>
    <m/>
    <m/>
    <s v="ERREUR"/>
  </r>
  <r>
    <x v="0"/>
    <s v="Lieu-Dit"/>
    <m/>
    <s v="Douëts"/>
    <s v="Amanlis | Lieu-Dit Douëts"/>
    <n v="0"/>
    <x v="0"/>
    <x v="0"/>
    <m/>
    <m/>
    <m/>
    <m/>
    <s v="VRAI"/>
  </r>
  <r>
    <x v="0"/>
    <s v="Lieu-Dit"/>
    <s v="La"/>
    <s v="Ferronnerie"/>
    <s v="Amanlis | Lieu-Dit La Ferronnerie"/>
    <n v="2"/>
    <x v="0"/>
    <x v="0"/>
    <m/>
    <m/>
    <m/>
    <m/>
    <s v="ERREUR"/>
  </r>
  <r>
    <x v="0"/>
    <s v="Lieu-Dit"/>
    <s v="Les"/>
    <s v="Fougerais"/>
    <s v="Amanlis | Lieu-Dit Les Fougerais"/>
    <n v="3"/>
    <x v="0"/>
    <x v="0"/>
    <m/>
    <m/>
    <m/>
    <m/>
    <s v="ERREUR"/>
  </r>
  <r>
    <x v="0"/>
    <s v="Lieu-Dit"/>
    <s v="Le"/>
    <s v="Fresche"/>
    <s v="Amanlis | Lieu-Dit Le Fresche"/>
    <n v="3"/>
    <x v="0"/>
    <x v="0"/>
    <m/>
    <m/>
    <m/>
    <m/>
    <s v="ERREUR"/>
  </r>
  <r>
    <x v="0"/>
    <s v="Lieu-Dit"/>
    <s v="La"/>
    <s v="Gotarderie"/>
    <s v="Amanlis | Lieu-Dit La Gotarderie"/>
    <n v="1"/>
    <x v="0"/>
    <x v="0"/>
    <m/>
    <m/>
    <m/>
    <m/>
    <s v="ERREUR"/>
  </r>
  <r>
    <x v="0"/>
    <s v="Lieu-Dit"/>
    <s v="Le"/>
    <s v="Grand Bois Robert"/>
    <s v="Amanlis | Lieu-Dit Le Grand Bois Robert"/>
    <n v="2"/>
    <x v="0"/>
    <x v="0"/>
    <m/>
    <m/>
    <m/>
    <m/>
    <s v="ERREUR"/>
  </r>
  <r>
    <x v="0"/>
    <s v="Lieu-Dit"/>
    <s v="La"/>
    <s v="Gripail"/>
    <s v="Amanlis | Lieu-Dit La Gripail"/>
    <n v="4"/>
    <x v="0"/>
    <x v="0"/>
    <m/>
    <m/>
    <m/>
    <m/>
    <s v="ERREUR"/>
  </r>
  <r>
    <x v="0"/>
    <s v="Lieu-Dit"/>
    <s v="La"/>
    <s v="Haie Neuve"/>
    <s v="Amanlis | Lieu-Dit La Haie Neuve"/>
    <n v="7"/>
    <x v="0"/>
    <x v="0"/>
    <m/>
    <m/>
    <m/>
    <m/>
    <s v="ERREUR"/>
  </r>
  <r>
    <x v="0"/>
    <s v="Lieu-Dit"/>
    <s v="Le"/>
    <s v="Hantelle"/>
    <s v="Amanlis | Lieu-Dit Le Hantelle"/>
    <n v="2"/>
    <x v="0"/>
    <x v="0"/>
    <m/>
    <m/>
    <m/>
    <m/>
    <s v="ERREUR"/>
  </r>
  <r>
    <x v="0"/>
    <s v="Lieu-Dit"/>
    <s v="Le"/>
    <s v="Haut Beucher"/>
    <s v="Amanlis | Lieu-Dit Le Haut Beucher"/>
    <n v="4"/>
    <x v="0"/>
    <x v="0"/>
    <m/>
    <m/>
    <m/>
    <m/>
    <s v="ERREUR"/>
  </r>
  <r>
    <x v="0"/>
    <s v="Lieu-Dit"/>
    <s v="La"/>
    <s v="Haute Touche"/>
    <s v="Amanlis | Lieu-Dit La Haute Touche"/>
    <n v="1"/>
    <x v="0"/>
    <x v="0"/>
    <m/>
    <m/>
    <m/>
    <m/>
    <s v="ERREUR"/>
  </r>
  <r>
    <x v="0"/>
    <s v="Lieu-Dit"/>
    <s v="La"/>
    <s v="Hayais"/>
    <s v="Amanlis | Lieu-Dit La Hayais"/>
    <n v="5"/>
    <x v="0"/>
    <x v="0"/>
    <m/>
    <m/>
    <m/>
    <m/>
    <s v="ERREUR"/>
  </r>
  <r>
    <x v="0"/>
    <s v="Lieu-Dit"/>
    <s v="Le"/>
    <s v="Jarrot"/>
    <s v="Amanlis | Lieu-Dit Le Jarrot"/>
    <n v="5"/>
    <x v="0"/>
    <x v="0"/>
    <m/>
    <m/>
    <m/>
    <m/>
    <s v="ERREUR"/>
  </r>
  <r>
    <x v="0"/>
    <s v="Lieu-Dit"/>
    <s v="Le"/>
    <s v="Jussé"/>
    <s v="Amanlis | Lieu-Dit Le Jussé"/>
    <n v="3"/>
    <x v="0"/>
    <x v="0"/>
    <m/>
    <m/>
    <m/>
    <m/>
    <s v="ERREUR"/>
  </r>
  <r>
    <x v="0"/>
    <s v="Lieu-Dit"/>
    <s v="La"/>
    <s v="Lande Bastrie"/>
    <s v="Amanlis | Lieu-Dit La Lande Bastrie"/>
    <n v="1"/>
    <x v="0"/>
    <x v="0"/>
    <m/>
    <m/>
    <m/>
    <m/>
    <s v="ERREUR"/>
  </r>
  <r>
    <x v="0"/>
    <s v="Lieu-Dit"/>
    <m/>
    <s v="Launay"/>
    <s v="Amanlis | Lieu-Dit Launay"/>
    <n v="4"/>
    <x v="0"/>
    <x v="0"/>
    <m/>
    <m/>
    <m/>
    <m/>
    <s v="ERREUR"/>
  </r>
  <r>
    <x v="0"/>
    <s v="Lieu-Dit"/>
    <m/>
    <s v="Lessart"/>
    <s v="Amanlis | Lieu-Dit Lessart"/>
    <n v="10"/>
    <x v="0"/>
    <x v="0"/>
    <m/>
    <m/>
    <m/>
    <m/>
    <s v="ERREUR"/>
  </r>
  <r>
    <x v="0"/>
    <s v="Lieu-Dit"/>
    <s v="La"/>
    <s v="Ménarderie"/>
    <s v="Amanlis | Lieu-Dit La Ménarderie"/>
    <n v="2"/>
    <x v="0"/>
    <x v="0"/>
    <m/>
    <m/>
    <m/>
    <m/>
    <s v="ERREUR"/>
  </r>
  <r>
    <x v="0"/>
    <s v="Lieu-Dit"/>
    <s v="La"/>
    <s v="Mettrie"/>
    <s v="Amanlis | Lieu-Dit La Mettrie"/>
    <n v="1"/>
    <x v="0"/>
    <x v="0"/>
    <m/>
    <m/>
    <m/>
    <m/>
    <s v="ERREUR"/>
  </r>
  <r>
    <x v="0"/>
    <s v="Lieu-Dit"/>
    <s v="La"/>
    <s v="Mulonnais"/>
    <s v="Amanlis | Lieu-Dit La Mulonnais"/>
    <n v="2"/>
    <x v="0"/>
    <x v="0"/>
    <m/>
    <m/>
    <m/>
    <m/>
    <s v="ERREUR"/>
  </r>
  <r>
    <x v="0"/>
    <s v="Lieu-Dit"/>
    <s v="Les"/>
    <s v="Murailles"/>
    <s v="Amanlis | Lieu-Dit Les Murailles"/>
    <n v="1"/>
    <x v="0"/>
    <x v="0"/>
    <m/>
    <m/>
    <m/>
    <m/>
    <s v="ERREUR"/>
  </r>
  <r>
    <x v="0"/>
    <s v="Lieu-Dit"/>
    <s v="Les"/>
    <s v="Musses"/>
    <s v="Amanlis | Lieu-Dit Les Musses"/>
    <n v="6"/>
    <x v="0"/>
    <x v="0"/>
    <m/>
    <m/>
    <m/>
    <m/>
    <s v="ERREUR"/>
  </r>
  <r>
    <x v="0"/>
    <s v="Lieu-Dit"/>
    <m/>
    <s v="Néron"/>
    <s v="Amanlis | Lieu-Dit Néron"/>
    <n v="26"/>
    <x v="0"/>
    <x v="0"/>
    <m/>
    <m/>
    <m/>
    <m/>
    <s v="ERREUR"/>
  </r>
  <r>
    <x v="0"/>
    <s v="Lieu-Dit"/>
    <m/>
    <s v="Panlièvre"/>
    <s v="Amanlis | Lieu-Dit Panlièvre"/>
    <n v="8"/>
    <x v="0"/>
    <x v="0"/>
    <m/>
    <m/>
    <m/>
    <m/>
    <s v="ERREUR"/>
  </r>
  <r>
    <x v="0"/>
    <s v="Lieu-Dit"/>
    <s v="Le"/>
    <s v="Pavail"/>
    <s v="Amanlis | Lieu-Dit Le Pavail"/>
    <n v="1"/>
    <x v="0"/>
    <x v="0"/>
    <m/>
    <m/>
    <m/>
    <m/>
    <s v="ERREUR"/>
  </r>
  <r>
    <x v="0"/>
    <s v="Lieu-Dit"/>
    <s v="La"/>
    <s v="Pellerie"/>
    <s v="Amanlis | Lieu-Dit La Pellerie"/>
    <n v="1"/>
    <x v="0"/>
    <x v="0"/>
    <m/>
    <m/>
    <m/>
    <m/>
    <s v="ERREUR"/>
  </r>
  <r>
    <x v="0"/>
    <s v="Lieu-Dit"/>
    <s v="Le"/>
    <s v="Petit Bois Robert"/>
    <s v="Amanlis | Lieu-Dit Le Petit Bois Robert"/>
    <n v="4"/>
    <x v="0"/>
    <x v="0"/>
    <m/>
    <m/>
    <m/>
    <m/>
    <s v="ERREUR"/>
  </r>
  <r>
    <x v="0"/>
    <s v="Lieu-Dit"/>
    <s v="La"/>
    <s v="Piardière"/>
    <s v="Amanlis | Lieu-Dit La Piardière"/>
    <n v="4"/>
    <x v="0"/>
    <x v="0"/>
    <m/>
    <m/>
    <m/>
    <m/>
    <s v="ERREUR"/>
  </r>
  <r>
    <x v="0"/>
    <s v="Lieu-Dit"/>
    <s v="Le"/>
    <s v="Pont de Seiche"/>
    <s v="Amanlis | Lieu-Dit Le Pont de Seiche"/>
    <n v="4"/>
    <x v="0"/>
    <x v="0"/>
    <m/>
    <m/>
    <m/>
    <m/>
    <s v="ERREUR"/>
  </r>
  <r>
    <x v="0"/>
    <s v="Lieu-Dit"/>
    <s v="La"/>
    <s v="Pontais"/>
    <s v="Amanlis | Lieu-Dit La Pontais"/>
    <n v="7"/>
    <x v="0"/>
    <x v="0"/>
    <m/>
    <m/>
    <m/>
    <m/>
    <s v="ERREUR"/>
  </r>
  <r>
    <x v="0"/>
    <s v="Lieu-Dit"/>
    <s v="La"/>
    <s v="Pouardière"/>
    <s v="Amanlis | Lieu-Dit La Pouardière"/>
    <n v="1"/>
    <x v="0"/>
    <x v="0"/>
    <m/>
    <m/>
    <m/>
    <m/>
    <s v="ERREUR"/>
  </r>
  <r>
    <x v="0"/>
    <s v="Lieu-Dit"/>
    <s v="Le"/>
    <s v="Prés de Jussé"/>
    <s v="Amanlis | Lieu-Dit Le Prés de Jussé"/>
    <n v="1"/>
    <x v="0"/>
    <x v="0"/>
    <m/>
    <m/>
    <m/>
    <m/>
    <s v="ERREUR"/>
  </r>
  <r>
    <x v="0"/>
    <s v="Lieu-Dit"/>
    <s v="La"/>
    <s v="Pucelais"/>
    <s v="Amanlis | Lieu-Dit La Pucelais"/>
    <n v="9"/>
    <x v="0"/>
    <x v="0"/>
    <m/>
    <m/>
    <m/>
    <m/>
    <s v="ERREUR"/>
  </r>
  <r>
    <x v="0"/>
    <s v="Lieu-Dit"/>
    <s v="La"/>
    <s v="Rehorie"/>
    <s v="Amanlis | Lieu-Dit La Rehorie"/>
    <n v="11"/>
    <x v="0"/>
    <x v="0"/>
    <m/>
    <m/>
    <m/>
    <m/>
    <s v="ERREUR"/>
  </r>
  <r>
    <x v="0"/>
    <s v="Lieu-Dit"/>
    <s v="La"/>
    <s v="Rivière"/>
    <s v="Amanlis | Lieu-Dit La Rivière"/>
    <n v="6"/>
    <x v="0"/>
    <x v="0"/>
    <m/>
    <m/>
    <m/>
    <m/>
    <s v="ERREUR"/>
  </r>
  <r>
    <x v="0"/>
    <s v="Lieu-Dit"/>
    <s v="Le"/>
    <s v="Rocher"/>
    <s v="Amanlis | Lieu-Dit Le Rocher"/>
    <n v="3"/>
    <x v="0"/>
    <x v="0"/>
    <m/>
    <m/>
    <m/>
    <m/>
    <s v="ERREUR"/>
  </r>
  <r>
    <x v="0"/>
    <s v="Lieu-Dit"/>
    <m/>
    <s v="Saivin"/>
    <s v="Amanlis | Lieu-Dit Saivin"/>
    <n v="9"/>
    <x v="0"/>
    <x v="0"/>
    <m/>
    <m/>
    <m/>
    <m/>
    <s v="ERREUR"/>
  </r>
  <r>
    <x v="0"/>
    <s v="Lieu-Dit"/>
    <m/>
    <s v="Séran"/>
    <s v="Amanlis | Lieu-Dit Séran"/>
    <n v="13"/>
    <x v="0"/>
    <x v="0"/>
    <m/>
    <m/>
    <m/>
    <m/>
    <s v="ERREUR"/>
  </r>
  <r>
    <x v="0"/>
    <s v="Lieu-Dit"/>
    <s v="Le"/>
    <s v="Servenier"/>
    <s v="Amanlis | Lieu-Dit Le Servenier"/>
    <n v="1"/>
    <x v="0"/>
    <x v="0"/>
    <m/>
    <m/>
    <m/>
    <m/>
    <s v="ERREUR"/>
  </r>
  <r>
    <x v="0"/>
    <s v="Lieu-Dit"/>
    <s v="Le"/>
    <s v="Servenier de la Réhorie"/>
    <s v="Amanlis | Lieu-Dit Le Servenier de la Réhorie"/>
    <n v="1"/>
    <x v="0"/>
    <x v="0"/>
    <m/>
    <m/>
    <m/>
    <m/>
    <s v="ERREUR"/>
  </r>
  <r>
    <x v="0"/>
    <s v="Lieu-Dit"/>
    <s v="La"/>
    <s v="Sortoire"/>
    <s v="Amanlis | Lieu-Dit La Sortoire"/>
    <n v="5"/>
    <x v="0"/>
    <x v="0"/>
    <m/>
    <m/>
    <m/>
    <m/>
    <s v="ERREUR"/>
  </r>
  <r>
    <x v="0"/>
    <s v="Lieu-Dit"/>
    <s v="Les"/>
    <s v="Tais"/>
    <s v="Amanlis | Lieu-Dit Les Tais"/>
    <n v="5"/>
    <x v="0"/>
    <x v="0"/>
    <m/>
    <m/>
    <m/>
    <m/>
    <s v="ERREUR"/>
  </r>
  <r>
    <x v="0"/>
    <s v="Lieu-Dit"/>
    <s v="La"/>
    <s v="Tionnais"/>
    <s v="Amanlis | Lieu-Dit La Tionnais"/>
    <n v="1"/>
    <x v="0"/>
    <x v="0"/>
    <m/>
    <m/>
    <m/>
    <m/>
    <s v="ERREUR"/>
  </r>
  <r>
    <x v="0"/>
    <s v="Lieu-Dit"/>
    <s v="La"/>
    <s v="Tonnandière"/>
    <s v="Amanlis | Lieu-Dit La Tonnandière"/>
    <n v="1"/>
    <x v="0"/>
    <x v="0"/>
    <m/>
    <m/>
    <m/>
    <m/>
    <s v="ERREUR"/>
  </r>
  <r>
    <x v="0"/>
    <s v="Lieu-Dit"/>
    <s v="La"/>
    <s v="Touche de Néron"/>
    <s v="Amanlis | Lieu-Dit La Touche de Néron"/>
    <n v="6"/>
    <x v="0"/>
    <x v="0"/>
    <m/>
    <m/>
    <m/>
    <m/>
    <s v="ERREUR"/>
  </r>
  <r>
    <x v="0"/>
    <s v="Lieu-Dit"/>
    <s v="La"/>
    <s v="Trancharderie"/>
    <s v="Amanlis | Lieu-Dit La Trancharderie"/>
    <n v="3"/>
    <x v="0"/>
    <x v="0"/>
    <m/>
    <m/>
    <m/>
    <m/>
    <s v="ERREUR"/>
  </r>
  <r>
    <x v="0"/>
    <s v="Lieu-Dit"/>
    <m/>
    <s v="Tremblais"/>
    <s v="Amanlis | Lieu-Dit Tremblais"/>
    <n v="1"/>
    <x v="0"/>
    <x v="0"/>
    <m/>
    <m/>
    <m/>
    <m/>
    <s v="ERREUR"/>
  </r>
  <r>
    <x v="0"/>
    <s v="Lieu-Dit"/>
    <s v="La"/>
    <s v="Trincardière"/>
    <s v="Amanlis | Lieu-Dit La Trincardière"/>
    <n v="4"/>
    <x v="0"/>
    <x v="0"/>
    <m/>
    <m/>
    <m/>
    <m/>
    <s v="ERREUR"/>
  </r>
  <r>
    <x v="0"/>
    <s v="Lieu-Dit"/>
    <m/>
    <s v="Vasselot"/>
    <s v="Amanlis | Lieu-Dit Vasselot"/>
    <n v="1"/>
    <x v="0"/>
    <x v="0"/>
    <m/>
    <m/>
    <m/>
    <m/>
    <s v="ERREUR"/>
  </r>
  <r>
    <x v="0"/>
    <s v="Lieu-Dit"/>
    <s v="Le"/>
    <s v="Vinoux"/>
    <s v="Amanlis | Lieu-Dit Le Vinoux"/>
    <n v="5"/>
    <x v="0"/>
    <x v="0"/>
    <m/>
    <m/>
    <m/>
    <m/>
    <s v="ERREUR"/>
  </r>
  <r>
    <x v="1"/>
    <s v="Lieu-Dit"/>
    <s v="Les"/>
    <s v="4 Vents"/>
    <s v="Brie | Lieu-Dit Les 4 Vents"/>
    <n v="1"/>
    <x v="0"/>
    <x v="0"/>
    <m/>
    <m/>
    <m/>
    <m/>
    <s v="ERREUR"/>
  </r>
  <r>
    <x v="1"/>
    <s v="Rue"/>
    <s v="D'"/>
    <s v="À Haut"/>
    <s v="Brie | Rue D' À Haut"/>
    <n v="5"/>
    <x v="0"/>
    <x v="0"/>
    <m/>
    <m/>
    <m/>
    <m/>
    <s v="ERREUR"/>
  </r>
  <r>
    <x v="1"/>
    <s v="Rue"/>
    <s v="D'"/>
    <s v="Anjou"/>
    <s v="Brie | Rue D' Anjou"/>
    <n v="20"/>
    <x v="0"/>
    <x v="0"/>
    <m/>
    <m/>
    <m/>
    <m/>
    <s v="ERREUR"/>
  </r>
  <r>
    <x v="1"/>
    <s v="Lieu-Dit"/>
    <s v="Les"/>
    <s v="Aubiers"/>
    <s v="Brie | Lieu-Dit Les Aubiers"/>
    <n v="2"/>
    <x v="0"/>
    <x v="0"/>
    <m/>
    <m/>
    <m/>
    <m/>
    <s v="ERREUR"/>
  </r>
  <r>
    <x v="1"/>
    <s v="Lieu-Dit"/>
    <s v="Les"/>
    <s v="Aunais"/>
    <s v="Brie | Lieu-Dit Les Aunais"/>
    <n v="3"/>
    <x v="0"/>
    <x v="0"/>
    <m/>
    <m/>
    <m/>
    <m/>
    <s v="ERREUR"/>
  </r>
  <r>
    <x v="1"/>
    <s v="Lieu-Dit"/>
    <s v="Le"/>
    <s v="Bas Beau Chêne"/>
    <s v="Brie | Lieu-Dit Le Bas Beau Chêne"/>
    <n v="1"/>
    <x v="0"/>
    <x v="0"/>
    <m/>
    <m/>
    <m/>
    <m/>
    <s v="ERREUR"/>
  </r>
  <r>
    <x v="1"/>
    <s v="Lieu-Dit"/>
    <s v="Le"/>
    <s v="Bas Breil"/>
    <s v="Brie | Lieu-Dit Le Bas Breil"/>
    <n v="3"/>
    <x v="0"/>
    <x v="0"/>
    <m/>
    <m/>
    <m/>
    <m/>
    <s v="ERREUR"/>
  </r>
  <r>
    <x v="1"/>
    <s v="Lieu-Dit"/>
    <s v="Le"/>
    <s v="Bas Chênel"/>
    <s v="Brie | Lieu-Dit Le Bas Chênel"/>
    <n v="1"/>
    <x v="0"/>
    <x v="0"/>
    <m/>
    <m/>
    <m/>
    <m/>
    <s v="ERREUR"/>
  </r>
  <r>
    <x v="1"/>
    <s v="Lieu-Dit"/>
    <s v="Les"/>
    <s v="Bas Noyers"/>
    <s v="Brie | Lieu-Dit Les Bas Noyers"/>
    <n v="3"/>
    <x v="0"/>
    <x v="0"/>
    <m/>
    <m/>
    <m/>
    <m/>
    <s v="ERREUR"/>
  </r>
  <r>
    <x v="1"/>
    <s v="Lieu-Dit"/>
    <s v="La"/>
    <s v="Basse Bretière"/>
    <s v="Brie | Lieu-Dit La Basse Bretière"/>
    <n v="3"/>
    <x v="0"/>
    <x v="0"/>
    <m/>
    <m/>
    <m/>
    <m/>
    <s v="ERREUR"/>
  </r>
  <r>
    <x v="1"/>
    <s v="Lieu-Dit"/>
    <s v="La"/>
    <s v="Basse Ripaudiere"/>
    <s v="Brie | Lieu-Dit La Basse Ripaudiere"/>
    <n v="3"/>
    <x v="0"/>
    <x v="0"/>
    <m/>
    <m/>
    <m/>
    <m/>
    <s v="ERREUR"/>
  </r>
  <r>
    <x v="1"/>
    <s v="Lieu-Dit"/>
    <m/>
    <s v="Bel-Air"/>
    <s v="Brie | Lieu-Dit Bel-Air"/>
    <n v="3"/>
    <x v="0"/>
    <x v="0"/>
    <m/>
    <m/>
    <m/>
    <m/>
    <s v="ERREUR"/>
  </r>
  <r>
    <x v="1"/>
    <s v="Lieu-Dit"/>
    <s v="La"/>
    <s v="Berhaudière"/>
    <s v="Brie | Lieu-Dit La Berhaudière"/>
    <n v="5"/>
    <x v="0"/>
    <x v="0"/>
    <m/>
    <m/>
    <m/>
    <m/>
    <s v="ERREUR"/>
  </r>
  <r>
    <x v="1"/>
    <s v="Rue"/>
    <s v="De"/>
    <s v="Blossac"/>
    <s v="Brie | Rue De Blossac"/>
    <n v="6"/>
    <x v="0"/>
    <x v="0"/>
    <m/>
    <m/>
    <m/>
    <m/>
    <s v="ERREUR"/>
  </r>
  <r>
    <x v="1"/>
    <s v="Lieu-Dit"/>
    <s v="Le"/>
    <s v="Bois Bouetel"/>
    <s v="Brie | Lieu-Dit Le Bois Bouetel"/>
    <n v="2"/>
    <x v="0"/>
    <x v="0"/>
    <m/>
    <m/>
    <m/>
    <m/>
    <s v="ERREUR"/>
  </r>
  <r>
    <x v="1"/>
    <s v="Z.I."/>
    <m/>
    <s v="Bois Teillay"/>
    <s v="Brie | Z.I. Bois Teillay"/>
    <n v="6"/>
    <x v="0"/>
    <x v="0"/>
    <m/>
    <m/>
    <m/>
    <m/>
    <s v="ERREUR"/>
  </r>
  <r>
    <x v="1"/>
    <s v="Lieu-Dit"/>
    <m/>
    <s v="Bourg Neuf"/>
    <s v="Brie | Lieu-Dit Bourg Neuf"/>
    <n v="1"/>
    <x v="0"/>
    <x v="0"/>
    <m/>
    <m/>
    <m/>
    <m/>
    <s v="ERREUR"/>
  </r>
  <r>
    <x v="1"/>
    <s v="Rue"/>
    <s v="De"/>
    <s v="Bretagne"/>
    <s v="Brie | Rue De Bretagne"/>
    <n v="20"/>
    <x v="0"/>
    <x v="0"/>
    <m/>
    <m/>
    <m/>
    <m/>
    <s v="ERREUR"/>
  </r>
  <r>
    <x v="1"/>
    <s v="Lieu-Dit"/>
    <s v="Les"/>
    <s v="Buttes"/>
    <s v="Brie | Lieu-Dit Les Buttes"/>
    <n v="2"/>
    <x v="0"/>
    <x v="0"/>
    <m/>
    <m/>
    <m/>
    <m/>
    <s v="ERREUR"/>
  </r>
  <r>
    <x v="1"/>
    <s v="Résidence"/>
    <s v="Les"/>
    <s v="Camelias"/>
    <s v="Brie | Résidence Les Camelias"/>
    <n v="12"/>
    <x v="0"/>
    <x v="0"/>
    <m/>
    <m/>
    <m/>
    <m/>
    <s v="ERREUR"/>
  </r>
  <r>
    <x v="1"/>
    <s v="Lieu-Dit"/>
    <m/>
    <s v="Cerisier A Deux"/>
    <s v="Brie | Lieu-Dit Cerisier A Deux"/>
    <n v="1"/>
    <x v="0"/>
    <x v="0"/>
    <m/>
    <m/>
    <m/>
    <m/>
    <s v="ERREUR"/>
  </r>
  <r>
    <x v="1"/>
    <s v="Lieu-Dit"/>
    <s v="Le"/>
    <s v="Champ Fleuri"/>
    <s v="Brie | Lieu-Dit Le Champ Fleuri"/>
    <n v="2"/>
    <x v="0"/>
    <x v="0"/>
    <m/>
    <m/>
    <m/>
    <m/>
    <s v="ERREUR"/>
  </r>
  <r>
    <x v="1"/>
    <s v="Rue"/>
    <m/>
    <s v="Charlemagne"/>
    <s v="Brie | Rue Charlemagne"/>
    <n v="1"/>
    <x v="0"/>
    <x v="0"/>
    <m/>
    <m/>
    <m/>
    <m/>
    <s v="ERREUR"/>
  </r>
  <r>
    <x v="1"/>
    <s v="Rue"/>
    <s v="Du"/>
    <s v="Chemin Pendant"/>
    <s v="Brie | Rue Du Chemin Pendant"/>
    <n v="16"/>
    <x v="0"/>
    <x v="0"/>
    <m/>
    <m/>
    <m/>
    <m/>
    <s v="ERREUR"/>
  </r>
  <r>
    <x v="1"/>
    <s v="Lieu-Dit"/>
    <m/>
    <s v="Corbe"/>
    <s v="Brie | Lieu-Dit Corbe"/>
    <n v="1"/>
    <x v="0"/>
    <x v="0"/>
    <m/>
    <m/>
    <m/>
    <m/>
    <s v="ERREUR"/>
  </r>
  <r>
    <x v="1"/>
    <s v="Lieu-Dit"/>
    <s v="La"/>
    <s v="Corbetière"/>
    <s v="Brie | Lieu-Dit La Corbetière"/>
    <n v="7"/>
    <x v="0"/>
    <x v="0"/>
    <m/>
    <m/>
    <m/>
    <m/>
    <s v="ERREUR"/>
  </r>
  <r>
    <x v="1"/>
    <s v="Rue"/>
    <s v="Du"/>
    <s v="Coteau"/>
    <s v="Brie | Rue Du Coteau"/>
    <n v="20"/>
    <x v="0"/>
    <x v="0"/>
    <m/>
    <m/>
    <m/>
    <m/>
    <s v="ERREUR"/>
  </r>
  <r>
    <x v="1"/>
    <s v="Allée"/>
    <s v="Du"/>
    <s v="Courtil"/>
    <s v="Brie | Allée Du Courtil"/>
    <n v="6"/>
    <x v="0"/>
    <x v="0"/>
    <m/>
    <m/>
    <m/>
    <m/>
    <s v="ERREUR"/>
  </r>
  <r>
    <x v="1"/>
    <s v="Lieu-Dit"/>
    <s v="La"/>
    <s v="Croix Blanche"/>
    <s v="Brie | Lieu-Dit La Croix Blanche"/>
    <n v="1"/>
    <x v="0"/>
    <x v="0"/>
    <m/>
    <m/>
    <m/>
    <m/>
    <s v="ERREUR"/>
  </r>
  <r>
    <x v="1"/>
    <s v="Lieu-Dit"/>
    <s v="Le"/>
    <s v="Domaine"/>
    <s v="Brie | Lieu-Dit Le Domaine"/>
    <n v="1"/>
    <x v="0"/>
    <x v="0"/>
    <m/>
    <m/>
    <m/>
    <m/>
    <s v="ERREUR"/>
  </r>
  <r>
    <x v="1"/>
    <s v="Lieu-Dit"/>
    <s v="La"/>
    <s v="Feniclais"/>
    <s v="Brie | Lieu-Dit La Feniclais"/>
    <n v="7"/>
    <x v="0"/>
    <x v="0"/>
    <m/>
    <m/>
    <m/>
    <m/>
    <s v="ERREUR"/>
  </r>
  <r>
    <x v="1"/>
    <s v="Lieu-Dit"/>
    <s v="La"/>
    <s v="Fontaine"/>
    <s v="Brie | Lieu-Dit La Fontaine"/>
    <n v="1"/>
    <x v="0"/>
    <x v="0"/>
    <m/>
    <m/>
    <m/>
    <m/>
    <s v="ERREUR"/>
  </r>
  <r>
    <x v="1"/>
    <s v="Lieu-Dit"/>
    <s v="La"/>
    <s v="Godinière"/>
    <s v="Brie | Lieu-Dit La Godinière"/>
    <n v="4"/>
    <x v="0"/>
    <x v="0"/>
    <m/>
    <m/>
    <m/>
    <m/>
    <s v="ERREUR"/>
  </r>
  <r>
    <x v="1"/>
    <s v="Lieu-Dit"/>
    <m/>
    <s v="Graibusson"/>
    <s v="Brie | Lieu-Dit Graibusson"/>
    <n v="3"/>
    <x v="0"/>
    <x v="0"/>
    <m/>
    <m/>
    <m/>
    <m/>
    <s v="ERREUR"/>
  </r>
  <r>
    <x v="1"/>
    <s v="Lieu-Dit"/>
    <s v="Le"/>
    <s v="Grand Long Pré"/>
    <s v="Brie | Lieu-Dit Le Grand Long Pré"/>
    <n v="1"/>
    <x v="0"/>
    <x v="0"/>
    <m/>
    <m/>
    <m/>
    <m/>
    <s v="ERREUR"/>
  </r>
  <r>
    <x v="1"/>
    <s v="Lieu-Dit"/>
    <s v="Le"/>
    <s v="Guilouet"/>
    <s v="Brie | Lieu-Dit Le Guilouet"/>
    <n v="2"/>
    <x v="0"/>
    <x v="0"/>
    <m/>
    <m/>
    <m/>
    <m/>
    <s v="ERREUR"/>
  </r>
  <r>
    <x v="1"/>
    <s v="Lieu-Dit"/>
    <s v="Le"/>
    <s v="Hardouin"/>
    <s v="Brie | Lieu-Dit Le Hardouin"/>
    <n v="3"/>
    <x v="0"/>
    <x v="0"/>
    <m/>
    <m/>
    <m/>
    <m/>
    <s v="ERREUR"/>
  </r>
  <r>
    <x v="1"/>
    <s v="Lieu-Dit"/>
    <s v="Le"/>
    <s v="Haut Beau Chêne"/>
    <s v="Brie | Lieu-Dit Le Haut Beau Chêne"/>
    <n v="10"/>
    <x v="0"/>
    <x v="0"/>
    <m/>
    <m/>
    <m/>
    <m/>
    <s v="ERREUR"/>
  </r>
  <r>
    <x v="1"/>
    <s v="Lieu-Dit"/>
    <s v="Le"/>
    <s v="Haut Breil"/>
    <s v="Brie | Lieu-Dit Le Haut Breil"/>
    <n v="2"/>
    <x v="0"/>
    <x v="0"/>
    <m/>
    <m/>
    <m/>
    <m/>
    <s v="ERREUR"/>
  </r>
  <r>
    <x v="1"/>
    <s v="Lieu-Dit"/>
    <s v="La"/>
    <s v="Haute Bretière"/>
    <s v="Brie | Lieu-Dit La Haute Bretière"/>
    <n v="3"/>
    <x v="0"/>
    <x v="0"/>
    <m/>
    <m/>
    <m/>
    <m/>
    <s v="ERREUR"/>
  </r>
  <r>
    <x v="1"/>
    <s v="Lieu-Dit"/>
    <s v="La"/>
    <s v="Haute Chère"/>
    <s v="Brie | Lieu-Dit La Haute Chère"/>
    <n v="2"/>
    <x v="0"/>
    <x v="0"/>
    <m/>
    <m/>
    <m/>
    <m/>
    <s v="ERREUR"/>
  </r>
  <r>
    <x v="1"/>
    <s v="Lieu-Dit"/>
    <s v="La"/>
    <s v="Haute Pommerais"/>
    <s v="Brie | Lieu-Dit La Haute Pommerais"/>
    <n v="4"/>
    <x v="0"/>
    <x v="0"/>
    <m/>
    <m/>
    <m/>
    <m/>
    <s v="ERREUR"/>
  </r>
  <r>
    <x v="1"/>
    <s v="Lieu-Dit"/>
    <s v="La"/>
    <s v="Haute Ripaudiere"/>
    <s v="Brie | Lieu-Dit La Haute Ripaudiere"/>
    <n v="3"/>
    <x v="0"/>
    <x v="0"/>
    <m/>
    <m/>
    <m/>
    <m/>
    <s v="ERREUR"/>
  </r>
  <r>
    <x v="1"/>
    <s v="Lieu-Dit"/>
    <s v="Les"/>
    <s v="Hauts Noyers"/>
    <s v="Brie | Lieu-Dit Les Hauts Noyers"/>
    <n v="10"/>
    <x v="0"/>
    <x v="0"/>
    <m/>
    <m/>
    <m/>
    <m/>
    <s v="ERREUR"/>
  </r>
  <r>
    <x v="1"/>
    <s v="Allée"/>
    <s v="Des"/>
    <s v="Ifs"/>
    <s v="Brie | Allée Des Ifs"/>
    <n v="10"/>
    <x v="0"/>
    <x v="0"/>
    <m/>
    <m/>
    <m/>
    <m/>
    <s v="ERREUR"/>
  </r>
  <r>
    <x v="1"/>
    <s v="Lieu-Dit"/>
    <s v="Le"/>
    <s v="Janet"/>
    <s v="Brie | Lieu-Dit Le Janet"/>
    <n v="4"/>
    <x v="0"/>
    <x v="0"/>
    <m/>
    <m/>
    <m/>
    <m/>
    <s v="ERREUR"/>
  </r>
  <r>
    <x v="1"/>
    <s v="Lieu-Dit"/>
    <s v="La"/>
    <s v="Lande Du Feu"/>
    <s v="Brie | Lieu-Dit La Lande Du Feu"/>
    <n v="4"/>
    <x v="0"/>
    <x v="0"/>
    <m/>
    <m/>
    <m/>
    <m/>
    <s v="ERREUR"/>
  </r>
  <r>
    <x v="1"/>
    <s v="Lieu-Dit"/>
    <s v="La"/>
    <s v="Landelle"/>
    <s v="Brie | Lieu-Dit La Landelle"/>
    <n v="1"/>
    <x v="0"/>
    <x v="0"/>
    <m/>
    <m/>
    <m/>
    <m/>
    <s v="ERREUR"/>
  </r>
  <r>
    <x v="1"/>
    <s v="Lieu-Dit"/>
    <s v="Les"/>
    <s v="Lande De Brie"/>
    <s v="Brie | Lieu-Dit Les Lande De Brie"/>
    <n v="1"/>
    <x v="0"/>
    <x v="0"/>
    <m/>
    <m/>
    <m/>
    <m/>
    <s v="ERREUR"/>
  </r>
  <r>
    <x v="1"/>
    <s v="Rue"/>
    <s v="Du"/>
    <s v="Lomet"/>
    <s v="Brie | Rue Du Lomet"/>
    <n v="8"/>
    <x v="0"/>
    <x v="0"/>
    <m/>
    <m/>
    <m/>
    <m/>
    <s v="ERREUR"/>
  </r>
  <r>
    <x v="1"/>
    <s v="Place"/>
    <s v="De La"/>
    <s v="Mairie"/>
    <s v="Brie | Place De La Mairie"/>
    <n v="5"/>
    <x v="0"/>
    <x v="0"/>
    <m/>
    <m/>
    <m/>
    <m/>
    <s v="ERREUR"/>
  </r>
  <r>
    <x v="1"/>
    <s v="Lieu-Dit"/>
    <s v="La"/>
    <s v="Maison Neuve"/>
    <s v="Brie | Lieu-Dit La Maison Neuve"/>
    <n v="4"/>
    <x v="0"/>
    <x v="0"/>
    <m/>
    <m/>
    <m/>
    <m/>
    <s v="ERREUR"/>
  </r>
  <r>
    <x v="1"/>
    <s v="Lieu-Dit"/>
    <m/>
    <s v="Maubusson"/>
    <s v="Brie | Lieu-Dit Maubusson"/>
    <n v="7"/>
    <x v="0"/>
    <x v="0"/>
    <m/>
    <m/>
    <m/>
    <m/>
    <s v="ERREUR"/>
  </r>
  <r>
    <x v="1"/>
    <s v="Lieu-Dit"/>
    <s v="Le"/>
    <s v="Mée"/>
    <s v="Brie | Lieu-Dit Le Mée"/>
    <n v="1"/>
    <x v="0"/>
    <x v="0"/>
    <m/>
    <m/>
    <m/>
    <m/>
    <s v="ERREUR"/>
  </r>
  <r>
    <x v="1"/>
    <s v="Passage"/>
    <m/>
    <s v="Molière"/>
    <s v="Brie | Passage Molière"/>
    <n v="4"/>
    <x v="0"/>
    <x v="0"/>
    <m/>
    <m/>
    <m/>
    <m/>
    <s v="ERREUR"/>
  </r>
  <r>
    <x v="1"/>
    <s v="Lieu-Dit"/>
    <s v="Le"/>
    <s v="Moulin à Vent de la Sancerie"/>
    <s v="Brie | Lieu-Dit Le Moulin à Vent de la Sancerie"/>
    <n v="1"/>
    <x v="0"/>
    <x v="0"/>
    <m/>
    <m/>
    <m/>
    <m/>
    <s v="ERREUR"/>
  </r>
  <r>
    <x v="1"/>
    <s v="Lieu-Dit"/>
    <s v="La"/>
    <s v="Moustière"/>
    <s v="Brie | Lieu-Dit La Moustière"/>
    <n v="25"/>
    <x v="0"/>
    <x v="0"/>
    <m/>
    <m/>
    <m/>
    <m/>
    <s v="ERREUR"/>
  </r>
  <r>
    <x v="1"/>
    <s v="Lieu-Dit"/>
    <s v="La"/>
    <s v="Nouerie"/>
    <s v="Brie | Lieu-Dit La Nouerie"/>
    <n v="2"/>
    <x v="0"/>
    <x v="0"/>
    <m/>
    <m/>
    <m/>
    <m/>
    <s v="ERREUR"/>
  </r>
  <r>
    <x v="1"/>
    <s v="Lieu-Dit"/>
    <s v="L'"/>
    <s v="Orgerie"/>
    <s v="Brie | Lieu-Dit L' Orgerie"/>
    <n v="2"/>
    <x v="0"/>
    <x v="0"/>
    <m/>
    <m/>
    <m/>
    <m/>
    <s v="ERREUR"/>
  </r>
  <r>
    <x v="1"/>
    <s v="Lieu-Dit"/>
    <s v="Le"/>
    <s v="Passoir"/>
    <s v="Brie | Lieu-Dit Le Passoir"/>
    <n v="1"/>
    <x v="0"/>
    <x v="0"/>
    <m/>
    <m/>
    <m/>
    <m/>
    <s v="ERREUR"/>
  </r>
  <r>
    <x v="1"/>
    <s v="Lieu-Dit"/>
    <s v="Le"/>
    <s v="Pâtis de Brie"/>
    <s v="Brie | Lieu-Dit Le Pâtis de Brie"/>
    <n v="1"/>
    <x v="0"/>
    <x v="0"/>
    <m/>
    <m/>
    <m/>
    <m/>
    <s v="ERREUR"/>
  </r>
  <r>
    <x v="1"/>
    <s v="Lieu-Dit"/>
    <s v="Le"/>
    <s v="Pâtis Macé"/>
    <s v="Brie | Lieu-Dit Le Pâtis Macé"/>
    <n v="3"/>
    <x v="0"/>
    <x v="0"/>
    <m/>
    <m/>
    <m/>
    <m/>
    <s v="ERREUR"/>
  </r>
  <r>
    <x v="1"/>
    <s v="Lieu-Dit"/>
    <s v="La"/>
    <s v="Perroiserie"/>
    <s v="Brie | Lieu-Dit La Perroiserie"/>
    <n v="3"/>
    <x v="0"/>
    <x v="0"/>
    <m/>
    <m/>
    <m/>
    <m/>
    <s v="ERREUR"/>
  </r>
  <r>
    <x v="1"/>
    <s v="Lieu-Dit"/>
    <s v="Le"/>
    <s v="Petit Long Pré"/>
    <s v="Brie | Lieu-Dit Le Petit Long Pré"/>
    <n v="1"/>
    <x v="0"/>
    <x v="0"/>
    <m/>
    <m/>
    <m/>
    <m/>
    <s v="ERREUR"/>
  </r>
  <r>
    <x v="1"/>
    <s v="Lieu-Dit"/>
    <s v="Le"/>
    <s v="Petit Tertre"/>
    <s v="Brie | Lieu-Dit Le Petit Tertre"/>
    <n v="1"/>
    <x v="0"/>
    <x v="0"/>
    <m/>
    <m/>
    <m/>
    <m/>
    <s v="ERREUR"/>
  </r>
  <r>
    <x v="1"/>
    <s v="Lieu-Dit"/>
    <m/>
    <s v="Picheveul"/>
    <s v="Brie | Lieu-Dit Picheveul"/>
    <n v="4"/>
    <x v="0"/>
    <x v="0"/>
    <m/>
    <m/>
    <m/>
    <m/>
    <s v="ERREUR"/>
  </r>
  <r>
    <x v="1"/>
    <s v="Rue"/>
    <m/>
    <s v="Pierre et Marie Curie"/>
    <s v="Brie | Rue Pierre et Marie Curie"/>
    <n v="4"/>
    <x v="0"/>
    <x v="0"/>
    <m/>
    <m/>
    <m/>
    <m/>
    <s v="ERREUR"/>
  </r>
  <r>
    <x v="1"/>
    <s v="Lieu-Dit"/>
    <s v="La"/>
    <s v="Plesse"/>
    <s v="Brie | Lieu-Dit La Plesse"/>
    <n v="1"/>
    <x v="0"/>
    <x v="0"/>
    <m/>
    <m/>
    <m/>
    <m/>
    <s v="ERREUR"/>
  </r>
  <r>
    <x v="1"/>
    <s v="Lieu-Dit"/>
    <s v="La"/>
    <s v="Pommerais Benten"/>
    <s v="Brie | Lieu-Dit La Pommerais Benten"/>
    <n v="2"/>
    <x v="0"/>
    <x v="0"/>
    <m/>
    <m/>
    <m/>
    <m/>
    <s v="ERREUR"/>
  </r>
  <r>
    <x v="1"/>
    <s v="Lieu-Dit"/>
    <s v="La"/>
    <s v="Pommerais Serpaux"/>
    <s v="Brie | Lieu-Dit La Pommerais Serpaux"/>
    <n v="2"/>
    <x v="0"/>
    <x v="0"/>
    <m/>
    <m/>
    <m/>
    <m/>
    <s v="ERREUR"/>
  </r>
  <r>
    <x v="1"/>
    <s v="Allée"/>
    <s v="De La"/>
    <s v="Prairie"/>
    <s v="Brie | Allée De La Prairie"/>
    <n v="21"/>
    <x v="0"/>
    <x v="0"/>
    <m/>
    <m/>
    <m/>
    <m/>
    <s v="ERREUR"/>
  </r>
  <r>
    <x v="1"/>
    <s v="Lieu-Dit"/>
    <s v="Le"/>
    <s v="Prelembert"/>
    <s v="Brie | Lieu-Dit Le Prelembert"/>
    <n v="2"/>
    <x v="0"/>
    <x v="0"/>
    <m/>
    <m/>
    <m/>
    <m/>
    <s v="ERREUR"/>
  </r>
  <r>
    <x v="1"/>
    <s v="Rue"/>
    <s v="Du"/>
    <s v="Prieure "/>
    <s v="Brie | Rue Du Prieure"/>
    <n v="1"/>
    <x v="0"/>
    <x v="0"/>
    <m/>
    <m/>
    <m/>
    <m/>
    <s v="ERREUR"/>
  </r>
  <r>
    <x v="1"/>
    <s v="Lieu-Dit"/>
    <s v="Le"/>
    <s v="Prieuré "/>
    <s v="Brie | Lieu-Dit Le Prieuré"/>
    <n v="1"/>
    <x v="0"/>
    <x v="0"/>
    <m/>
    <m/>
    <m/>
    <m/>
    <s v="ERREUR"/>
  </r>
  <r>
    <x v="1"/>
    <s v="Rue"/>
    <s v="Du"/>
    <s v="Raize"/>
    <s v="Brie | Rue Du Raize"/>
    <n v="14"/>
    <x v="0"/>
    <x v="0"/>
    <m/>
    <m/>
    <m/>
    <m/>
    <s v="ERREUR"/>
  </r>
  <r>
    <x v="1"/>
    <s v="Lieu-Dit"/>
    <s v="La"/>
    <s v="Rivière Loisel"/>
    <s v="Brie | Lieu-Dit La Rivière Loisel"/>
    <n v="1"/>
    <x v="0"/>
    <x v="0"/>
    <m/>
    <m/>
    <m/>
    <m/>
    <s v="ERREUR"/>
  </r>
  <r>
    <x v="1"/>
    <s v="Lieu-Dit"/>
    <s v="La"/>
    <s v="Rivière Montalembert"/>
    <s v="Brie | Lieu-Dit La Rivière Montalembert"/>
    <n v="1"/>
    <x v="0"/>
    <x v="0"/>
    <m/>
    <m/>
    <m/>
    <m/>
    <s v="ERREUR"/>
  </r>
  <r>
    <x v="1"/>
    <s v="Lieu-Dit"/>
    <s v="La"/>
    <s v="Rougerais"/>
    <s v="Brie | Lieu-Dit La Rougerais"/>
    <n v="2"/>
    <x v="0"/>
    <x v="0"/>
    <m/>
    <m/>
    <m/>
    <m/>
    <s v="ERREUR"/>
  </r>
  <r>
    <x v="1"/>
    <s v="Lieu-Dit"/>
    <s v="Les"/>
    <s v="Ruisseaux"/>
    <s v="Brie | Lieu-Dit Les Ruisseaux"/>
    <n v="2"/>
    <x v="0"/>
    <x v="0"/>
    <m/>
    <m/>
    <m/>
    <m/>
    <s v="ERREUR"/>
  </r>
  <r>
    <x v="1"/>
    <s v="Lieu-Dit"/>
    <s v="La"/>
    <s v="Sancerie"/>
    <s v="Brie | Lieu-Dit La Sancerie"/>
    <n v="6"/>
    <x v="0"/>
    <x v="0"/>
    <m/>
    <m/>
    <m/>
    <m/>
    <s v="ERREUR"/>
  </r>
  <r>
    <x v="1"/>
    <s v="Rue"/>
    <s v="Du"/>
    <s v="Stade"/>
    <s v="Brie | Rue Du Stade"/>
    <n v="6"/>
    <x v="0"/>
    <x v="0"/>
    <m/>
    <m/>
    <m/>
    <m/>
    <s v="ERREUR"/>
  </r>
  <r>
    <x v="1"/>
    <s v="Lieu-Dit"/>
    <s v="Le"/>
    <s v="Tertre Penais"/>
    <s v="Brie | Lieu-Dit Le Tertre Penais"/>
    <n v="1"/>
    <x v="0"/>
    <x v="0"/>
    <m/>
    <m/>
    <m/>
    <m/>
    <s v="ERREUR"/>
  </r>
  <r>
    <x v="1"/>
    <s v="Lieu-Dit"/>
    <m/>
    <s v="Tremblais"/>
    <s v="Brie | Lieu-Dit Tremblais"/>
    <n v="5"/>
    <x v="0"/>
    <x v="0"/>
    <m/>
    <m/>
    <m/>
    <m/>
    <s v="ERREUR"/>
  </r>
  <r>
    <x v="1"/>
    <s v="Allée"/>
    <s v="De La"/>
    <s v="Vallée de l' Ise"/>
    <s v="Brie | Allée De La Vallée de l' Ise"/>
    <n v="9"/>
    <x v="0"/>
    <x v="0"/>
    <m/>
    <m/>
    <m/>
    <m/>
    <s v="ERREUR"/>
  </r>
  <r>
    <x v="1"/>
    <s v="Lieu-Dit"/>
    <s v="La"/>
    <s v="Vieille Eve"/>
    <s v="Brie | Lieu-Dit La Vieille Eve"/>
    <n v="2"/>
    <x v="0"/>
    <x v="0"/>
    <m/>
    <m/>
    <m/>
    <m/>
    <s v="ERREUR"/>
  </r>
  <r>
    <x v="2"/>
    <s v="Lieu-Dit"/>
    <s v="L'"/>
    <s v="Arthurais"/>
    <s v="Essé | Lieu-Dit L' Arthurais"/>
    <n v="1"/>
    <x v="0"/>
    <x v="0"/>
    <m/>
    <m/>
    <m/>
    <m/>
    <s v="ERREUR"/>
  </r>
  <r>
    <x v="2"/>
    <s v="Rue"/>
    <s v="Des"/>
    <s v="Artisans"/>
    <s v="Essé | Rue Des Artisans"/>
    <n v="23"/>
    <x v="0"/>
    <x v="0"/>
    <m/>
    <m/>
    <m/>
    <m/>
    <s v="ERREUR"/>
  </r>
  <r>
    <x v="2"/>
    <s v="Lieu-Dit"/>
    <s v="L'"/>
    <s v="Auberdière"/>
    <s v="Essé | Lieu-Dit L' Auberdière"/>
    <n v="2"/>
    <x v="0"/>
    <x v="0"/>
    <m/>
    <m/>
    <m/>
    <m/>
    <s v="ERREUR"/>
  </r>
  <r>
    <x v="2"/>
    <s v="Lieu-Dit"/>
    <s v="L'"/>
    <s v="Aubinais"/>
    <s v="Essé | Lieu-Dit L' Aubinais"/>
    <n v="1"/>
    <x v="0"/>
    <x v="0"/>
    <m/>
    <m/>
    <m/>
    <m/>
    <s v="ERREUR"/>
  </r>
  <r>
    <x v="2"/>
    <s v="Lieu-Dit"/>
    <s v="Le"/>
    <s v="Bas Evard"/>
    <s v="Essé | Lieu-Dit Le Bas Evard"/>
    <n v="2"/>
    <x v="0"/>
    <x v="0"/>
    <m/>
    <m/>
    <m/>
    <m/>
    <s v="ERREUR"/>
  </r>
  <r>
    <x v="2"/>
    <s v="Lieu-Dit"/>
    <s v="Le"/>
    <s v="Bas Mérillé"/>
    <s v="Essé | Lieu-Dit Le Bas Mérillé"/>
    <n v="1"/>
    <x v="0"/>
    <x v="0"/>
    <m/>
    <m/>
    <m/>
    <m/>
    <s v="ERREUR"/>
  </r>
  <r>
    <x v="2"/>
    <s v="Lieu-Dit"/>
    <s v="Le"/>
    <s v="Bas Olivel"/>
    <s v="Essé | Lieu-Dit Le Bas Olivel"/>
    <n v="4"/>
    <x v="0"/>
    <x v="0"/>
    <m/>
    <m/>
    <m/>
    <m/>
    <s v="ERREUR"/>
  </r>
  <r>
    <x v="2"/>
    <s v="Lieu-Dit"/>
    <s v="La"/>
    <s v="Basse Aubinais"/>
    <s v="Essé | Lieu-Dit La Basse Aubinais"/>
    <n v="1"/>
    <x v="0"/>
    <x v="0"/>
    <m/>
    <m/>
    <m/>
    <m/>
    <s v="ERREUR"/>
  </r>
  <r>
    <x v="2"/>
    <s v="Lieu-Dit"/>
    <s v="La"/>
    <s v="Basse Bichère"/>
    <s v="Essé | Lieu-Dit La Basse Bichère"/>
    <n v="1"/>
    <x v="0"/>
    <x v="0"/>
    <m/>
    <m/>
    <m/>
    <m/>
    <s v="ERREUR"/>
  </r>
  <r>
    <x v="2"/>
    <s v="Lieu-Dit"/>
    <s v="La"/>
    <s v="Basse Coudre"/>
    <s v="Essé | Lieu-Dit La Basse Coudre"/>
    <n v="1"/>
    <x v="0"/>
    <x v="0"/>
    <m/>
    <m/>
    <m/>
    <m/>
    <s v="ERREUR"/>
  </r>
  <r>
    <x v="2"/>
    <s v="Lieu-Dit"/>
    <s v="La"/>
    <s v="Basse Foucherais"/>
    <s v="Essé | Lieu-Dit La Basse Foucherais"/>
    <n v="1"/>
    <x v="0"/>
    <x v="0"/>
    <m/>
    <m/>
    <m/>
    <m/>
    <s v="ERREUR"/>
  </r>
  <r>
    <x v="2"/>
    <s v="Lieu-Dit"/>
    <s v="La"/>
    <s v="Basse Pironnière"/>
    <s v="Essé | Lieu-Dit La Basse Pironnière"/>
    <n v="1"/>
    <x v="0"/>
    <x v="0"/>
    <m/>
    <m/>
    <m/>
    <m/>
    <s v="ERREUR"/>
  </r>
  <r>
    <x v="2"/>
    <s v="Lieu-Dit"/>
    <s v="La"/>
    <s v="Basse Tremblais"/>
    <s v="Essé | Lieu-Dit La Basse Tremblais"/>
    <n v="4"/>
    <x v="0"/>
    <x v="0"/>
    <m/>
    <m/>
    <m/>
    <m/>
    <s v="ERREUR"/>
  </r>
  <r>
    <x v="2"/>
    <s v="Lieu-Dit"/>
    <s v="La"/>
    <s v="Basse Trousselière"/>
    <s v="Essé | Lieu-Dit La Basse Trousselière"/>
    <n v="2"/>
    <x v="0"/>
    <x v="0"/>
    <m/>
    <m/>
    <m/>
    <m/>
    <s v="ERREUR"/>
  </r>
  <r>
    <x v="2"/>
    <s v="Lieu-Dit"/>
    <s v="Le"/>
    <s v="Béchet"/>
    <s v="Essé | Lieu-Dit Le Béchet"/>
    <n v="3"/>
    <x v="0"/>
    <x v="0"/>
    <m/>
    <m/>
    <m/>
    <m/>
    <s v="ERREUR"/>
  </r>
  <r>
    <x v="2"/>
    <s v="Lieu-Dit"/>
    <m/>
    <s v="Bellevue"/>
    <s v="Essé | Lieu-Dit Bellevue"/>
    <n v="5"/>
    <x v="0"/>
    <x v="0"/>
    <m/>
    <m/>
    <m/>
    <m/>
    <s v="ERREUR"/>
  </r>
  <r>
    <x v="2"/>
    <s v="Lieu-Dit"/>
    <s v="La"/>
    <s v="Bichère"/>
    <s v="Essé | Lieu-Dit La Bichère"/>
    <n v="3"/>
    <x v="0"/>
    <x v="0"/>
    <m/>
    <m/>
    <m/>
    <m/>
    <s v="ERREUR"/>
  </r>
  <r>
    <x v="2"/>
    <s v="Lieu-Dit"/>
    <s v="Les"/>
    <s v="Bignonnets"/>
    <s v="Essé | Lieu-Dit Les Bignonnets"/>
    <n v="2"/>
    <x v="0"/>
    <x v="0"/>
    <m/>
    <m/>
    <m/>
    <m/>
    <s v="ERREUR"/>
  </r>
  <r>
    <x v="2"/>
    <s v="Lieu-Dit"/>
    <s v="Le"/>
    <s v="Bois Clérisset"/>
    <s v="Essé | Lieu-Dit Le Bois Clérisset"/>
    <n v="1"/>
    <x v="0"/>
    <x v="0"/>
    <m/>
    <m/>
    <m/>
    <m/>
    <s v="ERREUR"/>
  </r>
  <r>
    <x v="2"/>
    <s v="Lieu-Dit"/>
    <s v="Les"/>
    <s v="Boîtelières"/>
    <s v="Essé | Lieu-Dit Les Boîtelières"/>
    <n v="2"/>
    <x v="0"/>
    <x v="0"/>
    <m/>
    <m/>
    <m/>
    <m/>
    <s v="ERREUR"/>
  </r>
  <r>
    <x v="2"/>
    <s v="Rue"/>
    <m/>
    <s v="Bonne Fontaine"/>
    <s v="Essé | Rue Bonne Fontaine"/>
    <n v="17"/>
    <x v="0"/>
    <x v="0"/>
    <m/>
    <m/>
    <m/>
    <m/>
    <s v="ERREUR"/>
  </r>
  <r>
    <x v="2"/>
    <s v="Lieu-Dit"/>
    <m/>
    <s v="Bourace"/>
    <s v="Essé | Lieu-Dit Bourace"/>
    <n v="1"/>
    <x v="0"/>
    <x v="0"/>
    <m/>
    <m/>
    <m/>
    <m/>
    <s v="ERREUR"/>
  </r>
  <r>
    <x v="2"/>
    <s v="Lieu-Dit"/>
    <s v="La"/>
    <s v="Bournichais"/>
    <s v="Essé | Lieu-Dit La Bournichais"/>
    <n v="5"/>
    <x v="0"/>
    <x v="0"/>
    <m/>
    <m/>
    <m/>
    <m/>
    <s v="ERREUR"/>
  </r>
  <r>
    <x v="2"/>
    <s v="Lieu-Dit"/>
    <s v="Les"/>
    <s v="Brégeons"/>
    <s v="Essé | Lieu-Dit Les Brégeons"/>
    <n v="1"/>
    <x v="0"/>
    <x v="0"/>
    <m/>
    <m/>
    <m/>
    <m/>
    <s v="ERREUR"/>
  </r>
  <r>
    <x v="2"/>
    <s v="Lieu-Dit"/>
    <s v="La"/>
    <s v="Bretonnière"/>
    <s v="Essé | Lieu-Dit La Bretonnière"/>
    <n v="2"/>
    <x v="0"/>
    <x v="0"/>
    <m/>
    <m/>
    <m/>
    <m/>
    <s v="ERREUR"/>
  </r>
  <r>
    <x v="2"/>
    <s v="Lieu-Dit"/>
    <s v="La"/>
    <s v="Bussonnais"/>
    <s v="Essé | Lieu-Dit La Bussonnais"/>
    <n v="7"/>
    <x v="0"/>
    <x v="0"/>
    <m/>
    <m/>
    <m/>
    <m/>
    <s v="ERREUR"/>
  </r>
  <r>
    <x v="2"/>
    <s v="Lieu-Dit"/>
    <s v="La"/>
    <s v="Chaîne "/>
    <s v="Essé | Lieu-Dit La Chaîne"/>
    <n v="2"/>
    <x v="0"/>
    <x v="0"/>
    <m/>
    <m/>
    <m/>
    <m/>
    <s v="ERREUR"/>
  </r>
  <r>
    <x v="2"/>
    <s v="Lieu-Dit"/>
    <s v="Le"/>
    <s v="Champ Bodin"/>
    <s v="Essé | Lieu-Dit Le Champ Bodin"/>
    <n v="1"/>
    <x v="0"/>
    <x v="0"/>
    <m/>
    <m/>
    <m/>
    <m/>
    <s v="ERREUR"/>
  </r>
  <r>
    <x v="2"/>
    <s v="Lieu-Dit"/>
    <s v="Le"/>
    <s v="Champ Bottu"/>
    <s v="Essé | Lieu-Dit Le Champ Bottu"/>
    <n v="1"/>
    <x v="0"/>
    <x v="0"/>
    <m/>
    <m/>
    <m/>
    <m/>
    <s v="ERREUR"/>
  </r>
  <r>
    <x v="2"/>
    <s v="Lieu-Dit"/>
    <s v="Le"/>
    <s v="Champ Fouesnel"/>
    <s v="Essé | Lieu-Dit Le Champ Fouesnel"/>
    <n v="1"/>
    <x v="0"/>
    <x v="0"/>
    <m/>
    <m/>
    <m/>
    <m/>
    <s v="ERREUR"/>
  </r>
  <r>
    <x v="2"/>
    <s v="Lieu-Dit"/>
    <s v="Le"/>
    <s v="Champ Galard "/>
    <s v="Essé | Lieu-Dit Le Champ Galard"/>
    <n v="3"/>
    <x v="0"/>
    <x v="0"/>
    <m/>
    <m/>
    <m/>
    <m/>
    <s v="ERREUR"/>
  </r>
  <r>
    <x v="2"/>
    <s v="Lieu-Dit"/>
    <s v="Le"/>
    <s v="Champ Gâté"/>
    <s v="Essé | Lieu-Dit Le Champ Gâté"/>
    <n v="3"/>
    <x v="0"/>
    <x v="0"/>
    <m/>
    <m/>
    <m/>
    <m/>
    <s v="ERREUR"/>
  </r>
  <r>
    <x v="2"/>
    <s v="Lieu-Dit"/>
    <s v="Le"/>
    <s v="Champ Rouge"/>
    <s v="Essé | Lieu-Dit Le Champ Rouge"/>
    <n v="1"/>
    <x v="0"/>
    <x v="0"/>
    <m/>
    <m/>
    <m/>
    <m/>
    <s v="ERREUR"/>
  </r>
  <r>
    <x v="2"/>
    <s v="Lieu-Dit"/>
    <s v="La"/>
    <s v="Championnais"/>
    <s v="Essé | Lieu-Dit La Championnais"/>
    <n v="3"/>
    <x v="0"/>
    <x v="0"/>
    <m/>
    <m/>
    <m/>
    <m/>
    <s v="ERREUR"/>
  </r>
  <r>
    <x v="2"/>
    <s v="Allée"/>
    <s v="De La"/>
    <s v="Chapelle"/>
    <s v="Essé | Allée De La Chapelle"/>
    <n v="2"/>
    <x v="0"/>
    <x v="0"/>
    <m/>
    <m/>
    <m/>
    <m/>
    <s v="ERREUR"/>
  </r>
  <r>
    <x v="2"/>
    <s v="Lieu-Dit"/>
    <s v="La"/>
    <s v="Chapellerie"/>
    <s v="Essé | Lieu-Dit La Chapellerie"/>
    <n v="3"/>
    <x v="0"/>
    <x v="0"/>
    <m/>
    <m/>
    <m/>
    <m/>
    <s v="ERREUR"/>
  </r>
  <r>
    <x v="2"/>
    <s v="Lieu-Dit"/>
    <s v="La"/>
    <s v="Charmille"/>
    <s v="Essé | Lieu-Dit La Charmille"/>
    <n v="1"/>
    <x v="0"/>
    <x v="0"/>
    <m/>
    <m/>
    <m/>
    <m/>
    <s v="ERREUR"/>
  </r>
  <r>
    <x v="2"/>
    <s v="Lotissement"/>
    <s v="La"/>
    <s v="Chataigneraie"/>
    <s v="Essé | Lotissement La Chataigneraie"/>
    <n v="32"/>
    <x v="0"/>
    <x v="0"/>
    <m/>
    <m/>
    <m/>
    <m/>
    <s v="ERREUR"/>
  </r>
  <r>
    <x v="2"/>
    <s v="Lotissement"/>
    <s v="Du"/>
    <s v="Chemin Vert"/>
    <s v="Essé | Lotissement Du Chemin Vert"/>
    <n v="5"/>
    <x v="0"/>
    <x v="0"/>
    <m/>
    <m/>
    <m/>
    <m/>
    <s v="ERREUR"/>
  </r>
  <r>
    <x v="2"/>
    <s v="Lieu-Dit"/>
    <s v="Le"/>
    <s v="Chêne Amoureux"/>
    <s v="Essé | Lieu-Dit Le Chêne Amoureux"/>
    <n v="5"/>
    <x v="0"/>
    <x v="0"/>
    <m/>
    <m/>
    <m/>
    <m/>
    <s v="ERREUR"/>
  </r>
  <r>
    <x v="2"/>
    <s v="Lieu-Dit"/>
    <s v="Le"/>
    <s v="Chêne Perrain"/>
    <s v="Essé | Lieu-Dit Le Chêne Perrain"/>
    <n v="1"/>
    <x v="0"/>
    <x v="0"/>
    <m/>
    <m/>
    <m/>
    <m/>
    <s v="ERREUR"/>
  </r>
  <r>
    <x v="2"/>
    <s v="Lieu-Dit"/>
    <s v="La"/>
    <s v="Cogerie"/>
    <s v="Essé | Lieu-Dit La Cogerie"/>
    <n v="1"/>
    <x v="0"/>
    <x v="0"/>
    <m/>
    <m/>
    <m/>
    <m/>
    <s v="ERREUR"/>
  </r>
  <r>
    <x v="2"/>
    <s v="Lieu-Dit"/>
    <s v="La"/>
    <s v="Conterie"/>
    <s v="Essé | Lieu-Dit La Conterie"/>
    <n v="2"/>
    <x v="0"/>
    <x v="0"/>
    <m/>
    <m/>
    <m/>
    <m/>
    <s v="ERREUR"/>
  </r>
  <r>
    <x v="2"/>
    <s v="Lieu-Dit"/>
    <s v="La"/>
    <s v="Coudre"/>
    <s v="Essé | Lieu-Dit La Coudre"/>
    <n v="1"/>
    <x v="0"/>
    <x v="0"/>
    <m/>
    <m/>
    <m/>
    <m/>
    <s v="ERREUR"/>
  </r>
  <r>
    <x v="2"/>
    <s v="Lieu-Dit"/>
    <s v="La"/>
    <s v="Couesnerie"/>
    <s v="Essé | Lieu-Dit La Couesnerie"/>
    <n v="6"/>
    <x v="0"/>
    <x v="0"/>
    <m/>
    <m/>
    <m/>
    <m/>
    <s v="ERREUR"/>
  </r>
  <r>
    <x v="2"/>
    <s v="Lieu-Dit"/>
    <s v="La"/>
    <s v="Cour Morel"/>
    <s v="Essé | Lieu-Dit La Cour Morel"/>
    <n v="4"/>
    <x v="0"/>
    <x v="0"/>
    <m/>
    <m/>
    <m/>
    <m/>
    <s v="ERREUR"/>
  </r>
  <r>
    <x v="2"/>
    <s v="Lieu-Dit"/>
    <m/>
    <s v="Courgeon"/>
    <s v="Essé | Lieu-Dit Courgeon"/>
    <n v="3"/>
    <x v="0"/>
    <x v="0"/>
    <m/>
    <m/>
    <m/>
    <m/>
    <s v="ERREUR"/>
  </r>
  <r>
    <x v="2"/>
    <s v="Rue"/>
    <s v="De La"/>
    <s v="Croix Rabault"/>
    <s v="Essé | Rue De La Croix Rabault"/>
    <n v="8"/>
    <x v="0"/>
    <x v="0"/>
    <m/>
    <m/>
    <m/>
    <m/>
    <s v="ERREUR"/>
  </r>
  <r>
    <x v="2"/>
    <s v="Lieu-Dit"/>
    <s v="La"/>
    <s v="Croix Rabault"/>
    <s v="Essé | Lieu-Dit La Croix Rabault"/>
    <n v="5"/>
    <x v="0"/>
    <x v="0"/>
    <m/>
    <m/>
    <m/>
    <m/>
    <s v="ERREUR"/>
  </r>
  <r>
    <x v="2"/>
    <s v="Lotissement"/>
    <m/>
    <s v="Croix Rabault"/>
    <s v="Essé | Lotissement Croix Rabault"/>
    <n v="7"/>
    <x v="0"/>
    <x v="0"/>
    <m/>
    <m/>
    <m/>
    <m/>
    <s v="ERREUR"/>
  </r>
  <r>
    <x v="2"/>
    <s v="Rue"/>
    <s v="Des"/>
    <s v="Fées"/>
    <s v="Essé | Rue Des Fées"/>
    <n v="11"/>
    <x v="0"/>
    <x v="0"/>
    <m/>
    <m/>
    <m/>
    <m/>
    <s v="ERREUR"/>
  </r>
  <r>
    <x v="2"/>
    <s v="Passage"/>
    <s v="De La"/>
    <s v="Forge"/>
    <s v="Essé | Passage De La Forge"/>
    <n v="9"/>
    <x v="0"/>
    <x v="0"/>
    <m/>
    <m/>
    <m/>
    <m/>
    <s v="ERREUR"/>
  </r>
  <r>
    <x v="2"/>
    <s v="Lieu-Dit"/>
    <s v="La"/>
    <s v="Forge"/>
    <s v="Essé | Lieu-Dit La Forge"/>
    <n v="3"/>
    <x v="0"/>
    <x v="0"/>
    <m/>
    <m/>
    <m/>
    <m/>
    <s v="ERREUR"/>
  </r>
  <r>
    <x v="2"/>
    <s v="Lieu-Dit"/>
    <s v="La"/>
    <s v="Foucherais"/>
    <s v="Essé | Lieu-Dit La Foucherais"/>
    <n v="2"/>
    <x v="0"/>
    <x v="0"/>
    <m/>
    <m/>
    <m/>
    <m/>
    <s v="ERREUR"/>
  </r>
  <r>
    <x v="2"/>
    <s v="Lieu-Dit"/>
    <s v="La"/>
    <s v="Foulerie"/>
    <s v="Essé | Lieu-Dit La Foulerie"/>
    <n v="2"/>
    <x v="0"/>
    <x v="0"/>
    <m/>
    <m/>
    <m/>
    <m/>
    <s v="ERREUR"/>
  </r>
  <r>
    <x v="2"/>
    <s v="Lieu-Dit"/>
    <s v="La"/>
    <s v="Frelonnais"/>
    <s v="Essé | Lieu-Dit La Frelonnais"/>
    <n v="1"/>
    <x v="0"/>
    <x v="0"/>
    <m/>
    <m/>
    <m/>
    <m/>
    <s v="ERREUR"/>
  </r>
  <r>
    <x v="2"/>
    <s v="Lieu-Dit"/>
    <s v="La"/>
    <s v="Gainière"/>
    <s v="Essé | Lieu-Dit La Gainière"/>
    <n v="6"/>
    <x v="0"/>
    <x v="0"/>
    <m/>
    <m/>
    <m/>
    <m/>
    <s v="ERREUR"/>
  </r>
  <r>
    <x v="2"/>
    <s v="Lieu-Dit"/>
    <s v="La"/>
    <s v="Garillère"/>
    <s v="Essé | Lieu-Dit La Garillère"/>
    <n v="2"/>
    <x v="0"/>
    <x v="0"/>
    <m/>
    <m/>
    <m/>
    <m/>
    <s v="ERREUR"/>
  </r>
  <r>
    <x v="2"/>
    <s v="Lieu-Dit"/>
    <m/>
    <s v="Gautrel"/>
    <s v="Essé | Lieu-Dit Gautrel"/>
    <n v="5"/>
    <x v="0"/>
    <x v="0"/>
    <m/>
    <m/>
    <m/>
    <m/>
    <s v="ERREUR"/>
  </r>
  <r>
    <x v="2"/>
    <s v="Lieu-Dit"/>
    <s v="La"/>
    <s v="Giffardière"/>
    <s v="Essé | Lieu-Dit La Giffardière"/>
    <n v="1"/>
    <x v="0"/>
    <x v="0"/>
    <m/>
    <m/>
    <m/>
    <m/>
    <s v="ERREUR"/>
  </r>
  <r>
    <x v="2"/>
    <s v="Lieu-Dit"/>
    <s v="Le"/>
    <s v="Grand Bois"/>
    <s v="Essé | Lieu-Dit Le Grand Bois"/>
    <n v="1"/>
    <x v="0"/>
    <x v="0"/>
    <m/>
    <m/>
    <m/>
    <m/>
    <s v="ERREUR"/>
  </r>
  <r>
    <x v="2"/>
    <s v="Lieu-Dit"/>
    <s v="Le"/>
    <s v="Grand Calaché"/>
    <s v="Essé | Lieu-Dit Le Grand Calaché"/>
    <n v="3"/>
    <x v="0"/>
    <x v="0"/>
    <m/>
    <m/>
    <m/>
    <m/>
    <s v="ERREUR"/>
  </r>
  <r>
    <x v="2"/>
    <s v="Lieu-Dit"/>
    <s v="Le"/>
    <s v="Gretay"/>
    <s v="Essé | Lieu-Dit Le Gretay"/>
    <n v="1"/>
    <x v="0"/>
    <x v="0"/>
    <m/>
    <m/>
    <m/>
    <m/>
    <s v="ERREUR"/>
  </r>
  <r>
    <x v="2"/>
    <s v="Rue"/>
    <s v="Du"/>
    <s v="Gros Chêne"/>
    <s v="Essé | Rue Du Gros Chêne"/>
    <n v="10"/>
    <x v="0"/>
    <x v="0"/>
    <m/>
    <m/>
    <m/>
    <m/>
    <s v="ERREUR"/>
  </r>
  <r>
    <x v="2"/>
    <s v="Lieu-Dit"/>
    <s v="La"/>
    <s v="Guénais"/>
    <s v="Essé | Lieu-Dit La Guénais"/>
    <n v="1"/>
    <x v="0"/>
    <x v="0"/>
    <m/>
    <m/>
    <m/>
    <m/>
    <s v="ERREUR"/>
  </r>
  <r>
    <x v="2"/>
    <s v="Lieu-Dit"/>
    <s v="Le"/>
    <s v="Guéret"/>
    <s v="Essé | Lieu-Dit Le Guéret"/>
    <n v="1"/>
    <x v="0"/>
    <x v="0"/>
    <m/>
    <m/>
    <m/>
    <m/>
    <s v="ERREUR"/>
  </r>
  <r>
    <x v="2"/>
    <s v="Lieu-Dit"/>
    <s v="Le"/>
    <s v="Haut Evard"/>
    <s v="Essé | Lieu-Dit Le Haut Evard"/>
    <n v="1"/>
    <x v="0"/>
    <x v="0"/>
    <m/>
    <m/>
    <m/>
    <m/>
    <s v="ERREUR"/>
  </r>
  <r>
    <x v="2"/>
    <s v="Lieu-Dit"/>
    <s v="Le"/>
    <s v="Haut Montalembert"/>
    <s v="Essé | Lieu-Dit Le Haut Montalembert"/>
    <n v="1"/>
    <x v="0"/>
    <x v="0"/>
    <m/>
    <m/>
    <m/>
    <m/>
    <s v="ERREUR"/>
  </r>
  <r>
    <x v="2"/>
    <s v="Lieu-Dit"/>
    <s v="Le"/>
    <s v="Haut Olivel"/>
    <s v="Essé | Lieu-Dit Le Haut Olivel"/>
    <n v="2"/>
    <x v="0"/>
    <x v="0"/>
    <m/>
    <m/>
    <m/>
    <m/>
    <s v="ERREUR"/>
  </r>
  <r>
    <x v="2"/>
    <s v="Lieu-Dit"/>
    <s v="Le"/>
    <s v="Haut Silard"/>
    <s v="Essé | Lieu-Dit Le Haut Silard"/>
    <n v="1"/>
    <x v="0"/>
    <x v="0"/>
    <m/>
    <m/>
    <m/>
    <m/>
    <s v="ERREUR"/>
  </r>
  <r>
    <x v="2"/>
    <s v="Lieu-Dit"/>
    <s v="La"/>
    <s v="Haute Coudre"/>
    <s v="Essé | Lieu-Dit La Haute Coudre"/>
    <n v="1"/>
    <x v="0"/>
    <x v="0"/>
    <m/>
    <m/>
    <m/>
    <m/>
    <s v="ERREUR"/>
  </r>
  <r>
    <x v="2"/>
    <s v="Lieu-Dit"/>
    <s v="La"/>
    <s v="Haute Pironnière"/>
    <s v="Essé | Lieu-Dit La Haute Pironnière"/>
    <n v="1"/>
    <x v="0"/>
    <x v="0"/>
    <m/>
    <m/>
    <m/>
    <m/>
    <s v="ERREUR"/>
  </r>
  <r>
    <x v="2"/>
    <s v="Lieu-Dit"/>
    <s v="La"/>
    <s v="Haute Trousselière"/>
    <s v="Essé | Lieu-Dit La Haute Trousselière"/>
    <n v="1"/>
    <x v="0"/>
    <x v="0"/>
    <m/>
    <m/>
    <m/>
    <m/>
    <s v="ERREUR"/>
  </r>
  <r>
    <x v="2"/>
    <s v="Lieu-Dit"/>
    <s v="La"/>
    <s v="Huberdière"/>
    <s v="Essé | Lieu-Dit La Huberdière"/>
    <n v="3"/>
    <x v="0"/>
    <x v="0"/>
    <m/>
    <m/>
    <m/>
    <m/>
    <s v="ERREUR"/>
  </r>
  <r>
    <x v="2"/>
    <s v="Lieu-Dit"/>
    <s v="La"/>
    <s v="Lande de Gautrel"/>
    <s v="Essé | Lieu-Dit La Lande de Gautrel"/>
    <n v="1"/>
    <x v="0"/>
    <x v="0"/>
    <m/>
    <m/>
    <m/>
    <m/>
    <s v="ERREUR"/>
  </r>
  <r>
    <x v="2"/>
    <s v="Lieu-Dit"/>
    <s v="La"/>
    <s v="Lande du Saule"/>
    <s v="Essé | Lieu-Dit La Lande du Saule"/>
    <n v="1"/>
    <x v="0"/>
    <x v="0"/>
    <m/>
    <m/>
    <m/>
    <m/>
    <s v="ERREUR"/>
  </r>
  <r>
    <x v="2"/>
    <s v="Lieu-Dit"/>
    <m/>
    <s v="Lande Ronde"/>
    <s v="Essé | Lieu-Dit Lande Ronde"/>
    <n v="4"/>
    <x v="0"/>
    <x v="0"/>
    <m/>
    <m/>
    <m/>
    <m/>
    <s v="ERREUR"/>
  </r>
  <r>
    <x v="2"/>
    <s v="Lieu-Dit"/>
    <s v="La"/>
    <s v="Landelle"/>
    <s v="Essé | Lieu-Dit La Landelle"/>
    <n v="5"/>
    <x v="0"/>
    <x v="0"/>
    <m/>
    <m/>
    <m/>
    <m/>
    <s v="ERREUR"/>
  </r>
  <r>
    <x v="2"/>
    <s v="Lieu-Dit"/>
    <s v="Les"/>
    <s v="Landes"/>
    <s v="Essé | Lieu-Dit Les Landes"/>
    <n v="1"/>
    <x v="0"/>
    <x v="0"/>
    <m/>
    <m/>
    <m/>
    <m/>
    <s v="ERREUR"/>
  </r>
  <r>
    <x v="2"/>
    <s v="Lieu-Dit"/>
    <m/>
    <s v="Lasjambe"/>
    <s v="Essé | Lieu-Dit Lasjambe"/>
    <n v="1"/>
    <x v="0"/>
    <x v="0"/>
    <m/>
    <m/>
    <m/>
    <m/>
    <s v="ERREUR"/>
  </r>
  <r>
    <x v="2"/>
    <s v="Lieu-Dit"/>
    <s v="Le"/>
    <s v="Lattay"/>
    <s v="Essé | Lieu-Dit Le Lattay"/>
    <n v="3"/>
    <x v="0"/>
    <x v="0"/>
    <m/>
    <m/>
    <m/>
    <m/>
    <s v="ERREUR"/>
  </r>
  <r>
    <x v="2"/>
    <s v="Rue"/>
    <s v="Du"/>
    <s v="Lavoir"/>
    <s v="Essé | Rue Du Lavoir"/>
    <n v="8"/>
    <x v="0"/>
    <x v="0"/>
    <m/>
    <m/>
    <m/>
    <m/>
    <s v="ERREUR"/>
  </r>
  <r>
    <x v="2"/>
    <s v="Lieu-Dit"/>
    <s v="Le"/>
    <s v="Loroux"/>
    <s v="Essé | Lieu-Dit Le Loroux"/>
    <n v="1"/>
    <x v="0"/>
    <x v="0"/>
    <m/>
    <m/>
    <m/>
    <m/>
    <s v="ERREUR"/>
  </r>
  <r>
    <x v="2"/>
    <s v="Lieu-Dit"/>
    <s v="La"/>
    <s v="Louinais"/>
    <s v="Essé | Lieu-Dit La Louinais"/>
    <n v="0"/>
    <x v="0"/>
    <x v="0"/>
    <m/>
    <m/>
    <m/>
    <m/>
    <s v="VRAI"/>
  </r>
  <r>
    <x v="2"/>
    <s v="Lieu-Dit"/>
    <s v="La"/>
    <s v="Maison Neuve"/>
    <s v="Essé | Lieu-Dit La Maison Neuve"/>
    <n v="1"/>
    <x v="0"/>
    <x v="0"/>
    <m/>
    <m/>
    <m/>
    <m/>
    <s v="ERREUR"/>
  </r>
  <r>
    <x v="2"/>
    <s v="Lieu-Dit"/>
    <s v="La"/>
    <s v="Maladrie"/>
    <s v="Essé | Lieu-Dit La Maladrie"/>
    <n v="1"/>
    <x v="0"/>
    <x v="0"/>
    <m/>
    <m/>
    <m/>
    <m/>
    <s v="ERREUR"/>
  </r>
  <r>
    <x v="2"/>
    <s v="Lieu-Dit"/>
    <s v="La"/>
    <s v="Martinière"/>
    <s v="Essé | Lieu-Dit La Martinière"/>
    <n v="1"/>
    <x v="0"/>
    <x v="0"/>
    <m/>
    <m/>
    <m/>
    <m/>
    <s v="ERREUR"/>
  </r>
  <r>
    <x v="2"/>
    <s v="Lieu-Dit"/>
    <s v="La"/>
    <s v="Mauprée"/>
    <s v="Essé | Lieu-Dit La Mauprée"/>
    <n v="1"/>
    <x v="0"/>
    <x v="0"/>
    <m/>
    <m/>
    <m/>
    <m/>
    <s v="ERREUR"/>
  </r>
  <r>
    <x v="2"/>
    <s v="Lieu-Dit"/>
    <s v="La"/>
    <s v="Mavière"/>
    <s v="Essé | Lieu-Dit La Mavière"/>
    <n v="2"/>
    <x v="0"/>
    <x v="0"/>
    <m/>
    <m/>
    <m/>
    <m/>
    <s v="ERREUR"/>
  </r>
  <r>
    <x v="2"/>
    <s v="Lieu-Dit"/>
    <s v="Le"/>
    <s v="Mée"/>
    <s v="Essé | Lieu-Dit Le Mée"/>
    <n v="3"/>
    <x v="0"/>
    <x v="0"/>
    <m/>
    <m/>
    <m/>
    <m/>
    <s v="ERREUR"/>
  </r>
  <r>
    <x v="2"/>
    <s v="Lieu-Dit"/>
    <m/>
    <s v="Mérillé"/>
    <s v="Essé | Lieu-Dit Mérillé"/>
    <n v="7"/>
    <x v="0"/>
    <x v="0"/>
    <m/>
    <m/>
    <m/>
    <m/>
    <s v="ERREUR"/>
  </r>
  <r>
    <x v="2"/>
    <s v="Lieu-Dit"/>
    <s v="La"/>
    <s v="Métairie Neuve"/>
    <s v="Essé | Lieu-Dit La Métairie Neuve"/>
    <n v="3"/>
    <x v="0"/>
    <x v="0"/>
    <m/>
    <m/>
    <m/>
    <m/>
    <s v="ERREUR"/>
  </r>
  <r>
    <x v="2"/>
    <s v="Lieu-Dit"/>
    <m/>
    <s v="Mirebeau"/>
    <s v="Essé | Lieu-Dit Mirebeau"/>
    <n v="1"/>
    <x v="0"/>
    <x v="0"/>
    <m/>
    <m/>
    <m/>
    <m/>
    <s v="ERREUR"/>
  </r>
  <r>
    <x v="2"/>
    <s v="Rue"/>
    <s v="De"/>
    <s v="Mirouze"/>
    <s v="Essé | Rue de Mirouze"/>
    <n v="10"/>
    <x v="0"/>
    <x v="0"/>
    <m/>
    <m/>
    <m/>
    <m/>
    <s v="ERREUR"/>
  </r>
  <r>
    <x v="2"/>
    <s v="Lieu-Dit"/>
    <s v="La"/>
    <s v="Molardière"/>
    <s v="Essé | Lieu-Dit La Molardière"/>
    <n v="1"/>
    <x v="0"/>
    <x v="0"/>
    <m/>
    <m/>
    <m/>
    <m/>
    <s v="ERREUR"/>
  </r>
  <r>
    <x v="2"/>
    <s v="Lieu-Dit"/>
    <s v="Le"/>
    <s v="Moncel"/>
    <s v="Essé | Lieu-Dit Le Moncel"/>
    <n v="2"/>
    <x v="0"/>
    <x v="0"/>
    <m/>
    <m/>
    <m/>
    <m/>
    <s v="ERREUR"/>
  </r>
  <r>
    <x v="2"/>
    <s v="Lieu-Dit"/>
    <m/>
    <s v="Montalembert"/>
    <s v="Essé | Lieu-Dit Montalembert"/>
    <n v="3"/>
    <x v="0"/>
    <x v="0"/>
    <m/>
    <m/>
    <m/>
    <m/>
    <s v="ERREUR"/>
  </r>
  <r>
    <x v="2"/>
    <s v="Lieu-Dit"/>
    <m/>
    <s v="Montpoirier"/>
    <s v="Essé | Lieu-Dit Montpoirier"/>
    <n v="1"/>
    <x v="0"/>
    <x v="0"/>
    <m/>
    <m/>
    <m/>
    <m/>
    <s v="ERREUR"/>
  </r>
  <r>
    <x v="2"/>
    <s v="Lieu-Dit"/>
    <s v="La"/>
    <s v="Morinière"/>
    <s v="Essé | Lieu-Dit La Morinière"/>
    <n v="3"/>
    <x v="0"/>
    <x v="0"/>
    <m/>
    <m/>
    <m/>
    <m/>
    <s v="ERREUR"/>
  </r>
  <r>
    <x v="2"/>
    <s v="Lieu-Dit"/>
    <s v="La"/>
    <s v="Motte"/>
    <s v="Essé | Lieu-Dit La Motte"/>
    <n v="1"/>
    <x v="0"/>
    <x v="0"/>
    <m/>
    <m/>
    <m/>
    <m/>
    <s v="ERREUR"/>
  </r>
  <r>
    <x v="2"/>
    <s v="Lieu-Dit"/>
    <s v="La"/>
    <s v="Motte Colombel"/>
    <s v="Essé | Lieu-Dit La Motte Colombel"/>
    <n v="1"/>
    <x v="0"/>
    <x v="0"/>
    <m/>
    <m/>
    <m/>
    <m/>
    <s v="ERREUR"/>
  </r>
  <r>
    <x v="2"/>
    <s v="Lieu-Dit"/>
    <s v="La"/>
    <s v="Motte Grenouillère"/>
    <s v="Essé | Lieu-Dit La Motte Grenouillère"/>
    <n v="1"/>
    <x v="0"/>
    <x v="0"/>
    <m/>
    <m/>
    <m/>
    <m/>
    <s v="ERREUR"/>
  </r>
  <r>
    <x v="2"/>
    <s v="Lieu-Dit"/>
    <s v="Le"/>
    <s v="Moulin de la Lande"/>
    <s v="Essé | Lieu-Dit Le Moulin de la Lande"/>
    <n v="2"/>
    <x v="0"/>
    <x v="0"/>
    <m/>
    <m/>
    <m/>
    <m/>
    <s v="ERREUR"/>
  </r>
  <r>
    <x v="2"/>
    <s v="Lieu-Dit"/>
    <s v="Le"/>
    <s v="Moulin du Loroux"/>
    <s v="Essé | Lieu-Dit Le Moulin du Loroux"/>
    <n v="1"/>
    <x v="0"/>
    <x v="0"/>
    <m/>
    <m/>
    <m/>
    <m/>
    <s v="ERREUR"/>
  </r>
  <r>
    <x v="2"/>
    <s v="Lieu-Dit"/>
    <s v="La"/>
    <s v="Nachardière"/>
    <s v="Essé | Lieu-Dit La Nachardière"/>
    <n v="1"/>
    <x v="0"/>
    <x v="0"/>
    <m/>
    <m/>
    <m/>
    <m/>
    <s v="ERREUR"/>
  </r>
  <r>
    <x v="2"/>
    <s v="Lieu-Dit"/>
    <s v="L'"/>
    <s v="Outre"/>
    <s v="Essé | Lieu-Dit L' Outre"/>
    <n v="1"/>
    <x v="0"/>
    <x v="0"/>
    <m/>
    <m/>
    <m/>
    <m/>
    <s v="ERREUR"/>
  </r>
  <r>
    <x v="2"/>
    <s v="Lieu-Dit"/>
    <s v="Le"/>
    <s v="Petit Calaché"/>
    <s v="Essé | Lieu-Dit Le Petit Calaché"/>
    <n v="1"/>
    <x v="0"/>
    <x v="0"/>
    <m/>
    <m/>
    <m/>
    <m/>
    <s v="ERREUR"/>
  </r>
  <r>
    <x v="2"/>
    <s v="Lieu-Dit"/>
    <s v="Le"/>
    <s v="Petit Montpoirier"/>
    <s v="Essé | Lieu-Dit Le Petit Montpoirier"/>
    <n v="1"/>
    <x v="0"/>
    <x v="0"/>
    <m/>
    <m/>
    <m/>
    <m/>
    <s v="ERREUR"/>
  </r>
  <r>
    <x v="2"/>
    <s v="Lieu-Dit"/>
    <s v="La"/>
    <s v="Petite Bretonnière"/>
    <s v="Essé | Lieu-Dit La Petite Bretonnière"/>
    <n v="3"/>
    <x v="0"/>
    <x v="0"/>
    <m/>
    <m/>
    <m/>
    <m/>
    <s v="ERREUR"/>
  </r>
  <r>
    <x v="2"/>
    <s v="Lieu-Dit"/>
    <s v="La"/>
    <s v="Petite Motte"/>
    <s v="Essé | Lieu-Dit La Petite Motte"/>
    <n v="1"/>
    <x v="0"/>
    <x v="0"/>
    <m/>
    <m/>
    <m/>
    <m/>
    <s v="ERREUR"/>
  </r>
  <r>
    <x v="2"/>
    <s v="Place"/>
    <m/>
    <s v="Pierre et Marie Curie"/>
    <s v="Essé | Place Pierre et Marie Curie"/>
    <n v="9"/>
    <x v="0"/>
    <x v="0"/>
    <m/>
    <m/>
    <m/>
    <m/>
    <s v="ERREUR"/>
  </r>
  <r>
    <x v="2"/>
    <s v="Lieu-Dit"/>
    <s v="La"/>
    <s v="Pilière"/>
    <s v="Essé | Lieu-Dit La Pilière"/>
    <n v="1"/>
    <x v="0"/>
    <x v="0"/>
    <m/>
    <m/>
    <m/>
    <m/>
    <s v="ERREUR"/>
  </r>
  <r>
    <x v="2"/>
    <s v="Lieu-Dit"/>
    <s v="La"/>
    <s v="Poulinière"/>
    <s v="Essé | Lieu-Dit La Poulinière"/>
    <n v="2"/>
    <x v="0"/>
    <x v="0"/>
    <m/>
    <m/>
    <m/>
    <m/>
    <s v="ERREUR"/>
  </r>
  <r>
    <x v="2"/>
    <s v="Lieu-Dit"/>
    <m/>
    <s v="Pré Mirouze"/>
    <s v="Essé | Lieu-Dit Pré Mirouze"/>
    <n v="28"/>
    <x v="0"/>
    <x v="0"/>
    <m/>
    <m/>
    <m/>
    <m/>
    <s v="ERREUR"/>
  </r>
  <r>
    <x v="2"/>
    <s v="Lieu-Dit"/>
    <s v="Les"/>
    <s v="Quatre Vents"/>
    <s v="Essé | Lieu-Dit Les Quatre Vents"/>
    <n v="1"/>
    <x v="0"/>
    <x v="0"/>
    <m/>
    <m/>
    <m/>
    <m/>
    <s v="ERREUR"/>
  </r>
  <r>
    <x v="2"/>
    <s v="Lieu-Dit"/>
    <s v="La"/>
    <s v="Remise aux Sources"/>
    <s v="Essé | Lieu-Dit La Remise aux Sources"/>
    <n v="1"/>
    <x v="0"/>
    <x v="0"/>
    <m/>
    <m/>
    <m/>
    <m/>
    <s v="ERREUR"/>
  </r>
  <r>
    <x v="2"/>
    <s v="Lieu-Dit"/>
    <s v="La"/>
    <s v="Riochère"/>
    <s v="Essé | Lieu-Dit La Riochère"/>
    <n v="1"/>
    <x v="0"/>
    <x v="0"/>
    <m/>
    <m/>
    <m/>
    <m/>
    <s v="ERREUR"/>
  </r>
  <r>
    <x v="2"/>
    <s v="Lieu-Dit"/>
    <s v="Les"/>
    <s v="Rivieres"/>
    <s v="Essé | Lieu-Dit Les Rivieres"/>
    <n v="2"/>
    <x v="0"/>
    <x v="0"/>
    <m/>
    <m/>
    <m/>
    <m/>
    <s v="ERREUR"/>
  </r>
  <r>
    <x v="2"/>
    <s v="Lieu-Dit"/>
    <s v="La"/>
    <s v="Roche"/>
    <s v="Essé | Lieu-Dit La Roche"/>
    <n v="8"/>
    <x v="0"/>
    <x v="0"/>
    <m/>
    <m/>
    <m/>
    <m/>
    <s v="ERREUR"/>
  </r>
  <r>
    <x v="2"/>
    <s v="Lieu-Dit"/>
    <s v="La"/>
    <s v="Roche aux Fées"/>
    <s v="Essé | Lieu-Dit La Roche aux Fées"/>
    <n v="1"/>
    <x v="0"/>
    <x v="0"/>
    <m/>
    <m/>
    <m/>
    <m/>
    <s v="ERREUR"/>
  </r>
  <r>
    <x v="2"/>
    <s v="Lieu-Dit"/>
    <s v="La"/>
    <s v="Rousselière"/>
    <s v="Essé | Lieu-Dit La Rousselière"/>
    <n v="1"/>
    <x v="0"/>
    <x v="0"/>
    <m/>
    <m/>
    <m/>
    <m/>
    <s v="ERREUR"/>
  </r>
  <r>
    <x v="2"/>
    <s v="Lieu-Dit"/>
    <s v="Le"/>
    <s v="Rouvray"/>
    <s v="Essé | Lieu-Dit Le Rouvray"/>
    <n v="4"/>
    <x v="0"/>
    <x v="0"/>
    <m/>
    <m/>
    <m/>
    <m/>
    <s v="ERREUR"/>
  </r>
  <r>
    <x v="2"/>
    <s v="Lieu-Dit"/>
    <s v="Le"/>
    <s v="Rozay"/>
    <s v="Essé | Lieu-Dit Le Rozay"/>
    <n v="2"/>
    <x v="0"/>
    <x v="0"/>
    <m/>
    <m/>
    <m/>
    <m/>
    <s v="ERREUR"/>
  </r>
  <r>
    <x v="2"/>
    <s v="Lieu-Dit"/>
    <s v="La"/>
    <s v="Rubillarderie"/>
    <s v="Essé | Lieu-Dit La Rubillarderie"/>
    <n v="1"/>
    <x v="0"/>
    <x v="0"/>
    <m/>
    <m/>
    <m/>
    <m/>
    <s v="ERREUR"/>
  </r>
  <r>
    <x v="2"/>
    <s v="Lieu-Dit"/>
    <s v="La"/>
    <s v="Rue Hamon"/>
    <s v="Essé | Lieu-Dit La Rue Hamon"/>
    <n v="4"/>
    <x v="0"/>
    <x v="0"/>
    <m/>
    <m/>
    <m/>
    <m/>
    <s v="ERREUR"/>
  </r>
  <r>
    <x v="2"/>
    <s v="Lieu-Dit"/>
    <m/>
    <s v="Sainte Barbe"/>
    <s v="Essé | Lieu-Dit Sainte Barbe"/>
    <n v="2"/>
    <x v="0"/>
    <x v="0"/>
    <m/>
    <m/>
    <m/>
    <m/>
    <s v="ERREUR"/>
  </r>
  <r>
    <x v="2"/>
    <s v="Rue"/>
    <s v="De La"/>
    <s v="Seiche"/>
    <s v="Essé | Rue De La Seiche"/>
    <n v="3"/>
    <x v="0"/>
    <x v="0"/>
    <m/>
    <m/>
    <m/>
    <m/>
    <s v="ERREUR"/>
  </r>
  <r>
    <x v="2"/>
    <s v="Lieu-Dit"/>
    <s v="La"/>
    <s v="Tannerie"/>
    <s v="Essé | Lieu-Dit La Tannerie"/>
    <n v="1"/>
    <x v="0"/>
    <x v="0"/>
    <m/>
    <m/>
    <m/>
    <m/>
    <s v="ERREUR"/>
  </r>
  <r>
    <x v="2"/>
    <s v="Lieu-Dit"/>
    <s v="La"/>
    <s v="Touche Boîtel"/>
    <s v="Essé | Lieu-Dit La Touche Boîtel"/>
    <n v="2"/>
    <x v="0"/>
    <x v="0"/>
    <m/>
    <m/>
    <m/>
    <m/>
    <s v="ERREUR"/>
  </r>
  <r>
    <x v="2"/>
    <s v="Lieu-Dit"/>
    <s v="La"/>
    <s v="Touche Philippe"/>
    <s v="Essé | Lieu-Dit La Touche Philippe"/>
    <n v="1"/>
    <x v="0"/>
    <x v="0"/>
    <m/>
    <m/>
    <m/>
    <m/>
    <s v="ERREUR"/>
  </r>
  <r>
    <x v="2"/>
    <s v="Lieu-Dit"/>
    <s v="La"/>
    <s v="Touche Rivière"/>
    <s v="Essé | Lieu-Dit La Touche Rivière"/>
    <n v="1"/>
    <x v="0"/>
    <x v="0"/>
    <m/>
    <m/>
    <m/>
    <m/>
    <s v="ERREUR"/>
  </r>
  <r>
    <x v="2"/>
    <s v="Lieu-Dit"/>
    <m/>
    <s v="Tourne - Ville"/>
    <s v="Essé | Lieu-Dit Tourne - Ville"/>
    <n v="4"/>
    <x v="0"/>
    <x v="0"/>
    <m/>
    <m/>
    <m/>
    <m/>
    <s v="ERREUR"/>
  </r>
  <r>
    <x v="2"/>
    <s v="Lieu-Dit"/>
    <s v="La"/>
    <s v="Tremblais"/>
    <s v="Essé | Lieu-Dit La Tremblais"/>
    <n v="4"/>
    <x v="0"/>
    <x v="0"/>
    <m/>
    <m/>
    <m/>
    <m/>
    <s v="ERREUR"/>
  </r>
  <r>
    <x v="2"/>
    <s v="Lieu-Dit"/>
    <s v="La"/>
    <s v="Trousselière"/>
    <s v="Essé | Lieu-Dit La Trousselière"/>
    <n v="2"/>
    <x v="0"/>
    <x v="0"/>
    <m/>
    <m/>
    <m/>
    <m/>
    <s v="ERREUR"/>
  </r>
  <r>
    <x v="2"/>
    <s v="Lieu-Dit"/>
    <s v="La"/>
    <s v="Verrerie"/>
    <s v="Essé | Lieu-Dit La Verrerie"/>
    <n v="1"/>
    <x v="0"/>
    <x v="0"/>
    <m/>
    <m/>
    <m/>
    <m/>
    <s v="ERREUR"/>
  </r>
  <r>
    <x v="3"/>
    <s v="Rue"/>
    <m/>
    <s v="Abbé Michel Sourdin"/>
    <s v="Janzé | Rue Abbé Michel Sourdin"/>
    <n v="20"/>
    <x v="0"/>
    <x v="0"/>
    <m/>
    <m/>
    <m/>
    <m/>
    <s v="ERREUR"/>
  </r>
  <r>
    <x v="3"/>
    <s v="Rue"/>
    <s v="Des"/>
    <s v="Alouettes"/>
    <s v="Janzé | Rue Des Alouettes"/>
    <n v="25"/>
    <x v="0"/>
    <x v="0"/>
    <m/>
    <m/>
    <m/>
    <m/>
    <s v="ERREUR"/>
  </r>
  <r>
    <x v="3"/>
    <s v="Rue"/>
    <s v="D'"/>
    <s v="Alsace"/>
    <s v="Janzé | Rue D' Alsace"/>
    <n v="42"/>
    <x v="0"/>
    <x v="0"/>
    <m/>
    <m/>
    <m/>
    <m/>
    <s v="ERREUR"/>
  </r>
  <r>
    <x v="3"/>
    <s v="Rue"/>
    <m/>
    <s v="Anatole Le Braz"/>
    <s v="Janzé | Rue Anatole Le Braz"/>
    <n v="9"/>
    <x v="0"/>
    <x v="0"/>
    <m/>
    <m/>
    <m/>
    <m/>
    <s v="ERREUR"/>
  </r>
  <r>
    <x v="3"/>
    <s v="Rue"/>
    <s v="De L'"/>
    <s v="Ancien Four"/>
    <s v="Janzé | Rue De L' Ancien Four"/>
    <n v="19"/>
    <x v="0"/>
    <x v="0"/>
    <m/>
    <m/>
    <m/>
    <m/>
    <s v="ERREUR"/>
  </r>
  <r>
    <x v="3"/>
    <s v="Rue"/>
    <m/>
    <s v="André de Villoutreys"/>
    <s v="Janzé | Rue André de Villoutreys"/>
    <n v="40"/>
    <x v="0"/>
    <x v="0"/>
    <m/>
    <m/>
    <m/>
    <m/>
    <s v="ERREUR"/>
  </r>
  <r>
    <x v="3"/>
    <s v="Rue"/>
    <m/>
    <s v="Aristide Briand"/>
    <s v="Janzé | Rue Aristide Briand"/>
    <n v="61"/>
    <x v="0"/>
    <x v="0"/>
    <m/>
    <m/>
    <m/>
    <m/>
    <s v="ERREUR"/>
  </r>
  <r>
    <x v="3"/>
    <s v="Rue"/>
    <m/>
    <s v="Armand Jouault"/>
    <s v="Janzé | Rue Armand Jouault"/>
    <n v="28"/>
    <x v="0"/>
    <x v="0"/>
    <m/>
    <m/>
    <m/>
    <m/>
    <s v="ERREUR"/>
  </r>
  <r>
    <x v="3"/>
    <s v="Lieu-Dit"/>
    <s v="L'"/>
    <s v="Aubinière"/>
    <s v="Janzé | Lieu-Dit L' Aubinière"/>
    <n v="7"/>
    <x v="0"/>
    <x v="0"/>
    <m/>
    <m/>
    <m/>
    <m/>
    <s v="ERREUR"/>
  </r>
  <r>
    <x v="3"/>
    <s v="Rue"/>
    <s v="De L'"/>
    <s v="Auditoire"/>
    <s v="Janzé | Rue De L' Auditoire"/>
    <n v="3"/>
    <x v="0"/>
    <x v="0"/>
    <m/>
    <m/>
    <m/>
    <m/>
    <s v="ERREUR"/>
  </r>
  <r>
    <x v="3"/>
    <s v="Lieu-Dit"/>
    <s v="Les"/>
    <s v="Aulnais"/>
    <s v="Janzé | Lieu-Dit Les Aulnais"/>
    <n v="9"/>
    <x v="0"/>
    <x v="0"/>
    <m/>
    <m/>
    <m/>
    <m/>
    <s v="ERREUR"/>
  </r>
  <r>
    <x v="3"/>
    <s v="Rue"/>
    <s v="Des"/>
    <s v="Aulnes"/>
    <s v="Janzé | Rue Des Aulnes"/>
    <n v="55"/>
    <x v="0"/>
    <x v="0"/>
    <m/>
    <m/>
    <m/>
    <m/>
    <s v="ERREUR"/>
  </r>
  <r>
    <x v="3"/>
    <s v="Lieu-Dit"/>
    <s v="L'"/>
    <s v="Aumône"/>
    <s v="Janzé | Lieu-Dit L' Aumône"/>
    <n v="2"/>
    <x v="0"/>
    <x v="0"/>
    <m/>
    <m/>
    <m/>
    <m/>
    <s v="ERREUR"/>
  </r>
  <r>
    <x v="3"/>
    <s v="Rue"/>
    <s v="D'"/>
    <s v="Auvergne"/>
    <s v="Janzé | Rue D' Auvergne"/>
    <n v="16"/>
    <x v="0"/>
    <x v="0"/>
    <m/>
    <m/>
    <m/>
    <m/>
    <s v="ERREUR"/>
  </r>
  <r>
    <x v="3"/>
    <s v="Rue"/>
    <s v="De"/>
    <s v="Bain"/>
    <s v="Janzé | Rue De Bain"/>
    <n v="34"/>
    <x v="0"/>
    <x v="0"/>
    <m/>
    <m/>
    <m/>
    <m/>
    <s v="ERREUR"/>
  </r>
  <r>
    <x v="3"/>
    <s v="Lieu-Dit"/>
    <s v="La"/>
    <s v="Balazerie"/>
    <s v="Janzé | Lieu-Dit La Balazerie"/>
    <n v="2"/>
    <x v="0"/>
    <x v="0"/>
    <m/>
    <m/>
    <m/>
    <m/>
    <s v="ERREUR"/>
  </r>
  <r>
    <x v="3"/>
    <s v="Impasse"/>
    <s v="De La"/>
    <s v="Barre"/>
    <s v="Janzé | Impasse De La Barre"/>
    <n v="11"/>
    <x v="0"/>
    <x v="0"/>
    <m/>
    <m/>
    <m/>
    <m/>
    <s v="ERREUR"/>
  </r>
  <r>
    <x v="3"/>
    <s v="Lieu-Dit"/>
    <s v="La"/>
    <s v="Barrière"/>
    <s v="Janzé | Lieu-Dit La Barrière"/>
    <n v="1"/>
    <x v="0"/>
    <x v="0"/>
    <m/>
    <m/>
    <m/>
    <m/>
    <s v="ERREUR"/>
  </r>
  <r>
    <x v="3"/>
    <s v="Lieu-Dit"/>
    <s v="Le"/>
    <s v="Bas Garmeaux"/>
    <s v="Janzé | Lieu-Dit Le Bas Garmeaux"/>
    <n v="1"/>
    <x v="0"/>
    <x v="0"/>
    <m/>
    <m/>
    <m/>
    <m/>
    <s v="ERREUR"/>
  </r>
  <r>
    <x v="3"/>
    <s v="Lieu-Dit"/>
    <s v="Le"/>
    <s v="Bas Pilier"/>
    <s v="Janzé | Lieu-Dit Le Bas Pilier"/>
    <n v="4"/>
    <x v="0"/>
    <x v="0"/>
    <m/>
    <m/>
    <m/>
    <m/>
    <s v="ERREUR"/>
  </r>
  <r>
    <x v="3"/>
    <s v="Lieu-Dit"/>
    <s v="Le"/>
    <s v="Bas Taucé"/>
    <s v="Janzé | Lieu-Dit Le Bas Taucé"/>
    <n v="2"/>
    <x v="0"/>
    <x v="0"/>
    <m/>
    <m/>
    <m/>
    <m/>
    <s v="ERREUR"/>
  </r>
  <r>
    <x v="3"/>
    <s v="Lieu-Dit"/>
    <s v="Le"/>
    <s v="Bas Villerault"/>
    <s v="Janzé | Lieu-Dit Le Bas Villerault"/>
    <n v="1"/>
    <x v="0"/>
    <x v="0"/>
    <m/>
    <m/>
    <m/>
    <m/>
    <s v="ERREUR"/>
  </r>
  <r>
    <x v="3"/>
    <s v="Lieu-Dit"/>
    <s v="La"/>
    <s v="Basse Epine"/>
    <s v="Janzé | Lieu-Dit La Basse Epine"/>
    <n v="5"/>
    <x v="0"/>
    <x v="0"/>
    <m/>
    <m/>
    <m/>
    <m/>
    <s v="ERREUR"/>
  </r>
  <r>
    <x v="3"/>
    <s v="Lieu-Dit"/>
    <s v="La"/>
    <s v="Basse Haslerie"/>
    <s v="Janzé | Lieu-Dit La Basse Haslerie"/>
    <n v="2"/>
    <x v="0"/>
    <x v="0"/>
    <m/>
    <m/>
    <m/>
    <m/>
    <s v="ERREUR"/>
  </r>
  <r>
    <x v="3"/>
    <s v="Lieu-Dit"/>
    <s v="La"/>
    <s v="Basse Saudrais"/>
    <s v="Janzé | Lieu-Dit La Basse Saudrais"/>
    <n v="3"/>
    <x v="0"/>
    <x v="0"/>
    <m/>
    <m/>
    <m/>
    <m/>
    <s v="ERREUR"/>
  </r>
  <r>
    <x v="3"/>
    <s v="Lieu-Dit"/>
    <m/>
    <s v="Beauregard"/>
    <s v="Janzé | Lieu-Dit Beauregard"/>
    <n v="2"/>
    <x v="0"/>
    <x v="0"/>
    <m/>
    <m/>
    <m/>
    <m/>
    <s v="ERREUR"/>
  </r>
  <r>
    <x v="3"/>
    <s v="Rue"/>
    <m/>
    <s v="Beausejour"/>
    <s v="Janzé | Rue Beausejour"/>
    <n v="5"/>
    <x v="0"/>
    <x v="0"/>
    <m/>
    <m/>
    <m/>
    <m/>
    <s v="ERREUR"/>
  </r>
  <r>
    <x v="3"/>
    <s v="Rue"/>
    <s v="De"/>
    <s v="Bel Air"/>
    <s v="Janzé | Rue De Bel Air"/>
    <n v="14"/>
    <x v="0"/>
    <x v="0"/>
    <m/>
    <m/>
    <m/>
    <m/>
    <s v="ERREUR"/>
  </r>
  <r>
    <x v="3"/>
    <s v="Lieu-Dit"/>
    <m/>
    <s v="Bel Air"/>
    <s v="Janzé | Lieu-Dit Bel Air"/>
    <n v="1"/>
    <x v="0"/>
    <x v="0"/>
    <m/>
    <m/>
    <m/>
    <m/>
    <s v="ERREUR"/>
  </r>
  <r>
    <x v="3"/>
    <s v="Lieu-Dit"/>
    <m/>
    <s v="Béliard"/>
    <s v="Janzé | Lieu-Dit Béliard"/>
    <n v="3"/>
    <x v="0"/>
    <x v="0"/>
    <m/>
    <m/>
    <m/>
    <m/>
    <s v="ERREUR"/>
  </r>
  <r>
    <x v="3"/>
    <s v="Rue"/>
    <s v="De La"/>
    <s v="Bellangerie"/>
    <s v="Janzé | Rue De La Bellangerie"/>
    <n v="7"/>
    <x v="0"/>
    <x v="0"/>
    <m/>
    <m/>
    <m/>
    <m/>
    <s v="ERREUR"/>
  </r>
  <r>
    <x v="3"/>
    <s v="Lieu-Dit"/>
    <s v="La"/>
    <s v="Bellangerie"/>
    <s v="Janzé | Lieu-Dit La Bellangerie"/>
    <n v="1"/>
    <x v="0"/>
    <x v="0"/>
    <m/>
    <m/>
    <m/>
    <m/>
    <s v="ERREUR"/>
  </r>
  <r>
    <x v="3"/>
    <s v="Rue"/>
    <s v="De"/>
    <s v="Belle Ile"/>
    <s v="Janzé | Rue De Belle Ile"/>
    <n v="46"/>
    <x v="0"/>
    <x v="0"/>
    <m/>
    <m/>
    <m/>
    <m/>
    <s v="ERREUR"/>
  </r>
  <r>
    <x v="3"/>
    <s v="Lieu-Dit"/>
    <m/>
    <s v="Bellevue"/>
    <s v="Janzé | Lieu-Dit Bellevue"/>
    <n v="4"/>
    <x v="0"/>
    <x v="0"/>
    <m/>
    <m/>
    <m/>
    <m/>
    <s v="ERREUR"/>
  </r>
  <r>
    <x v="3"/>
    <s v="Lieu-Dit"/>
    <s v="La"/>
    <s v="Bénardière"/>
    <s v="Janzé | Lieu-Dit La Bénardière"/>
    <n v="8"/>
    <x v="0"/>
    <x v="0"/>
    <m/>
    <m/>
    <m/>
    <m/>
    <s v="ERREUR"/>
  </r>
  <r>
    <x v="3"/>
    <s v="Impasse"/>
    <s v="Du"/>
    <s v="Berger"/>
    <s v="Janzé | Impasse Du Berger"/>
    <n v="2"/>
    <x v="0"/>
    <x v="0"/>
    <m/>
    <m/>
    <m/>
    <m/>
    <s v="ERREUR"/>
  </r>
  <r>
    <x v="3"/>
    <s v="Rue"/>
    <s v="Des"/>
    <s v="Blés d' Or"/>
    <s v="Janzé | Rue Des Blés d' Or"/>
    <n v="12"/>
    <x v="0"/>
    <x v="0"/>
    <m/>
    <m/>
    <m/>
    <m/>
    <s v="ERREUR"/>
  </r>
  <r>
    <x v="3"/>
    <s v="Rue"/>
    <s v="Des"/>
    <s v="Bleuets"/>
    <s v="Janzé | Rue Des Bleuets"/>
    <n v="19"/>
    <x v="0"/>
    <x v="0"/>
    <m/>
    <m/>
    <m/>
    <m/>
    <s v="ERREUR"/>
  </r>
  <r>
    <x v="3"/>
    <s v="Rue"/>
    <s v="Du"/>
    <s v="Bocage"/>
    <s v="Janzé | Rue Du Bocage"/>
    <n v="5"/>
    <x v="0"/>
    <x v="0"/>
    <m/>
    <m/>
    <m/>
    <m/>
    <s v="ERREUR"/>
  </r>
  <r>
    <x v="3"/>
    <s v="Lieu-Dit"/>
    <s v="Le"/>
    <s v="Bois Bouzard"/>
    <s v="Janzé | Lieu-Dit Le Bois Bouzard"/>
    <n v="2"/>
    <x v="0"/>
    <x v="0"/>
    <m/>
    <m/>
    <m/>
    <m/>
    <s v="ERREUR"/>
  </r>
  <r>
    <x v="3"/>
    <s v="Rue"/>
    <s v="Du"/>
    <s v="Bois De La Salle"/>
    <s v="Janzé | Rue Du Bois De La Salle"/>
    <n v="0"/>
    <x v="0"/>
    <x v="0"/>
    <m/>
    <m/>
    <m/>
    <m/>
    <s v="VRAI"/>
  </r>
  <r>
    <x v="3"/>
    <s v="Lieu-Dit"/>
    <s v="Le"/>
    <s v="Bois De Teillay"/>
    <s v="Janzé | Lieu-Dit Le Bois De Teillay"/>
    <n v="14"/>
    <x v="0"/>
    <x v="0"/>
    <m/>
    <m/>
    <m/>
    <m/>
    <s v="ERREUR"/>
  </r>
  <r>
    <x v="3"/>
    <s v="Rue"/>
    <s v="Du"/>
    <s v="Bois Rouger"/>
    <s v="Janzé | Rue Du Bois Rouger"/>
    <n v="24"/>
    <x v="0"/>
    <x v="0"/>
    <m/>
    <m/>
    <m/>
    <m/>
    <s v="ERREUR"/>
  </r>
  <r>
    <x v="3"/>
    <s v="Lieu-Dit"/>
    <s v="Le"/>
    <s v="Bois Rouger"/>
    <s v="Janzé | Lieu-Dit Le Bois Rouger"/>
    <n v="2"/>
    <x v="0"/>
    <x v="0"/>
    <m/>
    <m/>
    <m/>
    <m/>
    <s v="ERREUR"/>
  </r>
  <r>
    <x v="3"/>
    <s v="Lieu-Dit"/>
    <s v="La"/>
    <s v="Bouderie"/>
    <s v="Janzé | Lieu-Dit La Bouderie"/>
    <n v="2"/>
    <x v="0"/>
    <x v="0"/>
    <m/>
    <m/>
    <m/>
    <m/>
    <s v="ERREUR"/>
  </r>
  <r>
    <x v="3"/>
    <s v="Lieu-Dit"/>
    <s v="Les"/>
    <s v="Bouillons"/>
    <s v="Janzé | Lieu-Dit Les Bouillons"/>
    <n v="1"/>
    <x v="0"/>
    <x v="0"/>
    <m/>
    <m/>
    <m/>
    <m/>
    <s v="ERREUR"/>
  </r>
  <r>
    <x v="3"/>
    <s v="Rue"/>
    <s v="De"/>
    <s v="Bourgogne"/>
    <s v="Janzé | Rue De Bourgogne"/>
    <n v="23"/>
    <x v="0"/>
    <x v="0"/>
    <m/>
    <m/>
    <m/>
    <m/>
    <s v="ERREUR"/>
  </r>
  <r>
    <x v="3"/>
    <s v="Lieu-Dit"/>
    <s v="La"/>
    <s v="Bournichais"/>
    <s v="Janzé | Lieu-Dit La Bournichais"/>
    <n v="5"/>
    <x v="0"/>
    <x v="0"/>
    <m/>
    <m/>
    <m/>
    <m/>
    <s v="ERREUR"/>
  </r>
  <r>
    <x v="3"/>
    <s v="Lieu-Dit"/>
    <m/>
    <s v="Bout De Lande"/>
    <s v="Janzé | Lieu-Dit Bout De Lande"/>
    <n v="5"/>
    <x v="0"/>
    <x v="0"/>
    <m/>
    <m/>
    <m/>
    <m/>
    <s v="ERREUR"/>
  </r>
  <r>
    <x v="3"/>
    <s v="Impasse"/>
    <s v="Des"/>
    <s v="Braudrières"/>
    <s v="Janzé | Impasse Des Braudrières"/>
    <n v="8"/>
    <x v="0"/>
    <x v="0"/>
    <m/>
    <m/>
    <m/>
    <m/>
    <s v="ERREUR"/>
  </r>
  <r>
    <x v="3"/>
    <s v="Rue"/>
    <s v="De"/>
    <s v="Brehat"/>
    <s v="Janzé | Rue De Brehat"/>
    <n v="8"/>
    <x v="0"/>
    <x v="0"/>
    <m/>
    <m/>
    <m/>
    <m/>
    <s v="ERREUR"/>
  </r>
  <r>
    <x v="3"/>
    <s v="Lieu-Dit"/>
    <s v="Le"/>
    <s v="Breil"/>
    <s v="Janzé | Lieu-Dit Le Breil"/>
    <n v="3"/>
    <x v="0"/>
    <x v="0"/>
    <m/>
    <m/>
    <m/>
    <m/>
    <s v="ERREUR"/>
  </r>
  <r>
    <x v="3"/>
    <s v="Impasse"/>
    <s v="De La"/>
    <s v="Briqueterie "/>
    <s v="Janzé | Impasse De La Briqueterie"/>
    <n v="6"/>
    <x v="0"/>
    <x v="0"/>
    <m/>
    <m/>
    <m/>
    <m/>
    <s v="ERREUR"/>
  </r>
  <r>
    <x v="3"/>
    <s v="Lieu-Dit"/>
    <s v="La"/>
    <s v="Brisque"/>
    <s v="Janzé | Lieu-Dit La Brisque"/>
    <n v="1"/>
    <x v="0"/>
    <x v="0"/>
    <m/>
    <m/>
    <m/>
    <m/>
    <s v="ERREUR"/>
  </r>
  <r>
    <x v="3"/>
    <s v="Lieu-Dit"/>
    <s v="La"/>
    <s v="Bruère Garmeaux"/>
    <s v="Janzé | Lieu-Dit La Bruère Garmeaux"/>
    <n v="5"/>
    <x v="0"/>
    <x v="0"/>
    <m/>
    <m/>
    <m/>
    <m/>
    <s v="ERREUR"/>
  </r>
  <r>
    <x v="3"/>
    <s v="Résidence"/>
    <s v="De"/>
    <s v="Brûlon"/>
    <s v="Janzé | Résidence De Brûlon"/>
    <n v="18"/>
    <x v="0"/>
    <x v="0"/>
    <m/>
    <m/>
    <m/>
    <m/>
    <s v="ERREUR"/>
  </r>
  <r>
    <x v="3"/>
    <s v="Lieu-Dit"/>
    <s v="La"/>
    <s v="Bruyère Des Landes"/>
    <s v="Janzé | Lieu-Dit La Bruyère Des Landes"/>
    <n v="3"/>
    <x v="0"/>
    <x v="0"/>
    <m/>
    <m/>
    <m/>
    <m/>
    <s v="ERREUR"/>
  </r>
  <r>
    <x v="3"/>
    <s v="Lieu-Dit"/>
    <s v="Les"/>
    <s v="Butaines"/>
    <s v="Janzé | Lieu-Dit Les Butaines"/>
    <n v="2"/>
    <x v="0"/>
    <x v="0"/>
    <m/>
    <m/>
    <m/>
    <m/>
    <s v="ERREUR"/>
  </r>
  <r>
    <x v="3"/>
    <s v="Lieu-Dit"/>
    <s v="La"/>
    <s v="Butaudière"/>
    <s v="Janzé | Lieu-Dit La Butaudière"/>
    <n v="3"/>
    <x v="0"/>
    <x v="0"/>
    <m/>
    <m/>
    <m/>
    <m/>
    <s v="ERREUR"/>
  </r>
  <r>
    <x v="3"/>
    <s v="Rue"/>
    <s v="De La"/>
    <s v="Butte A Madame"/>
    <s v="Janzé | Rue De La Butte A Madame"/>
    <n v="2"/>
    <x v="0"/>
    <x v="0"/>
    <m/>
    <m/>
    <m/>
    <m/>
    <s v="ERREUR"/>
  </r>
  <r>
    <x v="3"/>
    <s v="Lieu-Dit"/>
    <s v="La"/>
    <s v="Butte De La Touche"/>
    <s v="Janzé | Lieu-Dit La Butte De La Touche"/>
    <n v="2"/>
    <x v="0"/>
    <x v="0"/>
    <m/>
    <m/>
    <m/>
    <m/>
    <s v="ERREUR"/>
  </r>
  <r>
    <x v="3"/>
    <s v="Lieu-Dit"/>
    <s v="La"/>
    <s v="Butte Pontais"/>
    <s v="Janzé | Lieu-Dit La Butte Pontais"/>
    <n v="5"/>
    <x v="0"/>
    <x v="0"/>
    <m/>
    <m/>
    <m/>
    <m/>
    <s v="ERREUR"/>
  </r>
  <r>
    <x v="3"/>
    <s v="Boulevard"/>
    <m/>
    <s v="Cahours"/>
    <s v="Janzé | Boulevard Cahours"/>
    <n v="105"/>
    <x v="0"/>
    <x v="0"/>
    <m/>
    <m/>
    <m/>
    <m/>
    <s v="ERREUR"/>
  </r>
  <r>
    <x v="3"/>
    <s v="Lieu-Dit"/>
    <m/>
    <s v="Carrières De Mont Louis"/>
    <s v="Janzé | Lieu-Dit Carrières De Mont Louis"/>
    <n v="1"/>
    <x v="0"/>
    <x v="0"/>
    <m/>
    <m/>
    <m/>
    <m/>
    <s v="ERREUR"/>
  </r>
  <r>
    <x v="3"/>
    <s v="Rue"/>
    <s v="Des"/>
    <s v="Cèdres"/>
    <s v="Janzé | Rue Des Cèdres"/>
    <n v="27"/>
    <x v="0"/>
    <x v="0"/>
    <m/>
    <m/>
    <m/>
    <m/>
    <s v="ERREUR"/>
  </r>
  <r>
    <x v="3"/>
    <s v="Lieu-Dit"/>
    <s v="La"/>
    <s v="Châlerie"/>
    <s v="Janzé | Lieu-Dit La Châlerie"/>
    <n v="3"/>
    <x v="0"/>
    <x v="0"/>
    <m/>
    <m/>
    <m/>
    <m/>
    <s v="ERREUR"/>
  </r>
  <r>
    <x v="3"/>
    <s v="Lieu-Dit"/>
    <s v="Le"/>
    <s v="Champ Du Chêne"/>
    <s v="Janzé | Lieu-Dit Le Champ Du Chêne"/>
    <n v="1"/>
    <x v="0"/>
    <x v="0"/>
    <m/>
    <m/>
    <m/>
    <m/>
    <s v="ERREUR"/>
  </r>
  <r>
    <x v="3"/>
    <s v="Lieu-Dit"/>
    <s v="Le"/>
    <s v="Champ Ménard"/>
    <s v="Janzé | Lieu-Dit Le Champ Ménard"/>
    <n v="1"/>
    <x v="0"/>
    <x v="0"/>
    <m/>
    <m/>
    <m/>
    <m/>
    <s v="ERREUR"/>
  </r>
  <r>
    <x v="3"/>
    <s v="Lieu-Dit"/>
    <s v="Le"/>
    <s v="Champ Morin"/>
    <s v="Janzé | Lieu-Dit Le Champ Morin"/>
    <n v="18"/>
    <x v="0"/>
    <x v="0"/>
    <m/>
    <m/>
    <m/>
    <m/>
    <s v="ERREUR"/>
  </r>
  <r>
    <x v="3"/>
    <s v="Lieu-Dit"/>
    <s v="Le"/>
    <s v="Champ Normand"/>
    <s v="Janzé | Lieu-Dit Le Champ Normand"/>
    <n v="2"/>
    <x v="0"/>
    <x v="0"/>
    <m/>
    <m/>
    <m/>
    <m/>
    <s v="ERREUR"/>
  </r>
  <r>
    <x v="3"/>
    <s v="Lieu-Dit"/>
    <s v="Les"/>
    <s v="Champs Blancs"/>
    <s v="Janzé | Lieu-Dit Les Champs Blancs"/>
    <n v="1"/>
    <x v="0"/>
    <x v="0"/>
    <m/>
    <m/>
    <m/>
    <m/>
    <s v="ERREUR"/>
  </r>
  <r>
    <x v="3"/>
    <s v="Rue"/>
    <s v="Du"/>
    <s v="Chanoine Rossignol"/>
    <s v="Janzé | Rue Du Chanoine Rossignol"/>
    <n v="57"/>
    <x v="0"/>
    <x v="0"/>
    <m/>
    <m/>
    <m/>
    <m/>
    <s v="ERREUR"/>
  </r>
  <r>
    <x v="3"/>
    <s v="Lieu-Dit"/>
    <s v="Le"/>
    <s v="Chapeau Rouge"/>
    <s v="Janzé | Lieu-Dit Le Chapeau Rouge"/>
    <n v="1"/>
    <x v="0"/>
    <x v="0"/>
    <m/>
    <m/>
    <m/>
    <m/>
    <s v="ERREUR"/>
  </r>
  <r>
    <x v="3"/>
    <s v="Rue"/>
    <s v="Des"/>
    <s v="Chardonnerets"/>
    <s v="Janzé | Rue Des Chardonnerets"/>
    <n v="10"/>
    <x v="0"/>
    <x v="0"/>
    <m/>
    <m/>
    <m/>
    <m/>
    <s v="ERREUR"/>
  </r>
  <r>
    <x v="3"/>
    <s v="Rue"/>
    <m/>
    <s v="Charles Lindbergh"/>
    <s v="Janzé | Rue Charles Lindbergh"/>
    <n v="26"/>
    <x v="0"/>
    <x v="0"/>
    <m/>
    <m/>
    <m/>
    <m/>
    <s v="ERREUR"/>
  </r>
  <r>
    <x v="3"/>
    <s v="Lieu-Dit"/>
    <s v="La"/>
    <s v="Charnais"/>
    <s v="Janzé | Lieu-Dit La Charnais"/>
    <n v="0"/>
    <x v="0"/>
    <x v="0"/>
    <m/>
    <m/>
    <m/>
    <m/>
    <s v="VRAI"/>
  </r>
  <r>
    <x v="3"/>
    <s v="Rue"/>
    <s v="De La"/>
    <s v="Chataigneraie"/>
    <s v="Janzé | Rue De La Chataigneraie"/>
    <n v="22"/>
    <x v="0"/>
    <x v="0"/>
    <m/>
    <m/>
    <m/>
    <m/>
    <s v="ERREUR"/>
  </r>
  <r>
    <x v="3"/>
    <s v="Rue"/>
    <s v="De"/>
    <s v="Chateaubriand"/>
    <s v="Janzé | Rue De Chateaubriand"/>
    <n v="50"/>
    <x v="0"/>
    <x v="0"/>
    <m/>
    <m/>
    <m/>
    <m/>
    <s v="ERREUR"/>
  </r>
  <r>
    <x v="3"/>
    <s v="Rue"/>
    <s v="De"/>
    <s v="Chateaugiron"/>
    <s v="Janzé | Rue De Chateaugiron"/>
    <n v="31"/>
    <x v="0"/>
    <x v="0"/>
    <m/>
    <m/>
    <m/>
    <m/>
    <s v="ERREUR"/>
  </r>
  <r>
    <x v="3"/>
    <s v="Rue"/>
    <s v="De La"/>
    <s v="Chenardière"/>
    <s v="Janzé | Rue De La Chenardière"/>
    <n v="16"/>
    <x v="0"/>
    <x v="0"/>
    <m/>
    <m/>
    <m/>
    <m/>
    <s v="ERREUR"/>
  </r>
  <r>
    <x v="3"/>
    <s v="Lieu-Dit"/>
    <s v="La"/>
    <s v="Chenardière"/>
    <s v="Janzé | Lieu-Dit La Chenardière"/>
    <n v="3"/>
    <x v="0"/>
    <x v="0"/>
    <m/>
    <m/>
    <m/>
    <m/>
    <s v="ERREUR"/>
  </r>
  <r>
    <x v="3"/>
    <s v="Lieu-Dit"/>
    <s v="Le"/>
    <s v="Chêne Au Thirel"/>
    <s v="Janzé | Lieu-Dit Le Chêne Au Thirel"/>
    <n v="1"/>
    <x v="0"/>
    <x v="0"/>
    <m/>
    <m/>
    <m/>
    <m/>
    <s v="ERREUR"/>
  </r>
  <r>
    <x v="3"/>
    <s v="Rue"/>
    <s v="De La"/>
    <s v="Chesnaie"/>
    <s v="Janzé | Rue De La Chesnaie"/>
    <n v="27"/>
    <x v="0"/>
    <x v="0"/>
    <m/>
    <m/>
    <m/>
    <m/>
    <s v="ERREUR"/>
  </r>
  <r>
    <x v="3"/>
    <s v="Lieu-Dit"/>
    <s v="La"/>
    <s v="Chevaye"/>
    <s v="Janzé | Lieu-Dit La Chevaye"/>
    <n v="2"/>
    <x v="0"/>
    <x v="0"/>
    <m/>
    <m/>
    <m/>
    <m/>
    <s v="ERREUR"/>
  </r>
  <r>
    <x v="3"/>
    <s v="Lieu-Dit"/>
    <s v="La"/>
    <s v="Chubardière"/>
    <s v="Janzé | Lieu-Dit La Chubardière"/>
    <n v="3"/>
    <x v="0"/>
    <x v="0"/>
    <m/>
    <m/>
    <m/>
    <m/>
    <s v="ERREUR"/>
  </r>
  <r>
    <x v="3"/>
    <s v="Lieu-Dit"/>
    <s v="La"/>
    <s v="Citadelle"/>
    <s v="Janzé | Lieu-Dit La Citadelle"/>
    <n v="2"/>
    <x v="0"/>
    <x v="0"/>
    <m/>
    <m/>
    <m/>
    <m/>
    <s v="ERREUR"/>
  </r>
  <r>
    <x v="3"/>
    <s v="Rue"/>
    <m/>
    <s v="Claude Monet"/>
    <s v="Janzé | Rue Claude Monet"/>
    <n v="14"/>
    <x v="0"/>
    <x v="0"/>
    <m/>
    <m/>
    <m/>
    <m/>
    <s v="ERREUR"/>
  </r>
  <r>
    <x v="3"/>
    <s v="Boulevard"/>
    <m/>
    <s v="Clemenceau"/>
    <s v="Janzé | Boulevard Clemenceau"/>
    <n v="38"/>
    <x v="0"/>
    <x v="0"/>
    <m/>
    <m/>
    <m/>
    <m/>
    <s v="ERREUR"/>
  </r>
  <r>
    <x v="3"/>
    <s v="Rue"/>
    <m/>
    <s v="Clément Ader"/>
    <s v="Janzé | Rue Clément Ader"/>
    <n v="8"/>
    <x v="0"/>
    <x v="0"/>
    <m/>
    <m/>
    <m/>
    <m/>
    <s v="ERREUR"/>
  </r>
  <r>
    <x v="3"/>
    <s v="Rue"/>
    <s v="De La"/>
    <s v="Clouyère"/>
    <s v="Janzé | Rue De La Clouyère"/>
    <n v="8"/>
    <x v="0"/>
    <x v="0"/>
    <m/>
    <m/>
    <m/>
    <m/>
    <s v="ERREUR"/>
  </r>
  <r>
    <x v="3"/>
    <s v="Lieu-Dit"/>
    <s v="La"/>
    <s v="Colinerie"/>
    <s v="Janzé | Lieu-Dit La Colinerie"/>
    <n v="1"/>
    <x v="0"/>
    <x v="0"/>
    <m/>
    <m/>
    <m/>
    <m/>
    <s v="ERREUR"/>
  </r>
  <r>
    <x v="3"/>
    <s v="Rue"/>
    <s v="Des"/>
    <s v="Coquelicots"/>
    <s v="Janzé | Rue Des Coquelicots"/>
    <n v="48"/>
    <x v="0"/>
    <x v="0"/>
    <m/>
    <m/>
    <m/>
    <m/>
    <s v="ERREUR"/>
  </r>
  <r>
    <x v="3"/>
    <s v="Impasse"/>
    <s v="Des"/>
    <s v="Cordiers"/>
    <s v="Janzé | Impasse Des Cordiers"/>
    <n v="4"/>
    <x v="0"/>
    <x v="0"/>
    <m/>
    <m/>
    <m/>
    <m/>
    <s v="ERREUR"/>
  </r>
  <r>
    <x v="3"/>
    <s v="Lieu-Dit"/>
    <m/>
    <s v="Couaillon"/>
    <s v="Janzé | Lieu-Dit Couaillon"/>
    <n v="1"/>
    <x v="0"/>
    <x v="0"/>
    <m/>
    <m/>
    <m/>
    <m/>
    <s v="ERREUR"/>
  </r>
  <r>
    <x v="3"/>
    <s v="Rue"/>
    <s v="De La"/>
    <s v="Cour Saint Michel"/>
    <s v="Janzé | Rue De La Cour Saint Michel"/>
    <n v="5"/>
    <x v="0"/>
    <x v="0"/>
    <m/>
    <m/>
    <m/>
    <m/>
    <s v="ERREUR"/>
  </r>
  <r>
    <x v="3"/>
    <s v="Lieu-Dit"/>
    <s v="La"/>
    <s v="Cour Verte"/>
    <s v="Janzé | Lieu-Dit La Cour Verte"/>
    <n v="2"/>
    <x v="0"/>
    <x v="0"/>
    <m/>
    <m/>
    <m/>
    <m/>
    <s v="ERREUR"/>
  </r>
  <r>
    <x v="3"/>
    <s v="Lieu-Dit"/>
    <s v="La"/>
    <s v="Courrie"/>
    <s v="Janzé | Lieu-Dit La Courrie"/>
    <n v="2"/>
    <x v="0"/>
    <x v="0"/>
    <m/>
    <m/>
    <m/>
    <m/>
    <s v="ERREUR"/>
  </r>
  <r>
    <x v="3"/>
    <s v="Lieu-Dit"/>
    <s v="Les"/>
    <s v="Cours"/>
    <s v="Janzé | Lieu-Dit Les Cours"/>
    <n v="1"/>
    <x v="0"/>
    <x v="0"/>
    <m/>
    <m/>
    <m/>
    <m/>
    <s v="ERREUR"/>
  </r>
  <r>
    <x v="3"/>
    <s v="Lieu-Dit"/>
    <s v="Les"/>
    <s v="Cours Baguers"/>
    <s v="Janzé | Lieu-Dit Les Cours Baguers"/>
    <n v="1"/>
    <x v="0"/>
    <x v="0"/>
    <m/>
    <m/>
    <m/>
    <m/>
    <s v="ERREUR"/>
  </r>
  <r>
    <x v="3"/>
    <s v="Lieu-Dit"/>
    <s v="Les"/>
    <s v="Cours Bohalles"/>
    <s v="Janzé | Lieu-Dit Les Cours Bohalles"/>
    <n v="1"/>
    <x v="0"/>
    <x v="0"/>
    <m/>
    <m/>
    <m/>
    <m/>
    <s v="ERREUR"/>
  </r>
  <r>
    <x v="3"/>
    <s v="Lieu-Dit"/>
    <s v="Les"/>
    <s v="Cours Breton"/>
    <s v="Janzé | Lieu-Dit Les Cours Breton"/>
    <n v="1"/>
    <x v="0"/>
    <x v="0"/>
    <m/>
    <m/>
    <m/>
    <m/>
    <s v="ERREUR"/>
  </r>
  <r>
    <x v="3"/>
    <s v="Lieu-Dit"/>
    <s v="Les"/>
    <s v="Cours Du Tertre"/>
    <s v="Janzé | Lieu-Dit Les Cours Du Tertre"/>
    <n v="1"/>
    <x v="0"/>
    <x v="0"/>
    <m/>
    <m/>
    <m/>
    <m/>
    <s v="ERREUR"/>
  </r>
  <r>
    <x v="3"/>
    <s v="Lieu-Dit"/>
    <s v="Les"/>
    <s v="Cours Egasses"/>
    <s v="Janzé | Lieu-Dit Les Cours Egasses"/>
    <n v="1"/>
    <x v="0"/>
    <x v="0"/>
    <m/>
    <m/>
    <m/>
    <m/>
    <s v="ERREUR"/>
  </r>
  <r>
    <x v="3"/>
    <s v="Lieu-Dit"/>
    <s v="Les"/>
    <s v="Cours Hallee"/>
    <s v="Janzé | Lieu-Dit Les Cours Hallee"/>
    <n v="1"/>
    <x v="0"/>
    <x v="0"/>
    <m/>
    <m/>
    <m/>
    <m/>
    <s v="ERREUR"/>
  </r>
  <r>
    <x v="3"/>
    <s v="Lieu-Dit"/>
    <s v="Les"/>
    <s v="Cours Jan"/>
    <s v="Janzé | Lieu-Dit Les Cours Jan"/>
    <n v="1"/>
    <x v="0"/>
    <x v="0"/>
    <m/>
    <m/>
    <m/>
    <m/>
    <s v="ERREUR"/>
  </r>
  <r>
    <x v="3"/>
    <s v="Lieu-Dit"/>
    <s v="Les"/>
    <s v="Cours Mollets"/>
    <s v="Janzé | Lieu-Dit Les Cours Mollets"/>
    <n v="1"/>
    <x v="0"/>
    <x v="0"/>
    <m/>
    <m/>
    <m/>
    <m/>
    <s v="ERREUR"/>
  </r>
  <r>
    <x v="3"/>
    <s v="Lieu-Dit"/>
    <s v="Les"/>
    <s v="Cours Morin"/>
    <s v="Janzé | Lieu-Dit Les Cours Morin"/>
    <n v="2"/>
    <x v="0"/>
    <x v="0"/>
    <m/>
    <m/>
    <m/>
    <m/>
    <s v="ERREUR"/>
  </r>
  <r>
    <x v="3"/>
    <s v="Lieu-Dit"/>
    <s v="Les"/>
    <s v="Cours Mouillés"/>
    <s v="Janzé | Lieu-Dit Les Cours Mouillés"/>
    <n v="1"/>
    <x v="0"/>
    <x v="0"/>
    <m/>
    <m/>
    <m/>
    <m/>
    <s v="ERREUR"/>
  </r>
  <r>
    <x v="3"/>
    <s v="Lieu-Dit"/>
    <s v="Les"/>
    <s v="Cours Roger"/>
    <s v="Janzé | Lieu-Dit Les Cours Roger"/>
    <n v="2"/>
    <x v="0"/>
    <x v="0"/>
    <m/>
    <m/>
    <m/>
    <m/>
    <s v="ERREUR"/>
  </r>
  <r>
    <x v="3"/>
    <s v="Lieu-Dit"/>
    <s v="Les"/>
    <s v="Cours Senails"/>
    <s v="Janzé | Lieu-Dit Les Cours Senails"/>
    <n v="3"/>
    <x v="0"/>
    <x v="0"/>
    <m/>
    <m/>
    <m/>
    <m/>
    <s v="ERREUR"/>
  </r>
  <r>
    <x v="3"/>
    <s v="Lieu-Dit"/>
    <s v="La"/>
    <s v="Croix Blanche"/>
    <s v="Janzé | Lieu-Dit La Croix Blanche"/>
    <n v="1"/>
    <x v="0"/>
    <x v="0"/>
    <m/>
    <m/>
    <m/>
    <m/>
    <s v="ERREUR"/>
  </r>
  <r>
    <x v="3"/>
    <s v="Lieu-Dit"/>
    <s v="La"/>
    <s v="Croix Close"/>
    <s v="Janzé | Lieu-Dit La Croix Close"/>
    <n v="1"/>
    <x v="0"/>
    <x v="0"/>
    <m/>
    <m/>
    <m/>
    <m/>
    <s v="ERREUR"/>
  </r>
  <r>
    <x v="3"/>
    <s v="Lieu-Dit"/>
    <s v="La"/>
    <s v="Croix De L'Homel"/>
    <s v="Janzé | Lieu-Dit La Croix De L'Homel"/>
    <n v="2"/>
    <x v="0"/>
    <x v="0"/>
    <m/>
    <m/>
    <m/>
    <m/>
    <s v="ERREUR"/>
  </r>
  <r>
    <x v="3"/>
    <s v="Chemin"/>
    <s v="De"/>
    <s v="Culoisel"/>
    <s v="Janzé | Chemin De Culoisel"/>
    <n v="10"/>
    <x v="0"/>
    <x v="0"/>
    <m/>
    <m/>
    <m/>
    <m/>
    <s v="ERREUR"/>
  </r>
  <r>
    <x v="3"/>
    <s v="Impasse"/>
    <s v="Des"/>
    <s v="Cytises"/>
    <s v="Janzé | Impasse Des Cytises"/>
    <n v="7"/>
    <x v="0"/>
    <x v="0"/>
    <m/>
    <m/>
    <m/>
    <m/>
    <s v="ERREUR"/>
  </r>
  <r>
    <x v="3"/>
    <s v="Lieu-Dit"/>
    <s v="La"/>
    <s v="Davière"/>
    <s v="Janzé | Lieu-Dit La Davière"/>
    <n v="2"/>
    <x v="0"/>
    <x v="0"/>
    <m/>
    <m/>
    <m/>
    <m/>
    <s v="ERREUR"/>
  </r>
  <r>
    <x v="3"/>
    <s v="Passage"/>
    <m/>
    <s v="Debout"/>
    <s v="Janzé | Passage Debout"/>
    <n v="3"/>
    <x v="0"/>
    <x v="0"/>
    <m/>
    <m/>
    <m/>
    <m/>
    <s v="ERREUR"/>
  </r>
  <r>
    <x v="3"/>
    <s v="Rue"/>
    <s v="Du"/>
    <s v="Docteur Roux"/>
    <s v="Janzé | Rue Du Docteur Roux"/>
    <n v="24"/>
    <x v="0"/>
    <x v="0"/>
    <m/>
    <m/>
    <m/>
    <m/>
    <s v="ERREUR"/>
  </r>
  <r>
    <x v="3"/>
    <s v="Rue"/>
    <s v="Du"/>
    <s v="Douet Aux Merles"/>
    <s v="Janzé | Rue Du Douet Aux Merles"/>
    <n v="32"/>
    <x v="0"/>
    <x v="0"/>
    <m/>
    <m/>
    <m/>
    <m/>
    <s v="ERREUR"/>
  </r>
  <r>
    <x v="3"/>
    <s v="Lieu-Dit"/>
    <s v="L'"/>
    <s v="Ebeaupin"/>
    <s v="Janzé | Lieu-Dit L' Ebeaupin"/>
    <n v="1"/>
    <x v="0"/>
    <x v="0"/>
    <m/>
    <m/>
    <m/>
    <m/>
    <s v="ERREUR"/>
  </r>
  <r>
    <x v="3"/>
    <s v="Rue"/>
    <s v="De L'"/>
    <s v="Enclume"/>
    <s v="Janzé | Rue De L' Enclume"/>
    <n v="9"/>
    <x v="0"/>
    <x v="0"/>
    <m/>
    <m/>
    <m/>
    <m/>
    <s v="ERREUR"/>
  </r>
  <r>
    <x v="3"/>
    <s v="Allée"/>
    <s v="Des"/>
    <s v="Ecobuts"/>
    <s v="Janzé | Allée Des Ecobuts"/>
    <n v="3"/>
    <x v="0"/>
    <x v="0"/>
    <m/>
    <m/>
    <m/>
    <m/>
    <s v="ERREUR"/>
  </r>
  <r>
    <x v="3"/>
    <s v="Rue"/>
    <m/>
    <s v="Emile Zola"/>
    <s v="Janzé | Rue Emile Zola"/>
    <n v="24"/>
    <x v="0"/>
    <x v="0"/>
    <m/>
    <m/>
    <m/>
    <m/>
    <s v="ERREUR"/>
  </r>
  <r>
    <x v="3"/>
    <s v="Lieu-Dit"/>
    <s v="L'"/>
    <s v="Epralaye"/>
    <s v="Janzé | Lieu-Dit L' Epralaye"/>
    <n v="3"/>
    <x v="0"/>
    <x v="0"/>
    <m/>
    <m/>
    <m/>
    <m/>
    <s v="ERREUR"/>
  </r>
  <r>
    <x v="3"/>
    <s v="Lieu-Dit"/>
    <s v="L'"/>
    <s v="Euche"/>
    <s v="Janzé | Lieu-Dit L' Euche"/>
    <n v="1"/>
    <x v="0"/>
    <x v="0"/>
    <m/>
    <m/>
    <m/>
    <m/>
    <s v="ERREUR"/>
  </r>
  <r>
    <x v="3"/>
    <s v="Lieu-Dit"/>
    <s v="L'"/>
    <s v="Epine"/>
    <s v="Janzé | Lieu-Dit L' Epine"/>
    <n v="5"/>
    <x v="0"/>
    <x v="0"/>
    <m/>
    <m/>
    <m/>
    <m/>
    <s v="ERREUR"/>
  </r>
  <r>
    <x v="3"/>
    <s v="Lieu-Dit"/>
    <s v="La"/>
    <s v="Ferme"/>
    <s v="Janzé | Lieu-Dit La Ferme"/>
    <n v="2"/>
    <x v="0"/>
    <x v="0"/>
    <m/>
    <m/>
    <m/>
    <m/>
    <s v="ERREUR"/>
  </r>
  <r>
    <x v="3"/>
    <s v="Rue"/>
    <m/>
    <s v="Flandres Dunkerque"/>
    <s v="Janzé | Rue Flandres Dunkerque"/>
    <n v="37"/>
    <x v="0"/>
    <x v="0"/>
    <m/>
    <m/>
    <m/>
    <m/>
    <s v="ERREUR"/>
  </r>
  <r>
    <x v="3"/>
    <s v="Rue"/>
    <s v="De La"/>
    <s v="Fontaine"/>
    <s v="Janzé | Rue De La Fontaine"/>
    <n v="15"/>
    <x v="0"/>
    <x v="0"/>
    <m/>
    <m/>
    <m/>
    <m/>
    <s v="ERREUR"/>
  </r>
  <r>
    <x v="3"/>
    <s v="Lieu-Dit"/>
    <s v="La"/>
    <s v="Forge"/>
    <s v="Janzé | Lieu-Dit La Forge"/>
    <n v="3"/>
    <x v="0"/>
    <x v="0"/>
    <m/>
    <m/>
    <m/>
    <m/>
    <s v="ERREUR"/>
  </r>
  <r>
    <x v="3"/>
    <s v="Rue"/>
    <s v="Des"/>
    <s v="Forgerons"/>
    <s v="Janzé | Rue Des Forgerons"/>
    <n v="19"/>
    <x v="0"/>
    <x v="0"/>
    <m/>
    <m/>
    <m/>
    <m/>
    <s v="ERREUR"/>
  </r>
  <r>
    <x v="3"/>
    <s v="Lieu-Dit"/>
    <s v="Les"/>
    <s v="Fourches"/>
    <s v="Janzé | Lieu-Dit Les Fourches"/>
    <n v="7"/>
    <x v="0"/>
    <x v="0"/>
    <m/>
    <m/>
    <m/>
    <m/>
    <s v="ERREUR"/>
  </r>
  <r>
    <x v="3"/>
    <s v="Lieu-Dit"/>
    <s v="La"/>
    <s v="Foutière"/>
    <s v="Janzé | Lieu-Dit La Foutière"/>
    <n v="1"/>
    <x v="0"/>
    <x v="0"/>
    <m/>
    <m/>
    <m/>
    <m/>
    <s v="ERREUR"/>
  </r>
  <r>
    <x v="3"/>
    <s v="Lieu-Dit"/>
    <s v="La"/>
    <s v="Franceule"/>
    <s v="Janzé | Lieu-Dit La Franceule"/>
    <n v="5"/>
    <x v="0"/>
    <x v="0"/>
    <m/>
    <m/>
    <m/>
    <m/>
    <s v="ERREUR"/>
  </r>
  <r>
    <x v="3"/>
    <s v="Lieu-Dit"/>
    <s v="Le"/>
    <s v="Fresne"/>
    <s v="Janzé | Lieu-Dit Le Fresne"/>
    <n v="1"/>
    <x v="0"/>
    <x v="0"/>
    <m/>
    <m/>
    <m/>
    <m/>
    <s v="ERREUR"/>
  </r>
  <r>
    <x v="3"/>
    <s v="Lieu-Dit"/>
    <s v="La"/>
    <s v="Frogerie"/>
    <s v="Janzé | Lieu-Dit La Frogerie"/>
    <n v="1"/>
    <x v="0"/>
    <x v="0"/>
    <m/>
    <m/>
    <m/>
    <m/>
    <s v="ERREUR"/>
  </r>
  <r>
    <x v="3"/>
    <s v="Lieu-Dit"/>
    <m/>
    <s v="Gaigne"/>
    <s v="Janzé | Lieu-Dit Gaigne"/>
    <n v="2"/>
    <x v="0"/>
    <x v="0"/>
    <m/>
    <m/>
    <m/>
    <m/>
    <s v="ERREUR"/>
  </r>
  <r>
    <x v="3"/>
    <s v="Avenue"/>
    <s v="Du"/>
    <s v="Gal de Langle De Carly"/>
    <s v="Janzé | Avenue Du Gal de Langle De Carly"/>
    <n v="50"/>
    <x v="0"/>
    <x v="0"/>
    <m/>
    <m/>
    <m/>
    <m/>
    <s v="ERREUR"/>
  </r>
  <r>
    <x v="3"/>
    <s v="Boulevard"/>
    <m/>
    <s v="Gambetta"/>
    <s v="Janzé | Boulevard Gambetta"/>
    <n v="17"/>
    <x v="0"/>
    <x v="0"/>
    <m/>
    <m/>
    <m/>
    <m/>
    <s v="ERREUR"/>
  </r>
  <r>
    <x v="3"/>
    <s v="Passage"/>
    <m/>
    <s v="Gambetta"/>
    <s v="Janzé | Passage Gambetta"/>
    <n v="1"/>
    <x v="0"/>
    <x v="0"/>
    <m/>
    <m/>
    <m/>
    <m/>
    <s v="ERREUR"/>
  </r>
  <r>
    <x v="3"/>
    <s v="Lieu-Dit"/>
    <s v="La"/>
    <s v="Garde"/>
    <s v="Janzé | Lieu-Dit La Garde"/>
    <n v="1"/>
    <x v="0"/>
    <x v="0"/>
    <m/>
    <m/>
    <m/>
    <m/>
    <s v="ERREUR"/>
  </r>
  <r>
    <x v="3"/>
    <s v="Impasse"/>
    <s v="De La"/>
    <s v="Gare"/>
    <s v="Janzé | Impasse De La Gare"/>
    <n v="9"/>
    <x v="0"/>
    <x v="0"/>
    <m/>
    <m/>
    <m/>
    <m/>
    <s v="ERREUR"/>
  </r>
  <r>
    <x v="3"/>
    <s v="Lieu-Dit"/>
    <m/>
    <s v="Garmeaux"/>
    <s v="Janzé | Lieu-Dit Garmeaux"/>
    <n v="3"/>
    <x v="0"/>
    <x v="0"/>
    <m/>
    <m/>
    <m/>
    <m/>
    <s v="ERREUR"/>
  </r>
  <r>
    <x v="3"/>
    <s v="Lieu-Dit"/>
    <m/>
    <s v="Gautier"/>
    <s v="Janzé | Lieu-Dit Gautier"/>
    <n v="1"/>
    <x v="0"/>
    <x v="0"/>
    <m/>
    <m/>
    <m/>
    <m/>
    <s v="ERREUR"/>
  </r>
  <r>
    <x v="3"/>
    <s v="Avenue"/>
    <s v="Du"/>
    <s v="Général De Gaulle"/>
    <s v="Janzé | Avenue Du Général De Gaulle"/>
    <n v="26"/>
    <x v="0"/>
    <x v="0"/>
    <m/>
    <m/>
    <m/>
    <m/>
    <s v="ERREUR"/>
  </r>
  <r>
    <x v="3"/>
    <s v="Rue"/>
    <s v="Des"/>
    <s v="Genets"/>
    <s v="Janzé | Rue Des Genets"/>
    <n v="49"/>
    <x v="0"/>
    <x v="0"/>
    <m/>
    <m/>
    <m/>
    <m/>
    <s v="ERREUR"/>
  </r>
  <r>
    <x v="3"/>
    <s v="Allée"/>
    <s v="Des"/>
    <s v="Glenans"/>
    <s v="Janzé | Allée Des Glenans"/>
    <n v="15"/>
    <x v="0"/>
    <x v="0"/>
    <m/>
    <m/>
    <m/>
    <m/>
    <s v="ERREUR"/>
  </r>
  <r>
    <x v="3"/>
    <s v="Lieu-Dit"/>
    <s v="La"/>
    <s v="Godfrière"/>
    <s v="Janzé | Lieu-Dit La Godfrière"/>
    <n v="4"/>
    <x v="0"/>
    <x v="0"/>
    <m/>
    <m/>
    <m/>
    <m/>
    <s v="ERREUR"/>
  </r>
  <r>
    <x v="3"/>
    <s v="Lieu-Dit"/>
    <m/>
    <s v="Gouail"/>
    <s v="Janzé | Lieu-Dit Gouail"/>
    <n v="1"/>
    <x v="0"/>
    <x v="0"/>
    <m/>
    <m/>
    <m/>
    <m/>
    <s v="ERREUR"/>
  </r>
  <r>
    <x v="3"/>
    <s v="Lieu-Dit"/>
    <s v="Le"/>
    <s v="Grand Fresne"/>
    <s v="Janzé | Lieu-Dit Le Grand Fresne"/>
    <n v="2"/>
    <x v="0"/>
    <x v="0"/>
    <m/>
    <m/>
    <m/>
    <m/>
    <s v="ERREUR"/>
  </r>
  <r>
    <x v="3"/>
    <s v="Lieu-Dit"/>
    <s v="Le"/>
    <s v="Gravier"/>
    <s v="Janzé | Lieu-Dit Le Gravier"/>
    <n v="1"/>
    <x v="0"/>
    <x v="0"/>
    <m/>
    <m/>
    <m/>
    <m/>
    <s v="ERREUR"/>
  </r>
  <r>
    <x v="3"/>
    <s v="Lieu-Dit"/>
    <s v="Les"/>
    <s v="Grées"/>
    <s v="Janzé | Lieu-Dit Les Grées"/>
    <n v="2"/>
    <x v="0"/>
    <x v="0"/>
    <m/>
    <m/>
    <m/>
    <m/>
    <s v="ERREUR"/>
  </r>
  <r>
    <x v="3"/>
    <s v="Lieu-Dit"/>
    <s v="La"/>
    <s v="Griette"/>
    <s v="Janzé | Lieu-Dit La Griette"/>
    <n v="4"/>
    <x v="0"/>
    <x v="0"/>
    <m/>
    <m/>
    <m/>
    <m/>
    <s v="ERREUR"/>
  </r>
  <r>
    <x v="3"/>
    <s v="Rue"/>
    <s v="De"/>
    <s v="Groix"/>
    <s v="Janzé | Rue De Groix"/>
    <n v="14"/>
    <x v="0"/>
    <x v="0"/>
    <m/>
    <m/>
    <m/>
    <m/>
    <s v="ERREUR"/>
  </r>
  <r>
    <x v="3"/>
    <s v="Lieu-Dit"/>
    <s v="La"/>
    <s v="Haie De Teillay"/>
    <s v="Janzé | Lieu-Dit La Haie De Teillay"/>
    <n v="2"/>
    <x v="0"/>
    <x v="0"/>
    <m/>
    <m/>
    <m/>
    <m/>
    <s v="ERREUR"/>
  </r>
  <r>
    <x v="3"/>
    <s v="Lieu-Dit"/>
    <s v="La"/>
    <s v="Haie Terrée"/>
    <s v="Janzé | Lieu-Dit La Haie Terrée"/>
    <n v="2"/>
    <x v="0"/>
    <x v="0"/>
    <m/>
    <m/>
    <m/>
    <m/>
    <s v="ERREUR"/>
  </r>
  <r>
    <x v="3"/>
    <s v="Place"/>
    <s v="Des"/>
    <s v="Halles"/>
    <s v="Janzé | Place Des Halles"/>
    <n v="6"/>
    <x v="0"/>
    <x v="0"/>
    <m/>
    <m/>
    <m/>
    <m/>
    <s v="ERREUR"/>
  </r>
  <r>
    <x v="3"/>
    <s v="Rue"/>
    <s v="Des"/>
    <s v="Halles "/>
    <s v="Janzé | Rue Des Halles"/>
    <n v="5"/>
    <x v="0"/>
    <x v="0"/>
    <m/>
    <m/>
    <m/>
    <m/>
    <s v="ERREUR"/>
  </r>
  <r>
    <x v="3"/>
    <s v="Rue"/>
    <s v="Du"/>
    <s v="Hardier"/>
    <s v="Janzé | Rue Du Hardier"/>
    <n v="3"/>
    <x v="0"/>
    <x v="0"/>
    <m/>
    <m/>
    <m/>
    <m/>
    <s v="ERREUR"/>
  </r>
  <r>
    <x v="3"/>
    <s v="Lieu-Dit"/>
    <s v="Le"/>
    <s v="Haut Culoisel"/>
    <s v="Janzé | Lieu-Dit Le Haut Culoisel"/>
    <n v="4"/>
    <x v="0"/>
    <x v="0"/>
    <m/>
    <m/>
    <m/>
    <m/>
    <s v="ERREUR"/>
  </r>
  <r>
    <x v="3"/>
    <s v="Lieu-Dit"/>
    <s v="Le"/>
    <s v="Haut Garmeaux"/>
    <s v="Janzé | Lieu-Dit Le Haut Garmeaux"/>
    <n v="3"/>
    <x v="0"/>
    <x v="0"/>
    <m/>
    <m/>
    <m/>
    <m/>
    <s v="ERREUR"/>
  </r>
  <r>
    <x v="3"/>
    <s v="Lieu-Dit"/>
    <s v="Le"/>
    <s v="Haut Pilier"/>
    <s v="Janzé | Lieu-Dit Le Haut Pilier"/>
    <n v="3"/>
    <x v="0"/>
    <x v="0"/>
    <m/>
    <m/>
    <m/>
    <m/>
    <s v="ERREUR"/>
  </r>
  <r>
    <x v="3"/>
    <s v="Lieu-Dit"/>
    <s v="Le"/>
    <s v="Haut Pontais"/>
    <s v="Janzé | Lieu-Dit Le Haut Pontais"/>
    <n v="6"/>
    <x v="0"/>
    <x v="0"/>
    <m/>
    <m/>
    <m/>
    <m/>
    <s v="ERREUR"/>
  </r>
  <r>
    <x v="3"/>
    <s v="Lieu-Dit"/>
    <s v="Le"/>
    <s v="Haut Taucé"/>
    <s v="Janzé | Lieu-Dit Le Haut Taucé"/>
    <n v="2"/>
    <x v="0"/>
    <x v="0"/>
    <m/>
    <m/>
    <m/>
    <m/>
    <s v="ERREUR"/>
  </r>
  <r>
    <x v="3"/>
    <s v="Lieu-Dit"/>
    <s v="Le"/>
    <s v="Haut Yves"/>
    <s v="Janzé | Lieu-Dit Le Haut Yves"/>
    <n v="2"/>
    <x v="0"/>
    <x v="0"/>
    <m/>
    <m/>
    <m/>
    <m/>
    <s v="ERREUR"/>
  </r>
  <r>
    <x v="3"/>
    <s v="Lieu-Dit"/>
    <s v="La"/>
    <s v="Haute Benardiere"/>
    <s v="Janzé | Lieu-Dit La Haute Benardiere"/>
    <n v="2"/>
    <x v="0"/>
    <x v="0"/>
    <m/>
    <m/>
    <m/>
    <m/>
    <s v="ERREUR"/>
  </r>
  <r>
    <x v="3"/>
    <s v="Lieu-Dit"/>
    <s v="La"/>
    <s v="Haute Epine"/>
    <s v="Janzé | Lieu-Dit La Haute Epine"/>
    <n v="9"/>
    <x v="0"/>
    <x v="0"/>
    <m/>
    <m/>
    <m/>
    <m/>
    <s v="ERREUR"/>
  </r>
  <r>
    <x v="3"/>
    <s v="Lieu-Dit"/>
    <s v="La"/>
    <s v="Haute Godfrière"/>
    <s v="Janzé | Lieu-Dit La Haute Godfrière"/>
    <n v="2"/>
    <x v="0"/>
    <x v="0"/>
    <m/>
    <m/>
    <m/>
    <m/>
    <s v="ERREUR"/>
  </r>
  <r>
    <x v="3"/>
    <s v="Lieu-Dit"/>
    <s v="La"/>
    <s v="Haute Haslerie"/>
    <s v="Janzé | Lieu-Dit La Haute Haslerie"/>
    <n v="1"/>
    <x v="0"/>
    <x v="0"/>
    <m/>
    <m/>
    <m/>
    <m/>
    <s v="ERREUR"/>
  </r>
  <r>
    <x v="3"/>
    <s v="Lieu-Dit"/>
    <s v="La"/>
    <s v="Haute Saudrais"/>
    <s v="Janzé | Lieu-Dit La Haute Saudrais"/>
    <n v="1"/>
    <x v="0"/>
    <x v="0"/>
    <m/>
    <m/>
    <m/>
    <m/>
    <s v="ERREUR"/>
  </r>
  <r>
    <x v="3"/>
    <s v="Lieu-Dit"/>
    <s v="Les"/>
    <s v="Hautes Forges"/>
    <s v="Janzé | Lieu-Dit Les Hautes Forges"/>
    <n v="3"/>
    <x v="0"/>
    <x v="0"/>
    <m/>
    <m/>
    <m/>
    <m/>
    <s v="ERREUR"/>
  </r>
  <r>
    <x v="3"/>
    <s v="Lieu-Dit"/>
    <s v="La"/>
    <s v="Hélaudière"/>
    <s v="Janzé | Lieu-Dit La Hélaudière"/>
    <n v="3"/>
    <x v="0"/>
    <x v="0"/>
    <m/>
    <m/>
    <m/>
    <m/>
    <s v="ERREUR"/>
  </r>
  <r>
    <x v="3"/>
    <s v="Impasse"/>
    <m/>
    <s v="Helene Boucher"/>
    <s v="Janzé | Impasse Helene Boucher"/>
    <n v="7"/>
    <x v="0"/>
    <x v="0"/>
    <m/>
    <m/>
    <m/>
    <m/>
    <s v="ERREUR"/>
  </r>
  <r>
    <x v="3"/>
    <s v="Lieu-Dit"/>
    <s v="La"/>
    <s v="Heulvrais"/>
    <s v="Janzé | Lieu-Dit La Heulvrais"/>
    <n v="14"/>
    <x v="0"/>
    <x v="0"/>
    <m/>
    <m/>
    <m/>
    <m/>
    <s v="ERREUR"/>
  </r>
  <r>
    <x v="3"/>
    <s v="Impasse"/>
    <s v="De La"/>
    <s v="Hicquellerie"/>
    <s v="Janzé | Impasse De La Hicquellerie"/>
    <n v="11"/>
    <x v="0"/>
    <x v="0"/>
    <m/>
    <m/>
    <m/>
    <m/>
    <s v="ERREUR"/>
  </r>
  <r>
    <x v="3"/>
    <s v="Rue"/>
    <s v="Des"/>
    <s v="Hirondelles"/>
    <s v="Janzé | Rue Des Hirondelles"/>
    <n v="13"/>
    <x v="0"/>
    <x v="0"/>
    <m/>
    <m/>
    <m/>
    <m/>
    <s v="ERREUR"/>
  </r>
  <r>
    <x v="3"/>
    <s v="Lieu-Dit"/>
    <s v="L'"/>
    <s v="Homel"/>
    <s v="Janzé | Lieu-Dit L' Homel"/>
    <n v="3"/>
    <x v="0"/>
    <x v="0"/>
    <m/>
    <m/>
    <m/>
    <m/>
    <s v="ERREUR"/>
  </r>
  <r>
    <x v="3"/>
    <s v="Lieu-Dit"/>
    <s v="La"/>
    <s v="Horais"/>
    <s v="Janzé | Lieu-Dit La Horais"/>
    <n v="1"/>
    <x v="0"/>
    <x v="0"/>
    <m/>
    <m/>
    <m/>
    <m/>
    <s v="ERREUR"/>
  </r>
  <r>
    <x v="3"/>
    <s v="Rue"/>
    <s v="De"/>
    <s v="Houat"/>
    <s v="Janzé | Rue De Houat"/>
    <n v="14"/>
    <x v="0"/>
    <x v="0"/>
    <m/>
    <m/>
    <m/>
    <m/>
    <s v="ERREUR"/>
  </r>
  <r>
    <x v="3"/>
    <s v="Rue"/>
    <s v="De La"/>
    <s v="Houlette"/>
    <s v="Janzé | Rue De La Houlette"/>
    <n v="0"/>
    <x v="0"/>
    <x v="0"/>
    <m/>
    <m/>
    <m/>
    <m/>
    <s v="VRAI"/>
  </r>
  <r>
    <x v="3"/>
    <s v="Rue"/>
    <s v="Du"/>
    <s v="Houssard"/>
    <s v="Janzé | Rue Du Houssard"/>
    <n v="4"/>
    <x v="0"/>
    <x v="0"/>
    <m/>
    <m/>
    <m/>
    <m/>
    <s v="ERREUR"/>
  </r>
  <r>
    <x v="3"/>
    <s v="Lieu-Dit"/>
    <s v="La"/>
    <s v="Huberdière"/>
    <s v="Janzé | Lieu-Dit La Huberdière"/>
    <n v="1"/>
    <x v="0"/>
    <x v="0"/>
    <m/>
    <m/>
    <m/>
    <m/>
    <s v="ERREUR"/>
  </r>
  <r>
    <x v="3"/>
    <s v="Rue"/>
    <m/>
    <s v="Jacqueline Auriol"/>
    <s v="Janzé | Rue Jacqueline Auriol"/>
    <n v="17"/>
    <x v="0"/>
    <x v="0"/>
    <m/>
    <m/>
    <m/>
    <m/>
    <s v="ERREUR"/>
  </r>
  <r>
    <x v="3"/>
    <s v="Impasse"/>
    <m/>
    <s v="Jaques Prevert"/>
    <s v="Janzé | Impasse Jaques Prevert"/>
    <n v="21"/>
    <x v="0"/>
    <x v="0"/>
    <m/>
    <m/>
    <m/>
    <m/>
    <s v="ERREUR"/>
  </r>
  <r>
    <x v="3"/>
    <s v="Impasse"/>
    <s v="De La"/>
    <s v="Jagotterie"/>
    <s v="Janzé | Impasse De La Jagotterie"/>
    <n v="7"/>
    <x v="0"/>
    <x v="0"/>
    <m/>
    <m/>
    <m/>
    <m/>
    <s v="ERREUR"/>
  </r>
  <r>
    <x v="3"/>
    <s v="Lieu-Dit"/>
    <s v="Le"/>
    <s v="Jardin"/>
    <s v="Janzé | Lieu-Dit Le Jardin"/>
    <n v="1"/>
    <x v="0"/>
    <x v="0"/>
    <m/>
    <m/>
    <m/>
    <m/>
    <s v="ERREUR"/>
  </r>
  <r>
    <x v="3"/>
    <s v="Allée"/>
    <s v="La"/>
    <s v="Jaroussaye"/>
    <s v="Janzé | Allée La Jaroussaye"/>
    <n v="5"/>
    <x v="0"/>
    <x v="0"/>
    <m/>
    <m/>
    <m/>
    <m/>
    <s v="ERREUR"/>
  </r>
  <r>
    <x v="3"/>
    <s v="Lieu-Dit"/>
    <s v="La"/>
    <s v="Jaroussaye"/>
    <s v="Janzé | Lieu-Dit La Jaroussaye"/>
    <n v="1"/>
    <x v="0"/>
    <x v="0"/>
    <m/>
    <m/>
    <m/>
    <m/>
    <s v="ERREUR"/>
  </r>
  <r>
    <x v="3"/>
    <s v="Lieu-Dit"/>
    <s v="Le"/>
    <s v="Jaril"/>
    <s v="Janzé | Lieu-Dit Le Jaril"/>
    <n v="4"/>
    <x v="0"/>
    <x v="0"/>
    <m/>
    <m/>
    <m/>
    <m/>
    <s v="ERREUR"/>
  </r>
  <r>
    <x v="3"/>
    <s v="Boulevard"/>
    <m/>
    <s v="Jean Charcot"/>
    <s v="Janzé | Boulevard Jean Charcot"/>
    <n v="2"/>
    <x v="0"/>
    <x v="0"/>
    <m/>
    <m/>
    <m/>
    <m/>
    <s v="ERREUR"/>
  </r>
  <r>
    <x v="3"/>
    <s v="Rue"/>
    <m/>
    <s v="Jean Gabin"/>
    <s v="Janzé | rue Jean Gabin"/>
    <n v="9"/>
    <x v="0"/>
    <x v="0"/>
    <m/>
    <m/>
    <m/>
    <m/>
    <s v="ERREUR"/>
  </r>
  <r>
    <x v="3"/>
    <s v="Rue"/>
    <m/>
    <s v="Jean Marie Gaultier"/>
    <s v="Janzé | Rue Jean Marie Gaultier"/>
    <n v="58"/>
    <x v="0"/>
    <x v="0"/>
    <m/>
    <m/>
    <m/>
    <m/>
    <s v="ERREUR"/>
  </r>
  <r>
    <x v="3"/>
    <s v="Rue"/>
    <m/>
    <s v="Jean Marie Lacire"/>
    <s v="Janzé | Rue Jean Marie Lacire"/>
    <n v="23"/>
    <x v="0"/>
    <x v="0"/>
    <m/>
    <m/>
    <m/>
    <m/>
    <s v="ERREUR"/>
  </r>
  <r>
    <x v="3"/>
    <s v="Rue"/>
    <m/>
    <s v="Jean Mermoz"/>
    <s v="Janzé | Rue Jean Mermoz"/>
    <n v="16"/>
    <x v="0"/>
    <x v="0"/>
    <m/>
    <m/>
    <m/>
    <m/>
    <s v="ERREUR"/>
  </r>
  <r>
    <x v="3"/>
    <s v="Rue"/>
    <m/>
    <s v="Jean Robic"/>
    <s v="Janzé | Rue Jean Robic"/>
    <n v="4"/>
    <x v="0"/>
    <x v="0"/>
    <m/>
    <m/>
    <m/>
    <m/>
    <s v="ERREUR"/>
  </r>
  <r>
    <x v="3"/>
    <s v="Allée"/>
    <s v="Des"/>
    <s v="Jonquilles"/>
    <s v="Janzé | Allée Des Jonquilles"/>
    <n v="13"/>
    <x v="0"/>
    <x v="0"/>
    <m/>
    <m/>
    <m/>
    <m/>
    <s v="ERREUR"/>
  </r>
  <r>
    <x v="3"/>
    <s v="Rue"/>
    <m/>
    <s v="Jules Verne"/>
    <s v="Janzé | Rue Jules Verne"/>
    <n v="38"/>
    <x v="0"/>
    <x v="0"/>
    <m/>
    <m/>
    <m/>
    <m/>
    <s v="ERREUR"/>
  </r>
  <r>
    <x v="3"/>
    <s v="Place"/>
    <s v="De"/>
    <s v="L'Hotel De Ville"/>
    <s v="Janzé | Place De L'Hotel De Ville"/>
    <n v="19"/>
    <x v="0"/>
    <x v="0"/>
    <m/>
    <m/>
    <m/>
    <m/>
    <s v="ERREUR"/>
  </r>
  <r>
    <x v="3"/>
    <s v="Passage"/>
    <s v="De"/>
    <s v="L'Octroi"/>
    <s v="Janzé | passage De L'Octroi"/>
    <n v="5"/>
    <x v="0"/>
    <x v="0"/>
    <m/>
    <m/>
    <m/>
    <m/>
    <s v="ERREUR"/>
  </r>
  <r>
    <x v="3"/>
    <s v="Lieu-Dit"/>
    <s v="La"/>
    <s v="Lanceule"/>
    <s v="Janzé | Lieu-Dit La Lanceule"/>
    <n v="1"/>
    <x v="0"/>
    <x v="0"/>
    <m/>
    <m/>
    <m/>
    <m/>
    <s v="ERREUR"/>
  </r>
  <r>
    <x v="3"/>
    <s v="Impasse"/>
    <s v="De La"/>
    <s v="Lande"/>
    <s v="Janzé | Impasse De La Lande"/>
    <n v="7"/>
    <x v="0"/>
    <x v="0"/>
    <m/>
    <m/>
    <m/>
    <m/>
    <s v="ERREUR"/>
  </r>
  <r>
    <x v="3"/>
    <s v="Rue"/>
    <s v="De La"/>
    <s v="Lande au Brun"/>
    <s v="Janzé | Rue De La Lande au Brun"/>
    <n v="24"/>
    <x v="0"/>
    <x v="0"/>
    <m/>
    <m/>
    <m/>
    <m/>
    <s v="ERREUR"/>
  </r>
  <r>
    <x v="3"/>
    <s v="Lieu-Dit"/>
    <s v="La"/>
    <s v="Lande De Garmeaux"/>
    <s v="Janzé | Lieu-Dit La Lande De Garmeaux"/>
    <n v="4"/>
    <x v="0"/>
    <x v="0"/>
    <m/>
    <m/>
    <m/>
    <m/>
    <s v="ERREUR"/>
  </r>
  <r>
    <x v="3"/>
    <s v="Lieu-Dit"/>
    <m/>
    <s v="Lande Marie"/>
    <s v="Janzé | Lieu-Dit Lande Marie"/>
    <n v="1"/>
    <x v="0"/>
    <x v="0"/>
    <m/>
    <m/>
    <m/>
    <m/>
    <s v="ERREUR"/>
  </r>
  <r>
    <x v="3"/>
    <s v="Lieu-Dit"/>
    <m/>
    <s v="Langeote"/>
    <s v="Janzé | Lieu-Dit Langeote"/>
    <n v="6"/>
    <x v="0"/>
    <x v="0"/>
    <m/>
    <m/>
    <m/>
    <m/>
    <s v="ERREUR"/>
  </r>
  <r>
    <x v="3"/>
    <s v="Rue"/>
    <m/>
    <s v="Lantivy"/>
    <s v="Janzé | Rue Lantivy"/>
    <n v="32"/>
    <x v="0"/>
    <x v="0"/>
    <m/>
    <m/>
    <m/>
    <m/>
    <s v="ERREUR"/>
  </r>
  <r>
    <x v="3"/>
    <s v="Lieu-Dit"/>
    <m/>
    <s v="Launay"/>
    <s v="Janzé | Lieu-Dit Launay"/>
    <n v="3"/>
    <x v="0"/>
    <x v="0"/>
    <m/>
    <m/>
    <m/>
    <m/>
    <s v="ERREUR"/>
  </r>
  <r>
    <x v="3"/>
    <s v="Impasse"/>
    <s v="Du"/>
    <s v="Lavoir"/>
    <s v="Janzé | Impasse Du Lavoir"/>
    <n v="1"/>
    <x v="0"/>
    <x v="0"/>
    <m/>
    <m/>
    <m/>
    <m/>
    <s v="ERREUR"/>
  </r>
  <r>
    <x v="3"/>
    <s v="Avenue"/>
    <m/>
    <s v="Leon Thebault"/>
    <s v="Janzé | Avenue Leon Thebault"/>
    <n v="9"/>
    <x v="0"/>
    <x v="0"/>
    <m/>
    <m/>
    <m/>
    <m/>
    <s v="ERREUR"/>
  </r>
  <r>
    <x v="3"/>
    <s v="Impasse"/>
    <m/>
    <s v="Leon Thebault"/>
    <s v="Janzé | Impasse Leon Thebault"/>
    <n v="4"/>
    <x v="0"/>
    <x v="0"/>
    <m/>
    <m/>
    <m/>
    <m/>
    <s v="ERREUR"/>
  </r>
  <r>
    <x v="3"/>
    <s v="Rue"/>
    <s v="Du"/>
    <s v="Levain"/>
    <s v="Janzé | Rue Du Levain"/>
    <n v="15"/>
    <x v="0"/>
    <x v="0"/>
    <m/>
    <m/>
    <m/>
    <m/>
    <s v="ERREUR"/>
  </r>
  <r>
    <x v="3"/>
    <s v="Rue"/>
    <m/>
    <s v="Lino Ventura"/>
    <s v="Janzé | Rue Lino Ventura"/>
    <n v="16"/>
    <x v="0"/>
    <x v="0"/>
    <m/>
    <m/>
    <m/>
    <m/>
    <s v="ERREUR"/>
  </r>
  <r>
    <x v="3"/>
    <s v="Lieu-Dit"/>
    <s v="La"/>
    <s v="Loge"/>
    <s v="Janzé | Lieu-Dit La Loge"/>
    <n v="1"/>
    <x v="0"/>
    <x v="0"/>
    <m/>
    <m/>
    <m/>
    <m/>
    <s v="ERREUR"/>
  </r>
  <r>
    <x v="3"/>
    <s v="Lieu-Dit"/>
    <s v="La"/>
    <s v="Loge Marie"/>
    <s v="Janzé | Lieu-Dit La Loge Marie"/>
    <n v="1"/>
    <x v="0"/>
    <x v="0"/>
    <m/>
    <m/>
    <m/>
    <m/>
    <s v="ERREUR"/>
  </r>
  <r>
    <x v="3"/>
    <s v="Rue"/>
    <m/>
    <s v="Louis Amoureux"/>
    <s v="Janzé | Rue Louis Amoureux"/>
    <n v="1"/>
    <x v="0"/>
    <x v="0"/>
    <m/>
    <m/>
    <m/>
    <m/>
    <s v="ERREUR"/>
  </r>
  <r>
    <x v="3"/>
    <s v="Rue"/>
    <m/>
    <s v="Louis Bleriot"/>
    <s v="Janzé | Rue Louis Bleriot"/>
    <n v="15"/>
    <x v="0"/>
    <x v="0"/>
    <m/>
    <m/>
    <m/>
    <m/>
    <s v="ERREUR"/>
  </r>
  <r>
    <x v="3"/>
    <s v="Lieu-Dit"/>
    <s v="La"/>
    <s v="Malvrais"/>
    <s v="Janzé | Lieu-Dit La Malvrais"/>
    <n v="16"/>
    <x v="0"/>
    <x v="0"/>
    <m/>
    <m/>
    <m/>
    <m/>
    <s v="ERREUR"/>
  </r>
  <r>
    <x v="3"/>
    <s v="Allée"/>
    <m/>
    <s v="Marcel Cerdan"/>
    <s v="Janzé | Allée Marcel Cerdan"/>
    <n v="16"/>
    <x v="0"/>
    <x v="0"/>
    <m/>
    <m/>
    <m/>
    <m/>
    <s v="ERREUR"/>
  </r>
  <r>
    <x v="3"/>
    <s v="Rue"/>
    <m/>
    <s v="Marcel Pagnol"/>
    <s v="Janzé | Rue Marcel Pagnol"/>
    <n v="62"/>
    <x v="0"/>
    <x v="0"/>
    <m/>
    <m/>
    <m/>
    <m/>
    <s v="ERREUR"/>
  </r>
  <r>
    <x v="3"/>
    <s v="Lieu-Dit"/>
    <s v="La"/>
    <s v="Mare Gauvin"/>
    <s v="Janzé | Lieu-Dit La Mare Gauvin"/>
    <n v="1"/>
    <x v="0"/>
    <x v="0"/>
    <m/>
    <m/>
    <m/>
    <m/>
    <s v="ERREUR"/>
  </r>
  <r>
    <x v="3"/>
    <s v="Rue"/>
    <m/>
    <s v="Marie Soraye"/>
    <s v="Janzé | Rue Marie Soraye"/>
    <n v="12"/>
    <x v="0"/>
    <x v="0"/>
    <m/>
    <m/>
    <m/>
    <m/>
    <s v="ERREUR"/>
  </r>
  <r>
    <x v="3"/>
    <s v="Lieu-Dit"/>
    <s v="La"/>
    <s v="Martinière"/>
    <s v="Janzé | Lieu-Dit La Martinière"/>
    <n v="2"/>
    <x v="0"/>
    <x v="0"/>
    <m/>
    <m/>
    <m/>
    <m/>
    <s v="ERREUR"/>
  </r>
  <r>
    <x v="3"/>
    <s v="Lieu-Dit"/>
    <s v="La"/>
    <s v="Massonière"/>
    <s v="Janzé | Lieu-Dit La Massonière"/>
    <n v="1"/>
    <x v="0"/>
    <x v="0"/>
    <m/>
    <m/>
    <m/>
    <m/>
    <s v="ERREUR"/>
  </r>
  <r>
    <x v="3"/>
    <s v="Impasse"/>
    <m/>
    <s v="Mathurin Meheut"/>
    <s v="Janzé | Impasse Mathurin Meheut"/>
    <n v="12"/>
    <x v="0"/>
    <x v="0"/>
    <m/>
    <m/>
    <m/>
    <m/>
    <s v="ERREUR"/>
  </r>
  <r>
    <x v="3"/>
    <s v="Rue"/>
    <s v="Des"/>
    <s v="Melezes"/>
    <s v="Janzé | Rue Des Melezes"/>
    <n v="10"/>
    <x v="0"/>
    <x v="0"/>
    <m/>
    <m/>
    <m/>
    <m/>
    <s v="ERREUR"/>
  </r>
  <r>
    <x v="3"/>
    <s v="Lieu-Dit"/>
    <m/>
    <s v="Mémenier"/>
    <s v="Janzé | Lieu-Dit Mémenier"/>
    <n v="6"/>
    <x v="0"/>
    <x v="0"/>
    <m/>
    <m/>
    <m/>
    <m/>
    <s v="ERREUR"/>
  </r>
  <r>
    <x v="3"/>
    <s v="Lieu-Dit"/>
    <s v="Le"/>
    <s v="Ménil"/>
    <s v="Janzé | Lieu-Dit Le Ménil"/>
    <n v="4"/>
    <x v="0"/>
    <x v="0"/>
    <m/>
    <m/>
    <m/>
    <m/>
    <s v="ERREUR"/>
  </r>
  <r>
    <x v="3"/>
    <s v="Lieu-Dit"/>
    <s v="De"/>
    <s v="Merquelande"/>
    <s v="Janzé | Lieu-Dit De Merquelande"/>
    <n v="14"/>
    <x v="0"/>
    <x v="0"/>
    <m/>
    <m/>
    <m/>
    <m/>
    <s v="ERREUR"/>
  </r>
  <r>
    <x v="3"/>
    <s v="Rue"/>
    <s v="Des"/>
    <s v="Mesanges"/>
    <s v="Janzé | Rue Des Mesanges"/>
    <n v="4"/>
    <x v="0"/>
    <x v="0"/>
    <m/>
    <m/>
    <m/>
    <m/>
    <s v="ERREUR"/>
  </r>
  <r>
    <x v="3"/>
    <s v="Lieu-Dit"/>
    <s v="La"/>
    <s v="Métairie Neuve"/>
    <s v="Janzé | Lieu-Dit La Métairie Neuve"/>
    <n v="2"/>
    <x v="0"/>
    <x v="0"/>
    <m/>
    <m/>
    <m/>
    <m/>
    <s v="ERREUR"/>
  </r>
  <r>
    <x v="3"/>
    <s v="Rue"/>
    <s v="Des"/>
    <s v="Meuniers"/>
    <s v="Janzé | Rue Des Meuniers"/>
    <n v="9"/>
    <x v="0"/>
    <x v="0"/>
    <m/>
    <m/>
    <m/>
    <m/>
    <s v="ERREUR"/>
  </r>
  <r>
    <x v="3"/>
    <s v="Rue"/>
    <s v="De"/>
    <s v="Molene"/>
    <s v="Janzé | Rue De Molene"/>
    <n v="14"/>
    <x v="0"/>
    <x v="0"/>
    <m/>
    <m/>
    <m/>
    <m/>
    <s v="ERREUR"/>
  </r>
  <r>
    <x v="3"/>
    <s v="Lieu-Dit"/>
    <s v="La"/>
    <s v="Mortière"/>
    <s v="Janzé | Lieu-Dit La Mortière"/>
    <n v="1"/>
    <x v="0"/>
    <x v="0"/>
    <m/>
    <m/>
    <m/>
    <m/>
    <s v="ERREUR"/>
  </r>
  <r>
    <x v="3"/>
    <s v="Lieu-Dit"/>
    <s v="Le"/>
    <s v="Mottay"/>
    <s v="Janzé | Lieu-Dit Le Mottay"/>
    <n v="1"/>
    <x v="0"/>
    <x v="0"/>
    <m/>
    <m/>
    <m/>
    <m/>
    <s v="ERREUR"/>
  </r>
  <r>
    <x v="3"/>
    <s v="Rue"/>
    <s v="De La"/>
    <s v="Motte"/>
    <s v="Janzé | Rue De La Motte"/>
    <n v="0"/>
    <x v="0"/>
    <x v="0"/>
    <m/>
    <m/>
    <m/>
    <m/>
    <s v="VRAI"/>
  </r>
  <r>
    <x v="3"/>
    <s v="Lieu-Dit"/>
    <s v="La"/>
    <s v="Moufelle"/>
    <s v="Janzé | Lieu-Dit La Moufelle"/>
    <n v="5"/>
    <x v="0"/>
    <x v="0"/>
    <m/>
    <m/>
    <m/>
    <m/>
    <s v="ERREUR"/>
  </r>
  <r>
    <x v="3"/>
    <s v="Rue"/>
    <s v="Du"/>
    <s v="Moulin"/>
    <s v="Janzé | Rue Du Moulin"/>
    <n v="26"/>
    <x v="0"/>
    <x v="0"/>
    <m/>
    <m/>
    <m/>
    <m/>
    <s v="ERREUR"/>
  </r>
  <r>
    <x v="3"/>
    <s v="Lieu-Dit"/>
    <m/>
    <s v="Moulin A Vent De La Jaroussaye"/>
    <s v="Janzé | Lieu-Dit Moulin A Vent De La Jaroussaye"/>
    <n v="3"/>
    <x v="0"/>
    <x v="0"/>
    <m/>
    <m/>
    <m/>
    <m/>
    <s v="ERREUR"/>
  </r>
  <r>
    <x v="3"/>
    <s v="Rue"/>
    <m/>
    <s v="Nantaise"/>
    <s v="Janzé | Rue Nantaise"/>
    <n v="66"/>
    <x v="0"/>
    <x v="0"/>
    <m/>
    <m/>
    <m/>
    <m/>
    <s v="ERREUR"/>
  </r>
  <r>
    <x v="3"/>
    <s v="Rue"/>
    <m/>
    <s v="Nationale"/>
    <s v="Janzé | Rue Nationale"/>
    <n v="37"/>
    <x v="0"/>
    <x v="0"/>
    <m/>
    <m/>
    <m/>
    <m/>
    <s v="ERREUR"/>
  </r>
  <r>
    <x v="3"/>
    <s v="Lieu-Dit"/>
    <s v="Le"/>
    <s v="Noës Eon"/>
    <s v="Janzé | Lieu-Dit Le Noës Eon"/>
    <n v="2"/>
    <x v="0"/>
    <x v="0"/>
    <m/>
    <m/>
    <m/>
    <m/>
    <s v="ERREUR"/>
  </r>
  <r>
    <x v="3"/>
    <s v="Rue"/>
    <s v="Des"/>
    <s v="Ondines"/>
    <s v="Janzé | Rue Des Ondines"/>
    <n v="1"/>
    <x v="0"/>
    <x v="0"/>
    <m/>
    <m/>
    <m/>
    <m/>
    <s v="ERREUR"/>
  </r>
  <r>
    <x v="3"/>
    <s v="Lieu-Dit"/>
    <s v="Les"/>
    <s v="Ormeaux Du Midi"/>
    <s v="Janzé | Lieu-Dit Les Ormeaux Du Midi"/>
    <n v="7"/>
    <x v="0"/>
    <x v="0"/>
    <m/>
    <m/>
    <m/>
    <m/>
    <s v="ERREUR"/>
  </r>
  <r>
    <x v="3"/>
    <s v="Lieu-Dit"/>
    <s v="Les"/>
    <s v="Ormeaux Du Nord"/>
    <s v="Janzé | Lieu-Dit Les Ormeaux Du Nord"/>
    <n v="17"/>
    <x v="0"/>
    <x v="0"/>
    <m/>
    <m/>
    <m/>
    <m/>
    <s v="ERREUR"/>
  </r>
  <r>
    <x v="3"/>
    <s v="Rue"/>
    <s v="Des"/>
    <s v="Ouches"/>
    <s v="Janzé | Rue Des Ouches"/>
    <n v="34"/>
    <x v="0"/>
    <x v="0"/>
    <m/>
    <m/>
    <m/>
    <m/>
    <s v="ERREUR"/>
  </r>
  <r>
    <x v="3"/>
    <s v="Rue"/>
    <s v="D'"/>
    <s v="Ouessant"/>
    <s v="Janzé | Rue D' Ouessant"/>
    <n v="20"/>
    <x v="0"/>
    <x v="0"/>
    <m/>
    <m/>
    <m/>
    <m/>
    <s v="ERREUR"/>
  </r>
  <r>
    <x v="3"/>
    <s v="Rue"/>
    <m/>
    <s v="Pablo Picasso"/>
    <s v="Janzé | Rue Pablo Picasso"/>
    <n v="28"/>
    <x v="0"/>
    <x v="0"/>
    <m/>
    <m/>
    <m/>
    <m/>
    <s v="ERREUR"/>
  </r>
  <r>
    <x v="3"/>
    <s v="Lieu-Dit"/>
    <s v="Le"/>
    <s v="Pacaudais"/>
    <s v="Janzé | Lieu-Dit Le Pacaudais"/>
    <n v="5"/>
    <x v="0"/>
    <x v="0"/>
    <m/>
    <m/>
    <m/>
    <m/>
    <s v="ERREUR"/>
  </r>
  <r>
    <x v="3"/>
    <s v="Rue"/>
    <s v="De La"/>
    <s v="Paix"/>
    <s v="Janzé | Rue De La Paix"/>
    <n v="18"/>
    <x v="0"/>
    <x v="0"/>
    <m/>
    <m/>
    <m/>
    <m/>
    <s v="ERREUR"/>
  </r>
  <r>
    <x v="3"/>
    <s v="Lieu-Dit"/>
    <s v="La"/>
    <s v="Panchavalière"/>
    <s v="Janzé | Lieu-Dit La Panchavalière"/>
    <n v="2"/>
    <x v="0"/>
    <x v="0"/>
    <m/>
    <m/>
    <m/>
    <m/>
    <s v="ERREUR"/>
  </r>
  <r>
    <x v="3"/>
    <s v="Lieu-Dit"/>
    <m/>
    <s v="Parpaignon"/>
    <s v="Janzé | Lieu-Dit Parpaignon"/>
    <n v="1"/>
    <x v="0"/>
    <x v="0"/>
    <m/>
    <m/>
    <m/>
    <m/>
    <s v="ERREUR"/>
  </r>
  <r>
    <x v="3"/>
    <s v="Lieu-Dit"/>
    <s v="Le"/>
    <s v="Pas"/>
    <s v="Janzé | Lieu-Dit Le Pas"/>
    <n v="1"/>
    <x v="0"/>
    <x v="0"/>
    <m/>
    <m/>
    <m/>
    <m/>
    <s v="ERREUR"/>
  </r>
  <r>
    <x v="3"/>
    <s v="Lieu-Dit"/>
    <m/>
    <s v="Passe-Debout"/>
    <s v="Janzé | Lieu-Dit Passe-Debout"/>
    <n v="1"/>
    <x v="0"/>
    <x v="0"/>
    <m/>
    <m/>
    <m/>
    <m/>
    <s v="ERREUR"/>
  </r>
  <r>
    <x v="3"/>
    <s v="Boulevard"/>
    <m/>
    <s v="Pasteur"/>
    <s v="Janzé | Boulevard Pasteur"/>
    <n v="21"/>
    <x v="0"/>
    <x v="0"/>
    <m/>
    <m/>
    <m/>
    <m/>
    <s v="ERREUR"/>
  </r>
  <r>
    <x v="3"/>
    <s v="Lieu-Dit"/>
    <s v="Le"/>
    <s v="Pâtis Des Tombes"/>
    <s v="Janzé | Lieu-Dit Le Pâtis Des Tombes"/>
    <n v="2"/>
    <x v="0"/>
    <x v="0"/>
    <m/>
    <m/>
    <m/>
    <m/>
    <s v="ERREUR"/>
  </r>
  <r>
    <x v="3"/>
    <s v="Lieu-Dit"/>
    <s v="Le"/>
    <s v="Pâtis Sauge"/>
    <s v="Janzé | Lieu-Dit Le Pâtis Sauge"/>
    <n v="1"/>
    <x v="0"/>
    <x v="0"/>
    <m/>
    <m/>
    <m/>
    <m/>
    <s v="ERREUR"/>
  </r>
  <r>
    <x v="3"/>
    <s v="Lieu-Dit"/>
    <s v="Les"/>
    <s v="Pâtissiaux"/>
    <s v="Janzé | Lieu-Dit Les Pâtissiaux"/>
    <n v="1"/>
    <x v="0"/>
    <x v="0"/>
    <m/>
    <m/>
    <m/>
    <m/>
    <s v="ERREUR"/>
  </r>
  <r>
    <x v="3"/>
    <s v="Rue"/>
    <m/>
    <s v="Paul Cézanne"/>
    <s v="Janzé | Rue Paul Cézanne"/>
    <n v="40"/>
    <x v="0"/>
    <x v="0"/>
    <m/>
    <m/>
    <m/>
    <m/>
    <s v="ERREUR"/>
  </r>
  <r>
    <x v="3"/>
    <s v="Rue"/>
    <m/>
    <s v="Paul Féval"/>
    <s v="Janzé | Rue Paul Féval"/>
    <n v="18"/>
    <x v="0"/>
    <x v="0"/>
    <m/>
    <m/>
    <m/>
    <m/>
    <s v="ERREUR"/>
  </r>
  <r>
    <x v="3"/>
    <s v="Rue"/>
    <m/>
    <s v="Paul Gauguin"/>
    <s v="Janzé | Rue Paul Gauguin"/>
    <n v="95"/>
    <x v="0"/>
    <x v="0"/>
    <m/>
    <m/>
    <m/>
    <m/>
    <s v="ERREUR"/>
  </r>
  <r>
    <x v="3"/>
    <s v="Rue"/>
    <m/>
    <s v="Paul Painleve"/>
    <s v="Janzé | Rue Paul Painleve"/>
    <n v="46"/>
    <x v="0"/>
    <x v="0"/>
    <m/>
    <m/>
    <m/>
    <m/>
    <s v="ERREUR"/>
  </r>
  <r>
    <x v="3"/>
    <s v="Impasse"/>
    <m/>
    <s v="Paul Valery"/>
    <s v="Janzé | Impasse Paul Valery"/>
    <n v="10"/>
    <x v="0"/>
    <x v="0"/>
    <m/>
    <m/>
    <m/>
    <m/>
    <s v="ERREUR"/>
  </r>
  <r>
    <x v="3"/>
    <s v="Lieu-Dit"/>
    <s v="Le"/>
    <s v="Pavillon"/>
    <s v="Janzé | Lieu-Dit Le Pavillon"/>
    <n v="1"/>
    <x v="0"/>
    <x v="0"/>
    <m/>
    <m/>
    <m/>
    <m/>
    <s v="ERREUR"/>
  </r>
  <r>
    <x v="3"/>
    <s v="Lieu-Dit"/>
    <s v="La"/>
    <s v="Perche"/>
    <s v="Janzé | Lieu-Dit La Perche"/>
    <n v="4"/>
    <x v="0"/>
    <x v="0"/>
    <m/>
    <m/>
    <m/>
    <m/>
    <s v="ERREUR"/>
  </r>
  <r>
    <x v="3"/>
    <s v="Lieu-Dit"/>
    <s v="Les"/>
    <s v="Perettes"/>
    <s v="Janzé | Lieu-Dit Les Perettes"/>
    <n v="4"/>
    <x v="0"/>
    <x v="0"/>
    <m/>
    <m/>
    <m/>
    <m/>
    <s v="ERREUR"/>
  </r>
  <r>
    <x v="3"/>
    <s v="Lieu-Dit"/>
    <s v="La"/>
    <s v="Perrière"/>
    <s v="Janzé | Lieu-Dit La Perrière"/>
    <n v="2"/>
    <x v="0"/>
    <x v="0"/>
    <m/>
    <m/>
    <m/>
    <m/>
    <s v="ERREUR"/>
  </r>
  <r>
    <x v="3"/>
    <s v="Impasse"/>
    <s v="Des"/>
    <s v="Perrières"/>
    <s v="Janzé | Impasse Des Perrières"/>
    <n v="18"/>
    <x v="0"/>
    <x v="0"/>
    <m/>
    <m/>
    <m/>
    <m/>
    <s v="ERREUR"/>
  </r>
  <r>
    <x v="3"/>
    <s v="Lieu-Dit"/>
    <s v="La"/>
    <s v="Perrière Des Landes"/>
    <s v="Janzé | Lieu-Dit La Perrière Des Landes"/>
    <n v="1"/>
    <x v="0"/>
    <x v="0"/>
    <m/>
    <m/>
    <m/>
    <m/>
    <s v="ERREUR"/>
  </r>
  <r>
    <x v="3"/>
    <s v="Impasse"/>
    <s v="Des"/>
    <s v="Pervenches"/>
    <s v="Janzé | Impasse Des Pervenches"/>
    <n v="3"/>
    <x v="0"/>
    <x v="0"/>
    <m/>
    <m/>
    <m/>
    <m/>
    <s v="ERREUR"/>
  </r>
  <r>
    <x v="3"/>
    <s v="Lieu-Dit"/>
    <s v="Le"/>
    <s v="Petit Bellevue"/>
    <s v="Janzé | Lieu-Dit Le Petit Bellevue"/>
    <n v="4"/>
    <x v="0"/>
    <x v="0"/>
    <m/>
    <m/>
    <m/>
    <m/>
    <s v="ERREUR"/>
  </r>
  <r>
    <x v="3"/>
    <s v="Lieu-Dit"/>
    <s v="Le"/>
    <s v="Petit Brûlon"/>
    <s v="Janzé | Lieu-Dit Le Petit Brûlon"/>
    <n v="1"/>
    <x v="0"/>
    <x v="0"/>
    <m/>
    <m/>
    <m/>
    <m/>
    <s v="ERREUR"/>
  </r>
  <r>
    <x v="3"/>
    <s v="Lieu-Dit"/>
    <s v="Le"/>
    <s v="Petit Fresne"/>
    <s v="Janzé | Lieu-Dit Le Petit Fresne"/>
    <n v="2"/>
    <x v="0"/>
    <x v="0"/>
    <m/>
    <m/>
    <m/>
    <m/>
    <s v="ERREUR"/>
  </r>
  <r>
    <x v="3"/>
    <s v="Lieu-Dit"/>
    <s v="La"/>
    <s v="Petite Garde"/>
    <s v="Janzé | Lieu-Dit La Petite Garde"/>
    <n v="1"/>
    <x v="0"/>
    <x v="0"/>
    <m/>
    <m/>
    <m/>
    <m/>
    <s v="ERREUR"/>
  </r>
  <r>
    <x v="3"/>
    <s v="Lieu-Dit"/>
    <s v="La"/>
    <s v="Piaillerie"/>
    <s v="Janzé | Lieu-Dit La Piaillerie"/>
    <n v="2"/>
    <x v="0"/>
    <x v="0"/>
    <m/>
    <m/>
    <m/>
    <m/>
    <s v="ERREUR"/>
  </r>
  <r>
    <x v="3"/>
    <s v="Rue"/>
    <m/>
    <s v="Pierre Aristide Breal"/>
    <s v="Janzé | Rue Pierre Aristide Breal"/>
    <n v="13"/>
    <x v="0"/>
    <x v="0"/>
    <m/>
    <m/>
    <m/>
    <m/>
    <s v="ERREUR"/>
  </r>
  <r>
    <x v="3"/>
    <s v="Rue"/>
    <m/>
    <s v="Pierre Auguste Renoir"/>
    <s v="Janzé | Rue Pierre Auguste Renoir"/>
    <n v="2"/>
    <x v="0"/>
    <x v="0"/>
    <m/>
    <m/>
    <m/>
    <m/>
    <s v="ERREUR"/>
  </r>
  <r>
    <x v="3"/>
    <s v="Rue"/>
    <m/>
    <s v="Pierre De Coubertin"/>
    <s v="Janzé | Rue Pierre De Coubertin"/>
    <n v="47"/>
    <x v="0"/>
    <x v="0"/>
    <m/>
    <m/>
    <m/>
    <m/>
    <s v="ERREUR"/>
  </r>
  <r>
    <x v="3"/>
    <s v="Allée"/>
    <m/>
    <s v="Pierre De Ronsard"/>
    <s v="Janzé | Allée Pierre De Ronsard"/>
    <n v="83"/>
    <x v="0"/>
    <x v="0"/>
    <m/>
    <m/>
    <m/>
    <m/>
    <s v="ERREUR"/>
  </r>
  <r>
    <x v="3"/>
    <s v="Rue"/>
    <m/>
    <s v="Pierre et Marie Curie"/>
    <s v="Janzé | Rue Pierre et Marie Curie"/>
    <n v="2"/>
    <x v="0"/>
    <x v="0"/>
    <m/>
    <m/>
    <m/>
    <m/>
    <s v="ERREUR"/>
  </r>
  <r>
    <x v="3"/>
    <s v="Rue"/>
    <m/>
    <s v="Pierre Loti"/>
    <s v="Janzé | Rue Pierre Loti"/>
    <n v="27"/>
    <x v="0"/>
    <x v="0"/>
    <m/>
    <m/>
    <m/>
    <m/>
    <s v="ERREUR"/>
  </r>
  <r>
    <x v="3"/>
    <s v="Lieu-Dit"/>
    <s v="La"/>
    <s v="Pilais"/>
    <s v="Janzé | Lieu-Dit La Pilais"/>
    <n v="3"/>
    <x v="0"/>
    <x v="0"/>
    <m/>
    <m/>
    <m/>
    <m/>
    <s v="ERREUR"/>
  </r>
  <r>
    <x v="3"/>
    <s v="Lieu-Dit"/>
    <s v="Le"/>
    <s v="Pilier Du Milieu"/>
    <s v="Janzé | Lieu-Dit Le Pilier Du Milieu"/>
    <n v="3"/>
    <x v="0"/>
    <x v="0"/>
    <m/>
    <m/>
    <m/>
    <m/>
    <s v="ERREUR"/>
  </r>
  <r>
    <x v="3"/>
    <s v="Lieu-Dit"/>
    <s v="La"/>
    <s v="Pinotière"/>
    <s v="Janzé | Lieu-Dit La Pinotière"/>
    <n v="2"/>
    <x v="0"/>
    <x v="0"/>
    <m/>
    <m/>
    <m/>
    <m/>
    <s v="ERREUR"/>
  </r>
  <r>
    <x v="3"/>
    <s v="Lieu-Dit"/>
    <s v="La"/>
    <s v="Planche"/>
    <s v="Janzé | Lieu-Dit La Planche"/>
    <n v="1"/>
    <x v="0"/>
    <x v="0"/>
    <m/>
    <m/>
    <m/>
    <m/>
    <s v="ERREUR"/>
  </r>
  <r>
    <x v="3"/>
    <s v="Lieu-Dit"/>
    <s v="La"/>
    <s v="Planchette"/>
    <s v="Janzé | Lieu-Dit La Planchette"/>
    <n v="2"/>
    <x v="0"/>
    <x v="0"/>
    <m/>
    <m/>
    <m/>
    <m/>
    <s v="ERREUR"/>
  </r>
  <r>
    <x v="3"/>
    <s v="Boulevard"/>
    <m/>
    <s v="Plazanet"/>
    <s v="Janzé | Boulevard Plazanet"/>
    <n v="65"/>
    <x v="0"/>
    <x v="0"/>
    <m/>
    <m/>
    <m/>
    <m/>
    <s v="ERREUR"/>
  </r>
  <r>
    <x v="3"/>
    <s v="Impasse"/>
    <s v="De La"/>
    <s v="Pointe"/>
    <s v="Janzé | Impasse De La Pointe"/>
    <n v="2"/>
    <x v="0"/>
    <x v="0"/>
    <m/>
    <m/>
    <m/>
    <m/>
    <s v="ERREUR"/>
  </r>
  <r>
    <x v="3"/>
    <s v="Lieu-Dit"/>
    <s v="Le"/>
    <s v="Portail De La Godefriere"/>
    <s v="Janzé | Lieu-Dit Le Portail De La Godefriere"/>
    <n v="1"/>
    <x v="0"/>
    <x v="0"/>
    <m/>
    <m/>
    <m/>
    <m/>
    <s v="ERREUR"/>
  </r>
  <r>
    <x v="3"/>
    <s v="Lieu-Dit"/>
    <m/>
    <s v="Poulier"/>
    <s v="Janzé | Lieu-Dit Poulier"/>
    <n v="4"/>
    <x v="0"/>
    <x v="0"/>
    <m/>
    <m/>
    <m/>
    <m/>
    <s v="ERREUR"/>
  </r>
  <r>
    <x v="3"/>
    <s v="Rue"/>
    <m/>
    <s v="Pourtour Du Champ De Foire"/>
    <s v="Janzé | Rue Pourtour Du Champ De Foire"/>
    <n v="2"/>
    <x v="0"/>
    <x v="0"/>
    <m/>
    <m/>
    <m/>
    <m/>
    <s v="ERREUR"/>
  </r>
  <r>
    <x v="3"/>
    <s v="Lieu-Dit"/>
    <s v="Le"/>
    <s v="Pré Aubert"/>
    <s v="Janzé | Lieu-Dit Le Pré Aubert"/>
    <n v="4"/>
    <x v="0"/>
    <x v="0"/>
    <m/>
    <m/>
    <m/>
    <m/>
    <s v="ERREUR"/>
  </r>
  <r>
    <x v="3"/>
    <s v="Lieu-Dit"/>
    <s v="Les"/>
    <s v="Prés Landais"/>
    <s v="Janzé | Lieu-Dit Les Prés Landais"/>
    <n v="2"/>
    <x v="0"/>
    <x v="0"/>
    <m/>
    <m/>
    <m/>
    <m/>
    <s v="ERREUR"/>
  </r>
  <r>
    <x v="3"/>
    <s v="Rue"/>
    <s v="Des"/>
    <s v="Primeveres"/>
    <s v="Janzé | Rue Des Primeveres"/>
    <n v="39"/>
    <x v="0"/>
    <x v="0"/>
    <m/>
    <m/>
    <m/>
    <m/>
    <s v="ERREUR"/>
  </r>
  <r>
    <x v="3"/>
    <s v="Résidence"/>
    <s v="Des"/>
    <s v="Primeveres"/>
    <s v="Janzé | Résidence Des Primeveres"/>
    <n v="52"/>
    <x v="0"/>
    <x v="0"/>
    <m/>
    <m/>
    <m/>
    <m/>
    <s v="ERREUR"/>
  </r>
  <r>
    <x v="3"/>
    <s v="Lieu-Dit"/>
    <s v="Les"/>
    <s v="Quatre Chênes"/>
    <s v="Janzé | Lieu-Dit Les Quatre Chênes"/>
    <n v="1"/>
    <x v="0"/>
    <x v="0"/>
    <m/>
    <m/>
    <m/>
    <m/>
    <s v="ERREUR"/>
  </r>
  <r>
    <x v="3"/>
    <s v="Lieu-Dit"/>
    <s v="La"/>
    <s v="Ranjardière"/>
    <s v="Janzé | Lieu-Dit La Ranjardière"/>
    <n v="5"/>
    <x v="0"/>
    <x v="0"/>
    <m/>
    <m/>
    <m/>
    <m/>
    <s v="ERREUR"/>
  </r>
  <r>
    <x v="3"/>
    <s v="Lieu-Dit"/>
    <s v="Le"/>
    <s v="Réda"/>
    <s v="Janzé | Lieu-Dit Le Réda"/>
    <n v="1"/>
    <x v="0"/>
    <x v="0"/>
    <m/>
    <m/>
    <m/>
    <m/>
    <s v="ERREUR"/>
  </r>
  <r>
    <x v="3"/>
    <s v="Lieu-Dit"/>
    <s v="La"/>
    <s v="Renaudais"/>
    <s v="Janzé | Lieu-Dit La Renaudais"/>
    <n v="10"/>
    <x v="0"/>
    <x v="0"/>
    <m/>
    <m/>
    <m/>
    <m/>
    <s v="ERREUR"/>
  </r>
  <r>
    <x v="3"/>
    <s v="Rue"/>
    <s v="De"/>
    <s v="Rennes"/>
    <s v="Janzé | Rue De Rennes"/>
    <n v="50"/>
    <x v="0"/>
    <x v="0"/>
    <m/>
    <m/>
    <m/>
    <m/>
    <s v="ERREUR"/>
  </r>
  <r>
    <x v="3"/>
    <s v="Place"/>
    <s v="De La"/>
    <s v="Republique"/>
    <s v="Janzé | Place De La Republique"/>
    <n v="13"/>
    <x v="0"/>
    <x v="0"/>
    <m/>
    <m/>
    <m/>
    <m/>
    <s v="ERREUR"/>
  </r>
  <r>
    <x v="3"/>
    <s v="Lieu-Dit"/>
    <s v="Les"/>
    <s v="Rimbouillères"/>
    <s v="Janzé | Lieu-Dit Les Rimbouillères"/>
    <n v="9"/>
    <x v="0"/>
    <x v="0"/>
    <m/>
    <m/>
    <m/>
    <m/>
    <s v="ERREUR"/>
  </r>
  <r>
    <x v="3"/>
    <s v="Lieu-Dit"/>
    <s v="La"/>
    <s v="Rivière Bodin"/>
    <s v="Janzé | Lieu-Dit La Rivière Bodin"/>
    <n v="1"/>
    <x v="0"/>
    <x v="0"/>
    <m/>
    <m/>
    <m/>
    <m/>
    <s v="ERREUR"/>
  </r>
  <r>
    <x v="3"/>
    <s v="Lieu-Dit"/>
    <s v="La"/>
    <s v="Robidelais"/>
    <s v="Janzé | Lieu-Dit La Robidelais"/>
    <n v="2"/>
    <x v="0"/>
    <x v="0"/>
    <m/>
    <m/>
    <m/>
    <m/>
    <s v="ERREUR"/>
  </r>
  <r>
    <x v="3"/>
    <s v="Lieu-Dit"/>
    <s v="Le"/>
    <s v="Rocher"/>
    <s v="Janzé | Lieu-Dit Le Rocher"/>
    <n v="1"/>
    <x v="0"/>
    <x v="0"/>
    <m/>
    <m/>
    <m/>
    <m/>
    <s v="ERREUR"/>
  </r>
  <r>
    <x v="3"/>
    <s v="Lieu-Dit"/>
    <s v="Le"/>
    <s v="Rocton"/>
    <s v="Janzé | Lieu-Dit Le Rocton"/>
    <n v="3"/>
    <x v="0"/>
    <x v="0"/>
    <m/>
    <m/>
    <m/>
    <m/>
    <s v="ERREUR"/>
  </r>
  <r>
    <x v="3"/>
    <s v="Rue"/>
    <s v="Du"/>
    <s v="Roncerays"/>
    <s v="Janzé | Rue Du Roncerays"/>
    <n v="7"/>
    <x v="0"/>
    <x v="0"/>
    <m/>
    <m/>
    <m/>
    <m/>
    <s v="ERREUR"/>
  </r>
  <r>
    <x v="3"/>
    <s v="Lieu-Dit"/>
    <s v="La"/>
    <s v="Rougerais"/>
    <s v="Janzé | Lieu-Dit La Rougerais"/>
    <n v="2"/>
    <x v="0"/>
    <x v="0"/>
    <m/>
    <m/>
    <m/>
    <m/>
    <s v="ERREUR"/>
  </r>
  <r>
    <x v="3"/>
    <s v="Lieu-Dit"/>
    <s v="La"/>
    <s v="Rue Creuse"/>
    <s v="Janzé | Lieu-Dit La Rue Creuse"/>
    <n v="1"/>
    <x v="0"/>
    <x v="0"/>
    <m/>
    <m/>
    <m/>
    <m/>
    <s v="ERREUR"/>
  </r>
  <r>
    <x v="3"/>
    <s v="Lieu-Dit"/>
    <s v="Le"/>
    <s v="Ruel"/>
    <s v="Janzé | Lieu-Dit Le Ruel"/>
    <n v="1"/>
    <x v="0"/>
    <x v="0"/>
    <m/>
    <m/>
    <m/>
    <m/>
    <s v="ERREUR"/>
  </r>
  <r>
    <x v="3"/>
    <s v="Lieu-Dit"/>
    <s v="Le"/>
    <s v="Sabot Doré"/>
    <s v="Janzé | Lieu-Dit Le Sabot Doré"/>
    <n v="5"/>
    <x v="0"/>
    <x v="0"/>
    <m/>
    <m/>
    <m/>
    <m/>
    <s v="ERREUR"/>
  </r>
  <r>
    <x v="3"/>
    <s v="Rue"/>
    <m/>
    <s v="Saint Exupéry"/>
    <s v="Janzé | Rue Saint Exupéry"/>
    <n v="9"/>
    <x v="0"/>
    <x v="0"/>
    <m/>
    <m/>
    <m/>
    <m/>
    <s v="ERREUR"/>
  </r>
  <r>
    <x v="3"/>
    <s v="Rue"/>
    <m/>
    <s v="Saint Martin"/>
    <s v="Janzé | Rue Saint Martin"/>
    <n v="3"/>
    <x v="0"/>
    <x v="0"/>
    <m/>
    <m/>
    <m/>
    <m/>
    <s v="ERREUR"/>
  </r>
  <r>
    <x v="3"/>
    <s v="Rue"/>
    <m/>
    <s v="Saint Michel"/>
    <s v="Janzé | Rue Saint Michel"/>
    <n v="6"/>
    <x v="0"/>
    <x v="0"/>
    <m/>
    <m/>
    <m/>
    <m/>
    <s v="ERREUR"/>
  </r>
  <r>
    <x v="3"/>
    <s v="Rue"/>
    <m/>
    <s v="Saint Pierre"/>
    <s v="Janzé | Rue Saint Pierre"/>
    <n v="39"/>
    <x v="0"/>
    <x v="0"/>
    <m/>
    <m/>
    <m/>
    <m/>
    <s v="ERREUR"/>
  </r>
  <r>
    <x v="3"/>
    <s v="Lieu-Dit"/>
    <s v="La"/>
    <s v="Sasserie"/>
    <s v="Janzé | Lieu-Dit La Sasserie"/>
    <n v="6"/>
    <x v="0"/>
    <x v="0"/>
    <m/>
    <m/>
    <m/>
    <m/>
    <s v="ERREUR"/>
  </r>
  <r>
    <x v="3"/>
    <s v="Chemin"/>
    <s v="De La"/>
    <s v="Saudraie"/>
    <s v="Janzé | Chemin De La Saudraie"/>
    <n v="9"/>
    <x v="0"/>
    <x v="0"/>
    <m/>
    <m/>
    <m/>
    <m/>
    <s v="ERREUR"/>
  </r>
  <r>
    <x v="3"/>
    <s v="Lieu-Dit"/>
    <s v="La"/>
    <s v="Saudrais"/>
    <s v="Janzé | Lieu-Dit La Saudrais"/>
    <n v="5"/>
    <x v="0"/>
    <x v="0"/>
    <m/>
    <m/>
    <m/>
    <m/>
    <s v="ERREUR"/>
  </r>
  <r>
    <x v="3"/>
    <s v="Rue"/>
    <s v="De"/>
    <s v="Savoie"/>
    <s v="Janzé | Rue De Savoie"/>
    <n v="26"/>
    <x v="0"/>
    <x v="0"/>
    <m/>
    <m/>
    <m/>
    <m/>
    <s v="ERREUR"/>
  </r>
  <r>
    <x v="3"/>
    <s v="Impasse"/>
    <m/>
    <s v="Simone Signoret"/>
    <s v="Janzé | Impasse Simone Signoret"/>
    <n v="15"/>
    <x v="0"/>
    <x v="0"/>
    <m/>
    <m/>
    <m/>
    <m/>
    <s v="ERREUR"/>
  </r>
  <r>
    <x v="3"/>
    <s v="Lieu-Dit"/>
    <s v="La"/>
    <s v="Sortoire"/>
    <s v="Janzé | Lieu-Dit La Sortoire"/>
    <n v="3"/>
    <x v="0"/>
    <x v="0"/>
    <m/>
    <m/>
    <m/>
    <m/>
    <s v="ERREUR"/>
  </r>
  <r>
    <x v="3"/>
    <s v="Rue"/>
    <s v="Du"/>
    <s v="Square"/>
    <s v="Janzé | Rue Du Square"/>
    <n v="4"/>
    <x v="0"/>
    <x v="0"/>
    <m/>
    <m/>
    <m/>
    <m/>
    <s v="ERREUR"/>
  </r>
  <r>
    <x v="3"/>
    <s v="Lieu-Dit"/>
    <m/>
    <s v="Tauce"/>
    <s v="Janzé | Lieu-Dit Tauce"/>
    <n v="2"/>
    <x v="0"/>
    <x v="0"/>
    <m/>
    <m/>
    <m/>
    <m/>
    <s v="ERREUR"/>
  </r>
  <r>
    <x v="3"/>
    <s v="Lieu-Dit"/>
    <m/>
    <s v="Tartoul"/>
    <s v="Janzé | Lieu-Dit Tartoul"/>
    <n v="5"/>
    <x v="0"/>
    <x v="0"/>
    <m/>
    <m/>
    <m/>
    <m/>
    <s v="ERREUR"/>
  </r>
  <r>
    <x v="3"/>
    <s v="Lieu-Dit"/>
    <m/>
    <s v="Teillay"/>
    <s v="Janzé | Lieu-Dit Teillay"/>
    <n v="1"/>
    <x v="0"/>
    <x v="0"/>
    <m/>
    <m/>
    <m/>
    <m/>
    <s v="ERREUR"/>
  </r>
  <r>
    <x v="3"/>
    <s v="Rue"/>
    <s v="Du"/>
    <s v="Tellier"/>
    <s v="Janzé | Rue Du Tellier"/>
    <n v="7"/>
    <x v="0"/>
    <x v="0"/>
    <m/>
    <m/>
    <m/>
    <m/>
    <s v="ERREUR"/>
  </r>
  <r>
    <x v="3"/>
    <s v="Lieu-Dit"/>
    <s v="La"/>
    <s v="Templerie"/>
    <s v="Janzé | Lieu-Dit La Templerie"/>
    <n v="2"/>
    <x v="0"/>
    <x v="0"/>
    <m/>
    <m/>
    <m/>
    <m/>
    <s v="ERREUR"/>
  </r>
  <r>
    <x v="3"/>
    <s v="Lieu-Dit"/>
    <s v="Les"/>
    <s v="Ténières"/>
    <s v="Janzé | Lieu-Dit Les Ténières"/>
    <n v="1"/>
    <x v="0"/>
    <x v="0"/>
    <m/>
    <m/>
    <m/>
    <m/>
    <s v="ERREUR"/>
  </r>
  <r>
    <x v="3"/>
    <s v="Impasse"/>
    <s v="Du"/>
    <s v="Tertre"/>
    <s v="Janzé | Impasse Du Tertre"/>
    <n v="6"/>
    <x v="0"/>
    <x v="0"/>
    <m/>
    <m/>
    <m/>
    <m/>
    <s v="ERREUR"/>
  </r>
  <r>
    <x v="3"/>
    <s v="Rue"/>
    <s v="Des"/>
    <s v="Thuyas"/>
    <s v="Janzé | Rue Des Thuyas"/>
    <n v="17"/>
    <x v="0"/>
    <x v="0"/>
    <m/>
    <m/>
    <m/>
    <m/>
    <s v="ERREUR"/>
  </r>
  <r>
    <x v="3"/>
    <s v="Impasse"/>
    <s v="Des"/>
    <s v="Tilleuls"/>
    <s v="Janzé | Impasse Des Tilleuls"/>
    <n v="6"/>
    <x v="0"/>
    <x v="0"/>
    <m/>
    <m/>
    <m/>
    <m/>
    <s v="ERREUR"/>
  </r>
  <r>
    <x v="3"/>
    <s v="Rue"/>
    <s v="De La"/>
    <s v="Touche Auffray"/>
    <s v="Janzé | Rue De La Touche Auffray"/>
    <n v="36"/>
    <x v="0"/>
    <x v="0"/>
    <m/>
    <m/>
    <m/>
    <m/>
    <s v="ERREUR"/>
  </r>
  <r>
    <x v="3"/>
    <s v="Lieu-Dit"/>
    <s v="La"/>
    <s v="Touche Bodin"/>
    <s v="Janzé | Lieu-Dit La Touche Bodin"/>
    <n v="7"/>
    <x v="0"/>
    <x v="0"/>
    <m/>
    <m/>
    <m/>
    <m/>
    <s v="ERREUR"/>
  </r>
  <r>
    <x v="3"/>
    <s v="Lieu-Dit"/>
    <s v="La"/>
    <s v="Touche Colin"/>
    <s v="Janzé | Lieu-Dit La Touche Colin"/>
    <n v="2"/>
    <x v="0"/>
    <x v="0"/>
    <m/>
    <m/>
    <m/>
    <m/>
    <s v="ERREUR"/>
  </r>
  <r>
    <x v="3"/>
    <s v="Lieu-Dit"/>
    <s v="La"/>
    <s v="Touche Nicole"/>
    <s v="Janzé | Lieu-Dit La Touche Nicole"/>
    <n v="4"/>
    <x v="0"/>
    <x v="0"/>
    <m/>
    <m/>
    <m/>
    <m/>
    <s v="ERREUR"/>
  </r>
  <r>
    <x v="3"/>
    <s v="Lieu-Dit"/>
    <s v="La"/>
    <s v="Tourlais"/>
    <s v="Janzé | Lieu-Dit La Tourlais"/>
    <n v="1"/>
    <x v="0"/>
    <x v="0"/>
    <m/>
    <m/>
    <m/>
    <m/>
    <s v="ERREUR"/>
  </r>
  <r>
    <x v="3"/>
    <s v="Lieu-Dit"/>
    <m/>
    <s v="Touyon"/>
    <s v="Janzé | Lieu-Dit Touyon"/>
    <n v="2"/>
    <x v="0"/>
    <x v="0"/>
    <m/>
    <m/>
    <m/>
    <m/>
    <s v="ERREUR"/>
  </r>
  <r>
    <x v="3"/>
    <s v="Lieu-Dit"/>
    <s v="La"/>
    <s v="Tremblais"/>
    <s v="Janzé | Lieu-Dit La Tremblais"/>
    <n v="2"/>
    <x v="0"/>
    <x v="0"/>
    <m/>
    <m/>
    <m/>
    <m/>
    <s v="ERREUR"/>
  </r>
  <r>
    <x v="3"/>
    <s v="Rue"/>
    <s v="Des"/>
    <s v="Trois Sapins"/>
    <s v="Janzé | Rue Des Trois Sapins"/>
    <n v="21"/>
    <x v="0"/>
    <x v="0"/>
    <m/>
    <m/>
    <m/>
    <m/>
    <s v="ERREUR"/>
  </r>
  <r>
    <x v="3"/>
    <s v="Lieu-Dit"/>
    <s v="La"/>
    <s v="Trouinsais"/>
    <s v="Janzé | Lieu-Dit La Trouinsais"/>
    <n v="6"/>
    <x v="0"/>
    <x v="0"/>
    <m/>
    <m/>
    <m/>
    <m/>
    <s v="ERREUR"/>
  </r>
  <r>
    <x v="3"/>
    <s v="Lieu-Dit"/>
    <s v="La"/>
    <s v="Tullaye"/>
    <s v="Janzé | Lieu-Dit La Tullaye"/>
    <n v="2"/>
    <x v="0"/>
    <x v="0"/>
    <m/>
    <m/>
    <m/>
    <m/>
    <s v="ERREUR"/>
  </r>
  <r>
    <x v="3"/>
    <s v="Rue"/>
    <m/>
    <s v="Van Gogh"/>
    <s v="Janzé | Rue Van Gogh"/>
    <n v="35"/>
    <x v="0"/>
    <x v="0"/>
    <m/>
    <m/>
    <m/>
    <m/>
    <s v="ERREUR"/>
  </r>
  <r>
    <x v="3"/>
    <s v="Rue"/>
    <s v="Des"/>
    <s v="Verdiers"/>
    <s v="Janzé | Rue Des Verdiers"/>
    <n v="27"/>
    <x v="0"/>
    <x v="0"/>
    <m/>
    <m/>
    <m/>
    <m/>
    <s v="ERREUR"/>
  </r>
  <r>
    <x v="3"/>
    <s v="Allée"/>
    <s v="Du"/>
    <s v="Verger"/>
    <s v="Janzé | Allée Du Verger"/>
    <n v="7"/>
    <x v="0"/>
    <x v="0"/>
    <m/>
    <m/>
    <m/>
    <m/>
    <s v="ERREUR"/>
  </r>
  <r>
    <x v="3"/>
    <s v="Impasse"/>
    <s v="De La"/>
    <s v="Vergne"/>
    <s v="Janzé | Impasse De La Vergne"/>
    <n v="6"/>
    <x v="0"/>
    <x v="0"/>
    <m/>
    <m/>
    <m/>
    <m/>
    <s v="ERREUR"/>
  </r>
  <r>
    <x v="3"/>
    <s v="Rue"/>
    <s v="Des"/>
    <s v="Vieilles Halles"/>
    <s v="Janzé | Rue Des Vieilles Halles"/>
    <n v="3"/>
    <x v="0"/>
    <x v="0"/>
    <m/>
    <m/>
    <m/>
    <m/>
    <s v="ERREUR"/>
  </r>
  <r>
    <x v="3"/>
    <s v="Lieu-Dit"/>
    <s v="La"/>
    <s v="Vigne"/>
    <s v="Janzé | Lieu-Dit La Vigne"/>
    <n v="1"/>
    <x v="0"/>
    <x v="0"/>
    <m/>
    <m/>
    <m/>
    <m/>
    <s v="ERREUR"/>
  </r>
  <r>
    <x v="3"/>
    <s v="Lieu-Dit"/>
    <m/>
    <s v="Vilerault"/>
    <s v="Janzé | Lieu-Dit Vilerault"/>
    <n v="1"/>
    <x v="0"/>
    <x v="0"/>
    <m/>
    <m/>
    <m/>
    <m/>
    <s v="ERREUR"/>
  </r>
  <r>
    <x v="3"/>
    <s v="Lieu-Dit"/>
    <m/>
    <s v="Villabois"/>
    <s v="Janzé | Lieu-Dit Villabois"/>
    <n v="1"/>
    <x v="0"/>
    <x v="0"/>
    <m/>
    <m/>
    <m/>
    <m/>
    <s v="ERREUR"/>
  </r>
  <r>
    <x v="3"/>
    <s v="Lieu-Dit"/>
    <s v="La"/>
    <s v="Violais"/>
    <s v="Janzé | Lieu-Dit La Violais"/>
    <n v="1"/>
    <x v="0"/>
    <x v="0"/>
    <m/>
    <m/>
    <m/>
    <m/>
    <s v="ERREUR"/>
  </r>
  <r>
    <x v="3"/>
    <s v="Rue"/>
    <s v="Du"/>
    <s v="Vivier"/>
    <s v="Janzé | Rue Du Vivier"/>
    <n v="2"/>
    <x v="0"/>
    <x v="0"/>
    <m/>
    <m/>
    <m/>
    <m/>
    <s v="ERREUR"/>
  </r>
  <r>
    <x v="3"/>
    <s v="Allée"/>
    <s v="De L'"/>
    <s v="Yve"/>
    <s v="Janzé | Allée De L' Yve"/>
    <n v="42"/>
    <x v="0"/>
    <x v="0"/>
    <m/>
    <m/>
    <m/>
    <m/>
    <s v="ERREUR"/>
  </r>
  <r>
    <x v="4"/>
    <s v="Lieu-Dit"/>
    <m/>
    <s v="Beau Soleil"/>
    <s v="Saulnières | Lieu-Dit Beau Soleil"/>
    <n v="18"/>
    <x v="0"/>
    <x v="0"/>
    <m/>
    <m/>
    <m/>
    <m/>
    <s v="ERREUR"/>
  </r>
  <r>
    <x v="4"/>
    <s v="Lieu-Dit"/>
    <m/>
    <s v="Bel - Air"/>
    <s v="Saulnières | Lieu-Dit Bel - Air"/>
    <n v="1"/>
    <x v="0"/>
    <x v="0"/>
    <m/>
    <m/>
    <m/>
    <m/>
    <s v="ERREUR"/>
  </r>
  <r>
    <x v="4"/>
    <s v="Lieu-Dit"/>
    <s v="La"/>
    <s v="Belle Epine"/>
    <s v="Saulnières | Lieu-Dit La Belle Epine"/>
    <n v="7"/>
    <x v="0"/>
    <x v="0"/>
    <m/>
    <m/>
    <m/>
    <m/>
    <s v="ERREUR"/>
  </r>
  <r>
    <x v="4"/>
    <s v="Lieu-Dit"/>
    <s v="Le"/>
    <s v="Bois Aubry"/>
    <s v="Saulnières | Lieu-Dit Le Bois Aubry"/>
    <n v="3"/>
    <x v="0"/>
    <x v="0"/>
    <m/>
    <m/>
    <m/>
    <m/>
    <s v="ERREUR"/>
  </r>
  <r>
    <x v="4"/>
    <s v="Lieu-Dit"/>
    <s v="Le"/>
    <s v="Boulay"/>
    <s v="Saulnières | Lieu-Dit Le Boulay"/>
    <n v="3"/>
    <x v="0"/>
    <x v="0"/>
    <m/>
    <m/>
    <m/>
    <m/>
    <s v="ERREUR"/>
  </r>
  <r>
    <x v="4"/>
    <s v="Lieu-Dit"/>
    <m/>
    <s v="Caharel"/>
    <s v="Saulnières | Lieu-Dit Caharel"/>
    <n v="6"/>
    <x v="0"/>
    <x v="0"/>
    <m/>
    <m/>
    <m/>
    <m/>
    <s v="ERREUR"/>
  </r>
  <r>
    <x v="4"/>
    <s v="Lieu-Dit"/>
    <s v="Le"/>
    <s v="Casseul"/>
    <s v="Saulnières | Lieu-Dit Le Casseul"/>
    <n v="3"/>
    <x v="0"/>
    <x v="0"/>
    <m/>
    <m/>
    <m/>
    <m/>
    <s v="ERREUR"/>
  </r>
  <r>
    <x v="4"/>
    <s v="Lieu-Dit"/>
    <s v="Le"/>
    <s v="Champ Berhaud"/>
    <s v="Saulnières | Lieu-Dit Le Champ Berhaud"/>
    <n v="3"/>
    <x v="0"/>
    <x v="0"/>
    <m/>
    <m/>
    <m/>
    <m/>
    <s v="ERREUR"/>
  </r>
  <r>
    <x v="4"/>
    <s v="Lieu-Dit"/>
    <s v="Le"/>
    <s v="Chêne Blanc"/>
    <s v="Saulnières | Lieu-Dit Le Chêne Blanc"/>
    <n v="2"/>
    <x v="0"/>
    <x v="0"/>
    <m/>
    <m/>
    <m/>
    <m/>
    <s v="ERREUR"/>
  </r>
  <r>
    <x v="4"/>
    <s v="Rue"/>
    <m/>
    <s v="Cintrée"/>
    <s v="Saulnières | Rue Cintrée"/>
    <n v="1"/>
    <x v="0"/>
    <x v="0"/>
    <m/>
    <m/>
    <m/>
    <m/>
    <s v="ERREUR"/>
  </r>
  <r>
    <x v="4"/>
    <s v="Lieu-Dit"/>
    <s v="La"/>
    <s v="Colombais"/>
    <s v="Saulnières | Lieu-Dit La Colombais"/>
    <n v="12"/>
    <x v="0"/>
    <x v="0"/>
    <m/>
    <m/>
    <m/>
    <m/>
    <s v="ERREUR"/>
  </r>
  <r>
    <x v="4"/>
    <s v="Lieu-Dit"/>
    <s v="La"/>
    <s v="Croix"/>
    <s v="Saulnières | Lieu-Dit La Croix"/>
    <n v="7"/>
    <x v="0"/>
    <x v="0"/>
    <m/>
    <m/>
    <m/>
    <m/>
    <s v="ERREUR"/>
  </r>
  <r>
    <x v="4"/>
    <s v="Lieu-Dit"/>
    <s v="La"/>
    <s v="Croix Blanche"/>
    <s v="Saulnières | Lieu-Dit La Croix Blanche"/>
    <n v="10"/>
    <x v="0"/>
    <x v="0"/>
    <m/>
    <m/>
    <m/>
    <m/>
    <s v="ERREUR"/>
  </r>
  <r>
    <x v="4"/>
    <s v="Rue"/>
    <s v="Des"/>
    <s v="Demoiselles"/>
    <s v="Saulnières | Rue Des Demoiselles"/>
    <n v="6"/>
    <x v="0"/>
    <x v="0"/>
    <m/>
    <m/>
    <m/>
    <m/>
    <s v="ERREUR"/>
  </r>
  <r>
    <x v="4"/>
    <s v="Lieu-Dit"/>
    <s v="La"/>
    <s v="Fontaine Piard"/>
    <s v="Saulnières | Lieu-Dit La Fontaine Piard"/>
    <n v="3"/>
    <x v="0"/>
    <x v="0"/>
    <m/>
    <m/>
    <m/>
    <m/>
    <s v="ERREUR"/>
  </r>
  <r>
    <x v="4"/>
    <s v="Rue"/>
    <s v="Du"/>
    <s v="Four"/>
    <s v="Saulnières | Rue Du Four"/>
    <n v="4"/>
    <x v="0"/>
    <x v="0"/>
    <m/>
    <m/>
    <m/>
    <m/>
    <s v="ERREUR"/>
  </r>
  <r>
    <x v="4"/>
    <s v="Lieu-Dit"/>
    <s v="Le"/>
    <s v="Fouteau"/>
    <s v="Saulnières | Lieu-Dit Le Fouteau"/>
    <n v="6"/>
    <x v="0"/>
    <x v="0"/>
    <m/>
    <m/>
    <m/>
    <m/>
    <s v="ERREUR"/>
  </r>
  <r>
    <x v="4"/>
    <s v="Ruelle"/>
    <s v="Des"/>
    <s v="Francs Bourgeois"/>
    <s v="Saulnières | Ruelle Des Francs Bourgeois"/>
    <n v="3"/>
    <x v="0"/>
    <x v="0"/>
    <m/>
    <m/>
    <m/>
    <m/>
    <s v="ERREUR"/>
  </r>
  <r>
    <x v="4"/>
    <s v="Rue"/>
    <s v="De La"/>
    <s v="Gare"/>
    <s v="Saulnières | Rue De La Gare"/>
    <n v="9"/>
    <x v="0"/>
    <x v="0"/>
    <m/>
    <m/>
    <m/>
    <m/>
    <s v="ERREUR"/>
  </r>
  <r>
    <x v="4"/>
    <s v="Lieu-Dit"/>
    <m/>
    <s v="Gâtel"/>
    <s v="Saulnières | Lieu-Dit Gâtel"/>
    <n v="3"/>
    <x v="0"/>
    <x v="0"/>
    <m/>
    <m/>
    <m/>
    <m/>
    <s v="ERREUR"/>
  </r>
  <r>
    <x v="4"/>
    <s v="Lieu-Dit"/>
    <s v="La"/>
    <s v="Jouaudière"/>
    <s v="Saulnières | Lieu-Dit La Jouaudière"/>
    <n v="2"/>
    <x v="0"/>
    <x v="0"/>
    <m/>
    <m/>
    <m/>
    <m/>
    <s v="ERREUR"/>
  </r>
  <r>
    <x v="4"/>
    <s v="Rue"/>
    <s v="De"/>
    <s v="L' Etang"/>
    <s v="Saulnières | Rue De L' Etang"/>
    <n v="3"/>
    <x v="0"/>
    <x v="0"/>
    <m/>
    <m/>
    <m/>
    <m/>
    <s v="ERREUR"/>
  </r>
  <r>
    <x v="4"/>
    <s v="Lieu-Dit"/>
    <m/>
    <s v="Landruais"/>
    <s v="Saulnières | Lieu-Dit Landruais"/>
    <n v="3"/>
    <x v="0"/>
    <x v="0"/>
    <m/>
    <m/>
    <m/>
    <m/>
    <s v="ERREUR"/>
  </r>
  <r>
    <x v="4"/>
    <s v="Lieu-Dit"/>
    <m/>
    <s v="Laurière"/>
    <s v="Saulnières | Lieu-Dit Laurière"/>
    <n v="1"/>
    <x v="0"/>
    <x v="0"/>
    <m/>
    <m/>
    <m/>
    <m/>
    <s v="ERREUR"/>
  </r>
  <r>
    <x v="4"/>
    <s v="Lieu-Dit"/>
    <s v="La"/>
    <s v="Marchée"/>
    <s v="Saulnières | Lieu-Dit La Marchée"/>
    <n v="1"/>
    <x v="0"/>
    <x v="0"/>
    <m/>
    <m/>
    <m/>
    <m/>
    <s v="ERREUR"/>
  </r>
  <r>
    <x v="4"/>
    <s v="Lieu-Dit"/>
    <m/>
    <s v="Marnas"/>
    <s v="Saulnières | Lieu-Dit Marnas"/>
    <n v="3"/>
    <x v="0"/>
    <x v="0"/>
    <m/>
    <m/>
    <m/>
    <m/>
    <s v="ERREUR"/>
  </r>
  <r>
    <x v="4"/>
    <s v="Lieu-Dit"/>
    <s v="Les"/>
    <s v="Marronniers"/>
    <s v="Saulnières | Lieu-Dit Les Marronniers"/>
    <n v="1"/>
    <x v="0"/>
    <x v="0"/>
    <m/>
    <m/>
    <m/>
    <m/>
    <s v="ERREUR"/>
  </r>
  <r>
    <x v="4"/>
    <s v="Lieu-Dit"/>
    <s v="Le"/>
    <s v="Mortier"/>
    <s v="Saulnières | Lieu-Dit Le Mortier"/>
    <n v="5"/>
    <x v="0"/>
    <x v="0"/>
    <m/>
    <m/>
    <m/>
    <m/>
    <s v="ERREUR"/>
  </r>
  <r>
    <x v="4"/>
    <s v="Lieu-Dit"/>
    <s v="La"/>
    <s v="Motte"/>
    <s v="Saulnières | Lieu-Dit La Motte"/>
    <n v="1"/>
    <x v="0"/>
    <x v="0"/>
    <m/>
    <m/>
    <m/>
    <m/>
    <s v="ERREUR"/>
  </r>
  <r>
    <x v="4"/>
    <s v="Lieu-Dit"/>
    <s v="La"/>
    <s v="Noë Blanche"/>
    <s v="Saulnières | Lieu-Dit La Noë Blanche"/>
    <n v="1"/>
    <x v="0"/>
    <x v="0"/>
    <m/>
    <m/>
    <m/>
    <m/>
    <s v="ERREUR"/>
  </r>
  <r>
    <x v="4"/>
    <s v="Rue"/>
    <s v="Des"/>
    <s v="Œillets"/>
    <s v="Saulnières | Rue Des Œillets"/>
    <n v="7"/>
    <x v="0"/>
    <x v="0"/>
    <m/>
    <m/>
    <m/>
    <m/>
    <s v="ERREUR"/>
  </r>
  <r>
    <x v="4"/>
    <s v="Lieu-Dit"/>
    <s v="Les"/>
    <s v="Oriais"/>
    <s v="Saulnières | Lieu-Dit Les Oriais"/>
    <n v="1"/>
    <x v="0"/>
    <x v="0"/>
    <m/>
    <m/>
    <m/>
    <m/>
    <s v="ERREUR"/>
  </r>
  <r>
    <x v="4"/>
    <s v="Rue"/>
    <s v="Des"/>
    <s v="Paludiers"/>
    <s v="Saulnières | Rue Des Paludiers"/>
    <n v="17"/>
    <x v="0"/>
    <x v="0"/>
    <m/>
    <m/>
    <m/>
    <m/>
    <s v="ERREUR"/>
  </r>
  <r>
    <x v="4"/>
    <s v="Lieu-Dit"/>
    <s v="Les"/>
    <s v="Perrettes"/>
    <s v="Saulnières | Lieu-Dit Les Perrettes"/>
    <n v="2"/>
    <x v="0"/>
    <x v="0"/>
    <m/>
    <m/>
    <m/>
    <m/>
    <s v="ERREUR"/>
  </r>
  <r>
    <x v="4"/>
    <s v="Allée"/>
    <s v="Des"/>
    <s v="Peupliers"/>
    <s v="Saulnières | Allée Des Peupliers"/>
    <n v="5"/>
    <x v="0"/>
    <x v="0"/>
    <m/>
    <m/>
    <m/>
    <m/>
    <s v="ERREUR"/>
  </r>
  <r>
    <x v="4"/>
    <s v="Lieu-Dit"/>
    <s v="Le"/>
    <s v="Plessis Bon Enfant"/>
    <s v="Saulnières | Lieu-Dit Le Plessis Bon Enfant"/>
    <n v="2"/>
    <x v="0"/>
    <x v="0"/>
    <m/>
    <m/>
    <m/>
    <m/>
    <s v="ERREUR"/>
  </r>
  <r>
    <x v="4"/>
    <s v="Lieu-Dit"/>
    <s v="Les"/>
    <s v="Pointellières"/>
    <s v="Saulnières | Lieu-Dit Les Pointellières"/>
    <n v="11"/>
    <x v="0"/>
    <x v="0"/>
    <m/>
    <m/>
    <m/>
    <m/>
    <s v="ERREUR"/>
  </r>
  <r>
    <x v="4"/>
    <s v="Lieu-Dit"/>
    <s v="Les"/>
    <s v="Quatre Vents"/>
    <s v="Saulnières | Lieu-Dit Les Quatre Vents"/>
    <n v="2"/>
    <x v="0"/>
    <x v="0"/>
    <m/>
    <m/>
    <m/>
    <m/>
    <s v="ERREUR"/>
  </r>
  <r>
    <x v="4"/>
    <s v="Lieu-Dit"/>
    <s v="L'"/>
    <s v="Etang de Régnier"/>
    <s v="Saulnières | Lieu-Dit L' Etang de Régnier"/>
    <n v="1"/>
    <x v="0"/>
    <x v="0"/>
    <m/>
    <m/>
    <m/>
    <m/>
    <s v="ERREUR"/>
  </r>
  <r>
    <x v="4"/>
    <s v="Lieu-Dit"/>
    <s v="La"/>
    <s v="Rivière Breton"/>
    <s v="Saulnières | Lieu-Dit La Rivière Breton"/>
    <n v="4"/>
    <x v="0"/>
    <x v="0"/>
    <m/>
    <m/>
    <m/>
    <m/>
    <s v="ERREUR"/>
  </r>
  <r>
    <x v="4"/>
    <s v="Lieu-Dit"/>
    <s v="La"/>
    <s v="Rivière Noyal"/>
    <s v="Saulnières | Lieu-Dit La Rivière Noyal"/>
    <n v="6"/>
    <x v="0"/>
    <x v="0"/>
    <m/>
    <m/>
    <m/>
    <m/>
    <s v="ERREUR"/>
  </r>
  <r>
    <x v="4"/>
    <s v="Rue"/>
    <s v="Des"/>
    <s v="Rosiers"/>
    <s v="Saulnières | Rue Des Rosiers"/>
    <n v="12"/>
    <x v="0"/>
    <x v="0"/>
    <m/>
    <m/>
    <m/>
    <m/>
    <s v="ERREUR"/>
  </r>
  <r>
    <x v="4"/>
    <s v="Rue"/>
    <m/>
    <s v="Saint Martin"/>
    <s v="Saulnières | Rue Saint Martin"/>
    <n v="12"/>
    <x v="0"/>
    <x v="0"/>
    <m/>
    <m/>
    <m/>
    <m/>
    <s v="ERREUR"/>
  </r>
  <r>
    <x v="4"/>
    <s v="Rue"/>
    <s v="Des"/>
    <s v="Salicornes"/>
    <s v="Saulnières | Rue Des Salicornes"/>
    <n v="11"/>
    <x v="0"/>
    <x v="0"/>
    <m/>
    <m/>
    <m/>
    <m/>
    <s v="ERREUR"/>
  </r>
  <r>
    <x v="4"/>
    <s v="Z.A."/>
    <s v="Les"/>
    <s v="Salines"/>
    <s v="Saulnières | Z.A. Les Salines"/>
    <n v="2"/>
    <x v="0"/>
    <x v="0"/>
    <m/>
    <m/>
    <m/>
    <m/>
    <s v="ERREUR"/>
  </r>
  <r>
    <x v="4"/>
    <s v="Rue"/>
    <s v="Des"/>
    <s v="Saulniers"/>
    <s v="Saulnières | Rue Des Saulniers"/>
    <n v="6"/>
    <x v="0"/>
    <x v="0"/>
    <m/>
    <m/>
    <m/>
    <m/>
    <s v="ERREUR"/>
  </r>
  <r>
    <x v="4"/>
    <s v="Lieu-Dit"/>
    <s v="La"/>
    <s v="Sorais"/>
    <s v="Saulnières | Lieu-Dit La Sorais"/>
    <n v="5"/>
    <x v="0"/>
    <x v="0"/>
    <m/>
    <m/>
    <m/>
    <m/>
    <s v="ERREUR"/>
  </r>
  <r>
    <x v="4"/>
    <s v="Lieu-Dit"/>
    <s v="La"/>
    <s v="Tennehais"/>
    <s v="Saulnières | Lieu-Dit La Tennehais"/>
    <n v="7"/>
    <x v="0"/>
    <x v="0"/>
    <m/>
    <m/>
    <m/>
    <m/>
    <s v="ERREUR"/>
  </r>
  <r>
    <x v="4"/>
    <s v="Résidence"/>
    <s v="Du"/>
    <s v="Tilleul"/>
    <s v="Saulnières | Résidence Du Tilleul"/>
    <n v="11"/>
    <x v="0"/>
    <x v="0"/>
    <m/>
    <m/>
    <m/>
    <m/>
    <s v="ERREUR"/>
  </r>
  <r>
    <x v="4"/>
    <s v="Lieu-Dit"/>
    <s v="La"/>
    <s v="Touche"/>
    <s v="Saulnières | Lieu-Dit La Touche"/>
    <n v="1"/>
    <x v="0"/>
    <x v="0"/>
    <m/>
    <m/>
    <m/>
    <m/>
    <s v="ERREUR"/>
  </r>
  <r>
    <x v="4"/>
    <s v="Lieu-Dit"/>
    <s v="Le"/>
    <s v="Tremble"/>
    <s v="Saulnières | Lieu-Dit Le Tremble"/>
    <n v="1"/>
    <x v="0"/>
    <x v="0"/>
    <m/>
    <m/>
    <m/>
    <m/>
    <s v="ERREUR"/>
  </r>
  <r>
    <x v="4"/>
    <s v="Lieu-Dit"/>
    <s v="La"/>
    <s v="Vieille Cour"/>
    <s v="Saulnières | Lieu-Dit La Vieille Cour"/>
    <n v="3"/>
    <x v="0"/>
    <x v="0"/>
    <m/>
    <m/>
    <m/>
    <m/>
    <s v="ERREUR"/>
  </r>
  <r>
    <x v="4"/>
    <s v="Rue"/>
    <s v="Du"/>
    <s v="Vieux Bourg"/>
    <s v="Saulnières | Rue Du Vieux Bourg"/>
    <n v="6"/>
    <x v="0"/>
    <x v="0"/>
    <m/>
    <m/>
    <m/>
    <m/>
    <s v="ERREUR"/>
  </r>
  <r>
    <x v="4"/>
    <s v="Lieu-Dit"/>
    <m/>
    <s v="Villeneuve"/>
    <s v="Saulnières | Lieu-Dit Villeneuve"/>
    <n v="1"/>
    <x v="0"/>
    <x v="0"/>
    <m/>
    <m/>
    <m/>
    <m/>
    <s v="ERREUR"/>
  </r>
  <r>
    <x v="4"/>
    <s v="Impasse"/>
    <s v="Du"/>
    <s v="Vivier"/>
    <s v="Saulnières | Impasse Du Vivier"/>
    <n v="8"/>
    <x v="0"/>
    <x v="0"/>
    <m/>
    <m/>
    <m/>
    <m/>
    <s v="ERREU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4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OM Prénom">
  <location ref="I5:K7" firstHeaderRow="0" firstDataRow="1" firstDataCol="1"/>
  <pivotFields count="15"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dataField="1" showAll="0"/>
    <pivotField dataField="1" showAll="0"/>
    <pivotField showAll="0">
      <items count="5">
        <item x="0"/>
        <item m="1" x="2"/>
        <item m="1" x="1"/>
        <item m="1" x="3"/>
        <item t="default"/>
      </items>
    </pivotField>
    <pivotField axis="axisRow" showAll="0" sortType="ascending">
      <items count="5">
        <item x="0"/>
        <item m="1" x="2"/>
        <item m="1" x="3"/>
        <item m="1" x="1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7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Adresse Complète" fld="4" subtotal="count" baseField="0" baseItem="0"/>
    <dataField name="Somme de Nombre de Boites " fld="5" baseField="0" baseItem="0"/>
  </dataFields>
  <formats count="43">
    <format dxfId="105">
      <pivotArea field="0" type="button" dataOnly="0" labelOnly="1" outline="0"/>
    </format>
    <format dxfId="104">
      <pivotArea dataOnly="0" labelOnly="1" outline="0" axis="axisValues" fieldPosition="0"/>
    </format>
    <format dxfId="103">
      <pivotArea outline="0" collapsedLevelsAreSubtotals="1" fieldPosition="0"/>
    </format>
    <format dxfId="102">
      <pivotArea dataOnly="0" labelOnly="1" grandRow="1" outline="0" fieldPosition="0"/>
    </format>
    <format dxfId="101">
      <pivotArea type="all" dataOnly="0" outline="0" fieldPosition="0"/>
    </format>
    <format dxfId="100">
      <pivotArea outline="0" collapsedLevelsAreSubtotals="1" fieldPosition="0"/>
    </format>
    <format dxfId="99">
      <pivotArea field="0" type="button" dataOnly="0" labelOnly="1" outline="0"/>
    </format>
    <format dxfId="98">
      <pivotArea dataOnly="0" labelOnly="1" outline="0" axis="axisValues" fieldPosition="0"/>
    </format>
    <format dxfId="97">
      <pivotArea dataOnly="0" labelOnly="1" grandRow="1" outline="0" fieldPosition="0"/>
    </format>
    <format dxfId="96">
      <pivotArea dataOnly="0" labelOnly="1" outline="0" axis="axisValues" fieldPosition="0"/>
    </format>
    <format dxfId="95">
      <pivotArea field="0" type="button" dataOnly="0" labelOnly="1" outline="0"/>
    </format>
    <format dxfId="94">
      <pivotArea grandRow="1" outline="0" collapsedLevelsAreSubtotals="1" fieldPosition="0"/>
    </format>
    <format dxfId="93">
      <pivotArea field="0" type="button" dataOnly="0" labelOnly="1" outline="0"/>
    </format>
    <format dxfId="92">
      <pivotArea dataOnly="0" labelOnly="1" outline="0" axis="axisValues" fieldPosition="0"/>
    </format>
    <format dxfId="91">
      <pivotArea grandRow="1" outline="0" collapsedLevelsAreSubtotals="1" fieldPosition="0"/>
    </format>
    <format dxfId="90">
      <pivotArea dataOnly="0" labelOnly="1" grandRow="1" outline="0" fieldPosition="0"/>
    </format>
    <format dxfId="89">
      <pivotArea grandRow="1" outline="0" collapsedLevelsAreSubtotals="1" fieldPosition="0"/>
    </format>
    <format dxfId="88">
      <pivotArea dataOnly="0" labelOnly="1" grandRow="1" outline="0" fieldPosition="0"/>
    </format>
    <format dxfId="87">
      <pivotArea field="0" type="button" dataOnly="0" labelOnly="1" outline="0"/>
    </format>
    <format dxfId="86">
      <pivotArea dataOnly="0" labelOnly="1" outline="0" axis="axisValues" fieldPosition="0"/>
    </format>
    <format dxfId="85">
      <pivotArea field="6" type="button" dataOnly="0" labelOnly="1" outline="0"/>
    </format>
    <format dxfId="84">
      <pivotArea field="7" type="button" dataOnly="0" labelOnly="1" outline="0" axis="axisRow" fieldPosition="0"/>
    </format>
    <format dxfId="8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82">
      <pivotArea type="all" dataOnly="0" outline="0" fieldPosition="0"/>
    </format>
    <format dxfId="81">
      <pivotArea outline="0" collapsedLevelsAreSubtotals="1" fieldPosition="0"/>
    </format>
    <format dxfId="80">
      <pivotArea field="7" type="button" dataOnly="0" labelOnly="1" outline="0" axis="axisRow" fieldPosition="0"/>
    </format>
    <format dxfId="79">
      <pivotArea dataOnly="0" labelOnly="1" fieldPosition="0">
        <references count="1">
          <reference field="7" count="0"/>
        </references>
      </pivotArea>
    </format>
    <format dxfId="78">
      <pivotArea dataOnly="0" labelOnly="1" grandRow="1" outline="0" fieldPosition="0"/>
    </format>
    <format dxfId="7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76">
      <pivotArea type="all" dataOnly="0" outline="0" fieldPosition="0"/>
    </format>
    <format dxfId="75">
      <pivotArea outline="0" collapsedLevelsAreSubtotals="1" fieldPosition="0"/>
    </format>
    <format dxfId="74">
      <pivotArea field="7" type="button" dataOnly="0" labelOnly="1" outline="0" axis="axisRow" fieldPosition="0"/>
    </format>
    <format dxfId="73">
      <pivotArea dataOnly="0" labelOnly="1" fieldPosition="0">
        <references count="1">
          <reference field="7" count="0"/>
        </references>
      </pivotArea>
    </format>
    <format dxfId="72">
      <pivotArea dataOnly="0" labelOnly="1" grandRow="1" outline="0" fieldPosition="0"/>
    </format>
    <format dxfId="7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70">
      <pivotArea field="7" type="button" dataOnly="0" labelOnly="1" outline="0" axis="axisRow" fieldPosition="0"/>
    </format>
    <format dxfId="38">
      <pivotArea type="all" dataOnly="0" outline="0" fieldPosition="0"/>
    </format>
    <format dxfId="37">
      <pivotArea outline="0" collapsedLevelsAreSubtotals="1" fieldPosition="0"/>
    </format>
    <format dxfId="36">
      <pivotArea field="7" type="button" dataOnly="0" labelOnly="1" outline="0" axis="axisRow" fieldPosition="0"/>
    </format>
    <format dxfId="35">
      <pivotArea dataOnly="0" labelOnly="1" fieldPosition="0">
        <references count="1">
          <reference field="7" count="0"/>
        </references>
      </pivotArea>
    </format>
    <format dxfId="34">
      <pivotArea dataOnly="0" labelOnly="1" grandRow="1" outline="0" fieldPosition="0"/>
    </format>
    <format dxfId="3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0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4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Tournée">
  <location ref="F5:G7" firstHeaderRow="1" firstDataRow="1" firstDataCol="1"/>
  <pivotFields count="15"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showAll="0"/>
    <pivotField dataField="1" showAll="0"/>
    <pivotField axis="axisRow" showAll="0" sortType="ascending">
      <items count="5">
        <item m="1" x="2"/>
        <item m="1" x="1"/>
        <item m="1" x="3"/>
        <item x="0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6"/>
  </rowFields>
  <rowItems count="2">
    <i>
      <x v="3"/>
    </i>
    <i t="grand">
      <x/>
    </i>
  </rowItems>
  <colItems count="1">
    <i/>
  </colItems>
  <dataFields count="1">
    <dataField name="Somme de Nombre de Boites " fld="5" baseField="0" baseItem="0"/>
  </dataFields>
  <formats count="28">
    <format dxfId="133">
      <pivotArea field="0" type="button" dataOnly="0" labelOnly="1" outline="0"/>
    </format>
    <format dxfId="132">
      <pivotArea dataOnly="0" labelOnly="1" outline="0" axis="axisValues" fieldPosition="0"/>
    </format>
    <format dxfId="131">
      <pivotArea outline="0" collapsedLevelsAreSubtotals="1" fieldPosition="0"/>
    </format>
    <format dxfId="130">
      <pivotArea dataOnly="0" labelOnly="1" grandRow="1" outline="0" fieldPosition="0"/>
    </format>
    <format dxfId="129">
      <pivotArea type="all" dataOnly="0" outline="0" fieldPosition="0"/>
    </format>
    <format dxfId="128">
      <pivotArea outline="0" collapsedLevelsAreSubtotals="1" fieldPosition="0"/>
    </format>
    <format dxfId="127">
      <pivotArea field="0" type="button" dataOnly="0" labelOnly="1" outline="0"/>
    </format>
    <format dxfId="126">
      <pivotArea dataOnly="0" labelOnly="1" outline="0" axis="axisValues" fieldPosition="0"/>
    </format>
    <format dxfId="125">
      <pivotArea dataOnly="0" labelOnly="1" grandRow="1" outline="0" fieldPosition="0"/>
    </format>
    <format dxfId="124">
      <pivotArea dataOnly="0" labelOnly="1" outline="0" axis="axisValues" fieldPosition="0"/>
    </format>
    <format dxfId="123">
      <pivotArea field="0" type="button" dataOnly="0" labelOnly="1" outline="0"/>
    </format>
    <format dxfId="122">
      <pivotArea grandRow="1" outline="0" collapsedLevelsAreSubtotals="1" fieldPosition="0"/>
    </format>
    <format dxfId="121">
      <pivotArea field="0" type="button" dataOnly="0" labelOnly="1" outline="0"/>
    </format>
    <format dxfId="120">
      <pivotArea dataOnly="0" labelOnly="1" outline="0" axis="axisValues" fieldPosition="0"/>
    </format>
    <format dxfId="119">
      <pivotArea grandRow="1" outline="0" collapsedLevelsAreSubtotals="1" fieldPosition="0"/>
    </format>
    <format dxfId="118">
      <pivotArea dataOnly="0" labelOnly="1" grandRow="1" outline="0" fieldPosition="0"/>
    </format>
    <format dxfId="117">
      <pivotArea grandRow="1" outline="0" collapsedLevelsAreSubtotals="1" fieldPosition="0"/>
    </format>
    <format dxfId="116">
      <pivotArea dataOnly="0" labelOnly="1" grandRow="1" outline="0" fieldPosition="0"/>
    </format>
    <format dxfId="115">
      <pivotArea field="0" type="button" dataOnly="0" labelOnly="1" outline="0"/>
    </format>
    <format dxfId="114">
      <pivotArea dataOnly="0" labelOnly="1" outline="0" axis="axisValues" fieldPosition="0"/>
    </format>
    <format dxfId="113">
      <pivotArea field="6" type="button" dataOnly="0" labelOnly="1" outline="0" axis="axisRow" fieldPosition="0"/>
    </format>
    <format dxfId="112">
      <pivotArea collapsedLevelsAreSubtotals="1" fieldPosition="0">
        <references count="1">
          <reference field="6" count="0"/>
        </references>
      </pivotArea>
    </format>
    <format dxfId="111">
      <pivotArea field="6" type="button" dataOnly="0" labelOnly="1" outline="0" axis="axisRow" fieldPosition="0"/>
    </format>
    <format dxfId="110">
      <pivotArea dataOnly="0" labelOnly="1" outline="0" axis="axisValues" fieldPosition="0"/>
    </format>
    <format dxfId="109">
      <pivotArea dataOnly="0" labelOnly="1" fieldPosition="0">
        <references count="1">
          <reference field="6" count="0"/>
        </references>
      </pivotArea>
    </format>
    <format dxfId="108">
      <pivotArea dataOnly="0" labelOnly="1" fieldPosition="0">
        <references count="1">
          <reference field="6" count="0"/>
        </references>
      </pivotArea>
    </format>
    <format dxfId="107">
      <pivotArea field="6" type="button" dataOnly="0" labelOnly="1" outline="0" axis="axisRow" fieldPosition="0"/>
    </format>
    <format dxfId="106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4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ommune">
  <location ref="B5:D11" firstHeaderRow="0" firstDataRow="1" firstDataCol="1"/>
  <pivotFields count="15">
    <pivotField axis="axisRow" showAll="0" sortType="ascending">
      <items count="6">
        <item x="0"/>
        <item x="1"/>
        <item x="2"/>
        <item x="3"/>
        <item x="4"/>
        <item t="default"/>
      </items>
    </pivotField>
    <pivotField showAll="0"/>
    <pivotField showAll="0"/>
    <pivotField dataField="1" showAll="0"/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ue" fld="3" subtotal="count" baseField="0" baseItem="0"/>
    <dataField name="Somme de Nombre de Boites " fld="5" baseField="0" baseItem="0"/>
  </dataFields>
  <formats count="30">
    <format dxfId="163">
      <pivotArea field="0" type="button" dataOnly="0" labelOnly="1" outline="0" axis="axisRow" fieldPosition="0"/>
    </format>
    <format dxfId="162">
      <pivotArea dataOnly="0" labelOnly="1" outline="0" axis="axisValues" fieldPosition="0"/>
    </format>
    <format dxfId="161">
      <pivotArea outline="0" collapsedLevelsAreSubtotals="1" fieldPosition="0"/>
    </format>
    <format dxfId="160">
      <pivotArea dataOnly="0" labelOnly="1" fieldPosition="0">
        <references count="1">
          <reference field="0" count="0"/>
        </references>
      </pivotArea>
    </format>
    <format dxfId="159">
      <pivotArea dataOnly="0" labelOnly="1" grandRow="1" outline="0" fieldPosition="0"/>
    </format>
    <format dxfId="158">
      <pivotArea type="all" dataOnly="0" outline="0" fieldPosition="0"/>
    </format>
    <format dxfId="157">
      <pivotArea outline="0" collapsedLevelsAreSubtotals="1" fieldPosition="0"/>
    </format>
    <format dxfId="156">
      <pivotArea field="0" type="button" dataOnly="0" labelOnly="1" outline="0" axis="axisRow" fieldPosition="0"/>
    </format>
    <format dxfId="155">
      <pivotArea dataOnly="0" labelOnly="1" outline="0" axis="axisValues" fieldPosition="0"/>
    </format>
    <format dxfId="154">
      <pivotArea dataOnly="0" labelOnly="1" fieldPosition="0">
        <references count="1">
          <reference field="0" count="0"/>
        </references>
      </pivotArea>
    </format>
    <format dxfId="153">
      <pivotArea dataOnly="0" labelOnly="1" grandRow="1" outline="0" fieldPosition="0"/>
    </format>
    <format dxfId="152">
      <pivotArea dataOnly="0" labelOnly="1" outline="0" axis="axisValues" fieldPosition="0"/>
    </format>
    <format dxfId="151">
      <pivotArea field="0" type="button" dataOnly="0" labelOnly="1" outline="0" axis="axisRow" fieldPosition="0"/>
    </format>
    <format dxfId="150">
      <pivotArea dataOnly="0" labelOnly="1" fieldPosition="0">
        <references count="1">
          <reference field="0" count="0"/>
        </references>
      </pivotArea>
    </format>
    <format dxfId="149">
      <pivotArea grandRow="1" outline="0" collapsedLevelsAreSubtotals="1" fieldPosition="0"/>
    </format>
    <format dxfId="148">
      <pivotArea collapsedLevelsAreSubtotals="1" fieldPosition="0">
        <references count="1">
          <reference field="0" count="0"/>
        </references>
      </pivotArea>
    </format>
    <format dxfId="147">
      <pivotArea field="0" type="button" dataOnly="0" labelOnly="1" outline="0" axis="axisRow" fieldPosition="0"/>
    </format>
    <format dxfId="146">
      <pivotArea dataOnly="0" labelOnly="1" outline="0" axis="axisValues" fieldPosition="0"/>
    </format>
    <format dxfId="145">
      <pivotArea dataOnly="0" labelOnly="1" fieldPosition="0">
        <references count="1">
          <reference field="0" count="0"/>
        </references>
      </pivotArea>
    </format>
    <format dxfId="144">
      <pivotArea grandRow="1" outline="0" collapsedLevelsAreSubtotals="1" fieldPosition="0"/>
    </format>
    <format dxfId="143">
      <pivotArea dataOnly="0" labelOnly="1" grandRow="1" outline="0" fieldPosition="0"/>
    </format>
    <format dxfId="142">
      <pivotArea grandRow="1" outline="0" collapsedLevelsAreSubtotals="1" fieldPosition="0"/>
    </format>
    <format dxfId="141">
      <pivotArea dataOnly="0" labelOnly="1" grandRow="1" outline="0" fieldPosition="0"/>
    </format>
    <format dxfId="140">
      <pivotArea field="0" type="button" dataOnly="0" labelOnly="1" outline="0" axis="axisRow" fieldPosition="0"/>
    </format>
    <format dxfId="139">
      <pivotArea dataOnly="0" labelOnly="1" outline="0" axis="axisValues" fieldPosition="0"/>
    </format>
    <format dxfId="138">
      <pivotArea field="0" type="button" dataOnly="0" labelOnly="1" outline="0" axis="axisRow" fieldPosition="0"/>
    </format>
    <format dxfId="137">
      <pivotArea dataOnly="0" labelOnly="1" outline="0" axis="axisValues" fieldPosition="0"/>
    </format>
    <format dxfId="136">
      <pivotArea outline="0" collapsedLevelsAreSubtotals="1" fieldPosition="0"/>
    </format>
    <format dxfId="1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14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Personnel">
  <location ref="A4:D6" firstHeaderRow="0" firstDataRow="1" firstDataCol="1"/>
  <pivotFields count="15">
    <pivotField showAll="0"/>
    <pivotField showAll="0"/>
    <pivotField showAll="0"/>
    <pivotField showAll="0"/>
    <pivotField showAll="0"/>
    <pivotField dataField="1" showAll="0"/>
    <pivotField showAll="0"/>
    <pivotField axis="axisRow" showAll="0" sortType="ascending">
      <items count="5">
        <item x="0"/>
        <item m="1" x="2"/>
        <item m="1" x="3"/>
        <item m="1" x="1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7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ombre de Boites " fld="5" baseField="0" baseItem="0"/>
    <dataField name="Somme de Somme Distribué" fld="14" baseField="0" baseItem="0"/>
    <dataField name="Somme de Somme Non Distribué" fld="13" baseField="0" baseItem="0"/>
  </dataFields>
  <formats count="35">
    <format dxfId="6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67">
      <pivotArea collapsedLevelsAreSubtotals="1" fieldPosition="0">
        <references count="1">
          <reference field="7" count="0"/>
        </references>
      </pivotArea>
    </format>
    <format dxfId="66">
      <pivotArea grandRow="1" outline="0" collapsedLevelsAreSubtotals="1" fieldPosition="0"/>
    </format>
    <format dxfId="65">
      <pivotArea field="7" type="button" dataOnly="0" labelOnly="1" outline="0" axis="axisRow" fieldPosition="0"/>
    </format>
    <format dxfId="6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63">
      <pivotArea field="7" type="button" dataOnly="0" labelOnly="1" outline="0" axis="axisRow" fieldPosition="0"/>
    </format>
    <format dxfId="62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61">
      <pivotArea outline="0" collapsedLevelsAreSubtotals="1" fieldPosition="0"/>
    </format>
    <format dxfId="60">
      <pivotArea type="all" dataOnly="0" outline="0" fieldPosition="0"/>
    </format>
    <format dxfId="59">
      <pivotArea outline="0" collapsedLevelsAreSubtotals="1" fieldPosition="0"/>
    </format>
    <format dxfId="58">
      <pivotArea field="7" type="button" dataOnly="0" labelOnly="1" outline="0" axis="axisRow" fieldPosition="0"/>
    </format>
    <format dxfId="57">
      <pivotArea dataOnly="0" labelOnly="1" fieldPosition="0">
        <references count="1">
          <reference field="7" count="0"/>
        </references>
      </pivotArea>
    </format>
    <format dxfId="56">
      <pivotArea dataOnly="0" labelOnly="1" grandRow="1" outline="0" fieldPosition="0"/>
    </format>
    <format dxfId="55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54">
      <pivotArea type="all" dataOnly="0" outline="0" fieldPosition="0"/>
    </format>
    <format dxfId="53">
      <pivotArea outline="0" collapsedLevelsAreSubtotals="1" fieldPosition="0"/>
    </format>
    <format dxfId="52">
      <pivotArea field="7" type="button" dataOnly="0" labelOnly="1" outline="0" axis="axisRow" fieldPosition="0"/>
    </format>
    <format dxfId="51">
      <pivotArea dataOnly="0" labelOnly="1" fieldPosition="0">
        <references count="1">
          <reference field="7" count="0"/>
        </references>
      </pivotArea>
    </format>
    <format dxfId="50">
      <pivotArea dataOnly="0" labelOnly="1" grandRow="1" outline="0" fieldPosition="0"/>
    </format>
    <format dxfId="49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48">
      <pivotArea field="7" type="button" dataOnly="0" labelOnly="1" outline="0" axis="axisRow" fieldPosition="0"/>
    </format>
    <format dxfId="47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46">
      <pivotArea type="all" dataOnly="0" outline="0" fieldPosition="0"/>
    </format>
    <format dxfId="45">
      <pivotArea outline="0" collapsedLevelsAreSubtotals="1" fieldPosition="0"/>
    </format>
    <format dxfId="44">
      <pivotArea field="7" type="button" dataOnly="0" labelOnly="1" outline="0" axis="axisRow" fieldPosition="0"/>
    </format>
    <format dxfId="43">
      <pivotArea dataOnly="0" labelOnly="1" fieldPosition="0">
        <references count="1">
          <reference field="7" count="0"/>
        </references>
      </pivotArea>
    </format>
    <format dxfId="42">
      <pivotArea dataOnly="0" labelOnly="1" grandRow="1" outline="0" fieldPosition="0"/>
    </format>
    <format dxfId="41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40">
      <pivotArea field="7" type="button" dataOnly="0" labelOnly="1" outline="0" axis="axisRow" fieldPosition="0"/>
    </format>
    <format dxfId="39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2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6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Adresse" displayName="Adresse" ref="A1:M703" totalsRowShown="0" headerRowDxfId="191" dataDxfId="189" headerRowBorderDxfId="190" tableBorderDxfId="188" totalsRowBorderDxfId="187">
  <autoFilter ref="A1:M703"/>
  <sortState ref="A2:I703">
    <sortCondition ref="A1:A703"/>
  </sortState>
  <tableColumns count="13">
    <tableColumn id="1" name="Commune" dataDxfId="186"/>
    <tableColumn id="2" name="Type" dataDxfId="185"/>
    <tableColumn id="3" name="Article" dataDxfId="184"/>
    <tableColumn id="4" name="Rue" dataDxfId="183"/>
    <tableColumn id="5" name="Adresse Complète" dataDxfId="31">
      <calculatedColumnFormula>TRIM(A2 &amp; " | " &amp; B2 &amp; " " &amp; IF(C2="", "", C2) &amp; " " &amp; D2)</calculatedColumnFormula>
    </tableColumn>
    <tableColumn id="6" name="Nombre de Boites " dataDxfId="182"/>
    <tableColumn id="7" name="N° de Tournée" dataDxfId="181"/>
    <tableColumn id="9" name="Pompier" dataDxfId="180">
      <calculatedColumnFormula>IF(G2&lt;&gt;"",LOOKUP(G2,Personnel!$F$2:$F$1000,Personnel!$D$2:$D$1000),"")</calculatedColumnFormula>
    </tableColumn>
    <tableColumn id="10" name="Nombre de Distribués" dataDxfId="179"/>
    <tableColumn id="11" name="Nombre de Données" dataDxfId="178"/>
    <tableColumn id="12" name="Nombre de Refus" dataDxfId="177"/>
    <tableColumn id="13" name="Nombre de Non-Distribué " dataDxfId="176"/>
    <tableColumn id="14" name="Vérification" dataDxfId="32">
      <calculatedColumnFormula>IF(Adresse[[#This Row],[Nombre de Boites ]]=SUM(Adresse[[#This Row],[Nombre de Distribués]:[Nombre de Non-Distribué ]]),"VRAI","ERREUR")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Pompiers" displayName="Pompiers" ref="A1:F56" totalsRowShown="0" headerRowDxfId="175" dataDxfId="173" headerRowBorderDxfId="174" tableBorderDxfId="172" totalsRowBorderDxfId="171">
  <autoFilter ref="A1:F56"/>
  <sortState ref="A2:F56">
    <sortCondition sortBy="cellColor" ref="F1:F56" dxfId="170"/>
  </sortState>
  <tableColumns count="6">
    <tableColumn id="5" name="Actif" dataDxfId="169"/>
    <tableColumn id="1" name="Nom" dataDxfId="168"/>
    <tableColumn id="2" name="Prénom" dataDxfId="167"/>
    <tableColumn id="3" name="Complet" dataDxfId="166">
      <calculatedColumnFormula xml:space="preserve"> B2 &amp; " " &amp; C2</calculatedColumnFormula>
    </tableColumn>
    <tableColumn id="7" name="Calendrier" dataDxfId="165"/>
    <tableColumn id="4" name="N° de Tournée" dataDxfId="16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M703"/>
  <sheetViews>
    <sheetView workbookViewId="0">
      <selection activeCell="H4" sqref="H4"/>
    </sheetView>
  </sheetViews>
  <sheetFormatPr baseColWidth="10" defaultColWidth="9.109375" defaultRowHeight="14.4" x14ac:dyDescent="0.3"/>
  <cols>
    <col min="1" max="1" width="17" customWidth="1"/>
    <col min="2" max="2" width="16.21875" customWidth="1"/>
    <col min="3" max="3" width="11.21875" customWidth="1"/>
    <col min="4" max="4" width="31.77734375" customWidth="1"/>
    <col min="5" max="5" width="37.21875" style="16" bestFit="1" customWidth="1"/>
    <col min="6" max="6" width="12.5546875" customWidth="1"/>
    <col min="7" max="7" width="13.109375" customWidth="1"/>
    <col min="8" max="8" width="20.33203125" customWidth="1"/>
    <col min="9" max="12" width="15.77734375" customWidth="1"/>
    <col min="13" max="13" width="14.109375" customWidth="1"/>
  </cols>
  <sheetData>
    <row r="1" spans="1:13" s="22" customFormat="1" ht="33.6" customHeight="1" x14ac:dyDescent="0.3">
      <c r="A1" s="18" t="s">
        <v>0</v>
      </c>
      <c r="B1" s="19" t="s">
        <v>2</v>
      </c>
      <c r="C1" s="19" t="s">
        <v>3</v>
      </c>
      <c r="D1" s="19" t="s">
        <v>1</v>
      </c>
      <c r="E1" s="20" t="s">
        <v>4</v>
      </c>
      <c r="F1" s="19" t="s">
        <v>31</v>
      </c>
      <c r="G1" s="19" t="s">
        <v>5</v>
      </c>
      <c r="H1" s="21" t="s">
        <v>32</v>
      </c>
      <c r="I1" s="19" t="s">
        <v>832</v>
      </c>
      <c r="J1" s="19" t="s">
        <v>833</v>
      </c>
      <c r="K1" s="78" t="s">
        <v>838</v>
      </c>
      <c r="L1" s="78" t="s">
        <v>849</v>
      </c>
      <c r="M1" s="19" t="s">
        <v>840</v>
      </c>
    </row>
    <row r="2" spans="1:13" s="3" customFormat="1" ht="13.8" x14ac:dyDescent="0.25">
      <c r="A2" s="17" t="s">
        <v>6</v>
      </c>
      <c r="B2" s="17" t="s">
        <v>146</v>
      </c>
      <c r="C2" s="17" t="s">
        <v>29</v>
      </c>
      <c r="D2" s="17" t="s">
        <v>503</v>
      </c>
      <c r="E2" s="34" t="str">
        <f t="shared" ref="E2:E65" si="0">TRIM(A2 &amp; " | " &amp; B2 &amp; " " &amp; IF(C2="", "", C2) &amp; " " &amp; D2)</f>
        <v>Amanlis | Lieu-Dit Le Bas de la Lande</v>
      </c>
      <c r="F2" s="2">
        <v>1</v>
      </c>
      <c r="G2" s="2"/>
      <c r="H2" s="4" t="str">
        <f>IF(G2&lt;&gt;"",LOOKUP(G2,Personnel!$F$2:$F$1000,Personnel!$D$2:$D$1000),"")</f>
        <v/>
      </c>
      <c r="I2" s="4"/>
      <c r="J2" s="4"/>
      <c r="K2" s="79"/>
      <c r="L2" s="79"/>
      <c r="M2" s="134" t="str">
        <f>IF(Adresse[[#This Row],[Nombre de Boites ]]=SUM(Adresse[[#This Row],[Nombre de Distribués]:[Nombre de Non-Distribué ]]),"VRAI","ERREUR")</f>
        <v>ERREUR</v>
      </c>
    </row>
    <row r="3" spans="1:13" x14ac:dyDescent="0.3">
      <c r="A3" s="17" t="s">
        <v>6</v>
      </c>
      <c r="B3" s="17" t="s">
        <v>146</v>
      </c>
      <c r="C3" s="17" t="s">
        <v>28</v>
      </c>
      <c r="D3" s="17" t="s">
        <v>504</v>
      </c>
      <c r="E3" s="34" t="str">
        <f t="shared" si="0"/>
        <v>Amanlis | Lieu-Dit La Belandière</v>
      </c>
      <c r="F3" s="2">
        <v>2</v>
      </c>
      <c r="G3" s="2"/>
      <c r="H3" s="4" t="str">
        <f>IF(G3&lt;&gt;"",LOOKUP(G3,Personnel!$F$2:$F$1000,Personnel!$D$2:$D$1000),"")</f>
        <v/>
      </c>
      <c r="I3" s="4"/>
      <c r="J3" s="4"/>
      <c r="K3" s="79"/>
      <c r="L3" s="79"/>
      <c r="M3" s="4" t="str">
        <f>IF(Adresse[[#This Row],[Nombre de Boites ]]=SUM(Adresse[[#This Row],[Nombre de Distribués]:[Nombre de Non-Distribué ]]),"VRAI","ERREUR")</f>
        <v>ERREUR</v>
      </c>
    </row>
    <row r="4" spans="1:13" x14ac:dyDescent="0.3">
      <c r="A4" s="17" t="s">
        <v>6</v>
      </c>
      <c r="B4" s="17" t="s">
        <v>146</v>
      </c>
      <c r="C4" s="17"/>
      <c r="D4" s="17" t="s">
        <v>505</v>
      </c>
      <c r="E4" s="34" t="str">
        <f t="shared" si="0"/>
        <v>Amanlis | Lieu-Dit Bel-Air</v>
      </c>
      <c r="F4" s="2">
        <v>2</v>
      </c>
      <c r="G4" s="2"/>
      <c r="H4" s="4" t="str">
        <f>IF(G4&lt;&gt;"",LOOKUP(G4,Personnel!$F$2:$F$1000,Personnel!$D$2:$D$1000),"")</f>
        <v/>
      </c>
      <c r="I4" s="4"/>
      <c r="J4" s="4"/>
      <c r="K4" s="79"/>
      <c r="L4" s="79"/>
      <c r="M4" s="4" t="str">
        <f>IF(Adresse[[#This Row],[Nombre de Boites ]]=SUM(Adresse[[#This Row],[Nombre de Distribués]:[Nombre de Non-Distribué ]]),"VRAI","ERREUR")</f>
        <v>ERREUR</v>
      </c>
    </row>
    <row r="5" spans="1:13" x14ac:dyDescent="0.3">
      <c r="A5" s="17" t="s">
        <v>6</v>
      </c>
      <c r="B5" s="17" t="s">
        <v>146</v>
      </c>
      <c r="C5" s="17" t="s">
        <v>29</v>
      </c>
      <c r="D5" s="17" t="s">
        <v>506</v>
      </c>
      <c r="E5" s="34" t="str">
        <f t="shared" si="0"/>
        <v>Amanlis | Lieu-Dit Le Beucher</v>
      </c>
      <c r="F5" s="2">
        <v>1</v>
      </c>
      <c r="G5" s="2"/>
      <c r="H5" s="4" t="str">
        <f>IF(G5&lt;&gt;"",LOOKUP(G5,Personnel!$F$2:$F$1000,Personnel!$D$2:$D$1000),"")</f>
        <v/>
      </c>
      <c r="I5" s="4"/>
      <c r="J5" s="4"/>
      <c r="K5" s="79"/>
      <c r="L5" s="79"/>
      <c r="M5" s="4" t="str">
        <f>IF(Adresse[[#This Row],[Nombre de Boites ]]=SUM(Adresse[[#This Row],[Nombre de Distribués]:[Nombre de Non-Distribué ]]),"VRAI","ERREUR")</f>
        <v>ERREUR</v>
      </c>
    </row>
    <row r="6" spans="1:13" x14ac:dyDescent="0.3">
      <c r="A6" s="17" t="s">
        <v>6</v>
      </c>
      <c r="B6" s="17" t="s">
        <v>146</v>
      </c>
      <c r="C6" s="17" t="s">
        <v>28</v>
      </c>
      <c r="D6" s="17" t="s">
        <v>507</v>
      </c>
      <c r="E6" s="34" t="str">
        <f t="shared" si="0"/>
        <v>Amanlis | Lieu-Dit La Bastrie</v>
      </c>
      <c r="F6" s="2">
        <v>4</v>
      </c>
      <c r="G6" s="2"/>
      <c r="H6" s="4" t="str">
        <f>IF(G6&lt;&gt;"",LOOKUP(G6,Personnel!$F$2:$F$1000,Personnel!$D$2:$D$1000),"")</f>
        <v/>
      </c>
      <c r="I6" s="4"/>
      <c r="J6" s="4"/>
      <c r="K6" s="79"/>
      <c r="L6" s="79"/>
      <c r="M6" s="4" t="str">
        <f>IF(Adresse[[#This Row],[Nombre de Boites ]]=SUM(Adresse[[#This Row],[Nombre de Distribués]:[Nombre de Non-Distribué ]]),"VRAI","ERREUR")</f>
        <v>ERREUR</v>
      </c>
    </row>
    <row r="7" spans="1:13" x14ac:dyDescent="0.3">
      <c r="A7" s="17" t="s">
        <v>6</v>
      </c>
      <c r="B7" s="17" t="s">
        <v>146</v>
      </c>
      <c r="C7" s="17" t="s">
        <v>28</v>
      </c>
      <c r="D7" s="17" t="s">
        <v>508</v>
      </c>
      <c r="E7" s="34" t="str">
        <f t="shared" si="0"/>
        <v>Amanlis | Lieu-Dit La Bazonnerie</v>
      </c>
      <c r="F7" s="2">
        <v>3</v>
      </c>
      <c r="G7" s="2"/>
      <c r="H7" s="4" t="str">
        <f>IF(G7&lt;&gt;"",LOOKUP(G7,Personnel!$F$2:$F$1000,Personnel!$D$2:$D$1000),"")</f>
        <v/>
      </c>
      <c r="I7" s="4"/>
      <c r="J7" s="4"/>
      <c r="K7" s="79"/>
      <c r="L7" s="79"/>
      <c r="M7" s="4" t="str">
        <f>IF(Adresse[[#This Row],[Nombre de Boites ]]=SUM(Adresse[[#This Row],[Nombre de Distribués]:[Nombre de Non-Distribué ]]),"VRAI","ERREUR")</f>
        <v>ERREUR</v>
      </c>
    </row>
    <row r="8" spans="1:13" x14ac:dyDescent="0.3">
      <c r="A8" s="17" t="s">
        <v>6</v>
      </c>
      <c r="B8" s="17" t="s">
        <v>146</v>
      </c>
      <c r="C8" s="17" t="s">
        <v>28</v>
      </c>
      <c r="D8" s="17" t="s">
        <v>509</v>
      </c>
      <c r="E8" s="34" t="str">
        <f t="shared" si="0"/>
        <v>Amanlis | Lieu-Dit La Bitaudais</v>
      </c>
      <c r="F8" s="2">
        <v>2</v>
      </c>
      <c r="G8" s="2"/>
      <c r="H8" s="4" t="str">
        <f>IF(G8&lt;&gt;"",LOOKUP(G8,Personnel!$F$2:$F$1000,Personnel!$D$2:$D$1000),"")</f>
        <v/>
      </c>
      <c r="I8" s="4"/>
      <c r="J8" s="4"/>
      <c r="K8" s="79"/>
      <c r="L8" s="79"/>
      <c r="M8" s="4" t="str">
        <f>IF(Adresse[[#This Row],[Nombre de Boites ]]=SUM(Adresse[[#This Row],[Nombre de Distribués]:[Nombre de Non-Distribué ]]),"VRAI","ERREUR")</f>
        <v>ERREUR</v>
      </c>
    </row>
    <row r="9" spans="1:13" x14ac:dyDescent="0.3">
      <c r="A9" s="17" t="s">
        <v>6</v>
      </c>
      <c r="B9" s="17" t="s">
        <v>146</v>
      </c>
      <c r="C9" s="17" t="s">
        <v>29</v>
      </c>
      <c r="D9" s="17" t="s">
        <v>510</v>
      </c>
      <c r="E9" s="34" t="str">
        <f t="shared" si="0"/>
        <v>Amanlis | Lieu-Dit Le Bois du Theil</v>
      </c>
      <c r="F9" s="2">
        <v>2</v>
      </c>
      <c r="G9" s="2"/>
      <c r="H9" s="4" t="str">
        <f>IF(G9&lt;&gt;"",LOOKUP(G9,Personnel!$F$2:$F$1000,Personnel!$D$2:$D$1000),"")</f>
        <v/>
      </c>
      <c r="I9" s="4"/>
      <c r="J9" s="4"/>
      <c r="K9" s="79"/>
      <c r="L9" s="79"/>
      <c r="M9" s="4" t="str">
        <f>IF(Adresse[[#This Row],[Nombre de Boites ]]=SUM(Adresse[[#This Row],[Nombre de Distribués]:[Nombre de Non-Distribué ]]),"VRAI","ERREUR")</f>
        <v>ERREUR</v>
      </c>
    </row>
    <row r="10" spans="1:13" x14ac:dyDescent="0.3">
      <c r="A10" s="17" t="s">
        <v>6</v>
      </c>
      <c r="B10" s="17" t="s">
        <v>146</v>
      </c>
      <c r="C10" s="17" t="s">
        <v>29</v>
      </c>
      <c r="D10" s="17" t="s">
        <v>511</v>
      </c>
      <c r="E10" s="34" t="str">
        <f t="shared" si="0"/>
        <v>Amanlis | Lieu-Dit Le Bourgneuf</v>
      </c>
      <c r="F10" s="2">
        <v>2</v>
      </c>
      <c r="G10" s="2"/>
      <c r="H10" s="4" t="str">
        <f>IF(G10&lt;&gt;"",LOOKUP(G10,Personnel!$F$2:$F$1000,Personnel!$D$2:$D$1000),"")</f>
        <v/>
      </c>
      <c r="I10" s="4"/>
      <c r="J10" s="4"/>
      <c r="K10" s="79"/>
      <c r="L10" s="79"/>
      <c r="M10" s="4" t="str">
        <f>IF(Adresse[[#This Row],[Nombre de Boites ]]=SUM(Adresse[[#This Row],[Nombre de Distribués]:[Nombre de Non-Distribué ]]),"VRAI","ERREUR")</f>
        <v>ERREUR</v>
      </c>
    </row>
    <row r="11" spans="1:13" x14ac:dyDescent="0.3">
      <c r="A11" s="17" t="s">
        <v>6</v>
      </c>
      <c r="B11" s="17" t="s">
        <v>146</v>
      </c>
      <c r="C11" s="17"/>
      <c r="D11" s="17" t="s">
        <v>512</v>
      </c>
      <c r="E11" s="34" t="str">
        <f t="shared" si="0"/>
        <v>Amanlis | Lieu-Dit Cahan</v>
      </c>
      <c r="F11" s="2">
        <v>5</v>
      </c>
      <c r="G11" s="2"/>
      <c r="H11" s="4" t="str">
        <f>IF(G11&lt;&gt;"",LOOKUP(G11,Personnel!$F$2:$F$1000,Personnel!$D$2:$D$1000),"")</f>
        <v/>
      </c>
      <c r="I11" s="4"/>
      <c r="J11" s="4"/>
      <c r="K11" s="79"/>
      <c r="L11" s="79"/>
      <c r="M11" s="4" t="str">
        <f>IF(Adresse[[#This Row],[Nombre de Boites ]]=SUM(Adresse[[#This Row],[Nombre de Distribués]:[Nombre de Non-Distribué ]]),"VRAI","ERREUR")</f>
        <v>ERREUR</v>
      </c>
    </row>
    <row r="12" spans="1:13" x14ac:dyDescent="0.3">
      <c r="A12" s="17" t="s">
        <v>6</v>
      </c>
      <c r="B12" s="17" t="s">
        <v>146</v>
      </c>
      <c r="C12" s="17" t="s">
        <v>28</v>
      </c>
      <c r="D12" s="17" t="s">
        <v>513</v>
      </c>
      <c r="E12" s="34" t="str">
        <f t="shared" si="0"/>
        <v>Amanlis | Lieu-Dit La Caresmais</v>
      </c>
      <c r="F12" s="2">
        <v>6</v>
      </c>
      <c r="G12" s="2"/>
      <c r="H12" s="4" t="str">
        <f>IF(G12&lt;&gt;"",LOOKUP(G12,Personnel!$F$2:$F$1000,Personnel!$D$2:$D$1000),"")</f>
        <v/>
      </c>
      <c r="I12" s="4"/>
      <c r="J12" s="4"/>
      <c r="K12" s="79"/>
      <c r="L12" s="79"/>
      <c r="M12" s="4" t="str">
        <f>IF(Adresse[[#This Row],[Nombre de Boites ]]=SUM(Adresse[[#This Row],[Nombre de Distribués]:[Nombre de Non-Distribué ]]),"VRAI","ERREUR")</f>
        <v>ERREUR</v>
      </c>
    </row>
    <row r="13" spans="1:13" x14ac:dyDescent="0.3">
      <c r="A13" s="17" t="s">
        <v>6</v>
      </c>
      <c r="B13" s="17" t="s">
        <v>146</v>
      </c>
      <c r="C13" s="17" t="s">
        <v>29</v>
      </c>
      <c r="D13" s="17" t="s">
        <v>514</v>
      </c>
      <c r="E13" s="34" t="str">
        <f t="shared" si="0"/>
        <v>Amanlis | Lieu-Dit Le Champ Gotard</v>
      </c>
      <c r="F13" s="2">
        <v>2</v>
      </c>
      <c r="G13" s="2"/>
      <c r="H13" s="4" t="str">
        <f>IF(G13&lt;&gt;"",LOOKUP(G13,Personnel!$F$2:$F$1000,Personnel!$D$2:$D$1000),"")</f>
        <v/>
      </c>
      <c r="I13" s="4"/>
      <c r="J13" s="4"/>
      <c r="K13" s="79"/>
      <c r="L13" s="79"/>
      <c r="M13" s="4" t="str">
        <f>IF(Adresse[[#This Row],[Nombre de Boites ]]=SUM(Adresse[[#This Row],[Nombre de Distribués]:[Nombre de Non-Distribué ]]),"VRAI","ERREUR")</f>
        <v>ERREUR</v>
      </c>
    </row>
    <row r="14" spans="1:13" x14ac:dyDescent="0.3">
      <c r="A14" s="17" t="s">
        <v>6</v>
      </c>
      <c r="B14" s="17" t="s">
        <v>146</v>
      </c>
      <c r="C14" s="17"/>
      <c r="D14" s="17" t="s">
        <v>515</v>
      </c>
      <c r="E14" s="34" t="str">
        <f t="shared" si="0"/>
        <v>Amanlis | Lieu-Dit Chauffour</v>
      </c>
      <c r="F14" s="2">
        <v>1</v>
      </c>
      <c r="G14" s="2"/>
      <c r="H14" s="4" t="str">
        <f>IF(G14&lt;&gt;"",LOOKUP(G14,Personnel!$F$2:$F$1000,Personnel!$D$2:$D$1000),"")</f>
        <v/>
      </c>
      <c r="I14" s="4"/>
      <c r="J14" s="4"/>
      <c r="K14" s="79"/>
      <c r="L14" s="79"/>
      <c r="M14" s="4" t="str">
        <f>IF(Adresse[[#This Row],[Nombre de Boites ]]=SUM(Adresse[[#This Row],[Nombre de Distribués]:[Nombre de Non-Distribué ]]),"VRAI","ERREUR")</f>
        <v>ERREUR</v>
      </c>
    </row>
    <row r="15" spans="1:13" x14ac:dyDescent="0.3">
      <c r="A15" s="17" t="s">
        <v>6</v>
      </c>
      <c r="B15" s="17" t="s">
        <v>146</v>
      </c>
      <c r="C15" s="17" t="s">
        <v>30</v>
      </c>
      <c r="D15" s="17" t="s">
        <v>516</v>
      </c>
      <c r="E15" s="34" t="str">
        <f t="shared" si="0"/>
        <v>Amanlis | Lieu-Dit Les Clariaux</v>
      </c>
      <c r="F15" s="2">
        <v>1</v>
      </c>
      <c r="G15" s="2"/>
      <c r="H15" s="4" t="str">
        <f>IF(G15&lt;&gt;"",LOOKUP(G15,Personnel!$F$2:$F$1000,Personnel!$D$2:$D$1000),"")</f>
        <v/>
      </c>
      <c r="I15" s="4"/>
      <c r="J15" s="4"/>
      <c r="K15" s="79"/>
      <c r="L15" s="79"/>
      <c r="M15" s="4" t="str">
        <f>IF(Adresse[[#This Row],[Nombre de Boites ]]=SUM(Adresse[[#This Row],[Nombre de Distribués]:[Nombre de Non-Distribué ]]),"VRAI","ERREUR")</f>
        <v>ERREUR</v>
      </c>
    </row>
    <row r="16" spans="1:13" x14ac:dyDescent="0.3">
      <c r="A16" s="17" t="s">
        <v>6</v>
      </c>
      <c r="B16" s="17" t="s">
        <v>146</v>
      </c>
      <c r="C16" s="17" t="s">
        <v>28</v>
      </c>
      <c r="D16" s="17" t="s">
        <v>517</v>
      </c>
      <c r="E16" s="34" t="str">
        <f t="shared" si="0"/>
        <v>Amanlis | Lieu-Dit La Clarlais</v>
      </c>
      <c r="F16" s="2">
        <v>13</v>
      </c>
      <c r="G16" s="2"/>
      <c r="H16" s="4" t="str">
        <f>IF(G16&lt;&gt;"",LOOKUP(G16,Personnel!$F$2:$F$1000,Personnel!$D$2:$D$1000),"")</f>
        <v/>
      </c>
      <c r="I16" s="4"/>
      <c r="J16" s="4"/>
      <c r="K16" s="79"/>
      <c r="L16" s="79"/>
      <c r="M16" s="4" t="str">
        <f>IF(Adresse[[#This Row],[Nombre de Boites ]]=SUM(Adresse[[#This Row],[Nombre de Distribués]:[Nombre de Non-Distribué ]]),"VRAI","ERREUR")</f>
        <v>ERREUR</v>
      </c>
    </row>
    <row r="17" spans="1:13" x14ac:dyDescent="0.3">
      <c r="A17" s="17" t="s">
        <v>6</v>
      </c>
      <c r="B17" s="17" t="s">
        <v>146</v>
      </c>
      <c r="C17" s="17" t="s">
        <v>29</v>
      </c>
      <c r="D17" s="17" t="s">
        <v>518</v>
      </c>
      <c r="E17" s="34" t="str">
        <f t="shared" si="0"/>
        <v>Amanlis | Lieu-Dit Le Clos Fil</v>
      </c>
      <c r="F17" s="2">
        <v>1</v>
      </c>
      <c r="G17" s="2"/>
      <c r="H17" s="4" t="str">
        <f>IF(G17&lt;&gt;"",LOOKUP(G17,Personnel!$F$2:$F$1000,Personnel!$D$2:$D$1000),"")</f>
        <v/>
      </c>
      <c r="I17" s="4"/>
      <c r="J17" s="4"/>
      <c r="K17" s="79"/>
      <c r="L17" s="79"/>
      <c r="M17" s="4" t="str">
        <f>IF(Adresse[[#This Row],[Nombre de Boites ]]=SUM(Adresse[[#This Row],[Nombre de Distribués]:[Nombre de Non-Distribué ]]),"VRAI","ERREUR")</f>
        <v>ERREUR</v>
      </c>
    </row>
    <row r="18" spans="1:13" x14ac:dyDescent="0.3">
      <c r="A18" s="17" t="s">
        <v>6</v>
      </c>
      <c r="B18" s="17" t="s">
        <v>146</v>
      </c>
      <c r="C18" s="17" t="s">
        <v>29</v>
      </c>
      <c r="D18" s="17" t="s">
        <v>519</v>
      </c>
      <c r="E18" s="34" t="str">
        <f t="shared" si="0"/>
        <v>Amanlis | Lieu-Dit Le Coterel</v>
      </c>
      <c r="F18" s="2">
        <v>3</v>
      </c>
      <c r="G18" s="2"/>
      <c r="H18" s="4" t="str">
        <f>IF(G18&lt;&gt;"",LOOKUP(G18,Personnel!$F$2:$F$1000,Personnel!$D$2:$D$1000),"")</f>
        <v/>
      </c>
      <c r="I18" s="4"/>
      <c r="J18" s="4"/>
      <c r="K18" s="79"/>
      <c r="L18" s="79"/>
      <c r="M18" s="4" t="str">
        <f>IF(Adresse[[#This Row],[Nombre de Boites ]]=SUM(Adresse[[#This Row],[Nombre de Distribués]:[Nombre de Non-Distribué ]]),"VRAI","ERREUR")</f>
        <v>ERREUR</v>
      </c>
    </row>
    <row r="19" spans="1:13" x14ac:dyDescent="0.3">
      <c r="A19" s="17" t="s">
        <v>6</v>
      </c>
      <c r="B19" s="17" t="s">
        <v>146</v>
      </c>
      <c r="C19" s="17" t="s">
        <v>30</v>
      </c>
      <c r="D19" s="17" t="s">
        <v>520</v>
      </c>
      <c r="E19" s="34" t="str">
        <f t="shared" si="0"/>
        <v>Amanlis | Lieu-Dit Les Courbelais</v>
      </c>
      <c r="F19" s="2">
        <v>1</v>
      </c>
      <c r="G19" s="2"/>
      <c r="H19" s="4" t="str">
        <f>IF(G19&lt;&gt;"",LOOKUP(G19,Personnel!$F$2:$F$1000,Personnel!$D$2:$D$1000),"")</f>
        <v/>
      </c>
      <c r="I19" s="4"/>
      <c r="J19" s="4"/>
      <c r="K19" s="79"/>
      <c r="L19" s="79"/>
      <c r="M19" s="4" t="str">
        <f>IF(Adresse[[#This Row],[Nombre de Boites ]]=SUM(Adresse[[#This Row],[Nombre de Distribués]:[Nombre de Non-Distribué ]]),"VRAI","ERREUR")</f>
        <v>ERREUR</v>
      </c>
    </row>
    <row r="20" spans="1:13" x14ac:dyDescent="0.3">
      <c r="A20" s="17" t="s">
        <v>6</v>
      </c>
      <c r="B20" s="17" t="s">
        <v>146</v>
      </c>
      <c r="C20" s="17" t="s">
        <v>30</v>
      </c>
      <c r="D20" s="17" t="s">
        <v>521</v>
      </c>
      <c r="E20" s="34" t="str">
        <f t="shared" si="0"/>
        <v>Amanlis | Lieu-Dit Les Cours Jamois</v>
      </c>
      <c r="F20" s="2">
        <v>1</v>
      </c>
      <c r="G20" s="2"/>
      <c r="H20" s="4" t="str">
        <f>IF(G20&lt;&gt;"",LOOKUP(G20,Personnel!$F$2:$F$1000,Personnel!$D$2:$D$1000),"")</f>
        <v/>
      </c>
      <c r="I20" s="4"/>
      <c r="J20" s="4"/>
      <c r="K20" s="79"/>
      <c r="L20" s="79"/>
      <c r="M20" s="4" t="str">
        <f>IF(Adresse[[#This Row],[Nombre de Boites ]]=SUM(Adresse[[#This Row],[Nombre de Distribués]:[Nombre de Non-Distribué ]]),"VRAI","ERREUR")</f>
        <v>ERREUR</v>
      </c>
    </row>
    <row r="21" spans="1:13" x14ac:dyDescent="0.3">
      <c r="A21" s="17" t="s">
        <v>6</v>
      </c>
      <c r="B21" s="17" t="s">
        <v>146</v>
      </c>
      <c r="C21" s="17" t="s">
        <v>30</v>
      </c>
      <c r="D21" s="17" t="s">
        <v>522</v>
      </c>
      <c r="E21" s="34" t="str">
        <f t="shared" si="0"/>
        <v>Amanlis | Lieu-Dit Les Cours Nicolles</v>
      </c>
      <c r="F21" s="2">
        <v>4</v>
      </c>
      <c r="G21" s="2"/>
      <c r="H21" s="4" t="str">
        <f>IF(G21&lt;&gt;"",LOOKUP(G21,Personnel!$F$2:$F$1000,Personnel!$D$2:$D$1000),"")</f>
        <v/>
      </c>
      <c r="I21" s="4"/>
      <c r="J21" s="4"/>
      <c r="K21" s="79"/>
      <c r="L21" s="79"/>
      <c r="M21" s="4" t="str">
        <f>IF(Adresse[[#This Row],[Nombre de Boites ]]=SUM(Adresse[[#This Row],[Nombre de Distribués]:[Nombre de Non-Distribué ]]),"VRAI","ERREUR")</f>
        <v>ERREUR</v>
      </c>
    </row>
    <row r="22" spans="1:13" x14ac:dyDescent="0.3">
      <c r="A22" s="17" t="s">
        <v>6</v>
      </c>
      <c r="B22" s="17" t="s">
        <v>146</v>
      </c>
      <c r="C22" s="17" t="s">
        <v>28</v>
      </c>
      <c r="D22" s="17" t="s">
        <v>523</v>
      </c>
      <c r="E22" s="34" t="str">
        <f t="shared" si="0"/>
        <v>Amanlis | Lieu-Dit La Courtinière</v>
      </c>
      <c r="F22" s="2">
        <v>3</v>
      </c>
      <c r="G22" s="2"/>
      <c r="H22" s="4" t="str">
        <f>IF(G22&lt;&gt;"",LOOKUP(G22,Personnel!$F$2:$F$1000,Personnel!$D$2:$D$1000),"")</f>
        <v/>
      </c>
      <c r="I22" s="4"/>
      <c r="J22" s="4"/>
      <c r="K22" s="79"/>
      <c r="L22" s="79"/>
      <c r="M22" s="4" t="str">
        <f>IF(Adresse[[#This Row],[Nombre de Boites ]]=SUM(Adresse[[#This Row],[Nombre de Distribués]:[Nombre de Non-Distribué ]]),"VRAI","ERREUR")</f>
        <v>ERREUR</v>
      </c>
    </row>
    <row r="23" spans="1:13" x14ac:dyDescent="0.3">
      <c r="A23" s="17" t="s">
        <v>6</v>
      </c>
      <c r="B23" s="17" t="s">
        <v>146</v>
      </c>
      <c r="C23" s="17" t="s">
        <v>28</v>
      </c>
      <c r="D23" s="17" t="s">
        <v>524</v>
      </c>
      <c r="E23" s="34" t="str">
        <f t="shared" si="0"/>
        <v>Amanlis | Lieu-Dit La Croix de la Lande</v>
      </c>
      <c r="F23" s="2">
        <v>3</v>
      </c>
      <c r="G23" s="2"/>
      <c r="H23" s="4" t="str">
        <f>IF(G23&lt;&gt;"",LOOKUP(G23,Personnel!$F$2:$F$1000,Personnel!$D$2:$D$1000),"")</f>
        <v/>
      </c>
      <c r="I23" s="4"/>
      <c r="J23" s="4"/>
      <c r="K23" s="79"/>
      <c r="L23" s="79"/>
      <c r="M23" s="4" t="str">
        <f>IF(Adresse[[#This Row],[Nombre de Boites ]]=SUM(Adresse[[#This Row],[Nombre de Distribués]:[Nombre de Non-Distribué ]]),"VRAI","ERREUR")</f>
        <v>ERREUR</v>
      </c>
    </row>
    <row r="24" spans="1:13" x14ac:dyDescent="0.3">
      <c r="A24" s="17" t="s">
        <v>6</v>
      </c>
      <c r="B24" s="17" t="s">
        <v>146</v>
      </c>
      <c r="C24" s="17"/>
      <c r="D24" s="17" t="s">
        <v>525</v>
      </c>
      <c r="E24" s="34" t="str">
        <f t="shared" si="0"/>
        <v>Amanlis | Lieu-Dit Daufry</v>
      </c>
      <c r="F24" s="2">
        <v>4</v>
      </c>
      <c r="G24" s="2"/>
      <c r="H24" s="4" t="str">
        <f>IF(G24&lt;&gt;"",LOOKUP(G24,Personnel!$F$2:$F$1000,Personnel!$D$2:$D$1000),"")</f>
        <v/>
      </c>
      <c r="I24" s="4"/>
      <c r="J24" s="4"/>
      <c r="K24" s="79"/>
      <c r="L24" s="79"/>
      <c r="M24" s="4" t="str">
        <f>IF(Adresse[[#This Row],[Nombre de Boites ]]=SUM(Adresse[[#This Row],[Nombre de Distribués]:[Nombre de Non-Distribué ]]),"VRAI","ERREUR")</f>
        <v>ERREUR</v>
      </c>
    </row>
    <row r="25" spans="1:13" x14ac:dyDescent="0.3">
      <c r="A25" s="17" t="s">
        <v>6</v>
      </c>
      <c r="B25" s="17" t="s">
        <v>146</v>
      </c>
      <c r="C25" s="17" t="s">
        <v>28</v>
      </c>
      <c r="D25" s="17" t="s">
        <v>526</v>
      </c>
      <c r="E25" s="34" t="str">
        <f t="shared" si="0"/>
        <v>Amanlis | Lieu-Dit La Delée</v>
      </c>
      <c r="F25" s="2">
        <v>2</v>
      </c>
      <c r="G25" s="2"/>
      <c r="H25" s="4" t="str">
        <f>IF(G25&lt;&gt;"",LOOKUP(G25,Personnel!$F$2:$F$1000,Personnel!$D$2:$D$1000),"")</f>
        <v/>
      </c>
      <c r="I25" s="4"/>
      <c r="J25" s="4"/>
      <c r="K25" s="79"/>
      <c r="L25" s="79"/>
      <c r="M25" s="4" t="str">
        <f>IF(Adresse[[#This Row],[Nombre de Boites ]]=SUM(Adresse[[#This Row],[Nombre de Distribués]:[Nombre de Non-Distribué ]]),"VRAI","ERREUR")</f>
        <v>ERREUR</v>
      </c>
    </row>
    <row r="26" spans="1:13" x14ac:dyDescent="0.3">
      <c r="A26" s="17" t="s">
        <v>6</v>
      </c>
      <c r="B26" s="17" t="s">
        <v>146</v>
      </c>
      <c r="C26" s="17" t="s">
        <v>29</v>
      </c>
      <c r="D26" s="17" t="s">
        <v>527</v>
      </c>
      <c r="E26" s="34" t="str">
        <f t="shared" si="0"/>
        <v>Amanlis | Lieu-Dit Le Désert</v>
      </c>
      <c r="F26" s="2">
        <v>2</v>
      </c>
      <c r="G26" s="2"/>
      <c r="H26" s="4" t="str">
        <f>IF(G26&lt;&gt;"",LOOKUP(G26,Personnel!$F$2:$F$1000,Personnel!$D$2:$D$1000),"")</f>
        <v/>
      </c>
      <c r="I26" s="4"/>
      <c r="J26" s="4"/>
      <c r="K26" s="79"/>
      <c r="L26" s="79"/>
      <c r="M26" s="4" t="str">
        <f>IF(Adresse[[#This Row],[Nombre de Boites ]]=SUM(Adresse[[#This Row],[Nombre de Distribués]:[Nombre de Non-Distribué ]]),"VRAI","ERREUR")</f>
        <v>ERREUR</v>
      </c>
    </row>
    <row r="27" spans="1:13" x14ac:dyDescent="0.3">
      <c r="A27" s="17" t="s">
        <v>6</v>
      </c>
      <c r="B27" s="17" t="s">
        <v>146</v>
      </c>
      <c r="C27" s="17" t="s">
        <v>29</v>
      </c>
      <c r="D27" s="17" t="s">
        <v>528</v>
      </c>
      <c r="E27" s="34" t="str">
        <f t="shared" si="0"/>
        <v>Amanlis | Lieu-Dit Le Douetel</v>
      </c>
      <c r="F27" s="2">
        <v>3</v>
      </c>
      <c r="G27" s="2"/>
      <c r="H27" s="4" t="str">
        <f>IF(G27&lt;&gt;"",LOOKUP(G27,Personnel!$F$2:$F$1000,Personnel!$D$2:$D$1000),"")</f>
        <v/>
      </c>
      <c r="I27" s="4"/>
      <c r="J27" s="4"/>
      <c r="K27" s="79"/>
      <c r="L27" s="79"/>
      <c r="M27" s="4" t="str">
        <f>IF(Adresse[[#This Row],[Nombre de Boites ]]=SUM(Adresse[[#This Row],[Nombre de Distribués]:[Nombre de Non-Distribué ]]),"VRAI","ERREUR")</f>
        <v>ERREUR</v>
      </c>
    </row>
    <row r="28" spans="1:13" x14ac:dyDescent="0.3">
      <c r="A28" s="17" t="s">
        <v>6</v>
      </c>
      <c r="B28" s="17" t="s">
        <v>146</v>
      </c>
      <c r="C28" s="17"/>
      <c r="D28" s="17" t="s">
        <v>529</v>
      </c>
      <c r="E28" s="34" t="str">
        <f t="shared" si="0"/>
        <v>Amanlis | Lieu-Dit Douëts</v>
      </c>
      <c r="F28" s="2">
        <v>0</v>
      </c>
      <c r="G28" s="2"/>
      <c r="H28" s="4" t="str">
        <f>IF(G28&lt;&gt;"",LOOKUP(G28,Personnel!$F$2:$F$1000,Personnel!$D$2:$D$1000),"")</f>
        <v/>
      </c>
      <c r="I28" s="4"/>
      <c r="J28" s="4"/>
      <c r="K28" s="79"/>
      <c r="L28" s="79"/>
      <c r="M28" s="4" t="str">
        <f>IF(Adresse[[#This Row],[Nombre de Boites ]]=SUM(Adresse[[#This Row],[Nombre de Distribués]:[Nombre de Non-Distribué ]]),"VRAI","ERREUR")</f>
        <v>VRAI</v>
      </c>
    </row>
    <row r="29" spans="1:13" x14ac:dyDescent="0.3">
      <c r="A29" s="17" t="s">
        <v>6</v>
      </c>
      <c r="B29" s="17" t="s">
        <v>146</v>
      </c>
      <c r="C29" s="17" t="s">
        <v>28</v>
      </c>
      <c r="D29" s="17" t="s">
        <v>530</v>
      </c>
      <c r="E29" s="34" t="str">
        <f t="shared" si="0"/>
        <v>Amanlis | Lieu-Dit La Ferronnerie</v>
      </c>
      <c r="F29" s="2">
        <v>2</v>
      </c>
      <c r="G29" s="2"/>
      <c r="H29" s="4" t="str">
        <f>IF(G29&lt;&gt;"",LOOKUP(G29,Personnel!$F$2:$F$1000,Personnel!$D$2:$D$1000),"")</f>
        <v/>
      </c>
      <c r="I29" s="4"/>
      <c r="J29" s="4"/>
      <c r="K29" s="79"/>
      <c r="L29" s="79"/>
      <c r="M29" s="4" t="str">
        <f>IF(Adresse[[#This Row],[Nombre de Boites ]]=SUM(Adresse[[#This Row],[Nombre de Distribués]:[Nombre de Non-Distribué ]]),"VRAI","ERREUR")</f>
        <v>ERREUR</v>
      </c>
    </row>
    <row r="30" spans="1:13" x14ac:dyDescent="0.3">
      <c r="A30" s="17" t="s">
        <v>6</v>
      </c>
      <c r="B30" s="17" t="s">
        <v>146</v>
      </c>
      <c r="C30" s="17" t="s">
        <v>30</v>
      </c>
      <c r="D30" s="17" t="s">
        <v>531</v>
      </c>
      <c r="E30" s="34" t="str">
        <f t="shared" si="0"/>
        <v>Amanlis | Lieu-Dit Les Fougerais</v>
      </c>
      <c r="F30" s="2">
        <v>3</v>
      </c>
      <c r="G30" s="2"/>
      <c r="H30" s="4" t="str">
        <f>IF(G30&lt;&gt;"",LOOKUP(G30,Personnel!$F$2:$F$1000,Personnel!$D$2:$D$1000),"")</f>
        <v/>
      </c>
      <c r="I30" s="4"/>
      <c r="J30" s="4"/>
      <c r="K30" s="79"/>
      <c r="L30" s="79"/>
      <c r="M30" s="4" t="str">
        <f>IF(Adresse[[#This Row],[Nombre de Boites ]]=SUM(Adresse[[#This Row],[Nombre de Distribués]:[Nombre de Non-Distribué ]]),"VRAI","ERREUR")</f>
        <v>ERREUR</v>
      </c>
    </row>
    <row r="31" spans="1:13" x14ac:dyDescent="0.3">
      <c r="A31" s="17" t="s">
        <v>6</v>
      </c>
      <c r="B31" s="17" t="s">
        <v>146</v>
      </c>
      <c r="C31" s="17" t="s">
        <v>29</v>
      </c>
      <c r="D31" s="17" t="s">
        <v>532</v>
      </c>
      <c r="E31" s="34" t="str">
        <f t="shared" si="0"/>
        <v>Amanlis | Lieu-Dit Le Fresche</v>
      </c>
      <c r="F31" s="2">
        <v>3</v>
      </c>
      <c r="G31" s="2"/>
      <c r="H31" s="4" t="str">
        <f>IF(G31&lt;&gt;"",LOOKUP(G31,Personnel!$F$2:$F$1000,Personnel!$D$2:$D$1000),"")</f>
        <v/>
      </c>
      <c r="I31" s="4"/>
      <c r="J31" s="4"/>
      <c r="K31" s="79"/>
      <c r="L31" s="79"/>
      <c r="M31" s="4" t="str">
        <f>IF(Adresse[[#This Row],[Nombre de Boites ]]=SUM(Adresse[[#This Row],[Nombre de Distribués]:[Nombre de Non-Distribué ]]),"VRAI","ERREUR")</f>
        <v>ERREUR</v>
      </c>
    </row>
    <row r="32" spans="1:13" x14ac:dyDescent="0.3">
      <c r="A32" s="17" t="s">
        <v>6</v>
      </c>
      <c r="B32" s="17" t="s">
        <v>146</v>
      </c>
      <c r="C32" s="17" t="s">
        <v>28</v>
      </c>
      <c r="D32" s="17" t="s">
        <v>533</v>
      </c>
      <c r="E32" s="34" t="str">
        <f t="shared" si="0"/>
        <v>Amanlis | Lieu-Dit La Gotarderie</v>
      </c>
      <c r="F32" s="2">
        <v>1</v>
      </c>
      <c r="G32" s="2"/>
      <c r="H32" s="4" t="str">
        <f>IF(G32&lt;&gt;"",LOOKUP(G32,Personnel!$F$2:$F$1000,Personnel!$D$2:$D$1000),"")</f>
        <v/>
      </c>
      <c r="I32" s="4"/>
      <c r="J32" s="4"/>
      <c r="K32" s="79"/>
      <c r="L32" s="79"/>
      <c r="M32" s="4" t="str">
        <f>IF(Adresse[[#This Row],[Nombre de Boites ]]=SUM(Adresse[[#This Row],[Nombre de Distribués]:[Nombre de Non-Distribué ]]),"VRAI","ERREUR")</f>
        <v>ERREUR</v>
      </c>
    </row>
    <row r="33" spans="1:13" x14ac:dyDescent="0.3">
      <c r="A33" s="17" t="s">
        <v>6</v>
      </c>
      <c r="B33" s="17" t="s">
        <v>146</v>
      </c>
      <c r="C33" s="17" t="s">
        <v>29</v>
      </c>
      <c r="D33" s="17" t="s">
        <v>534</v>
      </c>
      <c r="E33" s="34" t="str">
        <f t="shared" si="0"/>
        <v>Amanlis | Lieu-Dit Le Grand Bois Robert</v>
      </c>
      <c r="F33" s="2">
        <v>2</v>
      </c>
      <c r="G33" s="2"/>
      <c r="H33" s="4" t="str">
        <f>IF(G33&lt;&gt;"",LOOKUP(G33,Personnel!$F$2:$F$1000,Personnel!$D$2:$D$1000),"")</f>
        <v/>
      </c>
      <c r="I33" s="4"/>
      <c r="J33" s="4"/>
      <c r="K33" s="79"/>
      <c r="L33" s="79"/>
      <c r="M33" s="4" t="str">
        <f>IF(Adresse[[#This Row],[Nombre de Boites ]]=SUM(Adresse[[#This Row],[Nombre de Distribués]:[Nombre de Non-Distribué ]]),"VRAI","ERREUR")</f>
        <v>ERREUR</v>
      </c>
    </row>
    <row r="34" spans="1:13" x14ac:dyDescent="0.3">
      <c r="A34" s="17" t="s">
        <v>6</v>
      </c>
      <c r="B34" s="17" t="s">
        <v>146</v>
      </c>
      <c r="C34" s="17" t="s">
        <v>28</v>
      </c>
      <c r="D34" s="17" t="s">
        <v>535</v>
      </c>
      <c r="E34" s="34" t="str">
        <f t="shared" si="0"/>
        <v>Amanlis | Lieu-Dit La Gripail</v>
      </c>
      <c r="F34" s="2">
        <v>4</v>
      </c>
      <c r="G34" s="2"/>
      <c r="H34" s="4" t="str">
        <f>IF(G34&lt;&gt;"",LOOKUP(G34,Personnel!$F$2:$F$1000,Personnel!$D$2:$D$1000),"")</f>
        <v/>
      </c>
      <c r="I34" s="4"/>
      <c r="J34" s="4"/>
      <c r="K34" s="79"/>
      <c r="L34" s="79"/>
      <c r="M34" s="4" t="str">
        <f>IF(Adresse[[#This Row],[Nombre de Boites ]]=SUM(Adresse[[#This Row],[Nombre de Distribués]:[Nombre de Non-Distribué ]]),"VRAI","ERREUR")</f>
        <v>ERREUR</v>
      </c>
    </row>
    <row r="35" spans="1:13" x14ac:dyDescent="0.3">
      <c r="A35" s="17" t="s">
        <v>6</v>
      </c>
      <c r="B35" s="17" t="s">
        <v>146</v>
      </c>
      <c r="C35" s="17" t="s">
        <v>28</v>
      </c>
      <c r="D35" s="17" t="s">
        <v>536</v>
      </c>
      <c r="E35" s="34" t="str">
        <f t="shared" si="0"/>
        <v>Amanlis | Lieu-Dit La Haie Neuve</v>
      </c>
      <c r="F35" s="2">
        <v>7</v>
      </c>
      <c r="G35" s="2"/>
      <c r="H35" s="4" t="str">
        <f>IF(G35&lt;&gt;"",LOOKUP(G35,Personnel!$F$2:$F$1000,Personnel!$D$2:$D$1000),"")</f>
        <v/>
      </c>
      <c r="I35" s="4"/>
      <c r="J35" s="4"/>
      <c r="K35" s="79"/>
      <c r="L35" s="79"/>
      <c r="M35" s="4" t="str">
        <f>IF(Adresse[[#This Row],[Nombre de Boites ]]=SUM(Adresse[[#This Row],[Nombre de Distribués]:[Nombre de Non-Distribué ]]),"VRAI","ERREUR")</f>
        <v>ERREUR</v>
      </c>
    </row>
    <row r="36" spans="1:13" x14ac:dyDescent="0.3">
      <c r="A36" s="17" t="s">
        <v>6</v>
      </c>
      <c r="B36" s="17" t="s">
        <v>146</v>
      </c>
      <c r="C36" s="17" t="s">
        <v>29</v>
      </c>
      <c r="D36" s="17" t="s">
        <v>537</v>
      </c>
      <c r="E36" s="34" t="str">
        <f t="shared" si="0"/>
        <v>Amanlis | Lieu-Dit Le Hantelle</v>
      </c>
      <c r="F36" s="2">
        <v>2</v>
      </c>
      <c r="G36" s="2"/>
      <c r="H36" s="4" t="str">
        <f>IF(G36&lt;&gt;"",LOOKUP(G36,Personnel!$F$2:$F$1000,Personnel!$D$2:$D$1000),"")</f>
        <v/>
      </c>
      <c r="I36" s="4"/>
      <c r="J36" s="4"/>
      <c r="K36" s="79"/>
      <c r="L36" s="79"/>
      <c r="M36" s="4" t="str">
        <f>IF(Adresse[[#This Row],[Nombre de Boites ]]=SUM(Adresse[[#This Row],[Nombre de Distribués]:[Nombre de Non-Distribué ]]),"VRAI","ERREUR")</f>
        <v>ERREUR</v>
      </c>
    </row>
    <row r="37" spans="1:13" x14ac:dyDescent="0.3">
      <c r="A37" s="17" t="s">
        <v>6</v>
      </c>
      <c r="B37" s="17" t="s">
        <v>146</v>
      </c>
      <c r="C37" s="17" t="s">
        <v>29</v>
      </c>
      <c r="D37" s="17" t="s">
        <v>538</v>
      </c>
      <c r="E37" s="34" t="str">
        <f t="shared" si="0"/>
        <v>Amanlis | Lieu-Dit Le Haut Beucher</v>
      </c>
      <c r="F37" s="2">
        <v>4</v>
      </c>
      <c r="G37" s="2"/>
      <c r="H37" s="4" t="str">
        <f>IF(G37&lt;&gt;"",LOOKUP(G37,Personnel!$F$2:$F$1000,Personnel!$D$2:$D$1000),"")</f>
        <v/>
      </c>
      <c r="I37" s="4"/>
      <c r="J37" s="4"/>
      <c r="K37" s="79"/>
      <c r="L37" s="79"/>
      <c r="M37" s="4" t="str">
        <f>IF(Adresse[[#This Row],[Nombre de Boites ]]=SUM(Adresse[[#This Row],[Nombre de Distribués]:[Nombre de Non-Distribué ]]),"VRAI","ERREUR")</f>
        <v>ERREUR</v>
      </c>
    </row>
    <row r="38" spans="1:13" x14ac:dyDescent="0.3">
      <c r="A38" s="17" t="s">
        <v>6</v>
      </c>
      <c r="B38" s="17" t="s">
        <v>146</v>
      </c>
      <c r="C38" s="17" t="s">
        <v>28</v>
      </c>
      <c r="D38" s="17" t="s">
        <v>539</v>
      </c>
      <c r="E38" s="34" t="str">
        <f t="shared" si="0"/>
        <v>Amanlis | Lieu-Dit La Haute Touche</v>
      </c>
      <c r="F38" s="2">
        <v>1</v>
      </c>
      <c r="G38" s="2"/>
      <c r="H38" s="4" t="str">
        <f>IF(G38&lt;&gt;"",LOOKUP(G38,Personnel!$F$2:$F$1000,Personnel!$D$2:$D$1000),"")</f>
        <v/>
      </c>
      <c r="I38" s="4"/>
      <c r="J38" s="4"/>
      <c r="K38" s="79"/>
      <c r="L38" s="79"/>
      <c r="M38" s="4" t="str">
        <f>IF(Adresse[[#This Row],[Nombre de Boites ]]=SUM(Adresse[[#This Row],[Nombre de Distribués]:[Nombre de Non-Distribué ]]),"VRAI","ERREUR")</f>
        <v>ERREUR</v>
      </c>
    </row>
    <row r="39" spans="1:13" x14ac:dyDescent="0.3">
      <c r="A39" s="17" t="s">
        <v>6</v>
      </c>
      <c r="B39" s="17" t="s">
        <v>146</v>
      </c>
      <c r="C39" s="17" t="s">
        <v>28</v>
      </c>
      <c r="D39" s="17" t="s">
        <v>540</v>
      </c>
      <c r="E39" s="34" t="str">
        <f t="shared" si="0"/>
        <v>Amanlis | Lieu-Dit La Hayais</v>
      </c>
      <c r="F39" s="2">
        <v>5</v>
      </c>
      <c r="G39" s="2"/>
      <c r="H39" s="4" t="str">
        <f>IF(G39&lt;&gt;"",LOOKUP(G39,Personnel!$F$2:$F$1000,Personnel!$D$2:$D$1000),"")</f>
        <v/>
      </c>
      <c r="I39" s="4"/>
      <c r="J39" s="4"/>
      <c r="K39" s="79"/>
      <c r="L39" s="79"/>
      <c r="M39" s="4" t="str">
        <f>IF(Adresse[[#This Row],[Nombre de Boites ]]=SUM(Adresse[[#This Row],[Nombre de Distribués]:[Nombre de Non-Distribué ]]),"VRAI","ERREUR")</f>
        <v>ERREUR</v>
      </c>
    </row>
    <row r="40" spans="1:13" x14ac:dyDescent="0.3">
      <c r="A40" s="17" t="s">
        <v>6</v>
      </c>
      <c r="B40" s="17" t="s">
        <v>146</v>
      </c>
      <c r="C40" s="17" t="s">
        <v>29</v>
      </c>
      <c r="D40" s="17" t="s">
        <v>541</v>
      </c>
      <c r="E40" s="34" t="str">
        <f t="shared" si="0"/>
        <v>Amanlis | Lieu-Dit Le Jarrot</v>
      </c>
      <c r="F40" s="2">
        <v>5</v>
      </c>
      <c r="G40" s="2"/>
      <c r="H40" s="4" t="str">
        <f>IF(G40&lt;&gt;"",LOOKUP(G40,Personnel!$F$2:$F$1000,Personnel!$D$2:$D$1000),"")</f>
        <v/>
      </c>
      <c r="I40" s="4"/>
      <c r="J40" s="4"/>
      <c r="K40" s="79"/>
      <c r="L40" s="79"/>
      <c r="M40" s="4" t="str">
        <f>IF(Adresse[[#This Row],[Nombre de Boites ]]=SUM(Adresse[[#This Row],[Nombre de Distribués]:[Nombre de Non-Distribué ]]),"VRAI","ERREUR")</f>
        <v>ERREUR</v>
      </c>
    </row>
    <row r="41" spans="1:13" x14ac:dyDescent="0.3">
      <c r="A41" s="17" t="s">
        <v>6</v>
      </c>
      <c r="B41" s="17" t="s">
        <v>146</v>
      </c>
      <c r="C41" s="17" t="s">
        <v>29</v>
      </c>
      <c r="D41" s="17" t="s">
        <v>542</v>
      </c>
      <c r="E41" s="34" t="str">
        <f t="shared" si="0"/>
        <v>Amanlis | Lieu-Dit Le Jussé</v>
      </c>
      <c r="F41" s="2">
        <v>3</v>
      </c>
      <c r="G41" s="2"/>
      <c r="H41" s="4" t="str">
        <f>IF(G41&lt;&gt;"",LOOKUP(G41,Personnel!$F$2:$F$1000,Personnel!$D$2:$D$1000),"")</f>
        <v/>
      </c>
      <c r="I41" s="4"/>
      <c r="J41" s="4"/>
      <c r="K41" s="79"/>
      <c r="L41" s="79"/>
      <c r="M41" s="4" t="str">
        <f>IF(Adresse[[#This Row],[Nombre de Boites ]]=SUM(Adresse[[#This Row],[Nombre de Distribués]:[Nombre de Non-Distribué ]]),"VRAI","ERREUR")</f>
        <v>ERREUR</v>
      </c>
    </row>
    <row r="42" spans="1:13" x14ac:dyDescent="0.3">
      <c r="A42" s="17" t="s">
        <v>6</v>
      </c>
      <c r="B42" s="17" t="s">
        <v>146</v>
      </c>
      <c r="C42" s="17" t="s">
        <v>28</v>
      </c>
      <c r="D42" s="17" t="s">
        <v>543</v>
      </c>
      <c r="E42" s="34" t="str">
        <f t="shared" si="0"/>
        <v>Amanlis | Lieu-Dit La Lande Bastrie</v>
      </c>
      <c r="F42" s="2">
        <v>1</v>
      </c>
      <c r="G42" s="2"/>
      <c r="H42" s="4" t="str">
        <f>IF(G42&lt;&gt;"",LOOKUP(G42,Personnel!$F$2:$F$1000,Personnel!$D$2:$D$1000),"")</f>
        <v/>
      </c>
      <c r="I42" s="4"/>
      <c r="J42" s="4"/>
      <c r="K42" s="79"/>
      <c r="L42" s="79"/>
      <c r="M42" s="4" t="str">
        <f>IF(Adresse[[#This Row],[Nombre de Boites ]]=SUM(Adresse[[#This Row],[Nombre de Distribués]:[Nombre de Non-Distribué ]]),"VRAI","ERREUR")</f>
        <v>ERREUR</v>
      </c>
    </row>
    <row r="43" spans="1:13" x14ac:dyDescent="0.3">
      <c r="A43" s="17" t="s">
        <v>6</v>
      </c>
      <c r="B43" s="17" t="s">
        <v>146</v>
      </c>
      <c r="C43" s="17"/>
      <c r="D43" s="17" t="s">
        <v>347</v>
      </c>
      <c r="E43" s="34" t="str">
        <f t="shared" si="0"/>
        <v>Amanlis | Lieu-Dit Launay</v>
      </c>
      <c r="F43" s="2">
        <v>4</v>
      </c>
      <c r="G43" s="2"/>
      <c r="H43" s="4" t="str">
        <f>IF(G43&lt;&gt;"",LOOKUP(G43,Personnel!$F$2:$F$1000,Personnel!$D$2:$D$1000),"")</f>
        <v/>
      </c>
      <c r="I43" s="4"/>
      <c r="J43" s="4"/>
      <c r="K43" s="79"/>
      <c r="L43" s="79"/>
      <c r="M43" s="4" t="str">
        <f>IF(Adresse[[#This Row],[Nombre de Boites ]]=SUM(Adresse[[#This Row],[Nombre de Distribués]:[Nombre de Non-Distribué ]]),"VRAI","ERREUR")</f>
        <v>ERREUR</v>
      </c>
    </row>
    <row r="44" spans="1:13" x14ac:dyDescent="0.3">
      <c r="A44" s="17" t="s">
        <v>6</v>
      </c>
      <c r="B44" s="17" t="s">
        <v>146</v>
      </c>
      <c r="C44" s="17"/>
      <c r="D44" s="17" t="s">
        <v>544</v>
      </c>
      <c r="E44" s="34" t="str">
        <f t="shared" si="0"/>
        <v>Amanlis | Lieu-Dit Lessart</v>
      </c>
      <c r="F44" s="2">
        <v>10</v>
      </c>
      <c r="G44" s="2"/>
      <c r="H44" s="4" t="str">
        <f>IF(G44&lt;&gt;"",LOOKUP(G44,Personnel!$F$2:$F$1000,Personnel!$D$2:$D$1000),"")</f>
        <v/>
      </c>
      <c r="I44" s="4"/>
      <c r="J44" s="4"/>
      <c r="K44" s="79"/>
      <c r="L44" s="79"/>
      <c r="M44" s="4" t="str">
        <f>IF(Adresse[[#This Row],[Nombre de Boites ]]=SUM(Adresse[[#This Row],[Nombre de Distribués]:[Nombre de Non-Distribué ]]),"VRAI","ERREUR")</f>
        <v>ERREUR</v>
      </c>
    </row>
    <row r="45" spans="1:13" x14ac:dyDescent="0.3">
      <c r="A45" s="17" t="s">
        <v>6</v>
      </c>
      <c r="B45" s="17" t="s">
        <v>146</v>
      </c>
      <c r="C45" s="17" t="s">
        <v>28</v>
      </c>
      <c r="D45" s="17" t="s">
        <v>545</v>
      </c>
      <c r="E45" s="34" t="str">
        <f t="shared" si="0"/>
        <v>Amanlis | Lieu-Dit La Ménarderie</v>
      </c>
      <c r="F45" s="2">
        <v>2</v>
      </c>
      <c r="G45" s="2"/>
      <c r="H45" s="4" t="str">
        <f>IF(G45&lt;&gt;"",LOOKUP(G45,Personnel!$F$2:$F$1000,Personnel!$D$2:$D$1000),"")</f>
        <v/>
      </c>
      <c r="I45" s="4"/>
      <c r="J45" s="4"/>
      <c r="K45" s="79"/>
      <c r="L45" s="79"/>
      <c r="M45" s="4" t="str">
        <f>IF(Adresse[[#This Row],[Nombre de Boites ]]=SUM(Adresse[[#This Row],[Nombre de Distribués]:[Nombre de Non-Distribué ]]),"VRAI","ERREUR")</f>
        <v>ERREUR</v>
      </c>
    </row>
    <row r="46" spans="1:13" x14ac:dyDescent="0.3">
      <c r="A46" s="17" t="s">
        <v>6</v>
      </c>
      <c r="B46" s="17" t="s">
        <v>146</v>
      </c>
      <c r="C46" s="17" t="s">
        <v>28</v>
      </c>
      <c r="D46" s="17" t="s">
        <v>546</v>
      </c>
      <c r="E46" s="34" t="str">
        <f t="shared" si="0"/>
        <v>Amanlis | Lieu-Dit La Mettrie</v>
      </c>
      <c r="F46" s="2">
        <v>1</v>
      </c>
      <c r="G46" s="2"/>
      <c r="H46" s="4" t="str">
        <f>IF(G46&lt;&gt;"",LOOKUP(G46,Personnel!$F$2:$F$1000,Personnel!$D$2:$D$1000),"")</f>
        <v/>
      </c>
      <c r="I46" s="4"/>
      <c r="J46" s="4"/>
      <c r="K46" s="79"/>
      <c r="L46" s="79"/>
      <c r="M46" s="4" t="str">
        <f>IF(Adresse[[#This Row],[Nombre de Boites ]]=SUM(Adresse[[#This Row],[Nombre de Distribués]:[Nombre de Non-Distribué ]]),"VRAI","ERREUR")</f>
        <v>ERREUR</v>
      </c>
    </row>
    <row r="47" spans="1:13" x14ac:dyDescent="0.3">
      <c r="A47" s="17" t="s">
        <v>6</v>
      </c>
      <c r="B47" s="17" t="s">
        <v>146</v>
      </c>
      <c r="C47" s="17" t="s">
        <v>28</v>
      </c>
      <c r="D47" s="17" t="s">
        <v>547</v>
      </c>
      <c r="E47" s="34" t="str">
        <f t="shared" si="0"/>
        <v>Amanlis | Lieu-Dit La Mulonnais</v>
      </c>
      <c r="F47" s="2">
        <v>2</v>
      </c>
      <c r="G47" s="2"/>
      <c r="H47" s="4" t="str">
        <f>IF(G47&lt;&gt;"",LOOKUP(G47,Personnel!$F$2:$F$1000,Personnel!$D$2:$D$1000),"")</f>
        <v/>
      </c>
      <c r="I47" s="4"/>
      <c r="J47" s="4"/>
      <c r="K47" s="79"/>
      <c r="L47" s="79"/>
      <c r="M47" s="4" t="str">
        <f>IF(Adresse[[#This Row],[Nombre de Boites ]]=SUM(Adresse[[#This Row],[Nombre de Distribués]:[Nombre de Non-Distribué ]]),"VRAI","ERREUR")</f>
        <v>ERREUR</v>
      </c>
    </row>
    <row r="48" spans="1:13" x14ac:dyDescent="0.3">
      <c r="A48" s="17" t="s">
        <v>6</v>
      </c>
      <c r="B48" s="17" t="s">
        <v>146</v>
      </c>
      <c r="C48" s="17" t="s">
        <v>30</v>
      </c>
      <c r="D48" s="17" t="s">
        <v>548</v>
      </c>
      <c r="E48" s="34" t="str">
        <f t="shared" si="0"/>
        <v>Amanlis | Lieu-Dit Les Murailles</v>
      </c>
      <c r="F48" s="2">
        <v>1</v>
      </c>
      <c r="G48" s="2"/>
      <c r="H48" s="4" t="str">
        <f>IF(G48&lt;&gt;"",LOOKUP(G48,Personnel!$F$2:$F$1000,Personnel!$D$2:$D$1000),"")</f>
        <v/>
      </c>
      <c r="I48" s="4"/>
      <c r="J48" s="4"/>
      <c r="K48" s="79"/>
      <c r="L48" s="79"/>
      <c r="M48" s="4" t="str">
        <f>IF(Adresse[[#This Row],[Nombre de Boites ]]=SUM(Adresse[[#This Row],[Nombre de Distribués]:[Nombre de Non-Distribué ]]),"VRAI","ERREUR")</f>
        <v>ERREUR</v>
      </c>
    </row>
    <row r="49" spans="1:13" x14ac:dyDescent="0.3">
      <c r="A49" s="17" t="s">
        <v>6</v>
      </c>
      <c r="B49" s="17" t="s">
        <v>146</v>
      </c>
      <c r="C49" s="17" t="s">
        <v>30</v>
      </c>
      <c r="D49" s="17" t="s">
        <v>549</v>
      </c>
      <c r="E49" s="34" t="str">
        <f t="shared" si="0"/>
        <v>Amanlis | Lieu-Dit Les Musses</v>
      </c>
      <c r="F49" s="2">
        <v>6</v>
      </c>
      <c r="G49" s="2"/>
      <c r="H49" s="4" t="str">
        <f>IF(G49&lt;&gt;"",LOOKUP(G49,Personnel!$F$2:$F$1000,Personnel!$D$2:$D$1000),"")</f>
        <v/>
      </c>
      <c r="I49" s="4"/>
      <c r="J49" s="4"/>
      <c r="K49" s="79"/>
      <c r="L49" s="79"/>
      <c r="M49" s="4" t="str">
        <f>IF(Adresse[[#This Row],[Nombre de Boites ]]=SUM(Adresse[[#This Row],[Nombre de Distribués]:[Nombre de Non-Distribué ]]),"VRAI","ERREUR")</f>
        <v>ERREUR</v>
      </c>
    </row>
    <row r="50" spans="1:13" x14ac:dyDescent="0.3">
      <c r="A50" s="17" t="s">
        <v>6</v>
      </c>
      <c r="B50" s="17" t="s">
        <v>146</v>
      </c>
      <c r="C50" s="17"/>
      <c r="D50" s="17" t="s">
        <v>550</v>
      </c>
      <c r="E50" s="34" t="str">
        <f t="shared" si="0"/>
        <v>Amanlis | Lieu-Dit Néron</v>
      </c>
      <c r="F50" s="2">
        <v>26</v>
      </c>
      <c r="G50" s="2"/>
      <c r="H50" s="4" t="str">
        <f>IF(G50&lt;&gt;"",LOOKUP(G50,Personnel!$F$2:$F$1000,Personnel!$D$2:$D$1000),"")</f>
        <v/>
      </c>
      <c r="I50" s="4"/>
      <c r="J50" s="4"/>
      <c r="K50" s="79"/>
      <c r="L50" s="79"/>
      <c r="M50" s="4" t="str">
        <f>IF(Adresse[[#This Row],[Nombre de Boites ]]=SUM(Adresse[[#This Row],[Nombre de Distribués]:[Nombre de Non-Distribué ]]),"VRAI","ERREUR")</f>
        <v>ERREUR</v>
      </c>
    </row>
    <row r="51" spans="1:13" x14ac:dyDescent="0.3">
      <c r="A51" s="17" t="s">
        <v>6</v>
      </c>
      <c r="B51" s="17" t="s">
        <v>146</v>
      </c>
      <c r="C51" s="17"/>
      <c r="D51" s="17" t="s">
        <v>551</v>
      </c>
      <c r="E51" s="34" t="str">
        <f t="shared" si="0"/>
        <v>Amanlis | Lieu-Dit Panlièvre</v>
      </c>
      <c r="F51" s="2">
        <v>8</v>
      </c>
      <c r="G51" s="2"/>
      <c r="H51" s="4" t="str">
        <f>IF(G51&lt;&gt;"",LOOKUP(G51,Personnel!$F$2:$F$1000,Personnel!$D$2:$D$1000),"")</f>
        <v/>
      </c>
      <c r="I51" s="4"/>
      <c r="J51" s="4"/>
      <c r="K51" s="79"/>
      <c r="L51" s="79"/>
      <c r="M51" s="4" t="str">
        <f>IF(Adresse[[#This Row],[Nombre de Boites ]]=SUM(Adresse[[#This Row],[Nombre de Distribués]:[Nombre de Non-Distribué ]]),"VRAI","ERREUR")</f>
        <v>ERREUR</v>
      </c>
    </row>
    <row r="52" spans="1:13" x14ac:dyDescent="0.3">
      <c r="A52" s="17" t="s">
        <v>6</v>
      </c>
      <c r="B52" s="17" t="s">
        <v>146</v>
      </c>
      <c r="C52" s="17" t="s">
        <v>29</v>
      </c>
      <c r="D52" s="17" t="s">
        <v>552</v>
      </c>
      <c r="E52" s="34" t="str">
        <f t="shared" si="0"/>
        <v>Amanlis | Lieu-Dit Le Pavail</v>
      </c>
      <c r="F52" s="2">
        <v>1</v>
      </c>
      <c r="G52" s="2"/>
      <c r="H52" s="4" t="str">
        <f>IF(G52&lt;&gt;"",LOOKUP(G52,Personnel!$F$2:$F$1000,Personnel!$D$2:$D$1000),"")</f>
        <v/>
      </c>
      <c r="I52" s="4"/>
      <c r="J52" s="4"/>
      <c r="K52" s="79"/>
      <c r="L52" s="79"/>
      <c r="M52" s="4" t="str">
        <f>IF(Adresse[[#This Row],[Nombre de Boites ]]=SUM(Adresse[[#This Row],[Nombre de Distribués]:[Nombre de Non-Distribué ]]),"VRAI","ERREUR")</f>
        <v>ERREUR</v>
      </c>
    </row>
    <row r="53" spans="1:13" x14ac:dyDescent="0.3">
      <c r="A53" s="17" t="s">
        <v>6</v>
      </c>
      <c r="B53" s="17" t="s">
        <v>146</v>
      </c>
      <c r="C53" s="17" t="s">
        <v>28</v>
      </c>
      <c r="D53" s="17" t="s">
        <v>553</v>
      </c>
      <c r="E53" s="34" t="str">
        <f t="shared" si="0"/>
        <v>Amanlis | Lieu-Dit La Pellerie</v>
      </c>
      <c r="F53" s="2">
        <v>1</v>
      </c>
      <c r="G53" s="2"/>
      <c r="H53" s="4" t="str">
        <f>IF(G53&lt;&gt;"",LOOKUP(G53,Personnel!$F$2:$F$1000,Personnel!$D$2:$D$1000),"")</f>
        <v/>
      </c>
      <c r="I53" s="4"/>
      <c r="J53" s="4"/>
      <c r="K53" s="79"/>
      <c r="L53" s="79"/>
      <c r="M53" s="4" t="str">
        <f>IF(Adresse[[#This Row],[Nombre de Boites ]]=SUM(Adresse[[#This Row],[Nombre de Distribués]:[Nombre de Non-Distribué ]]),"VRAI","ERREUR")</f>
        <v>ERREUR</v>
      </c>
    </row>
    <row r="54" spans="1:13" x14ac:dyDescent="0.3">
      <c r="A54" s="17" t="s">
        <v>6</v>
      </c>
      <c r="B54" s="17" t="s">
        <v>146</v>
      </c>
      <c r="C54" s="17" t="s">
        <v>29</v>
      </c>
      <c r="D54" s="17" t="s">
        <v>554</v>
      </c>
      <c r="E54" s="34" t="str">
        <f t="shared" si="0"/>
        <v>Amanlis | Lieu-Dit Le Petit Bois Robert</v>
      </c>
      <c r="F54" s="2">
        <v>4</v>
      </c>
      <c r="G54" s="2"/>
      <c r="H54" s="4" t="str">
        <f>IF(G54&lt;&gt;"",LOOKUP(G54,Personnel!$F$2:$F$1000,Personnel!$D$2:$D$1000),"")</f>
        <v/>
      </c>
      <c r="I54" s="4"/>
      <c r="J54" s="4"/>
      <c r="K54" s="79"/>
      <c r="L54" s="79"/>
      <c r="M54" s="4" t="str">
        <f>IF(Adresse[[#This Row],[Nombre de Boites ]]=SUM(Adresse[[#This Row],[Nombre de Distribués]:[Nombre de Non-Distribué ]]),"VRAI","ERREUR")</f>
        <v>ERREUR</v>
      </c>
    </row>
    <row r="55" spans="1:13" x14ac:dyDescent="0.3">
      <c r="A55" s="17" t="s">
        <v>6</v>
      </c>
      <c r="B55" s="17" t="s">
        <v>146</v>
      </c>
      <c r="C55" s="17" t="s">
        <v>28</v>
      </c>
      <c r="D55" s="17" t="s">
        <v>555</v>
      </c>
      <c r="E55" s="34" t="str">
        <f t="shared" si="0"/>
        <v>Amanlis | Lieu-Dit La Piardière</v>
      </c>
      <c r="F55" s="2">
        <v>4</v>
      </c>
      <c r="G55" s="2"/>
      <c r="H55" s="4" t="str">
        <f>IF(G55&lt;&gt;"",LOOKUP(G55,Personnel!$F$2:$F$1000,Personnel!$D$2:$D$1000),"")</f>
        <v/>
      </c>
      <c r="I55" s="4"/>
      <c r="J55" s="4"/>
      <c r="K55" s="79"/>
      <c r="L55" s="79"/>
      <c r="M55" s="4" t="str">
        <f>IF(Adresse[[#This Row],[Nombre de Boites ]]=SUM(Adresse[[#This Row],[Nombre de Distribués]:[Nombre de Non-Distribué ]]),"VRAI","ERREUR")</f>
        <v>ERREUR</v>
      </c>
    </row>
    <row r="56" spans="1:13" x14ac:dyDescent="0.3">
      <c r="A56" s="17" t="s">
        <v>6</v>
      </c>
      <c r="B56" s="17" t="s">
        <v>146</v>
      </c>
      <c r="C56" s="17" t="s">
        <v>29</v>
      </c>
      <c r="D56" s="17" t="s">
        <v>556</v>
      </c>
      <c r="E56" s="34" t="str">
        <f t="shared" si="0"/>
        <v>Amanlis | Lieu-Dit Le Pont de Seiche</v>
      </c>
      <c r="F56" s="2">
        <v>4</v>
      </c>
      <c r="G56" s="2"/>
      <c r="H56" s="4" t="str">
        <f>IF(G56&lt;&gt;"",LOOKUP(G56,Personnel!$F$2:$F$1000,Personnel!$D$2:$D$1000),"")</f>
        <v/>
      </c>
      <c r="I56" s="4"/>
      <c r="J56" s="4"/>
      <c r="K56" s="79"/>
      <c r="L56" s="79"/>
      <c r="M56" s="4" t="str">
        <f>IF(Adresse[[#This Row],[Nombre de Boites ]]=SUM(Adresse[[#This Row],[Nombre de Distribués]:[Nombre de Non-Distribué ]]),"VRAI","ERREUR")</f>
        <v>ERREUR</v>
      </c>
    </row>
    <row r="57" spans="1:13" x14ac:dyDescent="0.3">
      <c r="A57" s="17" t="s">
        <v>6</v>
      </c>
      <c r="B57" s="17" t="s">
        <v>146</v>
      </c>
      <c r="C57" s="17" t="s">
        <v>28</v>
      </c>
      <c r="D57" s="17" t="s">
        <v>557</v>
      </c>
      <c r="E57" s="34" t="str">
        <f t="shared" si="0"/>
        <v>Amanlis | Lieu-Dit La Pontais</v>
      </c>
      <c r="F57" s="2">
        <v>7</v>
      </c>
      <c r="G57" s="2"/>
      <c r="H57" s="4" t="str">
        <f>IF(G57&lt;&gt;"",LOOKUP(G57,Personnel!$F$2:$F$1000,Personnel!$D$2:$D$1000),"")</f>
        <v/>
      </c>
      <c r="I57" s="4"/>
      <c r="J57" s="4"/>
      <c r="K57" s="79"/>
      <c r="L57" s="79"/>
      <c r="M57" s="4" t="str">
        <f>IF(Adresse[[#This Row],[Nombre de Boites ]]=SUM(Adresse[[#This Row],[Nombre de Distribués]:[Nombre de Non-Distribué ]]),"VRAI","ERREUR")</f>
        <v>ERREUR</v>
      </c>
    </row>
    <row r="58" spans="1:13" x14ac:dyDescent="0.3">
      <c r="A58" s="17" t="s">
        <v>6</v>
      </c>
      <c r="B58" s="17" t="s">
        <v>146</v>
      </c>
      <c r="C58" s="17" t="s">
        <v>28</v>
      </c>
      <c r="D58" s="17" t="s">
        <v>558</v>
      </c>
      <c r="E58" s="34" t="str">
        <f t="shared" si="0"/>
        <v>Amanlis | Lieu-Dit La Pouardière</v>
      </c>
      <c r="F58" s="2">
        <v>1</v>
      </c>
      <c r="G58" s="2"/>
      <c r="H58" s="4" t="str">
        <f>IF(G58&lt;&gt;"",LOOKUP(G58,Personnel!$F$2:$F$1000,Personnel!$D$2:$D$1000),"")</f>
        <v/>
      </c>
      <c r="I58" s="4"/>
      <c r="J58" s="4"/>
      <c r="K58" s="79"/>
      <c r="L58" s="79"/>
      <c r="M58" s="4" t="str">
        <f>IF(Adresse[[#This Row],[Nombre de Boites ]]=SUM(Adresse[[#This Row],[Nombre de Distribués]:[Nombre de Non-Distribué ]]),"VRAI","ERREUR")</f>
        <v>ERREUR</v>
      </c>
    </row>
    <row r="59" spans="1:13" x14ac:dyDescent="0.3">
      <c r="A59" s="17" t="s">
        <v>6</v>
      </c>
      <c r="B59" s="17" t="s">
        <v>146</v>
      </c>
      <c r="C59" s="17" t="s">
        <v>29</v>
      </c>
      <c r="D59" s="17" t="s">
        <v>559</v>
      </c>
      <c r="E59" s="34" t="str">
        <f t="shared" si="0"/>
        <v>Amanlis | Lieu-Dit Le Prés de Jussé</v>
      </c>
      <c r="F59" s="2">
        <v>1</v>
      </c>
      <c r="G59" s="2"/>
      <c r="H59" s="4" t="str">
        <f>IF(G59&lt;&gt;"",LOOKUP(G59,Personnel!$F$2:$F$1000,Personnel!$D$2:$D$1000),"")</f>
        <v/>
      </c>
      <c r="I59" s="4"/>
      <c r="J59" s="4"/>
      <c r="K59" s="79"/>
      <c r="L59" s="79"/>
      <c r="M59" s="4" t="str">
        <f>IF(Adresse[[#This Row],[Nombre de Boites ]]=SUM(Adresse[[#This Row],[Nombre de Distribués]:[Nombre de Non-Distribué ]]),"VRAI","ERREUR")</f>
        <v>ERREUR</v>
      </c>
    </row>
    <row r="60" spans="1:13" x14ac:dyDescent="0.3">
      <c r="A60" s="17" t="s">
        <v>6</v>
      </c>
      <c r="B60" s="17" t="s">
        <v>146</v>
      </c>
      <c r="C60" s="17" t="s">
        <v>28</v>
      </c>
      <c r="D60" s="17" t="s">
        <v>560</v>
      </c>
      <c r="E60" s="34" t="str">
        <f t="shared" si="0"/>
        <v>Amanlis | Lieu-Dit La Pucelais</v>
      </c>
      <c r="F60" s="2">
        <v>9</v>
      </c>
      <c r="G60" s="2"/>
      <c r="H60" s="4" t="str">
        <f>IF(G60&lt;&gt;"",LOOKUP(G60,Personnel!$F$2:$F$1000,Personnel!$D$2:$D$1000),"")</f>
        <v/>
      </c>
      <c r="I60" s="4"/>
      <c r="J60" s="4"/>
      <c r="K60" s="79"/>
      <c r="L60" s="79"/>
      <c r="M60" s="4" t="str">
        <f>IF(Adresse[[#This Row],[Nombre de Boites ]]=SUM(Adresse[[#This Row],[Nombre de Distribués]:[Nombre de Non-Distribué ]]),"VRAI","ERREUR")</f>
        <v>ERREUR</v>
      </c>
    </row>
    <row r="61" spans="1:13" x14ac:dyDescent="0.3">
      <c r="A61" s="17" t="s">
        <v>6</v>
      </c>
      <c r="B61" s="17" t="s">
        <v>146</v>
      </c>
      <c r="C61" s="17" t="s">
        <v>28</v>
      </c>
      <c r="D61" s="17" t="s">
        <v>561</v>
      </c>
      <c r="E61" s="34" t="str">
        <f t="shared" si="0"/>
        <v>Amanlis | Lieu-Dit La Rehorie</v>
      </c>
      <c r="F61" s="2">
        <v>11</v>
      </c>
      <c r="G61" s="2"/>
      <c r="H61" s="4" t="str">
        <f>IF(G61&lt;&gt;"",LOOKUP(G61,Personnel!$F$2:$F$1000,Personnel!$D$2:$D$1000),"")</f>
        <v/>
      </c>
      <c r="I61" s="4"/>
      <c r="J61" s="4"/>
      <c r="K61" s="79"/>
      <c r="L61" s="79"/>
      <c r="M61" s="4" t="str">
        <f>IF(Adresse[[#This Row],[Nombre de Boites ]]=SUM(Adresse[[#This Row],[Nombre de Distribués]:[Nombre de Non-Distribué ]]),"VRAI","ERREUR")</f>
        <v>ERREUR</v>
      </c>
    </row>
    <row r="62" spans="1:13" x14ac:dyDescent="0.3">
      <c r="A62" s="17" t="s">
        <v>6</v>
      </c>
      <c r="B62" s="17" t="s">
        <v>146</v>
      </c>
      <c r="C62" s="17" t="s">
        <v>28</v>
      </c>
      <c r="D62" s="17" t="s">
        <v>562</v>
      </c>
      <c r="E62" s="34" t="str">
        <f t="shared" si="0"/>
        <v>Amanlis | Lieu-Dit La Rivière</v>
      </c>
      <c r="F62" s="2">
        <v>6</v>
      </c>
      <c r="G62" s="2"/>
      <c r="H62" s="4" t="str">
        <f>IF(G62&lt;&gt;"",LOOKUP(G62,Personnel!$F$2:$F$1000,Personnel!$D$2:$D$1000),"")</f>
        <v/>
      </c>
      <c r="I62" s="4"/>
      <c r="J62" s="4"/>
      <c r="K62" s="79"/>
      <c r="L62" s="79"/>
      <c r="M62" s="4" t="str">
        <f>IF(Adresse[[#This Row],[Nombre de Boites ]]=SUM(Adresse[[#This Row],[Nombre de Distribués]:[Nombre de Non-Distribué ]]),"VRAI","ERREUR")</f>
        <v>ERREUR</v>
      </c>
    </row>
    <row r="63" spans="1:13" x14ac:dyDescent="0.3">
      <c r="A63" s="17" t="s">
        <v>6</v>
      </c>
      <c r="B63" s="17" t="s">
        <v>146</v>
      </c>
      <c r="C63" s="17" t="s">
        <v>29</v>
      </c>
      <c r="D63" s="17" t="s">
        <v>442</v>
      </c>
      <c r="E63" s="34" t="str">
        <f t="shared" si="0"/>
        <v>Amanlis | Lieu-Dit Le Rocher</v>
      </c>
      <c r="F63" s="2">
        <v>3</v>
      </c>
      <c r="G63" s="2"/>
      <c r="H63" s="4" t="str">
        <f>IF(G63&lt;&gt;"",LOOKUP(G63,Personnel!$F$2:$F$1000,Personnel!$D$2:$D$1000),"")</f>
        <v/>
      </c>
      <c r="I63" s="4"/>
      <c r="J63" s="4"/>
      <c r="K63" s="79"/>
      <c r="L63" s="79"/>
      <c r="M63" s="4" t="str">
        <f>IF(Adresse[[#This Row],[Nombre de Boites ]]=SUM(Adresse[[#This Row],[Nombre de Distribués]:[Nombre de Non-Distribué ]]),"VRAI","ERREUR")</f>
        <v>ERREUR</v>
      </c>
    </row>
    <row r="64" spans="1:13" x14ac:dyDescent="0.3">
      <c r="A64" s="17" t="s">
        <v>6</v>
      </c>
      <c r="B64" s="17" t="s">
        <v>146</v>
      </c>
      <c r="C64" s="17"/>
      <c r="D64" s="17" t="s">
        <v>563</v>
      </c>
      <c r="E64" s="34" t="str">
        <f t="shared" si="0"/>
        <v>Amanlis | Lieu-Dit Saivin</v>
      </c>
      <c r="F64" s="2">
        <v>9</v>
      </c>
      <c r="G64" s="2"/>
      <c r="H64" s="4" t="str">
        <f>IF(G64&lt;&gt;"",LOOKUP(G64,Personnel!$F$2:$F$1000,Personnel!$D$2:$D$1000),"")</f>
        <v/>
      </c>
      <c r="I64" s="4"/>
      <c r="J64" s="4"/>
      <c r="K64" s="79"/>
      <c r="L64" s="79"/>
      <c r="M64" s="4" t="str">
        <f>IF(Adresse[[#This Row],[Nombre de Boites ]]=SUM(Adresse[[#This Row],[Nombre de Distribués]:[Nombre de Non-Distribué ]]),"VRAI","ERREUR")</f>
        <v>ERREUR</v>
      </c>
    </row>
    <row r="65" spans="1:13" x14ac:dyDescent="0.3">
      <c r="A65" s="17" t="s">
        <v>6</v>
      </c>
      <c r="B65" s="17" t="s">
        <v>146</v>
      </c>
      <c r="C65" s="17"/>
      <c r="D65" s="17" t="s">
        <v>564</v>
      </c>
      <c r="E65" s="34" t="str">
        <f t="shared" si="0"/>
        <v>Amanlis | Lieu-Dit Séran</v>
      </c>
      <c r="F65" s="2">
        <v>13</v>
      </c>
      <c r="G65" s="2"/>
      <c r="H65" s="4" t="str">
        <f>IF(G65&lt;&gt;"",LOOKUP(G65,Personnel!$F$2:$F$1000,Personnel!$D$2:$D$1000),"")</f>
        <v/>
      </c>
      <c r="I65" s="4"/>
      <c r="J65" s="4"/>
      <c r="K65" s="79"/>
      <c r="L65" s="79"/>
      <c r="M65" s="4" t="str">
        <f>IF(Adresse[[#This Row],[Nombre de Boites ]]=SUM(Adresse[[#This Row],[Nombre de Distribués]:[Nombre de Non-Distribué ]]),"VRAI","ERREUR")</f>
        <v>ERREUR</v>
      </c>
    </row>
    <row r="66" spans="1:13" x14ac:dyDescent="0.3">
      <c r="A66" s="17" t="s">
        <v>6</v>
      </c>
      <c r="B66" s="17" t="s">
        <v>146</v>
      </c>
      <c r="C66" s="17" t="s">
        <v>29</v>
      </c>
      <c r="D66" s="17" t="s">
        <v>565</v>
      </c>
      <c r="E66" s="34" t="str">
        <f t="shared" ref="E66:E129" si="1">TRIM(A66 &amp; " | " &amp; B66 &amp; " " &amp; IF(C66="", "", C66) &amp; " " &amp; D66)</f>
        <v>Amanlis | Lieu-Dit Le Servenier</v>
      </c>
      <c r="F66" s="2">
        <v>1</v>
      </c>
      <c r="G66" s="2"/>
      <c r="H66" s="4" t="str">
        <f>IF(G66&lt;&gt;"",LOOKUP(G66,Personnel!$F$2:$F$1000,Personnel!$D$2:$D$1000),"")</f>
        <v/>
      </c>
      <c r="I66" s="4"/>
      <c r="J66" s="4"/>
      <c r="K66" s="79"/>
      <c r="L66" s="79"/>
      <c r="M66" s="4" t="str">
        <f>IF(Adresse[[#This Row],[Nombre de Boites ]]=SUM(Adresse[[#This Row],[Nombre de Distribués]:[Nombre de Non-Distribué ]]),"VRAI","ERREUR")</f>
        <v>ERREUR</v>
      </c>
    </row>
    <row r="67" spans="1:13" x14ac:dyDescent="0.3">
      <c r="A67" s="17" t="s">
        <v>6</v>
      </c>
      <c r="B67" s="17" t="s">
        <v>146</v>
      </c>
      <c r="C67" s="17" t="s">
        <v>29</v>
      </c>
      <c r="D67" s="17" t="s">
        <v>566</v>
      </c>
      <c r="E67" s="34" t="str">
        <f t="shared" si="1"/>
        <v>Amanlis | Lieu-Dit Le Servenier de la Réhorie</v>
      </c>
      <c r="F67" s="2">
        <v>1</v>
      </c>
      <c r="G67" s="2"/>
      <c r="H67" s="4" t="str">
        <f>IF(G67&lt;&gt;"",LOOKUP(G67,Personnel!$F$2:$F$1000,Personnel!$D$2:$D$1000),"")</f>
        <v/>
      </c>
      <c r="I67" s="4"/>
      <c r="J67" s="4"/>
      <c r="K67" s="79"/>
      <c r="L67" s="79"/>
      <c r="M67" s="4" t="str">
        <f>IF(Adresse[[#This Row],[Nombre de Boites ]]=SUM(Adresse[[#This Row],[Nombre de Distribués]:[Nombre de Non-Distribué ]]),"VRAI","ERREUR")</f>
        <v>ERREUR</v>
      </c>
    </row>
    <row r="68" spans="1:13" x14ac:dyDescent="0.3">
      <c r="A68" s="17" t="s">
        <v>6</v>
      </c>
      <c r="B68" s="17" t="s">
        <v>146</v>
      </c>
      <c r="C68" s="17" t="s">
        <v>28</v>
      </c>
      <c r="D68" s="17" t="s">
        <v>458</v>
      </c>
      <c r="E68" s="34" t="str">
        <f t="shared" si="1"/>
        <v>Amanlis | Lieu-Dit La Sortoire</v>
      </c>
      <c r="F68" s="2">
        <v>5</v>
      </c>
      <c r="G68" s="2"/>
      <c r="H68" s="4" t="str">
        <f>IF(G68&lt;&gt;"",LOOKUP(G68,Personnel!$F$2:$F$1000,Personnel!$D$2:$D$1000),"")</f>
        <v/>
      </c>
      <c r="I68" s="4"/>
      <c r="J68" s="4"/>
      <c r="K68" s="79"/>
      <c r="L68" s="79"/>
      <c r="M68" s="4" t="str">
        <f>IF(Adresse[[#This Row],[Nombre de Boites ]]=SUM(Adresse[[#This Row],[Nombre de Distribués]:[Nombre de Non-Distribué ]]),"VRAI","ERREUR")</f>
        <v>ERREUR</v>
      </c>
    </row>
    <row r="69" spans="1:13" x14ac:dyDescent="0.3">
      <c r="A69" s="17" t="s">
        <v>6</v>
      </c>
      <c r="B69" s="17" t="s">
        <v>146</v>
      </c>
      <c r="C69" s="17" t="s">
        <v>30</v>
      </c>
      <c r="D69" s="17" t="s">
        <v>567</v>
      </c>
      <c r="E69" s="34" t="str">
        <f t="shared" si="1"/>
        <v>Amanlis | Lieu-Dit Les Tais</v>
      </c>
      <c r="F69" s="2">
        <v>5</v>
      </c>
      <c r="G69" s="2"/>
      <c r="H69" s="4" t="str">
        <f>IF(G69&lt;&gt;"",LOOKUP(G69,Personnel!$F$2:$F$1000,Personnel!$D$2:$D$1000),"")</f>
        <v/>
      </c>
      <c r="I69" s="4"/>
      <c r="J69" s="4"/>
      <c r="K69" s="79"/>
      <c r="L69" s="79"/>
      <c r="M69" s="4" t="str">
        <f>IF(Adresse[[#This Row],[Nombre de Boites ]]=SUM(Adresse[[#This Row],[Nombre de Distribués]:[Nombre de Non-Distribué ]]),"VRAI","ERREUR")</f>
        <v>ERREUR</v>
      </c>
    </row>
    <row r="70" spans="1:13" x14ac:dyDescent="0.3">
      <c r="A70" s="17" t="s">
        <v>6</v>
      </c>
      <c r="B70" s="17" t="s">
        <v>146</v>
      </c>
      <c r="C70" s="17" t="s">
        <v>28</v>
      </c>
      <c r="D70" s="17" t="s">
        <v>568</v>
      </c>
      <c r="E70" s="34" t="str">
        <f t="shared" si="1"/>
        <v>Amanlis | Lieu-Dit La Tionnais</v>
      </c>
      <c r="F70" s="2">
        <v>1</v>
      </c>
      <c r="G70" s="2"/>
      <c r="H70" s="4" t="str">
        <f>IF(G70&lt;&gt;"",LOOKUP(G70,Personnel!$F$2:$F$1000,Personnel!$D$2:$D$1000),"")</f>
        <v/>
      </c>
      <c r="I70" s="4"/>
      <c r="J70" s="4"/>
      <c r="K70" s="79"/>
      <c r="L70" s="79"/>
      <c r="M70" s="4" t="str">
        <f>IF(Adresse[[#This Row],[Nombre de Boites ]]=SUM(Adresse[[#This Row],[Nombre de Distribués]:[Nombre de Non-Distribué ]]),"VRAI","ERREUR")</f>
        <v>ERREUR</v>
      </c>
    </row>
    <row r="71" spans="1:13" x14ac:dyDescent="0.3">
      <c r="A71" s="17" t="s">
        <v>6</v>
      </c>
      <c r="B71" s="17" t="s">
        <v>146</v>
      </c>
      <c r="C71" s="17" t="s">
        <v>28</v>
      </c>
      <c r="D71" s="17" t="s">
        <v>569</v>
      </c>
      <c r="E71" s="34" t="str">
        <f t="shared" si="1"/>
        <v>Amanlis | Lieu-Dit La Tonnandière</v>
      </c>
      <c r="F71" s="2">
        <v>1</v>
      </c>
      <c r="G71" s="2"/>
      <c r="H71" s="4" t="str">
        <f>IF(G71&lt;&gt;"",LOOKUP(G71,Personnel!$F$2:$F$1000,Personnel!$D$2:$D$1000),"")</f>
        <v/>
      </c>
      <c r="I71" s="4"/>
      <c r="J71" s="4"/>
      <c r="K71" s="79"/>
      <c r="L71" s="79"/>
      <c r="M71" s="4" t="str">
        <f>IF(Adresse[[#This Row],[Nombre de Boites ]]=SUM(Adresse[[#This Row],[Nombre de Distribués]:[Nombre de Non-Distribué ]]),"VRAI","ERREUR")</f>
        <v>ERREUR</v>
      </c>
    </row>
    <row r="72" spans="1:13" x14ac:dyDescent="0.3">
      <c r="A72" s="17" t="s">
        <v>6</v>
      </c>
      <c r="B72" s="17" t="s">
        <v>146</v>
      </c>
      <c r="C72" s="17" t="s">
        <v>28</v>
      </c>
      <c r="D72" s="17" t="s">
        <v>570</v>
      </c>
      <c r="E72" s="34" t="str">
        <f t="shared" si="1"/>
        <v>Amanlis | Lieu-Dit La Touche de Néron</v>
      </c>
      <c r="F72" s="2">
        <v>6</v>
      </c>
      <c r="G72" s="2"/>
      <c r="H72" s="4" t="str">
        <f>IF(G72&lt;&gt;"",LOOKUP(G72,Personnel!$F$2:$F$1000,Personnel!$D$2:$D$1000),"")</f>
        <v/>
      </c>
      <c r="I72" s="4"/>
      <c r="J72" s="4"/>
      <c r="K72" s="79"/>
      <c r="L72" s="79"/>
      <c r="M72" s="4" t="str">
        <f>IF(Adresse[[#This Row],[Nombre de Boites ]]=SUM(Adresse[[#This Row],[Nombre de Distribués]:[Nombre de Non-Distribué ]]),"VRAI","ERREUR")</f>
        <v>ERREUR</v>
      </c>
    </row>
    <row r="73" spans="1:13" x14ac:dyDescent="0.3">
      <c r="A73" s="17" t="s">
        <v>6</v>
      </c>
      <c r="B73" s="17" t="s">
        <v>146</v>
      </c>
      <c r="C73" s="17" t="s">
        <v>28</v>
      </c>
      <c r="D73" s="17" t="s">
        <v>571</v>
      </c>
      <c r="E73" s="34" t="str">
        <f t="shared" si="1"/>
        <v>Amanlis | Lieu-Dit La Trancharderie</v>
      </c>
      <c r="F73" s="2">
        <v>3</v>
      </c>
      <c r="G73" s="2"/>
      <c r="H73" s="4" t="str">
        <f>IF(G73&lt;&gt;"",LOOKUP(G73,Personnel!$F$2:$F$1000,Personnel!$D$2:$D$1000),"")</f>
        <v/>
      </c>
      <c r="I73" s="4"/>
      <c r="J73" s="4"/>
      <c r="K73" s="79"/>
      <c r="L73" s="79"/>
      <c r="M73" s="4" t="str">
        <f>IF(Adresse[[#This Row],[Nombre de Boites ]]=SUM(Adresse[[#This Row],[Nombre de Distribués]:[Nombre de Non-Distribué ]]),"VRAI","ERREUR")</f>
        <v>ERREUR</v>
      </c>
    </row>
    <row r="74" spans="1:13" x14ac:dyDescent="0.3">
      <c r="A74" s="17" t="s">
        <v>6</v>
      </c>
      <c r="B74" s="17" t="s">
        <v>146</v>
      </c>
      <c r="C74" s="17"/>
      <c r="D74" s="17" t="s">
        <v>475</v>
      </c>
      <c r="E74" s="34" t="str">
        <f t="shared" si="1"/>
        <v>Amanlis | Lieu-Dit Tremblais</v>
      </c>
      <c r="F74" s="2">
        <v>1</v>
      </c>
      <c r="G74" s="2"/>
      <c r="H74" s="4" t="str">
        <f>IF(G74&lt;&gt;"",LOOKUP(G74,Personnel!$F$2:$F$1000,Personnel!$D$2:$D$1000),"")</f>
        <v/>
      </c>
      <c r="I74" s="4"/>
      <c r="J74" s="4"/>
      <c r="K74" s="79"/>
      <c r="L74" s="79"/>
      <c r="M74" s="4" t="str">
        <f>IF(Adresse[[#This Row],[Nombre de Boites ]]=SUM(Adresse[[#This Row],[Nombre de Distribués]:[Nombre de Non-Distribué ]]),"VRAI","ERREUR")</f>
        <v>ERREUR</v>
      </c>
    </row>
    <row r="75" spans="1:13" x14ac:dyDescent="0.3">
      <c r="A75" s="17" t="s">
        <v>6</v>
      </c>
      <c r="B75" s="17" t="s">
        <v>146</v>
      </c>
      <c r="C75" s="17" t="s">
        <v>28</v>
      </c>
      <c r="D75" s="17" t="s">
        <v>572</v>
      </c>
      <c r="E75" s="34" t="str">
        <f t="shared" si="1"/>
        <v>Amanlis | Lieu-Dit La Trincardière</v>
      </c>
      <c r="F75" s="2">
        <v>4</v>
      </c>
      <c r="G75" s="2"/>
      <c r="H75" s="4" t="str">
        <f>IF(G75&lt;&gt;"",LOOKUP(G75,Personnel!$F$2:$F$1000,Personnel!$D$2:$D$1000),"")</f>
        <v/>
      </c>
      <c r="I75" s="4"/>
      <c r="J75" s="4"/>
      <c r="K75" s="79"/>
      <c r="L75" s="79"/>
      <c r="M75" s="4" t="str">
        <f>IF(Adresse[[#This Row],[Nombre de Boites ]]=SUM(Adresse[[#This Row],[Nombre de Distribués]:[Nombre de Non-Distribué ]]),"VRAI","ERREUR")</f>
        <v>ERREUR</v>
      </c>
    </row>
    <row r="76" spans="1:13" x14ac:dyDescent="0.3">
      <c r="A76" s="17" t="s">
        <v>6</v>
      </c>
      <c r="B76" s="17" t="s">
        <v>146</v>
      </c>
      <c r="C76" s="17"/>
      <c r="D76" s="17" t="s">
        <v>573</v>
      </c>
      <c r="E76" s="34" t="str">
        <f t="shared" si="1"/>
        <v>Amanlis | Lieu-Dit Vasselot</v>
      </c>
      <c r="F76" s="2">
        <v>1</v>
      </c>
      <c r="G76" s="2"/>
      <c r="H76" s="4" t="str">
        <f>IF(G76&lt;&gt;"",LOOKUP(G76,Personnel!$F$2:$F$1000,Personnel!$D$2:$D$1000),"")</f>
        <v/>
      </c>
      <c r="I76" s="4"/>
      <c r="J76" s="4"/>
      <c r="K76" s="79"/>
      <c r="L76" s="79"/>
      <c r="M76" s="4" t="str">
        <f>IF(Adresse[[#This Row],[Nombre de Boites ]]=SUM(Adresse[[#This Row],[Nombre de Distribués]:[Nombre de Non-Distribué ]]),"VRAI","ERREUR")</f>
        <v>ERREUR</v>
      </c>
    </row>
    <row r="77" spans="1:13" x14ac:dyDescent="0.3">
      <c r="A77" s="17" t="s">
        <v>6</v>
      </c>
      <c r="B77" s="17" t="s">
        <v>146</v>
      </c>
      <c r="C77" s="17" t="s">
        <v>29</v>
      </c>
      <c r="D77" s="17" t="s">
        <v>574</v>
      </c>
      <c r="E77" s="34" t="str">
        <f t="shared" si="1"/>
        <v>Amanlis | Lieu-Dit Le Vinoux</v>
      </c>
      <c r="F77" s="2">
        <v>5</v>
      </c>
      <c r="G77" s="2"/>
      <c r="H77" s="4" t="str">
        <f>IF(G77&lt;&gt;"",LOOKUP(G77,Personnel!$F$2:$F$1000,Personnel!$D$2:$D$1000),"")</f>
        <v/>
      </c>
      <c r="I77" s="4"/>
      <c r="J77" s="4"/>
      <c r="K77" s="79"/>
      <c r="L77" s="79"/>
      <c r="M77" s="4" t="str">
        <f>IF(Adresse[[#This Row],[Nombre de Boites ]]=SUM(Adresse[[#This Row],[Nombre de Distribués]:[Nombre de Non-Distribué ]]),"VRAI","ERREUR")</f>
        <v>ERREUR</v>
      </c>
    </row>
    <row r="78" spans="1:13" x14ac:dyDescent="0.3">
      <c r="A78" s="17" t="s">
        <v>7</v>
      </c>
      <c r="B78" s="17" t="s">
        <v>146</v>
      </c>
      <c r="C78" s="17" t="s">
        <v>30</v>
      </c>
      <c r="D78" s="17" t="s">
        <v>576</v>
      </c>
      <c r="E78" s="34" t="str">
        <f t="shared" si="1"/>
        <v>Brie | Lieu-Dit Les 4 Vents</v>
      </c>
      <c r="F78" s="2">
        <v>1</v>
      </c>
      <c r="G78" s="2"/>
      <c r="H78" s="4" t="str">
        <f>IF(G78&lt;&gt;"",LOOKUP(G78,Personnel!$F$2:$F$1000,Personnel!$D$2:$D$1000),"")</f>
        <v/>
      </c>
      <c r="I78" s="4"/>
      <c r="J78" s="4"/>
      <c r="K78" s="79"/>
      <c r="L78" s="79"/>
      <c r="M78" s="4" t="str">
        <f>IF(Adresse[[#This Row],[Nombre de Boites ]]=SUM(Adresse[[#This Row],[Nombre de Distribués]:[Nombre de Non-Distribué ]]),"VRAI","ERREUR")</f>
        <v>ERREUR</v>
      </c>
    </row>
    <row r="79" spans="1:13" x14ac:dyDescent="0.3">
      <c r="A79" s="17" t="s">
        <v>7</v>
      </c>
      <c r="B79" s="17" t="s">
        <v>1</v>
      </c>
      <c r="C79" s="17" t="s">
        <v>23</v>
      </c>
      <c r="D79" s="17" t="s">
        <v>654</v>
      </c>
      <c r="E79" s="34" t="str">
        <f t="shared" si="1"/>
        <v>Brie | Rue D' À Haut</v>
      </c>
      <c r="F79" s="2">
        <v>5</v>
      </c>
      <c r="G79" s="2"/>
      <c r="H79" s="4" t="str">
        <f>IF(G79&lt;&gt;"",LOOKUP(G79,Personnel!$F$2:$F$1000,Personnel!$D$2:$D$1000),"")</f>
        <v/>
      </c>
      <c r="I79" s="4"/>
      <c r="J79" s="4"/>
      <c r="K79" s="79"/>
      <c r="L79" s="79"/>
      <c r="M79" s="4" t="str">
        <f>IF(Adresse[[#This Row],[Nombre de Boites ]]=SUM(Adresse[[#This Row],[Nombre de Distribués]:[Nombre de Non-Distribué ]]),"VRAI","ERREUR")</f>
        <v>ERREUR</v>
      </c>
    </row>
    <row r="80" spans="1:13" x14ac:dyDescent="0.3">
      <c r="A80" s="17" t="s">
        <v>7</v>
      </c>
      <c r="B80" s="17" t="s">
        <v>1</v>
      </c>
      <c r="C80" s="17" t="s">
        <v>23</v>
      </c>
      <c r="D80" s="17" t="s">
        <v>577</v>
      </c>
      <c r="E80" s="34" t="str">
        <f t="shared" si="1"/>
        <v>Brie | Rue D' Anjou</v>
      </c>
      <c r="F80" s="2">
        <v>20</v>
      </c>
      <c r="G80" s="2"/>
      <c r="H80" s="4" t="str">
        <f>IF(G80&lt;&gt;"",LOOKUP(G80,Personnel!$F$2:$F$1000,Personnel!$D$2:$D$1000),"")</f>
        <v/>
      </c>
      <c r="I80" s="4"/>
      <c r="J80" s="4"/>
      <c r="K80" s="79"/>
      <c r="L80" s="79"/>
      <c r="M80" s="4" t="str">
        <f>IF(Adresse[[#This Row],[Nombre de Boites ]]=SUM(Adresse[[#This Row],[Nombre de Distribués]:[Nombre de Non-Distribué ]]),"VRAI","ERREUR")</f>
        <v>ERREUR</v>
      </c>
    </row>
    <row r="81" spans="1:13" x14ac:dyDescent="0.3">
      <c r="A81" s="17" t="s">
        <v>7</v>
      </c>
      <c r="B81" s="17" t="s">
        <v>146</v>
      </c>
      <c r="C81" s="17" t="s">
        <v>30</v>
      </c>
      <c r="D81" s="17" t="s">
        <v>578</v>
      </c>
      <c r="E81" s="34" t="str">
        <f t="shared" si="1"/>
        <v>Brie | Lieu-Dit Les Aubiers</v>
      </c>
      <c r="F81" s="2">
        <v>2</v>
      </c>
      <c r="G81" s="2"/>
      <c r="H81" s="4" t="str">
        <f>IF(G81&lt;&gt;"",LOOKUP(G81,Personnel!$F$2:$F$1000,Personnel!$D$2:$D$1000),"")</f>
        <v/>
      </c>
      <c r="I81" s="4"/>
      <c r="J81" s="4"/>
      <c r="K81" s="79"/>
      <c r="L81" s="79"/>
      <c r="M81" s="4" t="str">
        <f>IF(Adresse[[#This Row],[Nombre de Boites ]]=SUM(Adresse[[#This Row],[Nombre de Distribués]:[Nombre de Non-Distribué ]]),"VRAI","ERREUR")</f>
        <v>ERREUR</v>
      </c>
    </row>
    <row r="82" spans="1:13" x14ac:dyDescent="0.3">
      <c r="A82" s="17" t="s">
        <v>7</v>
      </c>
      <c r="B82" s="17" t="s">
        <v>146</v>
      </c>
      <c r="C82" s="17" t="s">
        <v>30</v>
      </c>
      <c r="D82" s="17" t="s">
        <v>579</v>
      </c>
      <c r="E82" s="34" t="str">
        <f t="shared" si="1"/>
        <v>Brie | Lieu-Dit Les Aunais</v>
      </c>
      <c r="F82" s="2">
        <v>3</v>
      </c>
      <c r="G82" s="2"/>
      <c r="H82" s="4" t="str">
        <f>IF(G82&lt;&gt;"",LOOKUP(G82,Personnel!$F$2:$F$1000,Personnel!$D$2:$D$1000),"")</f>
        <v/>
      </c>
      <c r="I82" s="4"/>
      <c r="J82" s="4"/>
      <c r="K82" s="79"/>
      <c r="L82" s="79"/>
      <c r="M82" s="4" t="str">
        <f>IF(Adresse[[#This Row],[Nombre de Boites ]]=SUM(Adresse[[#This Row],[Nombre de Distribués]:[Nombre de Non-Distribué ]]),"VRAI","ERREUR")</f>
        <v>ERREUR</v>
      </c>
    </row>
    <row r="83" spans="1:13" x14ac:dyDescent="0.3">
      <c r="A83" s="17" t="s">
        <v>7</v>
      </c>
      <c r="B83" s="17" t="s">
        <v>146</v>
      </c>
      <c r="C83" s="17" t="s">
        <v>29</v>
      </c>
      <c r="D83" s="17" t="s">
        <v>580</v>
      </c>
      <c r="E83" s="34" t="str">
        <f t="shared" si="1"/>
        <v>Brie | Lieu-Dit Le Bas Beau Chêne</v>
      </c>
      <c r="F83" s="2">
        <v>1</v>
      </c>
      <c r="G83" s="2"/>
      <c r="H83" s="4" t="str">
        <f>IF(G83&lt;&gt;"",LOOKUP(G83,Personnel!$F$2:$F$1000,Personnel!$D$2:$D$1000),"")</f>
        <v/>
      </c>
      <c r="I83" s="4"/>
      <c r="J83" s="4"/>
      <c r="K83" s="79"/>
      <c r="L83" s="79"/>
      <c r="M83" s="4" t="str">
        <f>IF(Adresse[[#This Row],[Nombre de Boites ]]=SUM(Adresse[[#This Row],[Nombre de Distribués]:[Nombre de Non-Distribué ]]),"VRAI","ERREUR")</f>
        <v>ERREUR</v>
      </c>
    </row>
    <row r="84" spans="1:13" x14ac:dyDescent="0.3">
      <c r="A84" s="17" t="s">
        <v>7</v>
      </c>
      <c r="B84" s="17" t="s">
        <v>146</v>
      </c>
      <c r="C84" s="17" t="s">
        <v>29</v>
      </c>
      <c r="D84" s="17" t="s">
        <v>581</v>
      </c>
      <c r="E84" s="34" t="str">
        <f t="shared" si="1"/>
        <v>Brie | Lieu-Dit Le Bas Breil</v>
      </c>
      <c r="F84" s="2">
        <v>3</v>
      </c>
      <c r="G84" s="2"/>
      <c r="H84" s="4" t="str">
        <f>IF(G84&lt;&gt;"",LOOKUP(G84,Personnel!$F$2:$F$1000,Personnel!$D$2:$D$1000),"")</f>
        <v/>
      </c>
      <c r="I84" s="4"/>
      <c r="J84" s="4"/>
      <c r="K84" s="79"/>
      <c r="L84" s="79"/>
      <c r="M84" s="4" t="str">
        <f>IF(Adresse[[#This Row],[Nombre de Boites ]]=SUM(Adresse[[#This Row],[Nombre de Distribués]:[Nombre de Non-Distribué ]]),"VRAI","ERREUR")</f>
        <v>ERREUR</v>
      </c>
    </row>
    <row r="85" spans="1:13" x14ac:dyDescent="0.3">
      <c r="A85" s="17" t="s">
        <v>7</v>
      </c>
      <c r="B85" s="17" t="s">
        <v>146</v>
      </c>
      <c r="C85" s="17" t="s">
        <v>29</v>
      </c>
      <c r="D85" s="17" t="s">
        <v>582</v>
      </c>
      <c r="E85" s="34" t="str">
        <f t="shared" si="1"/>
        <v>Brie | Lieu-Dit Le Bas Chênel</v>
      </c>
      <c r="F85" s="2">
        <v>1</v>
      </c>
      <c r="G85" s="2"/>
      <c r="H85" s="4" t="str">
        <f>IF(G85&lt;&gt;"",LOOKUP(G85,Personnel!$F$2:$F$1000,Personnel!$D$2:$D$1000),"")</f>
        <v/>
      </c>
      <c r="I85" s="4"/>
      <c r="J85" s="4"/>
      <c r="K85" s="79"/>
      <c r="L85" s="79"/>
      <c r="M85" s="4" t="str">
        <f>IF(Adresse[[#This Row],[Nombre de Boites ]]=SUM(Adresse[[#This Row],[Nombre de Distribués]:[Nombre de Non-Distribué ]]),"VRAI","ERREUR")</f>
        <v>ERREUR</v>
      </c>
    </row>
    <row r="86" spans="1:13" x14ac:dyDescent="0.3">
      <c r="A86" s="17" t="s">
        <v>7</v>
      </c>
      <c r="B86" s="17" t="s">
        <v>146</v>
      </c>
      <c r="C86" s="17" t="s">
        <v>30</v>
      </c>
      <c r="D86" s="17" t="s">
        <v>583</v>
      </c>
      <c r="E86" s="34" t="str">
        <f t="shared" si="1"/>
        <v>Brie | Lieu-Dit Les Bas Noyers</v>
      </c>
      <c r="F86" s="2">
        <v>3</v>
      </c>
      <c r="G86" s="2"/>
      <c r="H86" s="4" t="str">
        <f>IF(G86&lt;&gt;"",LOOKUP(G86,Personnel!$F$2:$F$1000,Personnel!$D$2:$D$1000),"")</f>
        <v/>
      </c>
      <c r="I86" s="4"/>
      <c r="J86" s="4"/>
      <c r="K86" s="79"/>
      <c r="L86" s="79"/>
      <c r="M86" s="4" t="str">
        <f>IF(Adresse[[#This Row],[Nombre de Boites ]]=SUM(Adresse[[#This Row],[Nombre de Distribués]:[Nombre de Non-Distribué ]]),"VRAI","ERREUR")</f>
        <v>ERREUR</v>
      </c>
    </row>
    <row r="87" spans="1:13" x14ac:dyDescent="0.3">
      <c r="A87" s="17" t="s">
        <v>7</v>
      </c>
      <c r="B87" s="17" t="s">
        <v>146</v>
      </c>
      <c r="C87" s="17" t="s">
        <v>28</v>
      </c>
      <c r="D87" s="17" t="s">
        <v>584</v>
      </c>
      <c r="E87" s="34" t="str">
        <f t="shared" si="1"/>
        <v>Brie | Lieu-Dit La Basse Bretière</v>
      </c>
      <c r="F87" s="2">
        <v>3</v>
      </c>
      <c r="G87" s="2"/>
      <c r="H87" s="4" t="str">
        <f>IF(G87&lt;&gt;"",LOOKUP(G87,Personnel!$F$2:$F$1000,Personnel!$D$2:$D$1000),"")</f>
        <v/>
      </c>
      <c r="I87" s="4"/>
      <c r="J87" s="4"/>
      <c r="K87" s="79"/>
      <c r="L87" s="79"/>
      <c r="M87" s="4" t="str">
        <f>IF(Adresse[[#This Row],[Nombre de Boites ]]=SUM(Adresse[[#This Row],[Nombre de Distribués]:[Nombre de Non-Distribué ]]),"VRAI","ERREUR")</f>
        <v>ERREUR</v>
      </c>
    </row>
    <row r="88" spans="1:13" x14ac:dyDescent="0.3">
      <c r="A88" s="17" t="s">
        <v>7</v>
      </c>
      <c r="B88" s="17" t="s">
        <v>146</v>
      </c>
      <c r="C88" s="17" t="s">
        <v>28</v>
      </c>
      <c r="D88" s="17" t="s">
        <v>585</v>
      </c>
      <c r="E88" s="34" t="str">
        <f t="shared" si="1"/>
        <v>Brie | Lieu-Dit La Basse Ripaudiere</v>
      </c>
      <c r="F88" s="2">
        <v>3</v>
      </c>
      <c r="G88" s="2"/>
      <c r="H88" s="4" t="str">
        <f>IF(G88&lt;&gt;"",LOOKUP(G88,Personnel!$F$2:$F$1000,Personnel!$D$2:$D$1000),"")</f>
        <v/>
      </c>
      <c r="I88" s="4"/>
      <c r="J88" s="4"/>
      <c r="K88" s="79"/>
      <c r="L88" s="79"/>
      <c r="M88" s="4" t="str">
        <f>IF(Adresse[[#This Row],[Nombre de Boites ]]=SUM(Adresse[[#This Row],[Nombre de Distribués]:[Nombre de Non-Distribué ]]),"VRAI","ERREUR")</f>
        <v>ERREUR</v>
      </c>
    </row>
    <row r="89" spans="1:13" x14ac:dyDescent="0.3">
      <c r="A89" s="17" t="s">
        <v>7</v>
      </c>
      <c r="B89" s="17" t="s">
        <v>146</v>
      </c>
      <c r="C89" s="17"/>
      <c r="D89" s="17" t="s">
        <v>505</v>
      </c>
      <c r="E89" s="34" t="str">
        <f t="shared" si="1"/>
        <v>Brie | Lieu-Dit Bel-Air</v>
      </c>
      <c r="F89" s="2">
        <v>3</v>
      </c>
      <c r="G89" s="2"/>
      <c r="H89" s="4" t="str">
        <f>IF(G89&lt;&gt;"",LOOKUP(G89,Personnel!$F$2:$F$1000,Personnel!$D$2:$D$1000),"")</f>
        <v/>
      </c>
      <c r="I89" s="4"/>
      <c r="J89" s="4"/>
      <c r="K89" s="79"/>
      <c r="L89" s="79"/>
      <c r="M89" s="4" t="str">
        <f>IF(Adresse[[#This Row],[Nombre de Boites ]]=SUM(Adresse[[#This Row],[Nombre de Distribués]:[Nombre de Non-Distribué ]]),"VRAI","ERREUR")</f>
        <v>ERREUR</v>
      </c>
    </row>
    <row r="90" spans="1:13" x14ac:dyDescent="0.3">
      <c r="A90" s="17" t="s">
        <v>7</v>
      </c>
      <c r="B90" s="17" t="s">
        <v>146</v>
      </c>
      <c r="C90" s="17" t="s">
        <v>28</v>
      </c>
      <c r="D90" s="17" t="s">
        <v>586</v>
      </c>
      <c r="E90" s="34" t="str">
        <f t="shared" si="1"/>
        <v>Brie | Lieu-Dit La Berhaudière</v>
      </c>
      <c r="F90" s="2">
        <v>5</v>
      </c>
      <c r="G90" s="2"/>
      <c r="H90" s="4" t="str">
        <f>IF(G90&lt;&gt;"",LOOKUP(G90,Personnel!$F$2:$F$1000,Personnel!$D$2:$D$1000),"")</f>
        <v/>
      </c>
      <c r="I90" s="4"/>
      <c r="J90" s="4"/>
      <c r="K90" s="79"/>
      <c r="L90" s="79"/>
      <c r="M90" s="4" t="str">
        <f>IF(Adresse[[#This Row],[Nombre de Boites ]]=SUM(Adresse[[#This Row],[Nombre de Distribués]:[Nombre de Non-Distribué ]]),"VRAI","ERREUR")</f>
        <v>ERREUR</v>
      </c>
    </row>
    <row r="91" spans="1:13" x14ac:dyDescent="0.3">
      <c r="A91" s="17" t="s">
        <v>7</v>
      </c>
      <c r="B91" s="17" t="s">
        <v>1</v>
      </c>
      <c r="C91" s="17" t="s">
        <v>24</v>
      </c>
      <c r="D91" s="17" t="s">
        <v>587</v>
      </c>
      <c r="E91" s="34" t="str">
        <f t="shared" si="1"/>
        <v>Brie | Rue De Blossac</v>
      </c>
      <c r="F91" s="2">
        <v>6</v>
      </c>
      <c r="G91" s="2"/>
      <c r="H91" s="4" t="str">
        <f>IF(G91&lt;&gt;"",LOOKUP(G91,Personnel!$F$2:$F$1000,Personnel!$D$2:$D$1000),"")</f>
        <v/>
      </c>
      <c r="I91" s="4"/>
      <c r="J91" s="4"/>
      <c r="K91" s="79"/>
      <c r="L91" s="79"/>
      <c r="M91" s="4" t="str">
        <f>IF(Adresse[[#This Row],[Nombre de Boites ]]=SUM(Adresse[[#This Row],[Nombre de Distribués]:[Nombre de Non-Distribué ]]),"VRAI","ERREUR")</f>
        <v>ERREUR</v>
      </c>
    </row>
    <row r="92" spans="1:13" x14ac:dyDescent="0.3">
      <c r="A92" s="17" t="s">
        <v>7</v>
      </c>
      <c r="B92" s="17" t="s">
        <v>146</v>
      </c>
      <c r="C92" s="17" t="s">
        <v>29</v>
      </c>
      <c r="D92" s="17" t="s">
        <v>588</v>
      </c>
      <c r="E92" s="34" t="str">
        <f t="shared" si="1"/>
        <v>Brie | Lieu-Dit Le Bois Bouetel</v>
      </c>
      <c r="F92" s="2">
        <v>2</v>
      </c>
      <c r="G92" s="2"/>
      <c r="H92" s="4" t="str">
        <f>IF(G92&lt;&gt;"",LOOKUP(G92,Personnel!$F$2:$F$1000,Personnel!$D$2:$D$1000),"")</f>
        <v/>
      </c>
      <c r="I92" s="4"/>
      <c r="J92" s="4"/>
      <c r="K92" s="79"/>
      <c r="L92" s="79"/>
      <c r="M92" s="4" t="str">
        <f>IF(Adresse[[#This Row],[Nombre de Boites ]]=SUM(Adresse[[#This Row],[Nombre de Distribués]:[Nombre de Non-Distribué ]]),"VRAI","ERREUR")</f>
        <v>ERREUR</v>
      </c>
    </row>
    <row r="93" spans="1:13" x14ac:dyDescent="0.3">
      <c r="A93" s="17" t="s">
        <v>7</v>
      </c>
      <c r="B93" s="17" t="s">
        <v>22</v>
      </c>
      <c r="C93" s="17"/>
      <c r="D93" s="17" t="s">
        <v>589</v>
      </c>
      <c r="E93" s="34" t="str">
        <f t="shared" si="1"/>
        <v>Brie | Z.I. Bois Teillay</v>
      </c>
      <c r="F93" s="2">
        <v>6</v>
      </c>
      <c r="G93" s="2"/>
      <c r="H93" s="4" t="str">
        <f>IF(G93&lt;&gt;"",LOOKUP(G93,Personnel!$F$2:$F$1000,Personnel!$D$2:$D$1000),"")</f>
        <v/>
      </c>
      <c r="I93" s="4"/>
      <c r="J93" s="4"/>
      <c r="K93" s="79"/>
      <c r="L93" s="79"/>
      <c r="M93" s="4" t="str">
        <f>IF(Adresse[[#This Row],[Nombre de Boites ]]=SUM(Adresse[[#This Row],[Nombre de Distribués]:[Nombre de Non-Distribué ]]),"VRAI","ERREUR")</f>
        <v>ERREUR</v>
      </c>
    </row>
    <row r="94" spans="1:13" x14ac:dyDescent="0.3">
      <c r="A94" s="17" t="s">
        <v>7</v>
      </c>
      <c r="B94" s="17" t="s">
        <v>146</v>
      </c>
      <c r="C94" s="17"/>
      <c r="D94" s="17" t="s">
        <v>590</v>
      </c>
      <c r="E94" s="34" t="str">
        <f t="shared" si="1"/>
        <v>Brie | Lieu-Dit Bourg Neuf</v>
      </c>
      <c r="F94" s="2">
        <v>1</v>
      </c>
      <c r="G94" s="2"/>
      <c r="H94" s="4" t="str">
        <f>IF(G94&lt;&gt;"",LOOKUP(G94,Personnel!$F$2:$F$1000,Personnel!$D$2:$D$1000),"")</f>
        <v/>
      </c>
      <c r="I94" s="4"/>
      <c r="J94" s="4"/>
      <c r="K94" s="79"/>
      <c r="L94" s="79"/>
      <c r="M94" s="4" t="str">
        <f>IF(Adresse[[#This Row],[Nombre de Boites ]]=SUM(Adresse[[#This Row],[Nombre de Distribués]:[Nombre de Non-Distribué ]]),"VRAI","ERREUR")</f>
        <v>ERREUR</v>
      </c>
    </row>
    <row r="95" spans="1:13" x14ac:dyDescent="0.3">
      <c r="A95" s="17" t="s">
        <v>7</v>
      </c>
      <c r="B95" s="17" t="s">
        <v>1</v>
      </c>
      <c r="C95" s="17" t="s">
        <v>24</v>
      </c>
      <c r="D95" s="17" t="s">
        <v>591</v>
      </c>
      <c r="E95" s="34" t="str">
        <f t="shared" si="1"/>
        <v>Brie | Rue De Bretagne</v>
      </c>
      <c r="F95" s="2">
        <v>20</v>
      </c>
      <c r="G95" s="2"/>
      <c r="H95" s="4" t="str">
        <f>IF(G95&lt;&gt;"",LOOKUP(G95,Personnel!$F$2:$F$1000,Personnel!$D$2:$D$1000),"")</f>
        <v/>
      </c>
      <c r="I95" s="4"/>
      <c r="J95" s="4"/>
      <c r="K95" s="79"/>
      <c r="L95" s="79"/>
      <c r="M95" s="4" t="str">
        <f>IF(Adresse[[#This Row],[Nombre de Boites ]]=SUM(Adresse[[#This Row],[Nombre de Distribués]:[Nombre de Non-Distribué ]]),"VRAI","ERREUR")</f>
        <v>ERREUR</v>
      </c>
    </row>
    <row r="96" spans="1:13" x14ac:dyDescent="0.3">
      <c r="A96" s="17" t="s">
        <v>7</v>
      </c>
      <c r="B96" s="17" t="s">
        <v>146</v>
      </c>
      <c r="C96" s="17" t="s">
        <v>30</v>
      </c>
      <c r="D96" s="17" t="s">
        <v>592</v>
      </c>
      <c r="E96" s="34" t="str">
        <f t="shared" si="1"/>
        <v>Brie | Lieu-Dit Les Buttes</v>
      </c>
      <c r="F96" s="2">
        <v>2</v>
      </c>
      <c r="G96" s="2"/>
      <c r="H96" s="4" t="str">
        <f>IF(G96&lt;&gt;"",LOOKUP(G96,Personnel!$F$2:$F$1000,Personnel!$D$2:$D$1000),"")</f>
        <v/>
      </c>
      <c r="I96" s="4"/>
      <c r="J96" s="4"/>
      <c r="K96" s="79"/>
      <c r="L96" s="79"/>
      <c r="M96" s="4" t="str">
        <f>IF(Adresse[[#This Row],[Nombre de Boites ]]=SUM(Adresse[[#This Row],[Nombre de Distribués]:[Nombre de Non-Distribué ]]),"VRAI","ERREUR")</f>
        <v>ERREUR</v>
      </c>
    </row>
    <row r="97" spans="1:13" x14ac:dyDescent="0.3">
      <c r="A97" s="17" t="s">
        <v>7</v>
      </c>
      <c r="B97" s="17" t="s">
        <v>19</v>
      </c>
      <c r="C97" s="17" t="s">
        <v>30</v>
      </c>
      <c r="D97" s="17" t="s">
        <v>593</v>
      </c>
      <c r="E97" s="34" t="str">
        <f t="shared" si="1"/>
        <v>Brie | Résidence Les Camelias</v>
      </c>
      <c r="F97" s="2">
        <v>12</v>
      </c>
      <c r="G97" s="2"/>
      <c r="H97" s="4" t="str">
        <f>IF(G97&lt;&gt;"",LOOKUP(G97,Personnel!$F$2:$F$1000,Personnel!$D$2:$D$1000),"")</f>
        <v/>
      </c>
      <c r="I97" s="4"/>
      <c r="J97" s="4"/>
      <c r="K97" s="79"/>
      <c r="L97" s="79"/>
      <c r="M97" s="4" t="str">
        <f>IF(Adresse[[#This Row],[Nombre de Boites ]]=SUM(Adresse[[#This Row],[Nombre de Distribués]:[Nombre de Non-Distribué ]]),"VRAI","ERREUR")</f>
        <v>ERREUR</v>
      </c>
    </row>
    <row r="98" spans="1:13" x14ac:dyDescent="0.3">
      <c r="A98" s="17" t="s">
        <v>7</v>
      </c>
      <c r="B98" s="17" t="s">
        <v>146</v>
      </c>
      <c r="C98" s="17"/>
      <c r="D98" s="17" t="s">
        <v>594</v>
      </c>
      <c r="E98" s="34" t="str">
        <f t="shared" si="1"/>
        <v>Brie | Lieu-Dit Cerisier A Deux</v>
      </c>
      <c r="F98" s="2">
        <v>1</v>
      </c>
      <c r="G98" s="2"/>
      <c r="H98" s="4" t="str">
        <f>IF(G98&lt;&gt;"",LOOKUP(G98,Personnel!$F$2:$F$1000,Personnel!$D$2:$D$1000),"")</f>
        <v/>
      </c>
      <c r="I98" s="4"/>
      <c r="J98" s="4"/>
      <c r="K98" s="79"/>
      <c r="L98" s="79"/>
      <c r="M98" s="4" t="str">
        <f>IF(Adresse[[#This Row],[Nombre de Boites ]]=SUM(Adresse[[#This Row],[Nombre de Distribués]:[Nombre de Non-Distribué ]]),"VRAI","ERREUR")</f>
        <v>ERREUR</v>
      </c>
    </row>
    <row r="99" spans="1:13" x14ac:dyDescent="0.3">
      <c r="A99" s="17" t="s">
        <v>7</v>
      </c>
      <c r="B99" s="17" t="s">
        <v>146</v>
      </c>
      <c r="C99" s="17" t="s">
        <v>29</v>
      </c>
      <c r="D99" s="17" t="s">
        <v>595</v>
      </c>
      <c r="E99" s="34" t="str">
        <f t="shared" si="1"/>
        <v>Brie | Lieu-Dit Le Champ Fleuri</v>
      </c>
      <c r="F99" s="2">
        <v>2</v>
      </c>
      <c r="G99" s="2"/>
      <c r="H99" s="4" t="str">
        <f>IF(G99&lt;&gt;"",LOOKUP(G99,Personnel!$F$2:$F$1000,Personnel!$D$2:$D$1000),"")</f>
        <v/>
      </c>
      <c r="I99" s="4"/>
      <c r="J99" s="4"/>
      <c r="K99" s="79"/>
      <c r="L99" s="79"/>
      <c r="M99" s="4" t="str">
        <f>IF(Adresse[[#This Row],[Nombre de Boites ]]=SUM(Adresse[[#This Row],[Nombre de Distribués]:[Nombre de Non-Distribué ]]),"VRAI","ERREUR")</f>
        <v>ERREUR</v>
      </c>
    </row>
    <row r="100" spans="1:13" x14ac:dyDescent="0.3">
      <c r="A100" s="17" t="s">
        <v>7</v>
      </c>
      <c r="B100" s="17" t="s">
        <v>1</v>
      </c>
      <c r="C100" s="17"/>
      <c r="D100" s="17" t="s">
        <v>596</v>
      </c>
      <c r="E100" s="34" t="str">
        <f t="shared" si="1"/>
        <v>Brie | Rue Charlemagne</v>
      </c>
      <c r="F100" s="2">
        <v>1</v>
      </c>
      <c r="G100" s="2"/>
      <c r="H100" s="4" t="str">
        <f>IF(G100&lt;&gt;"",LOOKUP(G100,Personnel!$F$2:$F$1000,Personnel!$D$2:$D$1000),"")</f>
        <v/>
      </c>
      <c r="I100" s="4"/>
      <c r="J100" s="4"/>
      <c r="K100" s="79"/>
      <c r="L100" s="79"/>
      <c r="M100" s="4" t="str">
        <f>IF(Adresse[[#This Row],[Nombre de Boites ]]=SUM(Adresse[[#This Row],[Nombre de Distribués]:[Nombre de Non-Distribué ]]),"VRAI","ERREUR")</f>
        <v>ERREUR</v>
      </c>
    </row>
    <row r="101" spans="1:13" x14ac:dyDescent="0.3">
      <c r="A101" s="17" t="s">
        <v>7</v>
      </c>
      <c r="B101" s="17" t="s">
        <v>1</v>
      </c>
      <c r="C101" s="17" t="s">
        <v>26</v>
      </c>
      <c r="D101" s="17" t="s">
        <v>597</v>
      </c>
      <c r="E101" s="34" t="str">
        <f t="shared" si="1"/>
        <v>Brie | Rue Du Chemin Pendant</v>
      </c>
      <c r="F101" s="2">
        <v>16</v>
      </c>
      <c r="G101" s="2"/>
      <c r="H101" s="4" t="str">
        <f>IF(G101&lt;&gt;"",LOOKUP(G101,Personnel!$F$2:$F$1000,Personnel!$D$2:$D$1000),"")</f>
        <v/>
      </c>
      <c r="I101" s="4"/>
      <c r="J101" s="4"/>
      <c r="K101" s="79"/>
      <c r="L101" s="79"/>
      <c r="M101" s="4" t="str">
        <f>IF(Adresse[[#This Row],[Nombre de Boites ]]=SUM(Adresse[[#This Row],[Nombre de Distribués]:[Nombre de Non-Distribué ]]),"VRAI","ERREUR")</f>
        <v>ERREUR</v>
      </c>
    </row>
    <row r="102" spans="1:13" x14ac:dyDescent="0.3">
      <c r="A102" s="17" t="s">
        <v>7</v>
      </c>
      <c r="B102" s="17" t="s">
        <v>146</v>
      </c>
      <c r="C102" s="17"/>
      <c r="D102" s="17" t="s">
        <v>598</v>
      </c>
      <c r="E102" s="34" t="str">
        <f t="shared" si="1"/>
        <v>Brie | Lieu-Dit Corbe</v>
      </c>
      <c r="F102" s="2">
        <v>1</v>
      </c>
      <c r="G102" s="2"/>
      <c r="H102" s="4" t="str">
        <f>IF(G102&lt;&gt;"",LOOKUP(G102,Personnel!$F$2:$F$1000,Personnel!$D$2:$D$1000),"")</f>
        <v/>
      </c>
      <c r="I102" s="4"/>
      <c r="J102" s="4"/>
      <c r="K102" s="79"/>
      <c r="L102" s="79"/>
      <c r="M102" s="4" t="str">
        <f>IF(Adresse[[#This Row],[Nombre de Boites ]]=SUM(Adresse[[#This Row],[Nombre de Distribués]:[Nombre de Non-Distribué ]]),"VRAI","ERREUR")</f>
        <v>ERREUR</v>
      </c>
    </row>
    <row r="103" spans="1:13" x14ac:dyDescent="0.3">
      <c r="A103" s="17" t="s">
        <v>7</v>
      </c>
      <c r="B103" s="17" t="s">
        <v>146</v>
      </c>
      <c r="C103" s="17" t="s">
        <v>28</v>
      </c>
      <c r="D103" s="17" t="s">
        <v>599</v>
      </c>
      <c r="E103" s="34" t="str">
        <f t="shared" si="1"/>
        <v>Brie | Lieu-Dit La Corbetière</v>
      </c>
      <c r="F103" s="2">
        <v>7</v>
      </c>
      <c r="G103" s="2"/>
      <c r="H103" s="4" t="str">
        <f>IF(G103&lt;&gt;"",LOOKUP(G103,Personnel!$F$2:$F$1000,Personnel!$D$2:$D$1000),"")</f>
        <v/>
      </c>
      <c r="I103" s="4"/>
      <c r="J103" s="4"/>
      <c r="K103" s="79"/>
      <c r="L103" s="79"/>
      <c r="M103" s="4" t="str">
        <f>IF(Adresse[[#This Row],[Nombre de Boites ]]=SUM(Adresse[[#This Row],[Nombre de Distribués]:[Nombre de Non-Distribué ]]),"VRAI","ERREUR")</f>
        <v>ERREUR</v>
      </c>
    </row>
    <row r="104" spans="1:13" x14ac:dyDescent="0.3">
      <c r="A104" s="17" t="s">
        <v>7</v>
      </c>
      <c r="B104" s="17" t="s">
        <v>1</v>
      </c>
      <c r="C104" s="17" t="s">
        <v>26</v>
      </c>
      <c r="D104" s="17" t="s">
        <v>600</v>
      </c>
      <c r="E104" s="34" t="str">
        <f t="shared" si="1"/>
        <v>Brie | Rue Du Coteau</v>
      </c>
      <c r="F104" s="2">
        <v>20</v>
      </c>
      <c r="G104" s="2"/>
      <c r="H104" s="4" t="str">
        <f>IF(G104&lt;&gt;"",LOOKUP(G104,Personnel!$F$2:$F$1000,Personnel!$D$2:$D$1000),"")</f>
        <v/>
      </c>
      <c r="I104" s="4"/>
      <c r="J104" s="4"/>
      <c r="K104" s="79"/>
      <c r="L104" s="79"/>
      <c r="M104" s="4" t="str">
        <f>IF(Adresse[[#This Row],[Nombre de Boites ]]=SUM(Adresse[[#This Row],[Nombre de Distribués]:[Nombre de Non-Distribué ]]),"VRAI","ERREUR")</f>
        <v>ERREUR</v>
      </c>
    </row>
    <row r="105" spans="1:13" x14ac:dyDescent="0.3">
      <c r="A105" s="17" t="s">
        <v>7</v>
      </c>
      <c r="B105" s="17" t="s">
        <v>11</v>
      </c>
      <c r="C105" s="17" t="s">
        <v>26</v>
      </c>
      <c r="D105" s="17" t="s">
        <v>601</v>
      </c>
      <c r="E105" s="34" t="str">
        <f t="shared" si="1"/>
        <v>Brie | Allée Du Courtil</v>
      </c>
      <c r="F105" s="2">
        <v>6</v>
      </c>
      <c r="G105" s="2"/>
      <c r="H105" s="4" t="str">
        <f>IF(G105&lt;&gt;"",LOOKUP(G105,Personnel!$F$2:$F$1000,Personnel!$D$2:$D$1000),"")</f>
        <v/>
      </c>
      <c r="I105" s="4"/>
      <c r="J105" s="4"/>
      <c r="K105" s="79"/>
      <c r="L105" s="79"/>
      <c r="M105" s="4" t="str">
        <f>IF(Adresse[[#This Row],[Nombre de Boites ]]=SUM(Adresse[[#This Row],[Nombre de Distribués]:[Nombre de Non-Distribué ]]),"VRAI","ERREUR")</f>
        <v>ERREUR</v>
      </c>
    </row>
    <row r="106" spans="1:13" x14ac:dyDescent="0.3">
      <c r="A106" s="17" t="s">
        <v>7</v>
      </c>
      <c r="B106" s="17" t="s">
        <v>146</v>
      </c>
      <c r="C106" s="17" t="s">
        <v>28</v>
      </c>
      <c r="D106" s="17" t="s">
        <v>254</v>
      </c>
      <c r="E106" s="34" t="str">
        <f t="shared" si="1"/>
        <v>Brie | Lieu-Dit La Croix Blanche</v>
      </c>
      <c r="F106" s="2">
        <v>1</v>
      </c>
      <c r="G106" s="2"/>
      <c r="H106" s="4" t="str">
        <f>IF(G106&lt;&gt;"",LOOKUP(G106,Personnel!$F$2:$F$1000,Personnel!$D$2:$D$1000),"")</f>
        <v/>
      </c>
      <c r="I106" s="4"/>
      <c r="J106" s="4"/>
      <c r="K106" s="79"/>
      <c r="L106" s="79"/>
      <c r="M106" s="4" t="str">
        <f>IF(Adresse[[#This Row],[Nombre de Boites ]]=SUM(Adresse[[#This Row],[Nombre de Distribués]:[Nombre de Non-Distribué ]]),"VRAI","ERREUR")</f>
        <v>ERREUR</v>
      </c>
    </row>
    <row r="107" spans="1:13" x14ac:dyDescent="0.3">
      <c r="A107" s="17" t="s">
        <v>7</v>
      </c>
      <c r="B107" s="17" t="s">
        <v>146</v>
      </c>
      <c r="C107" s="17" t="s">
        <v>29</v>
      </c>
      <c r="D107" s="17" t="s">
        <v>602</v>
      </c>
      <c r="E107" s="34" t="str">
        <f t="shared" si="1"/>
        <v>Brie | Lieu-Dit Le Domaine</v>
      </c>
      <c r="F107" s="2">
        <v>1</v>
      </c>
      <c r="G107" s="2"/>
      <c r="H107" s="4" t="str">
        <f>IF(G107&lt;&gt;"",LOOKUP(G107,Personnel!$F$2:$F$1000,Personnel!$D$2:$D$1000),"")</f>
        <v/>
      </c>
      <c r="I107" s="4"/>
      <c r="J107" s="4"/>
      <c r="K107" s="79"/>
      <c r="L107" s="79"/>
      <c r="M107" s="4" t="str">
        <f>IF(Adresse[[#This Row],[Nombre de Boites ]]=SUM(Adresse[[#This Row],[Nombre de Distribués]:[Nombre de Non-Distribué ]]),"VRAI","ERREUR")</f>
        <v>ERREUR</v>
      </c>
    </row>
    <row r="108" spans="1:13" x14ac:dyDescent="0.3">
      <c r="A108" s="17" t="s">
        <v>7</v>
      </c>
      <c r="B108" s="17" t="s">
        <v>146</v>
      </c>
      <c r="C108" s="17" t="s">
        <v>28</v>
      </c>
      <c r="D108" s="17" t="s">
        <v>603</v>
      </c>
      <c r="E108" s="34" t="str">
        <f t="shared" si="1"/>
        <v>Brie | Lieu-Dit La Feniclais</v>
      </c>
      <c r="F108" s="2">
        <v>7</v>
      </c>
      <c r="G108" s="2"/>
      <c r="H108" s="4" t="str">
        <f>IF(G108&lt;&gt;"",LOOKUP(G108,Personnel!$F$2:$F$1000,Personnel!$D$2:$D$1000),"")</f>
        <v/>
      </c>
      <c r="I108" s="4"/>
      <c r="J108" s="4"/>
      <c r="K108" s="79"/>
      <c r="L108" s="79"/>
      <c r="M108" s="4" t="str">
        <f>IF(Adresse[[#This Row],[Nombre de Boites ]]=SUM(Adresse[[#This Row],[Nombre de Distribués]:[Nombre de Non-Distribué ]]),"VRAI","ERREUR")</f>
        <v>ERREUR</v>
      </c>
    </row>
    <row r="109" spans="1:13" x14ac:dyDescent="0.3">
      <c r="A109" s="17" t="s">
        <v>7</v>
      </c>
      <c r="B109" s="17" t="s">
        <v>146</v>
      </c>
      <c r="C109" s="17" t="s">
        <v>28</v>
      </c>
      <c r="D109" s="17" t="s">
        <v>272</v>
      </c>
      <c r="E109" s="34" t="str">
        <f t="shared" si="1"/>
        <v>Brie | Lieu-Dit La Fontaine</v>
      </c>
      <c r="F109" s="2">
        <v>1</v>
      </c>
      <c r="G109" s="2"/>
      <c r="H109" s="4" t="str">
        <f>IF(G109&lt;&gt;"",LOOKUP(G109,Personnel!$F$2:$F$1000,Personnel!$D$2:$D$1000),"")</f>
        <v/>
      </c>
      <c r="I109" s="4"/>
      <c r="J109" s="4"/>
      <c r="K109" s="79"/>
      <c r="L109" s="79"/>
      <c r="M109" s="4" t="str">
        <f>IF(Adresse[[#This Row],[Nombre de Boites ]]=SUM(Adresse[[#This Row],[Nombre de Distribués]:[Nombre de Non-Distribué ]]),"VRAI","ERREUR")</f>
        <v>ERREUR</v>
      </c>
    </row>
    <row r="110" spans="1:13" x14ac:dyDescent="0.3">
      <c r="A110" s="17" t="s">
        <v>7</v>
      </c>
      <c r="B110" s="17" t="s">
        <v>146</v>
      </c>
      <c r="C110" s="17" t="s">
        <v>28</v>
      </c>
      <c r="D110" s="17" t="s">
        <v>604</v>
      </c>
      <c r="E110" s="34" t="str">
        <f t="shared" si="1"/>
        <v>Brie | Lieu-Dit La Godinière</v>
      </c>
      <c r="F110" s="2">
        <v>4</v>
      </c>
      <c r="G110" s="2"/>
      <c r="H110" s="4" t="str">
        <f>IF(G110&lt;&gt;"",LOOKUP(G110,Personnel!$F$2:$F$1000,Personnel!$D$2:$D$1000),"")</f>
        <v/>
      </c>
      <c r="I110" s="4"/>
      <c r="J110" s="4"/>
      <c r="K110" s="79"/>
      <c r="L110" s="79"/>
      <c r="M110" s="4" t="str">
        <f>IF(Adresse[[#This Row],[Nombre de Boites ]]=SUM(Adresse[[#This Row],[Nombre de Distribués]:[Nombre de Non-Distribué ]]),"VRAI","ERREUR")</f>
        <v>ERREUR</v>
      </c>
    </row>
    <row r="111" spans="1:13" x14ac:dyDescent="0.3">
      <c r="A111" s="17" t="s">
        <v>7</v>
      </c>
      <c r="B111" s="17" t="s">
        <v>146</v>
      </c>
      <c r="C111" s="17"/>
      <c r="D111" s="17" t="s">
        <v>605</v>
      </c>
      <c r="E111" s="34" t="str">
        <f t="shared" si="1"/>
        <v>Brie | Lieu-Dit Graibusson</v>
      </c>
      <c r="F111" s="2">
        <v>3</v>
      </c>
      <c r="G111" s="2"/>
      <c r="H111" s="4" t="str">
        <f>IF(G111&lt;&gt;"",LOOKUP(G111,Personnel!$F$2:$F$1000,Personnel!$D$2:$D$1000),"")</f>
        <v/>
      </c>
      <c r="I111" s="4"/>
      <c r="J111" s="4"/>
      <c r="K111" s="79"/>
      <c r="L111" s="79"/>
      <c r="M111" s="4" t="str">
        <f>IF(Adresse[[#This Row],[Nombre de Boites ]]=SUM(Adresse[[#This Row],[Nombre de Distribués]:[Nombre de Non-Distribué ]]),"VRAI","ERREUR")</f>
        <v>ERREUR</v>
      </c>
    </row>
    <row r="112" spans="1:13" x14ac:dyDescent="0.3">
      <c r="A112" s="17" t="s">
        <v>7</v>
      </c>
      <c r="B112" s="17" t="s">
        <v>146</v>
      </c>
      <c r="C112" s="17" t="s">
        <v>29</v>
      </c>
      <c r="D112" s="17" t="s">
        <v>606</v>
      </c>
      <c r="E112" s="34" t="str">
        <f t="shared" si="1"/>
        <v>Brie | Lieu-Dit Le Grand Long Pré</v>
      </c>
      <c r="F112" s="2">
        <v>1</v>
      </c>
      <c r="G112" s="2"/>
      <c r="H112" s="4" t="str">
        <f>IF(G112&lt;&gt;"",LOOKUP(G112,Personnel!$F$2:$F$1000,Personnel!$D$2:$D$1000),"")</f>
        <v/>
      </c>
      <c r="I112" s="4"/>
      <c r="J112" s="4"/>
      <c r="K112" s="79"/>
      <c r="L112" s="79"/>
      <c r="M112" s="4" t="str">
        <f>IF(Adresse[[#This Row],[Nombre de Boites ]]=SUM(Adresse[[#This Row],[Nombre de Distribués]:[Nombre de Non-Distribué ]]),"VRAI","ERREUR")</f>
        <v>ERREUR</v>
      </c>
    </row>
    <row r="113" spans="1:13" x14ac:dyDescent="0.3">
      <c r="A113" s="17" t="s">
        <v>7</v>
      </c>
      <c r="B113" s="17" t="s">
        <v>146</v>
      </c>
      <c r="C113" s="17" t="s">
        <v>29</v>
      </c>
      <c r="D113" s="17" t="s">
        <v>607</v>
      </c>
      <c r="E113" s="34" t="str">
        <f t="shared" si="1"/>
        <v>Brie | Lieu-Dit Le Guilouet</v>
      </c>
      <c r="F113" s="2">
        <v>2</v>
      </c>
      <c r="G113" s="2"/>
      <c r="H113" s="4" t="str">
        <f>IF(G113&lt;&gt;"",LOOKUP(G113,Personnel!$F$2:$F$1000,Personnel!$D$2:$D$1000),"")</f>
        <v/>
      </c>
      <c r="I113" s="4"/>
      <c r="J113" s="4"/>
      <c r="K113" s="79"/>
      <c r="L113" s="79"/>
      <c r="M113" s="4" t="str">
        <f>IF(Adresse[[#This Row],[Nombre de Boites ]]=SUM(Adresse[[#This Row],[Nombre de Distribués]:[Nombre de Non-Distribué ]]),"VRAI","ERREUR")</f>
        <v>ERREUR</v>
      </c>
    </row>
    <row r="114" spans="1:13" x14ac:dyDescent="0.3">
      <c r="A114" s="17" t="s">
        <v>7</v>
      </c>
      <c r="B114" s="17" t="s">
        <v>146</v>
      </c>
      <c r="C114" s="17" t="s">
        <v>29</v>
      </c>
      <c r="D114" s="17" t="s">
        <v>608</v>
      </c>
      <c r="E114" s="34" t="str">
        <f t="shared" si="1"/>
        <v>Brie | Lieu-Dit Le Hardouin</v>
      </c>
      <c r="F114" s="2">
        <v>3</v>
      </c>
      <c r="G114" s="2"/>
      <c r="H114" s="4" t="str">
        <f>IF(G114&lt;&gt;"",LOOKUP(G114,Personnel!$F$2:$F$1000,Personnel!$D$2:$D$1000),"")</f>
        <v/>
      </c>
      <c r="I114" s="4"/>
      <c r="J114" s="4"/>
      <c r="K114" s="79"/>
      <c r="L114" s="79"/>
      <c r="M114" s="4" t="str">
        <f>IF(Adresse[[#This Row],[Nombre de Boites ]]=SUM(Adresse[[#This Row],[Nombre de Distribués]:[Nombre de Non-Distribué ]]),"VRAI","ERREUR")</f>
        <v>ERREUR</v>
      </c>
    </row>
    <row r="115" spans="1:13" x14ac:dyDescent="0.3">
      <c r="A115" s="17" t="s">
        <v>7</v>
      </c>
      <c r="B115" s="17" t="s">
        <v>146</v>
      </c>
      <c r="C115" s="17" t="s">
        <v>29</v>
      </c>
      <c r="D115" s="17" t="s">
        <v>609</v>
      </c>
      <c r="E115" s="34" t="str">
        <f t="shared" si="1"/>
        <v>Brie | Lieu-Dit Le Haut Beau Chêne</v>
      </c>
      <c r="F115" s="2">
        <v>10</v>
      </c>
      <c r="G115" s="2"/>
      <c r="H115" s="4" t="str">
        <f>IF(G115&lt;&gt;"",LOOKUP(G115,Personnel!$F$2:$F$1000,Personnel!$D$2:$D$1000),"")</f>
        <v/>
      </c>
      <c r="I115" s="4"/>
      <c r="J115" s="4"/>
      <c r="K115" s="79"/>
      <c r="L115" s="79"/>
      <c r="M115" s="4" t="str">
        <f>IF(Adresse[[#This Row],[Nombre de Boites ]]=SUM(Adresse[[#This Row],[Nombre de Distribués]:[Nombre de Non-Distribué ]]),"VRAI","ERREUR")</f>
        <v>ERREUR</v>
      </c>
    </row>
    <row r="116" spans="1:13" x14ac:dyDescent="0.3">
      <c r="A116" s="17" t="s">
        <v>7</v>
      </c>
      <c r="B116" s="17" t="s">
        <v>146</v>
      </c>
      <c r="C116" s="17" t="s">
        <v>29</v>
      </c>
      <c r="D116" s="17" t="s">
        <v>610</v>
      </c>
      <c r="E116" s="34" t="str">
        <f t="shared" si="1"/>
        <v>Brie | Lieu-Dit Le Haut Breil</v>
      </c>
      <c r="F116" s="2">
        <v>2</v>
      </c>
      <c r="G116" s="2"/>
      <c r="H116" s="4" t="str">
        <f>IF(G116&lt;&gt;"",LOOKUP(G116,Personnel!$F$2:$F$1000,Personnel!$D$2:$D$1000),"")</f>
        <v/>
      </c>
      <c r="I116" s="4"/>
      <c r="J116" s="4"/>
      <c r="K116" s="79"/>
      <c r="L116" s="79"/>
      <c r="M116" s="4" t="str">
        <f>IF(Adresse[[#This Row],[Nombre de Boites ]]=SUM(Adresse[[#This Row],[Nombre de Distribués]:[Nombre de Non-Distribué ]]),"VRAI","ERREUR")</f>
        <v>ERREUR</v>
      </c>
    </row>
    <row r="117" spans="1:13" x14ac:dyDescent="0.3">
      <c r="A117" s="17" t="s">
        <v>7</v>
      </c>
      <c r="B117" s="17" t="s">
        <v>146</v>
      </c>
      <c r="C117" s="17" t="s">
        <v>28</v>
      </c>
      <c r="D117" s="17" t="s">
        <v>611</v>
      </c>
      <c r="E117" s="34" t="str">
        <f t="shared" si="1"/>
        <v>Brie | Lieu-Dit La Haute Bretière</v>
      </c>
      <c r="F117" s="2">
        <v>3</v>
      </c>
      <c r="G117" s="2"/>
      <c r="H117" s="4" t="str">
        <f>IF(G117&lt;&gt;"",LOOKUP(G117,Personnel!$F$2:$F$1000,Personnel!$D$2:$D$1000),"")</f>
        <v/>
      </c>
      <c r="I117" s="4"/>
      <c r="J117" s="4"/>
      <c r="K117" s="79"/>
      <c r="L117" s="79"/>
      <c r="M117" s="4" t="str">
        <f>IF(Adresse[[#This Row],[Nombre de Boites ]]=SUM(Adresse[[#This Row],[Nombre de Distribués]:[Nombre de Non-Distribué ]]),"VRAI","ERREUR")</f>
        <v>ERREUR</v>
      </c>
    </row>
    <row r="118" spans="1:13" x14ac:dyDescent="0.3">
      <c r="A118" s="17" t="s">
        <v>7</v>
      </c>
      <c r="B118" s="17" t="s">
        <v>146</v>
      </c>
      <c r="C118" s="17" t="s">
        <v>28</v>
      </c>
      <c r="D118" s="17" t="s">
        <v>612</v>
      </c>
      <c r="E118" s="34" t="str">
        <f t="shared" si="1"/>
        <v>Brie | Lieu-Dit La Haute Chère</v>
      </c>
      <c r="F118" s="2">
        <v>2</v>
      </c>
      <c r="G118" s="2"/>
      <c r="H118" s="4" t="str">
        <f>IF(G118&lt;&gt;"",LOOKUP(G118,Personnel!$F$2:$F$1000,Personnel!$D$2:$D$1000),"")</f>
        <v/>
      </c>
      <c r="I118" s="4"/>
      <c r="J118" s="4"/>
      <c r="K118" s="79"/>
      <c r="L118" s="79"/>
      <c r="M118" s="4" t="str">
        <f>IF(Adresse[[#This Row],[Nombre de Boites ]]=SUM(Adresse[[#This Row],[Nombre de Distribués]:[Nombre de Non-Distribué ]]),"VRAI","ERREUR")</f>
        <v>ERREUR</v>
      </c>
    </row>
    <row r="119" spans="1:13" x14ac:dyDescent="0.3">
      <c r="A119" s="17" t="s">
        <v>7</v>
      </c>
      <c r="B119" s="17" t="s">
        <v>146</v>
      </c>
      <c r="C119" s="17" t="s">
        <v>28</v>
      </c>
      <c r="D119" s="17" t="s">
        <v>613</v>
      </c>
      <c r="E119" s="34" t="str">
        <f t="shared" si="1"/>
        <v>Brie | Lieu-Dit La Haute Pommerais</v>
      </c>
      <c r="F119" s="2">
        <v>4</v>
      </c>
      <c r="G119" s="2"/>
      <c r="H119" s="4" t="str">
        <f>IF(G119&lt;&gt;"",LOOKUP(G119,Personnel!$F$2:$F$1000,Personnel!$D$2:$D$1000),"")</f>
        <v/>
      </c>
      <c r="I119" s="4"/>
      <c r="J119" s="4"/>
      <c r="K119" s="79"/>
      <c r="L119" s="79"/>
      <c r="M119" s="4" t="str">
        <f>IF(Adresse[[#This Row],[Nombre de Boites ]]=SUM(Adresse[[#This Row],[Nombre de Distribués]:[Nombre de Non-Distribué ]]),"VRAI","ERREUR")</f>
        <v>ERREUR</v>
      </c>
    </row>
    <row r="120" spans="1:13" x14ac:dyDescent="0.3">
      <c r="A120" s="17" t="s">
        <v>7</v>
      </c>
      <c r="B120" s="17" t="s">
        <v>146</v>
      </c>
      <c r="C120" s="17" t="s">
        <v>28</v>
      </c>
      <c r="D120" s="17" t="s">
        <v>614</v>
      </c>
      <c r="E120" s="34" t="str">
        <f t="shared" si="1"/>
        <v>Brie | Lieu-Dit La Haute Ripaudiere</v>
      </c>
      <c r="F120" s="2">
        <v>3</v>
      </c>
      <c r="G120" s="2"/>
      <c r="H120" s="4" t="str">
        <f>IF(G120&lt;&gt;"",LOOKUP(G120,Personnel!$F$2:$F$1000,Personnel!$D$2:$D$1000),"")</f>
        <v/>
      </c>
      <c r="I120" s="4"/>
      <c r="J120" s="4"/>
      <c r="K120" s="79"/>
      <c r="L120" s="79"/>
      <c r="M120" s="4" t="str">
        <f>IF(Adresse[[#This Row],[Nombre de Boites ]]=SUM(Adresse[[#This Row],[Nombre de Distribués]:[Nombre de Non-Distribué ]]),"VRAI","ERREUR")</f>
        <v>ERREUR</v>
      </c>
    </row>
    <row r="121" spans="1:13" x14ac:dyDescent="0.3">
      <c r="A121" s="17" t="s">
        <v>7</v>
      </c>
      <c r="B121" s="17" t="s">
        <v>146</v>
      </c>
      <c r="C121" s="17" t="s">
        <v>30</v>
      </c>
      <c r="D121" s="17" t="s">
        <v>615</v>
      </c>
      <c r="E121" s="34" t="str">
        <f t="shared" si="1"/>
        <v>Brie | Lieu-Dit Les Hauts Noyers</v>
      </c>
      <c r="F121" s="2">
        <v>10</v>
      </c>
      <c r="G121" s="2"/>
      <c r="H121" s="4" t="str">
        <f>IF(G121&lt;&gt;"",LOOKUP(G121,Personnel!$F$2:$F$1000,Personnel!$D$2:$D$1000),"")</f>
        <v/>
      </c>
      <c r="I121" s="4"/>
      <c r="J121" s="4"/>
      <c r="K121" s="79"/>
      <c r="L121" s="79"/>
      <c r="M121" s="4" t="str">
        <f>IF(Adresse[[#This Row],[Nombre de Boites ]]=SUM(Adresse[[#This Row],[Nombre de Distribués]:[Nombre de Non-Distribué ]]),"VRAI","ERREUR")</f>
        <v>ERREUR</v>
      </c>
    </row>
    <row r="122" spans="1:13" x14ac:dyDescent="0.3">
      <c r="A122" s="17" t="s">
        <v>7</v>
      </c>
      <c r="B122" s="17" t="s">
        <v>11</v>
      </c>
      <c r="C122" s="17" t="s">
        <v>25</v>
      </c>
      <c r="D122" s="17" t="s">
        <v>616</v>
      </c>
      <c r="E122" s="34" t="str">
        <f t="shared" si="1"/>
        <v>Brie | Allée Des Ifs</v>
      </c>
      <c r="F122" s="2">
        <v>10</v>
      </c>
      <c r="G122" s="2"/>
      <c r="H122" s="4" t="str">
        <f>IF(G122&lt;&gt;"",LOOKUP(G122,Personnel!$F$2:$F$1000,Personnel!$D$2:$D$1000),"")</f>
        <v/>
      </c>
      <c r="I122" s="4"/>
      <c r="J122" s="4"/>
      <c r="K122" s="79"/>
      <c r="L122" s="79"/>
      <c r="M122" s="4" t="str">
        <f>IF(Adresse[[#This Row],[Nombre de Boites ]]=SUM(Adresse[[#This Row],[Nombre de Distribués]:[Nombre de Non-Distribué ]]),"VRAI","ERREUR")</f>
        <v>ERREUR</v>
      </c>
    </row>
    <row r="123" spans="1:13" x14ac:dyDescent="0.3">
      <c r="A123" s="17" t="s">
        <v>7</v>
      </c>
      <c r="B123" s="17" t="s">
        <v>146</v>
      </c>
      <c r="C123" s="17" t="s">
        <v>29</v>
      </c>
      <c r="D123" s="17" t="s">
        <v>617</v>
      </c>
      <c r="E123" s="34" t="str">
        <f t="shared" si="1"/>
        <v>Brie | Lieu-Dit Le Janet</v>
      </c>
      <c r="F123" s="2">
        <v>4</v>
      </c>
      <c r="G123" s="2"/>
      <c r="H123" s="4" t="str">
        <f>IF(G123&lt;&gt;"",LOOKUP(G123,Personnel!$F$2:$F$1000,Personnel!$D$2:$D$1000),"")</f>
        <v/>
      </c>
      <c r="I123" s="4"/>
      <c r="J123" s="4"/>
      <c r="K123" s="79"/>
      <c r="L123" s="79"/>
      <c r="M123" s="4" t="str">
        <f>IF(Adresse[[#This Row],[Nombre de Boites ]]=SUM(Adresse[[#This Row],[Nombre de Distribués]:[Nombre de Non-Distribué ]]),"VRAI","ERREUR")</f>
        <v>ERREUR</v>
      </c>
    </row>
    <row r="124" spans="1:13" x14ac:dyDescent="0.3">
      <c r="A124" s="17" t="s">
        <v>7</v>
      </c>
      <c r="B124" s="17" t="s">
        <v>146</v>
      </c>
      <c r="C124" s="17" t="s">
        <v>28</v>
      </c>
      <c r="D124" s="17" t="s">
        <v>618</v>
      </c>
      <c r="E124" s="34" t="str">
        <f t="shared" si="1"/>
        <v>Brie | Lieu-Dit La Lande Du Feu</v>
      </c>
      <c r="F124" s="2">
        <v>4</v>
      </c>
      <c r="G124" s="2"/>
      <c r="H124" s="4" t="str">
        <f>IF(G124&lt;&gt;"",LOOKUP(G124,Personnel!$F$2:$F$1000,Personnel!$D$2:$D$1000),"")</f>
        <v/>
      </c>
      <c r="I124" s="4"/>
      <c r="J124" s="4"/>
      <c r="K124" s="79"/>
      <c r="L124" s="79"/>
      <c r="M124" s="4" t="str">
        <f>IF(Adresse[[#This Row],[Nombre de Boites ]]=SUM(Adresse[[#This Row],[Nombre de Distribués]:[Nombre de Non-Distribué ]]),"VRAI","ERREUR")</f>
        <v>ERREUR</v>
      </c>
    </row>
    <row r="125" spans="1:13" x14ac:dyDescent="0.3">
      <c r="A125" s="17" t="s">
        <v>7</v>
      </c>
      <c r="B125" s="17" t="s">
        <v>146</v>
      </c>
      <c r="C125" s="17" t="s">
        <v>28</v>
      </c>
      <c r="D125" s="17" t="s">
        <v>619</v>
      </c>
      <c r="E125" s="34" t="str">
        <f t="shared" si="1"/>
        <v>Brie | Lieu-Dit La Landelle</v>
      </c>
      <c r="F125" s="2">
        <v>1</v>
      </c>
      <c r="G125" s="2"/>
      <c r="H125" s="4" t="str">
        <f>IF(G125&lt;&gt;"",LOOKUP(G125,Personnel!$F$2:$F$1000,Personnel!$D$2:$D$1000),"")</f>
        <v/>
      </c>
      <c r="I125" s="4"/>
      <c r="J125" s="4"/>
      <c r="K125" s="79"/>
      <c r="L125" s="79"/>
      <c r="M125" s="4" t="str">
        <f>IF(Adresse[[#This Row],[Nombre de Boites ]]=SUM(Adresse[[#This Row],[Nombre de Distribués]:[Nombre de Non-Distribué ]]),"VRAI","ERREUR")</f>
        <v>ERREUR</v>
      </c>
    </row>
    <row r="126" spans="1:13" x14ac:dyDescent="0.3">
      <c r="A126" s="17" t="s">
        <v>7</v>
      </c>
      <c r="B126" s="17" t="s">
        <v>146</v>
      </c>
      <c r="C126" s="17" t="s">
        <v>30</v>
      </c>
      <c r="D126" s="17" t="s">
        <v>620</v>
      </c>
      <c r="E126" s="34" t="str">
        <f t="shared" si="1"/>
        <v>Brie | Lieu-Dit Les Lande De Brie</v>
      </c>
      <c r="F126" s="2">
        <v>1</v>
      </c>
      <c r="G126" s="2"/>
      <c r="H126" s="4" t="str">
        <f>IF(G126&lt;&gt;"",LOOKUP(G126,Personnel!$F$2:$F$1000,Personnel!$D$2:$D$1000),"")</f>
        <v/>
      </c>
      <c r="I126" s="4"/>
      <c r="J126" s="4"/>
      <c r="K126" s="79"/>
      <c r="L126" s="79"/>
      <c r="M126" s="4" t="str">
        <f>IF(Adresse[[#This Row],[Nombre de Boites ]]=SUM(Adresse[[#This Row],[Nombre de Distribués]:[Nombre de Non-Distribué ]]),"VRAI","ERREUR")</f>
        <v>ERREUR</v>
      </c>
    </row>
    <row r="127" spans="1:13" x14ac:dyDescent="0.3">
      <c r="A127" s="17" t="s">
        <v>7</v>
      </c>
      <c r="B127" s="17" t="s">
        <v>1</v>
      </c>
      <c r="C127" s="17" t="s">
        <v>26</v>
      </c>
      <c r="D127" s="17" t="s">
        <v>621</v>
      </c>
      <c r="E127" s="34" t="str">
        <f t="shared" si="1"/>
        <v>Brie | Rue Du Lomet</v>
      </c>
      <c r="F127" s="2">
        <v>8</v>
      </c>
      <c r="G127" s="2"/>
      <c r="H127" s="4" t="str">
        <f>IF(G127&lt;&gt;"",LOOKUP(G127,Personnel!$F$2:$F$1000,Personnel!$D$2:$D$1000),"")</f>
        <v/>
      </c>
      <c r="I127" s="4"/>
      <c r="J127" s="4"/>
      <c r="K127" s="79"/>
      <c r="L127" s="79"/>
      <c r="M127" s="4" t="str">
        <f>IF(Adresse[[#This Row],[Nombre de Boites ]]=SUM(Adresse[[#This Row],[Nombre de Distribués]:[Nombre de Non-Distribué ]]),"VRAI","ERREUR")</f>
        <v>ERREUR</v>
      </c>
    </row>
    <row r="128" spans="1:13" x14ac:dyDescent="0.3">
      <c r="A128" s="17" t="s">
        <v>7</v>
      </c>
      <c r="B128" s="17" t="s">
        <v>18</v>
      </c>
      <c r="C128" s="17" t="s">
        <v>140</v>
      </c>
      <c r="D128" s="17" t="s">
        <v>622</v>
      </c>
      <c r="E128" s="34" t="str">
        <f t="shared" si="1"/>
        <v>Brie | Place De La Mairie</v>
      </c>
      <c r="F128" s="2">
        <v>5</v>
      </c>
      <c r="G128" s="2"/>
      <c r="H128" s="4" t="str">
        <f>IF(G128&lt;&gt;"",LOOKUP(G128,Personnel!$F$2:$F$1000,Personnel!$D$2:$D$1000),"")</f>
        <v/>
      </c>
      <c r="I128" s="4"/>
      <c r="J128" s="4"/>
      <c r="K128" s="79"/>
      <c r="L128" s="79"/>
      <c r="M128" s="4" t="str">
        <f>IF(Adresse[[#This Row],[Nombre de Boites ]]=SUM(Adresse[[#This Row],[Nombre de Distribués]:[Nombre de Non-Distribué ]]),"VRAI","ERREUR")</f>
        <v>ERREUR</v>
      </c>
    </row>
    <row r="129" spans="1:13" x14ac:dyDescent="0.3">
      <c r="A129" s="17" t="s">
        <v>7</v>
      </c>
      <c r="B129" s="17" t="s">
        <v>146</v>
      </c>
      <c r="C129" s="17" t="s">
        <v>28</v>
      </c>
      <c r="D129" s="17" t="s">
        <v>623</v>
      </c>
      <c r="E129" s="34" t="str">
        <f t="shared" si="1"/>
        <v>Brie | Lieu-Dit La Maison Neuve</v>
      </c>
      <c r="F129" s="2">
        <v>4</v>
      </c>
      <c r="G129" s="2"/>
      <c r="H129" s="4" t="str">
        <f>IF(G129&lt;&gt;"",LOOKUP(G129,Personnel!$F$2:$F$1000,Personnel!$D$2:$D$1000),"")</f>
        <v/>
      </c>
      <c r="I129" s="4"/>
      <c r="J129" s="4"/>
      <c r="K129" s="79"/>
      <c r="L129" s="79"/>
      <c r="M129" s="4" t="str">
        <f>IF(Adresse[[#This Row],[Nombre de Boites ]]=SUM(Adresse[[#This Row],[Nombre de Distribués]:[Nombre de Non-Distribué ]]),"VRAI","ERREUR")</f>
        <v>ERREUR</v>
      </c>
    </row>
    <row r="130" spans="1:13" x14ac:dyDescent="0.3">
      <c r="A130" s="17" t="s">
        <v>7</v>
      </c>
      <c r="B130" s="17" t="s">
        <v>146</v>
      </c>
      <c r="C130" s="17"/>
      <c r="D130" s="17" t="s">
        <v>624</v>
      </c>
      <c r="E130" s="34" t="str">
        <f t="shared" ref="E130:E193" si="2">TRIM(A130 &amp; " | " &amp; B130 &amp; " " &amp; IF(C130="", "", C130) &amp; " " &amp; D130)</f>
        <v>Brie | Lieu-Dit Maubusson</v>
      </c>
      <c r="F130" s="2">
        <v>7</v>
      </c>
      <c r="G130" s="2"/>
      <c r="H130" s="4" t="str">
        <f>IF(G130&lt;&gt;"",LOOKUP(G130,Personnel!$F$2:$F$1000,Personnel!$D$2:$D$1000),"")</f>
        <v/>
      </c>
      <c r="I130" s="4"/>
      <c r="J130" s="4"/>
      <c r="K130" s="79"/>
      <c r="L130" s="79"/>
      <c r="M130" s="4" t="str">
        <f>IF(Adresse[[#This Row],[Nombre de Boites ]]=SUM(Adresse[[#This Row],[Nombre de Distribués]:[Nombre de Non-Distribué ]]),"VRAI","ERREUR")</f>
        <v>ERREUR</v>
      </c>
    </row>
    <row r="131" spans="1:13" x14ac:dyDescent="0.3">
      <c r="A131" s="17" t="s">
        <v>7</v>
      </c>
      <c r="B131" s="17" t="s">
        <v>146</v>
      </c>
      <c r="C131" s="17" t="s">
        <v>29</v>
      </c>
      <c r="D131" s="17" t="s">
        <v>625</v>
      </c>
      <c r="E131" s="34" t="str">
        <f t="shared" si="2"/>
        <v>Brie | Lieu-Dit Le Mée</v>
      </c>
      <c r="F131" s="2">
        <v>1</v>
      </c>
      <c r="G131" s="2"/>
      <c r="H131" s="4" t="str">
        <f>IF(G131&lt;&gt;"",LOOKUP(G131,Personnel!$F$2:$F$1000,Personnel!$D$2:$D$1000),"")</f>
        <v/>
      </c>
      <c r="I131" s="4"/>
      <c r="J131" s="4"/>
      <c r="K131" s="79"/>
      <c r="L131" s="79"/>
      <c r="M131" s="4" t="str">
        <f>IF(Adresse[[#This Row],[Nombre de Boites ]]=SUM(Adresse[[#This Row],[Nombre de Distribués]:[Nombre de Non-Distribué ]]),"VRAI","ERREUR")</f>
        <v>ERREUR</v>
      </c>
    </row>
    <row r="132" spans="1:13" x14ac:dyDescent="0.3">
      <c r="A132" s="17" t="s">
        <v>7</v>
      </c>
      <c r="B132" s="17" t="s">
        <v>17</v>
      </c>
      <c r="C132" s="17"/>
      <c r="D132" s="17" t="s">
        <v>626</v>
      </c>
      <c r="E132" s="34" t="str">
        <f t="shared" si="2"/>
        <v>Brie | Passage Molière</v>
      </c>
      <c r="F132" s="2">
        <v>4</v>
      </c>
      <c r="G132" s="2"/>
      <c r="H132" s="4" t="str">
        <f>IF(G132&lt;&gt;"",LOOKUP(G132,Personnel!$F$2:$F$1000,Personnel!$D$2:$D$1000),"")</f>
        <v/>
      </c>
      <c r="I132" s="4"/>
      <c r="J132" s="4"/>
      <c r="K132" s="79"/>
      <c r="L132" s="79"/>
      <c r="M132" s="4" t="str">
        <f>IF(Adresse[[#This Row],[Nombre de Boites ]]=SUM(Adresse[[#This Row],[Nombre de Distribués]:[Nombre de Non-Distribué ]]),"VRAI","ERREUR")</f>
        <v>ERREUR</v>
      </c>
    </row>
    <row r="133" spans="1:13" x14ac:dyDescent="0.3">
      <c r="A133" s="17" t="s">
        <v>7</v>
      </c>
      <c r="B133" s="17" t="s">
        <v>146</v>
      </c>
      <c r="C133" s="17" t="s">
        <v>29</v>
      </c>
      <c r="D133" s="17" t="s">
        <v>627</v>
      </c>
      <c r="E133" s="34" t="str">
        <f t="shared" si="2"/>
        <v>Brie | Lieu-Dit Le Moulin à Vent de la Sancerie</v>
      </c>
      <c r="F133" s="2">
        <v>1</v>
      </c>
      <c r="G133" s="2"/>
      <c r="H133" s="4" t="str">
        <f>IF(G133&lt;&gt;"",LOOKUP(G133,Personnel!$F$2:$F$1000,Personnel!$D$2:$D$1000),"")</f>
        <v/>
      </c>
      <c r="I133" s="4"/>
      <c r="J133" s="4"/>
      <c r="K133" s="79"/>
      <c r="L133" s="79"/>
      <c r="M133" s="4" t="str">
        <f>IF(Adresse[[#This Row],[Nombre de Boites ]]=SUM(Adresse[[#This Row],[Nombre de Distribués]:[Nombre de Non-Distribué ]]),"VRAI","ERREUR")</f>
        <v>ERREUR</v>
      </c>
    </row>
    <row r="134" spans="1:13" x14ac:dyDescent="0.3">
      <c r="A134" s="17" t="s">
        <v>7</v>
      </c>
      <c r="B134" s="17" t="s">
        <v>146</v>
      </c>
      <c r="C134" s="17" t="s">
        <v>28</v>
      </c>
      <c r="D134" s="17" t="s">
        <v>628</v>
      </c>
      <c r="E134" s="34" t="str">
        <f t="shared" si="2"/>
        <v>Brie | Lieu-Dit La Moustière</v>
      </c>
      <c r="F134" s="2">
        <v>25</v>
      </c>
      <c r="G134" s="2"/>
      <c r="H134" s="4" t="str">
        <f>IF(G134&lt;&gt;"",LOOKUP(G134,Personnel!$F$2:$F$1000,Personnel!$D$2:$D$1000),"")</f>
        <v/>
      </c>
      <c r="I134" s="4"/>
      <c r="J134" s="4"/>
      <c r="K134" s="79"/>
      <c r="L134" s="79"/>
      <c r="M134" s="4" t="str">
        <f>IF(Adresse[[#This Row],[Nombre de Boites ]]=SUM(Adresse[[#This Row],[Nombre de Distribués]:[Nombre de Non-Distribué ]]),"VRAI","ERREUR")</f>
        <v>ERREUR</v>
      </c>
    </row>
    <row r="135" spans="1:13" x14ac:dyDescent="0.3">
      <c r="A135" s="17" t="s">
        <v>7</v>
      </c>
      <c r="B135" s="17" t="s">
        <v>146</v>
      </c>
      <c r="C135" s="17" t="s">
        <v>28</v>
      </c>
      <c r="D135" s="17" t="s">
        <v>629</v>
      </c>
      <c r="E135" s="34" t="str">
        <f t="shared" si="2"/>
        <v>Brie | Lieu-Dit La Nouerie</v>
      </c>
      <c r="F135" s="2">
        <v>2</v>
      </c>
      <c r="G135" s="2"/>
      <c r="H135" s="4" t="str">
        <f>IF(G135&lt;&gt;"",LOOKUP(G135,Personnel!$F$2:$F$1000,Personnel!$D$2:$D$1000),"")</f>
        <v/>
      </c>
      <c r="I135" s="4"/>
      <c r="J135" s="4"/>
      <c r="K135" s="79"/>
      <c r="L135" s="79"/>
      <c r="M135" s="4" t="str">
        <f>IF(Adresse[[#This Row],[Nombre de Boites ]]=SUM(Adresse[[#This Row],[Nombre de Distribués]:[Nombre de Non-Distribué ]]),"VRAI","ERREUR")</f>
        <v>ERREUR</v>
      </c>
    </row>
    <row r="136" spans="1:13" x14ac:dyDescent="0.3">
      <c r="A136" s="17" t="s">
        <v>7</v>
      </c>
      <c r="B136" s="17" t="s">
        <v>146</v>
      </c>
      <c r="C136" s="17" t="s">
        <v>27</v>
      </c>
      <c r="D136" s="17" t="s">
        <v>630</v>
      </c>
      <c r="E136" s="34" t="str">
        <f t="shared" si="2"/>
        <v>Brie | Lieu-Dit L' Orgerie</v>
      </c>
      <c r="F136" s="2">
        <v>2</v>
      </c>
      <c r="G136" s="2"/>
      <c r="H136" s="4" t="str">
        <f>IF(G136&lt;&gt;"",LOOKUP(G136,Personnel!$F$2:$F$1000,Personnel!$D$2:$D$1000),"")</f>
        <v/>
      </c>
      <c r="I136" s="4"/>
      <c r="J136" s="4"/>
      <c r="K136" s="79"/>
      <c r="L136" s="79"/>
      <c r="M136" s="4" t="str">
        <f>IF(Adresse[[#This Row],[Nombre de Boites ]]=SUM(Adresse[[#This Row],[Nombre de Distribués]:[Nombre de Non-Distribué ]]),"VRAI","ERREUR")</f>
        <v>ERREUR</v>
      </c>
    </row>
    <row r="137" spans="1:13" x14ac:dyDescent="0.3">
      <c r="A137" s="17" t="s">
        <v>7</v>
      </c>
      <c r="B137" s="17" t="s">
        <v>146</v>
      </c>
      <c r="C137" s="17" t="s">
        <v>29</v>
      </c>
      <c r="D137" s="17" t="s">
        <v>631</v>
      </c>
      <c r="E137" s="34" t="str">
        <f t="shared" si="2"/>
        <v>Brie | Lieu-Dit Le Passoir</v>
      </c>
      <c r="F137" s="2">
        <v>1</v>
      </c>
      <c r="G137" s="2"/>
      <c r="H137" s="4" t="str">
        <f>IF(G137&lt;&gt;"",LOOKUP(G137,Personnel!$F$2:$F$1000,Personnel!$D$2:$D$1000),"")</f>
        <v/>
      </c>
      <c r="I137" s="4"/>
      <c r="J137" s="4"/>
      <c r="K137" s="79"/>
      <c r="L137" s="79"/>
      <c r="M137" s="4" t="str">
        <f>IF(Adresse[[#This Row],[Nombre de Boites ]]=SUM(Adresse[[#This Row],[Nombre de Distribués]:[Nombre de Non-Distribué ]]),"VRAI","ERREUR")</f>
        <v>ERREUR</v>
      </c>
    </row>
    <row r="138" spans="1:13" x14ac:dyDescent="0.3">
      <c r="A138" s="17" t="s">
        <v>7</v>
      </c>
      <c r="B138" s="17" t="s">
        <v>146</v>
      </c>
      <c r="C138" s="17" t="s">
        <v>29</v>
      </c>
      <c r="D138" s="17" t="s">
        <v>632</v>
      </c>
      <c r="E138" s="34" t="str">
        <f t="shared" si="2"/>
        <v>Brie | Lieu-Dit Le Pâtis de Brie</v>
      </c>
      <c r="F138" s="2">
        <v>1</v>
      </c>
      <c r="G138" s="2"/>
      <c r="H138" s="4" t="str">
        <f>IF(G138&lt;&gt;"",LOOKUP(G138,Personnel!$F$2:$F$1000,Personnel!$D$2:$D$1000),"")</f>
        <v/>
      </c>
      <c r="I138" s="4"/>
      <c r="J138" s="4"/>
      <c r="K138" s="79"/>
      <c r="L138" s="79"/>
      <c r="M138" s="4" t="str">
        <f>IF(Adresse[[#This Row],[Nombre de Boites ]]=SUM(Adresse[[#This Row],[Nombre de Distribués]:[Nombre de Non-Distribué ]]),"VRAI","ERREUR")</f>
        <v>ERREUR</v>
      </c>
    </row>
    <row r="139" spans="1:13" x14ac:dyDescent="0.3">
      <c r="A139" s="17" t="s">
        <v>7</v>
      </c>
      <c r="B139" s="17" t="s">
        <v>146</v>
      </c>
      <c r="C139" s="17" t="s">
        <v>29</v>
      </c>
      <c r="D139" s="17" t="s">
        <v>633</v>
      </c>
      <c r="E139" s="34" t="str">
        <f t="shared" si="2"/>
        <v>Brie | Lieu-Dit Le Pâtis Macé</v>
      </c>
      <c r="F139" s="2">
        <v>3</v>
      </c>
      <c r="G139" s="2"/>
      <c r="H139" s="4" t="str">
        <f>IF(G139&lt;&gt;"",LOOKUP(G139,Personnel!$F$2:$F$1000,Personnel!$D$2:$D$1000),"")</f>
        <v/>
      </c>
      <c r="I139" s="4"/>
      <c r="J139" s="4"/>
      <c r="K139" s="79"/>
      <c r="L139" s="79"/>
      <c r="M139" s="4" t="str">
        <f>IF(Adresse[[#This Row],[Nombre de Boites ]]=SUM(Adresse[[#This Row],[Nombre de Distribués]:[Nombre de Non-Distribué ]]),"VRAI","ERREUR")</f>
        <v>ERREUR</v>
      </c>
    </row>
    <row r="140" spans="1:13" x14ac:dyDescent="0.3">
      <c r="A140" s="17" t="s">
        <v>7</v>
      </c>
      <c r="B140" s="17" t="s">
        <v>146</v>
      </c>
      <c r="C140" s="17" t="s">
        <v>28</v>
      </c>
      <c r="D140" s="17" t="s">
        <v>634</v>
      </c>
      <c r="E140" s="34" t="str">
        <f t="shared" si="2"/>
        <v>Brie | Lieu-Dit La Perroiserie</v>
      </c>
      <c r="F140" s="2">
        <v>3</v>
      </c>
      <c r="G140" s="2"/>
      <c r="H140" s="4" t="str">
        <f>IF(G140&lt;&gt;"",LOOKUP(G140,Personnel!$F$2:$F$1000,Personnel!$D$2:$D$1000),"")</f>
        <v/>
      </c>
      <c r="I140" s="4"/>
      <c r="J140" s="4"/>
      <c r="K140" s="79"/>
      <c r="L140" s="79"/>
      <c r="M140" s="4" t="str">
        <f>IF(Adresse[[#This Row],[Nombre de Boites ]]=SUM(Adresse[[#This Row],[Nombre de Distribués]:[Nombre de Non-Distribué ]]),"VRAI","ERREUR")</f>
        <v>ERREUR</v>
      </c>
    </row>
    <row r="141" spans="1:13" x14ac:dyDescent="0.3">
      <c r="A141" s="17" t="s">
        <v>7</v>
      </c>
      <c r="B141" s="17" t="s">
        <v>146</v>
      </c>
      <c r="C141" s="17" t="s">
        <v>29</v>
      </c>
      <c r="D141" s="17" t="s">
        <v>635</v>
      </c>
      <c r="E141" s="34" t="str">
        <f t="shared" si="2"/>
        <v>Brie | Lieu-Dit Le Petit Long Pré</v>
      </c>
      <c r="F141" s="2">
        <v>1</v>
      </c>
      <c r="G141" s="2"/>
      <c r="H141" s="4" t="str">
        <f>IF(G141&lt;&gt;"",LOOKUP(G141,Personnel!$F$2:$F$1000,Personnel!$D$2:$D$1000),"")</f>
        <v/>
      </c>
      <c r="I141" s="4"/>
      <c r="J141" s="4"/>
      <c r="K141" s="79"/>
      <c r="L141" s="79"/>
      <c r="M141" s="4" t="str">
        <f>IF(Adresse[[#This Row],[Nombre de Boites ]]=SUM(Adresse[[#This Row],[Nombre de Distribués]:[Nombre de Non-Distribué ]]),"VRAI","ERREUR")</f>
        <v>ERREUR</v>
      </c>
    </row>
    <row r="142" spans="1:13" x14ac:dyDescent="0.3">
      <c r="A142" s="17" t="s">
        <v>7</v>
      </c>
      <c r="B142" s="17" t="s">
        <v>146</v>
      </c>
      <c r="C142" s="17" t="s">
        <v>29</v>
      </c>
      <c r="D142" s="17" t="s">
        <v>636</v>
      </c>
      <c r="E142" s="34" t="str">
        <f t="shared" si="2"/>
        <v>Brie | Lieu-Dit Le Petit Tertre</v>
      </c>
      <c r="F142" s="2">
        <v>1</v>
      </c>
      <c r="G142" s="2"/>
      <c r="H142" s="4" t="str">
        <f>IF(G142&lt;&gt;"",LOOKUP(G142,Personnel!$F$2:$F$1000,Personnel!$D$2:$D$1000),"")</f>
        <v/>
      </c>
      <c r="I142" s="4"/>
      <c r="J142" s="4"/>
      <c r="K142" s="79"/>
      <c r="L142" s="79"/>
      <c r="M142" s="4" t="str">
        <f>IF(Adresse[[#This Row],[Nombre de Boites ]]=SUM(Adresse[[#This Row],[Nombre de Distribués]:[Nombre de Non-Distribué ]]),"VRAI","ERREUR")</f>
        <v>ERREUR</v>
      </c>
    </row>
    <row r="143" spans="1:13" x14ac:dyDescent="0.3">
      <c r="A143" s="17" t="s">
        <v>7</v>
      </c>
      <c r="B143" s="17" t="s">
        <v>146</v>
      </c>
      <c r="C143" s="17"/>
      <c r="D143" s="17" t="s">
        <v>637</v>
      </c>
      <c r="E143" s="34" t="str">
        <f t="shared" si="2"/>
        <v>Brie | Lieu-Dit Picheveul</v>
      </c>
      <c r="F143" s="2">
        <v>4</v>
      </c>
      <c r="G143" s="2"/>
      <c r="H143" s="4" t="str">
        <f>IF(G143&lt;&gt;"",LOOKUP(G143,Personnel!$F$2:$F$1000,Personnel!$D$2:$D$1000),"")</f>
        <v/>
      </c>
      <c r="I143" s="4"/>
      <c r="J143" s="4"/>
      <c r="K143" s="79"/>
      <c r="L143" s="79"/>
      <c r="M143" s="4" t="str">
        <f>IF(Adresse[[#This Row],[Nombre de Boites ]]=SUM(Adresse[[#This Row],[Nombre de Distribués]:[Nombre de Non-Distribué ]]),"VRAI","ERREUR")</f>
        <v>ERREUR</v>
      </c>
    </row>
    <row r="144" spans="1:13" x14ac:dyDescent="0.3">
      <c r="A144" s="17" t="s">
        <v>7</v>
      </c>
      <c r="B144" s="17" t="s">
        <v>1</v>
      </c>
      <c r="C144" s="17"/>
      <c r="D144" s="17" t="s">
        <v>418</v>
      </c>
      <c r="E144" s="34" t="str">
        <f t="shared" si="2"/>
        <v>Brie | Rue Pierre et Marie Curie</v>
      </c>
      <c r="F144" s="2">
        <v>4</v>
      </c>
      <c r="G144" s="2"/>
      <c r="H144" s="4" t="str">
        <f>IF(G144&lt;&gt;"",LOOKUP(G144,Personnel!$F$2:$F$1000,Personnel!$D$2:$D$1000),"")</f>
        <v/>
      </c>
      <c r="I144" s="4"/>
      <c r="J144" s="4"/>
      <c r="K144" s="79"/>
      <c r="L144" s="79"/>
      <c r="M144" s="4" t="str">
        <f>IF(Adresse[[#This Row],[Nombre de Boites ]]=SUM(Adresse[[#This Row],[Nombre de Distribués]:[Nombre de Non-Distribué ]]),"VRAI","ERREUR")</f>
        <v>ERREUR</v>
      </c>
    </row>
    <row r="145" spans="1:13" x14ac:dyDescent="0.3">
      <c r="A145" s="17" t="s">
        <v>7</v>
      </c>
      <c r="B145" s="17" t="s">
        <v>146</v>
      </c>
      <c r="C145" s="17" t="s">
        <v>28</v>
      </c>
      <c r="D145" s="17" t="s">
        <v>638</v>
      </c>
      <c r="E145" s="34" t="str">
        <f t="shared" si="2"/>
        <v>Brie | Lieu-Dit La Plesse</v>
      </c>
      <c r="F145" s="2">
        <v>1</v>
      </c>
      <c r="G145" s="2"/>
      <c r="H145" s="4" t="str">
        <f>IF(G145&lt;&gt;"",LOOKUP(G145,Personnel!$F$2:$F$1000,Personnel!$D$2:$D$1000),"")</f>
        <v/>
      </c>
      <c r="I145" s="4"/>
      <c r="J145" s="4"/>
      <c r="K145" s="79"/>
      <c r="L145" s="79"/>
      <c r="M145" s="4" t="str">
        <f>IF(Adresse[[#This Row],[Nombre de Boites ]]=SUM(Adresse[[#This Row],[Nombre de Distribués]:[Nombre de Non-Distribué ]]),"VRAI","ERREUR")</f>
        <v>ERREUR</v>
      </c>
    </row>
    <row r="146" spans="1:13" x14ac:dyDescent="0.3">
      <c r="A146" s="17" t="s">
        <v>7</v>
      </c>
      <c r="B146" s="17" t="s">
        <v>146</v>
      </c>
      <c r="C146" s="17" t="s">
        <v>28</v>
      </c>
      <c r="D146" s="17" t="s">
        <v>639</v>
      </c>
      <c r="E146" s="34" t="str">
        <f t="shared" si="2"/>
        <v>Brie | Lieu-Dit La Pommerais Benten</v>
      </c>
      <c r="F146" s="2">
        <v>2</v>
      </c>
      <c r="G146" s="2"/>
      <c r="H146" s="4" t="str">
        <f>IF(G146&lt;&gt;"",LOOKUP(G146,Personnel!$F$2:$F$1000,Personnel!$D$2:$D$1000),"")</f>
        <v/>
      </c>
      <c r="I146" s="4"/>
      <c r="J146" s="4"/>
      <c r="K146" s="79"/>
      <c r="L146" s="79"/>
      <c r="M146" s="4" t="str">
        <f>IF(Adresse[[#This Row],[Nombre de Boites ]]=SUM(Adresse[[#This Row],[Nombre de Distribués]:[Nombre de Non-Distribué ]]),"VRAI","ERREUR")</f>
        <v>ERREUR</v>
      </c>
    </row>
    <row r="147" spans="1:13" x14ac:dyDescent="0.3">
      <c r="A147" s="17" t="s">
        <v>7</v>
      </c>
      <c r="B147" s="17" t="s">
        <v>146</v>
      </c>
      <c r="C147" s="17" t="s">
        <v>28</v>
      </c>
      <c r="D147" s="17" t="s">
        <v>640</v>
      </c>
      <c r="E147" s="34" t="str">
        <f t="shared" si="2"/>
        <v>Brie | Lieu-Dit La Pommerais Serpaux</v>
      </c>
      <c r="F147" s="2">
        <v>2</v>
      </c>
      <c r="G147" s="2"/>
      <c r="H147" s="4" t="str">
        <f>IF(G147&lt;&gt;"",LOOKUP(G147,Personnel!$F$2:$F$1000,Personnel!$D$2:$D$1000),"")</f>
        <v/>
      </c>
      <c r="I147" s="4"/>
      <c r="J147" s="4"/>
      <c r="K147" s="79"/>
      <c r="L147" s="79"/>
      <c r="M147" s="4" t="str">
        <f>IF(Adresse[[#This Row],[Nombre de Boites ]]=SUM(Adresse[[#This Row],[Nombre de Distribués]:[Nombre de Non-Distribué ]]),"VRAI","ERREUR")</f>
        <v>ERREUR</v>
      </c>
    </row>
    <row r="148" spans="1:13" x14ac:dyDescent="0.3">
      <c r="A148" s="17" t="s">
        <v>7</v>
      </c>
      <c r="B148" s="17" t="s">
        <v>11</v>
      </c>
      <c r="C148" s="17" t="s">
        <v>140</v>
      </c>
      <c r="D148" s="17" t="s">
        <v>641</v>
      </c>
      <c r="E148" s="34" t="str">
        <f t="shared" si="2"/>
        <v>Brie | Allée De La Prairie</v>
      </c>
      <c r="F148" s="2">
        <v>21</v>
      </c>
      <c r="G148" s="2"/>
      <c r="H148" s="4" t="str">
        <f>IF(G148&lt;&gt;"",LOOKUP(G148,Personnel!$F$2:$F$1000,Personnel!$D$2:$D$1000),"")</f>
        <v/>
      </c>
      <c r="I148" s="4"/>
      <c r="J148" s="4"/>
      <c r="K148" s="79"/>
      <c r="L148" s="79"/>
      <c r="M148" s="4" t="str">
        <f>IF(Adresse[[#This Row],[Nombre de Boites ]]=SUM(Adresse[[#This Row],[Nombre de Distribués]:[Nombre de Non-Distribué ]]),"VRAI","ERREUR")</f>
        <v>ERREUR</v>
      </c>
    </row>
    <row r="149" spans="1:13" x14ac:dyDescent="0.3">
      <c r="A149" s="17" t="s">
        <v>7</v>
      </c>
      <c r="B149" s="17" t="s">
        <v>146</v>
      </c>
      <c r="C149" s="17" t="s">
        <v>29</v>
      </c>
      <c r="D149" s="17" t="s">
        <v>642</v>
      </c>
      <c r="E149" s="34" t="str">
        <f t="shared" si="2"/>
        <v>Brie | Lieu-Dit Le Prelembert</v>
      </c>
      <c r="F149" s="2">
        <v>2</v>
      </c>
      <c r="G149" s="2"/>
      <c r="H149" s="4" t="str">
        <f>IF(G149&lt;&gt;"",LOOKUP(G149,Personnel!$F$2:$F$1000,Personnel!$D$2:$D$1000),"")</f>
        <v/>
      </c>
      <c r="I149" s="4"/>
      <c r="J149" s="4"/>
      <c r="K149" s="79"/>
      <c r="L149" s="79"/>
      <c r="M149" s="4" t="str">
        <f>IF(Adresse[[#This Row],[Nombre de Boites ]]=SUM(Adresse[[#This Row],[Nombre de Distribués]:[Nombre de Non-Distribué ]]),"VRAI","ERREUR")</f>
        <v>ERREUR</v>
      </c>
    </row>
    <row r="150" spans="1:13" x14ac:dyDescent="0.3">
      <c r="A150" s="17" t="s">
        <v>7</v>
      </c>
      <c r="B150" s="17" t="s">
        <v>1</v>
      </c>
      <c r="C150" s="17" t="s">
        <v>26</v>
      </c>
      <c r="D150" s="17" t="s">
        <v>643</v>
      </c>
      <c r="E150" s="34" t="str">
        <f t="shared" si="2"/>
        <v>Brie | Rue Du Prieure</v>
      </c>
      <c r="F150" s="2">
        <v>1</v>
      </c>
      <c r="G150" s="2"/>
      <c r="H150" s="4" t="str">
        <f>IF(G150&lt;&gt;"",LOOKUP(G150,Personnel!$F$2:$F$1000,Personnel!$D$2:$D$1000),"")</f>
        <v/>
      </c>
      <c r="I150" s="4"/>
      <c r="J150" s="4"/>
      <c r="K150" s="79"/>
      <c r="L150" s="79"/>
      <c r="M150" s="4" t="str">
        <f>IF(Adresse[[#This Row],[Nombre de Boites ]]=SUM(Adresse[[#This Row],[Nombre de Distribués]:[Nombre de Non-Distribué ]]),"VRAI","ERREUR")</f>
        <v>ERREUR</v>
      </c>
    </row>
    <row r="151" spans="1:13" x14ac:dyDescent="0.3">
      <c r="A151" s="17" t="s">
        <v>7</v>
      </c>
      <c r="B151" s="17" t="s">
        <v>146</v>
      </c>
      <c r="C151" s="17" t="s">
        <v>29</v>
      </c>
      <c r="D151" s="17" t="s">
        <v>644</v>
      </c>
      <c r="E151" s="34" t="str">
        <f t="shared" si="2"/>
        <v>Brie | Lieu-Dit Le Prieuré</v>
      </c>
      <c r="F151" s="2">
        <v>1</v>
      </c>
      <c r="G151" s="2"/>
      <c r="H151" s="4" t="str">
        <f>IF(G151&lt;&gt;"",LOOKUP(G151,Personnel!$F$2:$F$1000,Personnel!$D$2:$D$1000),"")</f>
        <v/>
      </c>
      <c r="I151" s="4"/>
      <c r="J151" s="4"/>
      <c r="K151" s="79"/>
      <c r="L151" s="79"/>
      <c r="M151" s="4" t="str">
        <f>IF(Adresse[[#This Row],[Nombre de Boites ]]=SUM(Adresse[[#This Row],[Nombre de Distribués]:[Nombre de Non-Distribué ]]),"VRAI","ERREUR")</f>
        <v>ERREUR</v>
      </c>
    </row>
    <row r="152" spans="1:13" x14ac:dyDescent="0.3">
      <c r="A152" s="17" t="s">
        <v>7</v>
      </c>
      <c r="B152" s="17" t="s">
        <v>1</v>
      </c>
      <c r="C152" s="17" t="s">
        <v>26</v>
      </c>
      <c r="D152" s="17" t="s">
        <v>645</v>
      </c>
      <c r="E152" s="34" t="str">
        <f t="shared" si="2"/>
        <v>Brie | Rue Du Raize</v>
      </c>
      <c r="F152" s="2">
        <v>14</v>
      </c>
      <c r="G152" s="2"/>
      <c r="H152" s="4" t="str">
        <f>IF(G152&lt;&gt;"",LOOKUP(G152,Personnel!$F$2:$F$1000,Personnel!$D$2:$D$1000),"")</f>
        <v/>
      </c>
      <c r="I152" s="4"/>
      <c r="J152" s="4"/>
      <c r="K152" s="79"/>
      <c r="L152" s="79"/>
      <c r="M152" s="4" t="str">
        <f>IF(Adresse[[#This Row],[Nombre de Boites ]]=SUM(Adresse[[#This Row],[Nombre de Distribués]:[Nombre de Non-Distribué ]]),"VRAI","ERREUR")</f>
        <v>ERREUR</v>
      </c>
    </row>
    <row r="153" spans="1:13" x14ac:dyDescent="0.3">
      <c r="A153" s="17" t="s">
        <v>7</v>
      </c>
      <c r="B153" s="17" t="s">
        <v>146</v>
      </c>
      <c r="C153" s="17" t="s">
        <v>28</v>
      </c>
      <c r="D153" s="17" t="s">
        <v>646</v>
      </c>
      <c r="E153" s="34" t="str">
        <f t="shared" si="2"/>
        <v>Brie | Lieu-Dit La Rivière Loisel</v>
      </c>
      <c r="F153" s="2">
        <v>1</v>
      </c>
      <c r="G153" s="2"/>
      <c r="H153" s="4" t="str">
        <f>IF(G153&lt;&gt;"",LOOKUP(G153,Personnel!$F$2:$F$1000,Personnel!$D$2:$D$1000),"")</f>
        <v/>
      </c>
      <c r="I153" s="4"/>
      <c r="J153" s="4"/>
      <c r="K153" s="79"/>
      <c r="L153" s="79"/>
      <c r="M153" s="4" t="str">
        <f>IF(Adresse[[#This Row],[Nombre de Boites ]]=SUM(Adresse[[#This Row],[Nombre de Distribués]:[Nombre de Non-Distribué ]]),"VRAI","ERREUR")</f>
        <v>ERREUR</v>
      </c>
    </row>
    <row r="154" spans="1:13" x14ac:dyDescent="0.3">
      <c r="A154" s="17" t="s">
        <v>7</v>
      </c>
      <c r="B154" s="17" t="s">
        <v>146</v>
      </c>
      <c r="C154" s="17" t="s">
        <v>28</v>
      </c>
      <c r="D154" s="17" t="s">
        <v>647</v>
      </c>
      <c r="E154" s="34" t="str">
        <f t="shared" si="2"/>
        <v>Brie | Lieu-Dit La Rivière Montalembert</v>
      </c>
      <c r="F154" s="2">
        <v>1</v>
      </c>
      <c r="G154" s="2"/>
      <c r="H154" s="4" t="str">
        <f>IF(G154&lt;&gt;"",LOOKUP(G154,Personnel!$F$2:$F$1000,Personnel!$D$2:$D$1000),"")</f>
        <v/>
      </c>
      <c r="I154" s="4"/>
      <c r="J154" s="4"/>
      <c r="K154" s="79"/>
      <c r="L154" s="79"/>
      <c r="M154" s="4" t="str">
        <f>IF(Adresse[[#This Row],[Nombre de Boites ]]=SUM(Adresse[[#This Row],[Nombre de Distribués]:[Nombre de Non-Distribué ]]),"VRAI","ERREUR")</f>
        <v>ERREUR</v>
      </c>
    </row>
    <row r="155" spans="1:13" x14ac:dyDescent="0.3">
      <c r="A155" s="17" t="s">
        <v>7</v>
      </c>
      <c r="B155" s="17" t="s">
        <v>146</v>
      </c>
      <c r="C155" s="17" t="s">
        <v>28</v>
      </c>
      <c r="D155" s="17" t="s">
        <v>445</v>
      </c>
      <c r="E155" s="34" t="str">
        <f t="shared" si="2"/>
        <v>Brie | Lieu-Dit La Rougerais</v>
      </c>
      <c r="F155" s="2">
        <v>2</v>
      </c>
      <c r="G155" s="2"/>
      <c r="H155" s="4" t="str">
        <f>IF(G155&lt;&gt;"",LOOKUP(G155,Personnel!$F$2:$F$1000,Personnel!$D$2:$D$1000),"")</f>
        <v/>
      </c>
      <c r="I155" s="4"/>
      <c r="J155" s="4"/>
      <c r="K155" s="79"/>
      <c r="L155" s="79"/>
      <c r="M155" s="4" t="str">
        <f>IF(Adresse[[#This Row],[Nombre de Boites ]]=SUM(Adresse[[#This Row],[Nombre de Distribués]:[Nombre de Non-Distribué ]]),"VRAI","ERREUR")</f>
        <v>ERREUR</v>
      </c>
    </row>
    <row r="156" spans="1:13" x14ac:dyDescent="0.3">
      <c r="A156" s="17" t="s">
        <v>7</v>
      </c>
      <c r="B156" s="17" t="s">
        <v>146</v>
      </c>
      <c r="C156" s="17" t="s">
        <v>30</v>
      </c>
      <c r="D156" s="17" t="s">
        <v>648</v>
      </c>
      <c r="E156" s="34" t="str">
        <f t="shared" si="2"/>
        <v>Brie | Lieu-Dit Les Ruisseaux</v>
      </c>
      <c r="F156" s="2">
        <v>2</v>
      </c>
      <c r="G156" s="2"/>
      <c r="H156" s="4" t="str">
        <f>IF(G156&lt;&gt;"",LOOKUP(G156,Personnel!$F$2:$F$1000,Personnel!$D$2:$D$1000),"")</f>
        <v/>
      </c>
      <c r="I156" s="4"/>
      <c r="J156" s="4"/>
      <c r="K156" s="79"/>
      <c r="L156" s="79"/>
      <c r="M156" s="4" t="str">
        <f>IF(Adresse[[#This Row],[Nombre de Boites ]]=SUM(Adresse[[#This Row],[Nombre de Distribués]:[Nombre de Non-Distribué ]]),"VRAI","ERREUR")</f>
        <v>ERREUR</v>
      </c>
    </row>
    <row r="157" spans="1:13" x14ac:dyDescent="0.3">
      <c r="A157" s="17" t="s">
        <v>7</v>
      </c>
      <c r="B157" s="17" t="s">
        <v>146</v>
      </c>
      <c r="C157" s="17" t="s">
        <v>28</v>
      </c>
      <c r="D157" s="17" t="s">
        <v>649</v>
      </c>
      <c r="E157" s="34" t="str">
        <f t="shared" si="2"/>
        <v>Brie | Lieu-Dit La Sancerie</v>
      </c>
      <c r="F157" s="2">
        <v>6</v>
      </c>
      <c r="G157" s="2"/>
      <c r="H157" s="4" t="str">
        <f>IF(G157&lt;&gt;"",LOOKUP(G157,Personnel!$F$2:$F$1000,Personnel!$D$2:$D$1000),"")</f>
        <v/>
      </c>
      <c r="I157" s="4"/>
      <c r="J157" s="4"/>
      <c r="K157" s="79"/>
      <c r="L157" s="79"/>
      <c r="M157" s="4" t="str">
        <f>IF(Adresse[[#This Row],[Nombre de Boites ]]=SUM(Adresse[[#This Row],[Nombre de Distribués]:[Nombre de Non-Distribué ]]),"VRAI","ERREUR")</f>
        <v>ERREUR</v>
      </c>
    </row>
    <row r="158" spans="1:13" x14ac:dyDescent="0.3">
      <c r="A158" s="17" t="s">
        <v>7</v>
      </c>
      <c r="B158" s="17" t="s">
        <v>1</v>
      </c>
      <c r="C158" s="17" t="s">
        <v>26</v>
      </c>
      <c r="D158" s="17" t="s">
        <v>650</v>
      </c>
      <c r="E158" s="34" t="str">
        <f t="shared" si="2"/>
        <v>Brie | Rue Du Stade</v>
      </c>
      <c r="F158" s="2">
        <v>6</v>
      </c>
      <c r="G158" s="2"/>
      <c r="H158" s="4" t="str">
        <f>IF(G158&lt;&gt;"",LOOKUP(G158,Personnel!$F$2:$F$1000,Personnel!$D$2:$D$1000),"")</f>
        <v/>
      </c>
      <c r="I158" s="4"/>
      <c r="J158" s="4"/>
      <c r="K158" s="79"/>
      <c r="L158" s="79"/>
      <c r="M158" s="4" t="str">
        <f>IF(Adresse[[#This Row],[Nombre de Boites ]]=SUM(Adresse[[#This Row],[Nombre de Distribués]:[Nombre de Non-Distribué ]]),"VRAI","ERREUR")</f>
        <v>ERREUR</v>
      </c>
    </row>
    <row r="159" spans="1:13" x14ac:dyDescent="0.3">
      <c r="A159" s="17" t="s">
        <v>7</v>
      </c>
      <c r="B159" s="17" t="s">
        <v>146</v>
      </c>
      <c r="C159" s="17" t="s">
        <v>29</v>
      </c>
      <c r="D159" s="17" t="s">
        <v>651</v>
      </c>
      <c r="E159" s="34" t="str">
        <f t="shared" si="2"/>
        <v>Brie | Lieu-Dit Le Tertre Penais</v>
      </c>
      <c r="F159" s="2">
        <v>1</v>
      </c>
      <c r="G159" s="2"/>
      <c r="H159" s="4" t="str">
        <f>IF(G159&lt;&gt;"",LOOKUP(G159,Personnel!$F$2:$F$1000,Personnel!$D$2:$D$1000),"")</f>
        <v/>
      </c>
      <c r="I159" s="4"/>
      <c r="J159" s="4"/>
      <c r="K159" s="79"/>
      <c r="L159" s="79"/>
      <c r="M159" s="4" t="str">
        <f>IF(Adresse[[#This Row],[Nombre de Boites ]]=SUM(Adresse[[#This Row],[Nombre de Distribués]:[Nombre de Non-Distribué ]]),"VRAI","ERREUR")</f>
        <v>ERREUR</v>
      </c>
    </row>
    <row r="160" spans="1:13" x14ac:dyDescent="0.3">
      <c r="A160" s="17" t="s">
        <v>7</v>
      </c>
      <c r="B160" s="17" t="s">
        <v>146</v>
      </c>
      <c r="C160" s="17"/>
      <c r="D160" s="17" t="s">
        <v>475</v>
      </c>
      <c r="E160" s="34" t="str">
        <f t="shared" si="2"/>
        <v>Brie | Lieu-Dit Tremblais</v>
      </c>
      <c r="F160" s="2">
        <v>5</v>
      </c>
      <c r="G160" s="2"/>
      <c r="H160" s="4" t="str">
        <f>IF(G160&lt;&gt;"",LOOKUP(G160,Personnel!$F$2:$F$1000,Personnel!$D$2:$D$1000),"")</f>
        <v/>
      </c>
      <c r="I160" s="4"/>
      <c r="J160" s="4"/>
      <c r="K160" s="79"/>
      <c r="L160" s="79"/>
      <c r="M160" s="4" t="str">
        <f>IF(Adresse[[#This Row],[Nombre de Boites ]]=SUM(Adresse[[#This Row],[Nombre de Distribués]:[Nombre de Non-Distribué ]]),"VRAI","ERREUR")</f>
        <v>ERREUR</v>
      </c>
    </row>
    <row r="161" spans="1:13" x14ac:dyDescent="0.3">
      <c r="A161" s="17" t="s">
        <v>7</v>
      </c>
      <c r="B161" s="17" t="s">
        <v>11</v>
      </c>
      <c r="C161" s="17" t="s">
        <v>140</v>
      </c>
      <c r="D161" s="17" t="s">
        <v>652</v>
      </c>
      <c r="E161" s="34" t="str">
        <f t="shared" si="2"/>
        <v>Brie | Allée De La Vallée de l' Ise</v>
      </c>
      <c r="F161" s="2">
        <v>9</v>
      </c>
      <c r="G161" s="2"/>
      <c r="H161" s="4" t="str">
        <f>IF(G161&lt;&gt;"",LOOKUP(G161,Personnel!$F$2:$F$1000,Personnel!$D$2:$D$1000),"")</f>
        <v/>
      </c>
      <c r="I161" s="4"/>
      <c r="J161" s="4"/>
      <c r="K161" s="79"/>
      <c r="L161" s="79"/>
      <c r="M161" s="4" t="str">
        <f>IF(Adresse[[#This Row],[Nombre de Boites ]]=SUM(Adresse[[#This Row],[Nombre de Distribués]:[Nombre de Non-Distribué ]]),"VRAI","ERREUR")</f>
        <v>ERREUR</v>
      </c>
    </row>
    <row r="162" spans="1:13" x14ac:dyDescent="0.3">
      <c r="A162" s="17" t="s">
        <v>7</v>
      </c>
      <c r="B162" s="17" t="s">
        <v>146</v>
      </c>
      <c r="C162" s="17" t="s">
        <v>28</v>
      </c>
      <c r="D162" s="17" t="s">
        <v>653</v>
      </c>
      <c r="E162" s="34" t="str">
        <f t="shared" si="2"/>
        <v>Brie | Lieu-Dit La Vieille Eve</v>
      </c>
      <c r="F162" s="2">
        <v>2</v>
      </c>
      <c r="G162" s="2"/>
      <c r="H162" s="4" t="str">
        <f>IF(G162&lt;&gt;"",LOOKUP(G162,Personnel!$F$2:$F$1000,Personnel!$D$2:$D$1000),"")</f>
        <v/>
      </c>
      <c r="I162" s="4"/>
      <c r="J162" s="4"/>
      <c r="K162" s="79"/>
      <c r="L162" s="79"/>
      <c r="M162" s="4" t="str">
        <f>IF(Adresse[[#This Row],[Nombre de Boites ]]=SUM(Adresse[[#This Row],[Nombre de Distribués]:[Nombre de Non-Distribué ]]),"VRAI","ERREUR")</f>
        <v>ERREUR</v>
      </c>
    </row>
    <row r="163" spans="1:13" x14ac:dyDescent="0.3">
      <c r="A163" s="17" t="s">
        <v>8</v>
      </c>
      <c r="B163" s="17" t="s">
        <v>146</v>
      </c>
      <c r="C163" s="17" t="s">
        <v>27</v>
      </c>
      <c r="D163" s="17" t="s">
        <v>656</v>
      </c>
      <c r="E163" s="34" t="str">
        <f t="shared" si="2"/>
        <v>Essé | Lieu-Dit L' Arthurais</v>
      </c>
      <c r="F163" s="2">
        <v>1</v>
      </c>
      <c r="G163" s="2"/>
      <c r="H163" s="4" t="str">
        <f>IF(G163&lt;&gt;"",LOOKUP(G163,Personnel!$F$2:$F$1000,Personnel!$D$2:$D$1000),"")</f>
        <v/>
      </c>
      <c r="I163" s="4"/>
      <c r="J163" s="4"/>
      <c r="K163" s="79"/>
      <c r="L163" s="79"/>
      <c r="M163" s="4" t="str">
        <f>IF(Adresse[[#This Row],[Nombre de Boites ]]=SUM(Adresse[[#This Row],[Nombre de Distribués]:[Nombre de Non-Distribué ]]),"VRAI","ERREUR")</f>
        <v>ERREUR</v>
      </c>
    </row>
    <row r="164" spans="1:13" x14ac:dyDescent="0.3">
      <c r="A164" s="17" t="s">
        <v>8</v>
      </c>
      <c r="B164" s="17" t="s">
        <v>1</v>
      </c>
      <c r="C164" s="17" t="s">
        <v>25</v>
      </c>
      <c r="D164" s="17" t="s">
        <v>657</v>
      </c>
      <c r="E164" s="34" t="str">
        <f t="shared" si="2"/>
        <v>Essé | Rue Des Artisans</v>
      </c>
      <c r="F164" s="2">
        <v>23</v>
      </c>
      <c r="G164" s="2"/>
      <c r="H164" s="4" t="str">
        <f>IF(G164&lt;&gt;"",LOOKUP(G164,Personnel!$F$2:$F$1000,Personnel!$D$2:$D$1000),"")</f>
        <v/>
      </c>
      <c r="I164" s="4"/>
      <c r="J164" s="4"/>
      <c r="K164" s="79"/>
      <c r="L164" s="79"/>
      <c r="M164" s="4" t="str">
        <f>IF(Adresse[[#This Row],[Nombre de Boites ]]=SUM(Adresse[[#This Row],[Nombre de Distribués]:[Nombre de Non-Distribué ]]),"VRAI","ERREUR")</f>
        <v>ERREUR</v>
      </c>
    </row>
    <row r="165" spans="1:13" x14ac:dyDescent="0.3">
      <c r="A165" s="17" t="s">
        <v>8</v>
      </c>
      <c r="B165" s="17" t="s">
        <v>146</v>
      </c>
      <c r="C165" s="17" t="s">
        <v>27</v>
      </c>
      <c r="D165" s="17" t="s">
        <v>658</v>
      </c>
      <c r="E165" s="34" t="str">
        <f t="shared" si="2"/>
        <v>Essé | Lieu-Dit L' Auberdière</v>
      </c>
      <c r="F165" s="2">
        <v>2</v>
      </c>
      <c r="G165" s="2"/>
      <c r="H165" s="4" t="str">
        <f>IF(G165&lt;&gt;"",LOOKUP(G165,Personnel!$F$2:$F$1000,Personnel!$D$2:$D$1000),"")</f>
        <v/>
      </c>
      <c r="I165" s="4"/>
      <c r="J165" s="4"/>
      <c r="K165" s="79"/>
      <c r="L165" s="79"/>
      <c r="M165" s="4" t="str">
        <f>IF(Adresse[[#This Row],[Nombre de Boites ]]=SUM(Adresse[[#This Row],[Nombre de Distribués]:[Nombre de Non-Distribué ]]),"VRAI","ERREUR")</f>
        <v>ERREUR</v>
      </c>
    </row>
    <row r="166" spans="1:13" x14ac:dyDescent="0.3">
      <c r="A166" s="17" t="s">
        <v>8</v>
      </c>
      <c r="B166" s="17" t="s">
        <v>146</v>
      </c>
      <c r="C166" s="17" t="s">
        <v>27</v>
      </c>
      <c r="D166" s="17" t="s">
        <v>659</v>
      </c>
      <c r="E166" s="34" t="str">
        <f t="shared" si="2"/>
        <v>Essé | Lieu-Dit L' Aubinais</v>
      </c>
      <c r="F166" s="2">
        <v>1</v>
      </c>
      <c r="G166" s="2"/>
      <c r="H166" s="4" t="str">
        <f>IF(G166&lt;&gt;"",LOOKUP(G166,Personnel!$F$2:$F$1000,Personnel!$D$2:$D$1000),"")</f>
        <v/>
      </c>
      <c r="I166" s="4"/>
      <c r="J166" s="4"/>
      <c r="K166" s="79"/>
      <c r="L166" s="79"/>
      <c r="M166" s="4" t="str">
        <f>IF(Adresse[[#This Row],[Nombre de Boites ]]=SUM(Adresse[[#This Row],[Nombre de Distribués]:[Nombre de Non-Distribué ]]),"VRAI","ERREUR")</f>
        <v>ERREUR</v>
      </c>
    </row>
    <row r="167" spans="1:13" x14ac:dyDescent="0.3">
      <c r="A167" s="17" t="s">
        <v>8</v>
      </c>
      <c r="B167" s="17" t="s">
        <v>146</v>
      </c>
      <c r="C167" s="17" t="s">
        <v>29</v>
      </c>
      <c r="D167" s="17" t="s">
        <v>660</v>
      </c>
      <c r="E167" s="34" t="str">
        <f t="shared" si="2"/>
        <v>Essé | Lieu-Dit Le Bas Evard</v>
      </c>
      <c r="F167" s="2">
        <v>2</v>
      </c>
      <c r="G167" s="2"/>
      <c r="H167" s="4" t="str">
        <f>IF(G167&lt;&gt;"",LOOKUP(G167,Personnel!$F$2:$F$1000,Personnel!$D$2:$D$1000),"")</f>
        <v/>
      </c>
      <c r="I167" s="4"/>
      <c r="J167" s="4"/>
      <c r="K167" s="79"/>
      <c r="L167" s="79"/>
      <c r="M167" s="4" t="str">
        <f>IF(Adresse[[#This Row],[Nombre de Boites ]]=SUM(Adresse[[#This Row],[Nombre de Distribués]:[Nombre de Non-Distribué ]]),"VRAI","ERREUR")</f>
        <v>ERREUR</v>
      </c>
    </row>
    <row r="168" spans="1:13" x14ac:dyDescent="0.3">
      <c r="A168" s="17" t="s">
        <v>8</v>
      </c>
      <c r="B168" s="17" t="s">
        <v>146</v>
      </c>
      <c r="C168" s="17" t="s">
        <v>29</v>
      </c>
      <c r="D168" s="17" t="s">
        <v>661</v>
      </c>
      <c r="E168" s="34" t="str">
        <f t="shared" si="2"/>
        <v>Essé | Lieu-Dit Le Bas Mérillé</v>
      </c>
      <c r="F168" s="2">
        <v>1</v>
      </c>
      <c r="G168" s="2"/>
      <c r="H168" s="4" t="str">
        <f>IF(G168&lt;&gt;"",LOOKUP(G168,Personnel!$F$2:$F$1000,Personnel!$D$2:$D$1000),"")</f>
        <v/>
      </c>
      <c r="I168" s="4"/>
      <c r="J168" s="4"/>
      <c r="K168" s="79"/>
      <c r="L168" s="79"/>
      <c r="M168" s="4" t="str">
        <f>IF(Adresse[[#This Row],[Nombre de Boites ]]=SUM(Adresse[[#This Row],[Nombre de Distribués]:[Nombre de Non-Distribué ]]),"VRAI","ERREUR")</f>
        <v>ERREUR</v>
      </c>
    </row>
    <row r="169" spans="1:13" x14ac:dyDescent="0.3">
      <c r="A169" s="17" t="s">
        <v>8</v>
      </c>
      <c r="B169" s="17" t="s">
        <v>146</v>
      </c>
      <c r="C169" s="17" t="s">
        <v>29</v>
      </c>
      <c r="D169" s="17" t="s">
        <v>662</v>
      </c>
      <c r="E169" s="34" t="str">
        <f t="shared" si="2"/>
        <v>Essé | Lieu-Dit Le Bas Olivel</v>
      </c>
      <c r="F169" s="2">
        <v>4</v>
      </c>
      <c r="G169" s="2"/>
      <c r="H169" s="4" t="str">
        <f>IF(G169&lt;&gt;"",LOOKUP(G169,Personnel!$F$2:$F$1000,Personnel!$D$2:$D$1000),"")</f>
        <v/>
      </c>
      <c r="I169" s="4"/>
      <c r="J169" s="4"/>
      <c r="K169" s="79"/>
      <c r="L169" s="79"/>
      <c r="M169" s="4" t="str">
        <f>IF(Adresse[[#This Row],[Nombre de Boites ]]=SUM(Adresse[[#This Row],[Nombre de Distribués]:[Nombre de Non-Distribué ]]),"VRAI","ERREUR")</f>
        <v>ERREUR</v>
      </c>
    </row>
    <row r="170" spans="1:13" x14ac:dyDescent="0.3">
      <c r="A170" s="17" t="s">
        <v>8</v>
      </c>
      <c r="B170" s="17" t="s">
        <v>146</v>
      </c>
      <c r="C170" s="17" t="s">
        <v>28</v>
      </c>
      <c r="D170" s="17" t="s">
        <v>663</v>
      </c>
      <c r="E170" s="34" t="str">
        <f t="shared" si="2"/>
        <v>Essé | Lieu-Dit La Basse Aubinais</v>
      </c>
      <c r="F170" s="2">
        <v>1</v>
      </c>
      <c r="G170" s="2"/>
      <c r="H170" s="4" t="str">
        <f>IF(G170&lt;&gt;"",LOOKUP(G170,Personnel!$F$2:$F$1000,Personnel!$D$2:$D$1000),"")</f>
        <v/>
      </c>
      <c r="I170" s="4"/>
      <c r="J170" s="4"/>
      <c r="K170" s="79"/>
      <c r="L170" s="79"/>
      <c r="M170" s="4" t="str">
        <f>IF(Adresse[[#This Row],[Nombre de Boites ]]=SUM(Adresse[[#This Row],[Nombre de Distribués]:[Nombre de Non-Distribué ]]),"VRAI","ERREUR")</f>
        <v>ERREUR</v>
      </c>
    </row>
    <row r="171" spans="1:13" x14ac:dyDescent="0.3">
      <c r="A171" s="17" t="s">
        <v>8</v>
      </c>
      <c r="B171" s="17" t="s">
        <v>146</v>
      </c>
      <c r="C171" s="17" t="s">
        <v>28</v>
      </c>
      <c r="D171" s="17" t="s">
        <v>664</v>
      </c>
      <c r="E171" s="34" t="str">
        <f t="shared" si="2"/>
        <v>Essé | Lieu-Dit La Basse Bichère</v>
      </c>
      <c r="F171" s="2">
        <v>1</v>
      </c>
      <c r="G171" s="2"/>
      <c r="H171" s="4" t="str">
        <f>IF(G171&lt;&gt;"",LOOKUP(G171,Personnel!$F$2:$F$1000,Personnel!$D$2:$D$1000),"")</f>
        <v/>
      </c>
      <c r="I171" s="4"/>
      <c r="J171" s="4"/>
      <c r="K171" s="79"/>
      <c r="L171" s="79"/>
      <c r="M171" s="4" t="str">
        <f>IF(Adresse[[#This Row],[Nombre de Boites ]]=SUM(Adresse[[#This Row],[Nombre de Distribués]:[Nombre de Non-Distribué ]]),"VRAI","ERREUR")</f>
        <v>ERREUR</v>
      </c>
    </row>
    <row r="172" spans="1:13" x14ac:dyDescent="0.3">
      <c r="A172" s="17" t="s">
        <v>8</v>
      </c>
      <c r="B172" s="17" t="s">
        <v>146</v>
      </c>
      <c r="C172" s="17" t="s">
        <v>28</v>
      </c>
      <c r="D172" s="17" t="s">
        <v>665</v>
      </c>
      <c r="E172" s="34" t="str">
        <f t="shared" si="2"/>
        <v>Essé | Lieu-Dit La Basse Coudre</v>
      </c>
      <c r="F172" s="2">
        <v>1</v>
      </c>
      <c r="G172" s="2"/>
      <c r="H172" s="4" t="str">
        <f>IF(G172&lt;&gt;"",LOOKUP(G172,Personnel!$F$2:$F$1000,Personnel!$D$2:$D$1000),"")</f>
        <v/>
      </c>
      <c r="I172" s="4"/>
      <c r="J172" s="4"/>
      <c r="K172" s="79"/>
      <c r="L172" s="79"/>
      <c r="M172" s="4" t="str">
        <f>IF(Adresse[[#This Row],[Nombre de Boites ]]=SUM(Adresse[[#This Row],[Nombre de Distribués]:[Nombre de Non-Distribué ]]),"VRAI","ERREUR")</f>
        <v>ERREUR</v>
      </c>
    </row>
    <row r="173" spans="1:13" x14ac:dyDescent="0.3">
      <c r="A173" s="17" t="s">
        <v>8</v>
      </c>
      <c r="B173" s="17" t="s">
        <v>146</v>
      </c>
      <c r="C173" s="17" t="s">
        <v>28</v>
      </c>
      <c r="D173" s="17" t="s">
        <v>666</v>
      </c>
      <c r="E173" s="34" t="str">
        <f t="shared" si="2"/>
        <v>Essé | Lieu-Dit La Basse Foucherais</v>
      </c>
      <c r="F173" s="2">
        <v>1</v>
      </c>
      <c r="G173" s="2"/>
      <c r="H173" s="4" t="str">
        <f>IF(G173&lt;&gt;"",LOOKUP(G173,Personnel!$F$2:$F$1000,Personnel!$D$2:$D$1000),"")</f>
        <v/>
      </c>
      <c r="I173" s="4"/>
      <c r="J173" s="4"/>
      <c r="K173" s="79"/>
      <c r="L173" s="79"/>
      <c r="M173" s="4" t="str">
        <f>IF(Adresse[[#This Row],[Nombre de Boites ]]=SUM(Adresse[[#This Row],[Nombre de Distribués]:[Nombre de Non-Distribué ]]),"VRAI","ERREUR")</f>
        <v>ERREUR</v>
      </c>
    </row>
    <row r="174" spans="1:13" x14ac:dyDescent="0.3">
      <c r="A174" s="17" t="s">
        <v>8</v>
      </c>
      <c r="B174" s="17" t="s">
        <v>146</v>
      </c>
      <c r="C174" s="17" t="s">
        <v>28</v>
      </c>
      <c r="D174" s="17" t="s">
        <v>667</v>
      </c>
      <c r="E174" s="34" t="str">
        <f t="shared" si="2"/>
        <v>Essé | Lieu-Dit La Basse Pironnière</v>
      </c>
      <c r="F174" s="2">
        <v>1</v>
      </c>
      <c r="G174" s="2"/>
      <c r="H174" s="4" t="str">
        <f>IF(G174&lt;&gt;"",LOOKUP(G174,Personnel!$F$2:$F$1000,Personnel!$D$2:$D$1000),"")</f>
        <v/>
      </c>
      <c r="I174" s="4"/>
      <c r="J174" s="4"/>
      <c r="K174" s="79"/>
      <c r="L174" s="79"/>
      <c r="M174" s="4" t="str">
        <f>IF(Adresse[[#This Row],[Nombre de Boites ]]=SUM(Adresse[[#This Row],[Nombre de Distribués]:[Nombre de Non-Distribué ]]),"VRAI","ERREUR")</f>
        <v>ERREUR</v>
      </c>
    </row>
    <row r="175" spans="1:13" x14ac:dyDescent="0.3">
      <c r="A175" s="17" t="s">
        <v>8</v>
      </c>
      <c r="B175" s="17" t="s">
        <v>146</v>
      </c>
      <c r="C175" s="17" t="s">
        <v>28</v>
      </c>
      <c r="D175" s="17" t="s">
        <v>668</v>
      </c>
      <c r="E175" s="34" t="str">
        <f t="shared" si="2"/>
        <v>Essé | Lieu-Dit La Basse Tremblais</v>
      </c>
      <c r="F175" s="2">
        <v>4</v>
      </c>
      <c r="G175" s="2"/>
      <c r="H175" s="4" t="str">
        <f>IF(G175&lt;&gt;"",LOOKUP(G175,Personnel!$F$2:$F$1000,Personnel!$D$2:$D$1000),"")</f>
        <v/>
      </c>
      <c r="I175" s="4"/>
      <c r="J175" s="4"/>
      <c r="K175" s="79"/>
      <c r="L175" s="79"/>
      <c r="M175" s="4" t="str">
        <f>IF(Adresse[[#This Row],[Nombre de Boites ]]=SUM(Adresse[[#This Row],[Nombre de Distribués]:[Nombre de Non-Distribué ]]),"VRAI","ERREUR")</f>
        <v>ERREUR</v>
      </c>
    </row>
    <row r="176" spans="1:13" x14ac:dyDescent="0.3">
      <c r="A176" s="17" t="s">
        <v>8</v>
      </c>
      <c r="B176" s="17" t="s">
        <v>146</v>
      </c>
      <c r="C176" s="17" t="s">
        <v>28</v>
      </c>
      <c r="D176" s="17" t="s">
        <v>669</v>
      </c>
      <c r="E176" s="34" t="str">
        <f t="shared" si="2"/>
        <v>Essé | Lieu-Dit La Basse Trousselière</v>
      </c>
      <c r="F176" s="2">
        <v>2</v>
      </c>
      <c r="G176" s="2"/>
      <c r="H176" s="4" t="str">
        <f>IF(G176&lt;&gt;"",LOOKUP(G176,Personnel!$F$2:$F$1000,Personnel!$D$2:$D$1000),"")</f>
        <v/>
      </c>
      <c r="I176" s="4"/>
      <c r="J176" s="4"/>
      <c r="K176" s="79"/>
      <c r="L176" s="79"/>
      <c r="M176" s="4" t="str">
        <f>IF(Adresse[[#This Row],[Nombre de Boites ]]=SUM(Adresse[[#This Row],[Nombre de Distribués]:[Nombre de Non-Distribué ]]),"VRAI","ERREUR")</f>
        <v>ERREUR</v>
      </c>
    </row>
    <row r="177" spans="1:13" x14ac:dyDescent="0.3">
      <c r="A177" s="17" t="s">
        <v>8</v>
      </c>
      <c r="B177" s="17" t="s">
        <v>146</v>
      </c>
      <c r="C177" s="17" t="s">
        <v>29</v>
      </c>
      <c r="D177" s="17" t="s">
        <v>670</v>
      </c>
      <c r="E177" s="34" t="str">
        <f t="shared" si="2"/>
        <v>Essé | Lieu-Dit Le Béchet</v>
      </c>
      <c r="F177" s="2">
        <v>3</v>
      </c>
      <c r="G177" s="2"/>
      <c r="H177" s="4" t="str">
        <f>IF(G177&lt;&gt;"",LOOKUP(G177,Personnel!$F$2:$F$1000,Personnel!$D$2:$D$1000),"")</f>
        <v/>
      </c>
      <c r="I177" s="4"/>
      <c r="J177" s="4"/>
      <c r="K177" s="79"/>
      <c r="L177" s="79"/>
      <c r="M177" s="4" t="str">
        <f>IF(Adresse[[#This Row],[Nombre de Boites ]]=SUM(Adresse[[#This Row],[Nombre de Distribués]:[Nombre de Non-Distribué ]]),"VRAI","ERREUR")</f>
        <v>ERREUR</v>
      </c>
    </row>
    <row r="178" spans="1:13" x14ac:dyDescent="0.3">
      <c r="A178" s="17" t="s">
        <v>8</v>
      </c>
      <c r="B178" s="17" t="s">
        <v>146</v>
      </c>
      <c r="C178" s="17"/>
      <c r="D178" s="17" t="s">
        <v>180</v>
      </c>
      <c r="E178" s="34" t="str">
        <f t="shared" si="2"/>
        <v>Essé | Lieu-Dit Bellevue</v>
      </c>
      <c r="F178" s="2">
        <v>5</v>
      </c>
      <c r="G178" s="2"/>
      <c r="H178" s="4" t="str">
        <f>IF(G178&lt;&gt;"",LOOKUP(G178,Personnel!$F$2:$F$1000,Personnel!$D$2:$D$1000),"")</f>
        <v/>
      </c>
      <c r="I178" s="4"/>
      <c r="J178" s="4"/>
      <c r="K178" s="79"/>
      <c r="L178" s="79"/>
      <c r="M178" s="4" t="str">
        <f>IF(Adresse[[#This Row],[Nombre de Boites ]]=SUM(Adresse[[#This Row],[Nombre de Distribués]:[Nombre de Non-Distribué ]]),"VRAI","ERREUR")</f>
        <v>ERREUR</v>
      </c>
    </row>
    <row r="179" spans="1:13" x14ac:dyDescent="0.3">
      <c r="A179" s="17" t="s">
        <v>8</v>
      </c>
      <c r="B179" s="17" t="s">
        <v>146</v>
      </c>
      <c r="C179" s="17" t="s">
        <v>28</v>
      </c>
      <c r="D179" s="17" t="s">
        <v>671</v>
      </c>
      <c r="E179" s="34" t="str">
        <f t="shared" si="2"/>
        <v>Essé | Lieu-Dit La Bichère</v>
      </c>
      <c r="F179" s="2">
        <v>3</v>
      </c>
      <c r="G179" s="2"/>
      <c r="H179" s="4" t="str">
        <f>IF(G179&lt;&gt;"",LOOKUP(G179,Personnel!$F$2:$F$1000,Personnel!$D$2:$D$1000),"")</f>
        <v/>
      </c>
      <c r="I179" s="4"/>
      <c r="J179" s="4"/>
      <c r="K179" s="79"/>
      <c r="L179" s="79"/>
      <c r="M179" s="4" t="str">
        <f>IF(Adresse[[#This Row],[Nombre de Boites ]]=SUM(Adresse[[#This Row],[Nombre de Distribués]:[Nombre de Non-Distribué ]]),"VRAI","ERREUR")</f>
        <v>ERREUR</v>
      </c>
    </row>
    <row r="180" spans="1:13" x14ac:dyDescent="0.3">
      <c r="A180" s="17" t="s">
        <v>8</v>
      </c>
      <c r="B180" s="17" t="s">
        <v>146</v>
      </c>
      <c r="C180" s="17" t="s">
        <v>30</v>
      </c>
      <c r="D180" s="17" t="s">
        <v>672</v>
      </c>
      <c r="E180" s="34" t="str">
        <f t="shared" si="2"/>
        <v>Essé | Lieu-Dit Les Bignonnets</v>
      </c>
      <c r="F180" s="2">
        <v>2</v>
      </c>
      <c r="G180" s="2"/>
      <c r="H180" s="4" t="str">
        <f>IF(G180&lt;&gt;"",LOOKUP(G180,Personnel!$F$2:$F$1000,Personnel!$D$2:$D$1000),"")</f>
        <v/>
      </c>
      <c r="I180" s="4"/>
      <c r="J180" s="4"/>
      <c r="K180" s="79"/>
      <c r="L180" s="79"/>
      <c r="M180" s="4" t="str">
        <f>IF(Adresse[[#This Row],[Nombre de Boites ]]=SUM(Adresse[[#This Row],[Nombre de Distribués]:[Nombre de Non-Distribué ]]),"VRAI","ERREUR")</f>
        <v>ERREUR</v>
      </c>
    </row>
    <row r="181" spans="1:13" x14ac:dyDescent="0.3">
      <c r="A181" s="17" t="s">
        <v>8</v>
      </c>
      <c r="B181" s="17" t="s">
        <v>146</v>
      </c>
      <c r="C181" s="17" t="s">
        <v>29</v>
      </c>
      <c r="D181" s="17" t="s">
        <v>673</v>
      </c>
      <c r="E181" s="34" t="str">
        <f t="shared" si="2"/>
        <v>Essé | Lieu-Dit Le Bois Clérisset</v>
      </c>
      <c r="F181" s="2">
        <v>1</v>
      </c>
      <c r="G181" s="2"/>
      <c r="H181" s="4" t="str">
        <f>IF(G181&lt;&gt;"",LOOKUP(G181,Personnel!$F$2:$F$1000,Personnel!$D$2:$D$1000),"")</f>
        <v/>
      </c>
      <c r="I181" s="4"/>
      <c r="J181" s="4"/>
      <c r="K181" s="79"/>
      <c r="L181" s="79"/>
      <c r="M181" s="4" t="str">
        <f>IF(Adresse[[#This Row],[Nombre de Boites ]]=SUM(Adresse[[#This Row],[Nombre de Distribués]:[Nombre de Non-Distribué ]]),"VRAI","ERREUR")</f>
        <v>ERREUR</v>
      </c>
    </row>
    <row r="182" spans="1:13" x14ac:dyDescent="0.3">
      <c r="A182" s="17" t="s">
        <v>8</v>
      </c>
      <c r="B182" s="17" t="s">
        <v>146</v>
      </c>
      <c r="C182" s="17" t="s">
        <v>30</v>
      </c>
      <c r="D182" s="17" t="s">
        <v>674</v>
      </c>
      <c r="E182" s="34" t="str">
        <f t="shared" si="2"/>
        <v>Essé | Lieu-Dit Les Boîtelières</v>
      </c>
      <c r="F182" s="2">
        <v>2</v>
      </c>
      <c r="G182" s="2"/>
      <c r="H182" s="4" t="str">
        <f>IF(G182&lt;&gt;"",LOOKUP(G182,Personnel!$F$2:$F$1000,Personnel!$D$2:$D$1000),"")</f>
        <v/>
      </c>
      <c r="I182" s="4"/>
      <c r="J182" s="4"/>
      <c r="K182" s="79"/>
      <c r="L182" s="79"/>
      <c r="M182" s="4" t="str">
        <f>IF(Adresse[[#This Row],[Nombre de Boites ]]=SUM(Adresse[[#This Row],[Nombre de Distribués]:[Nombre de Non-Distribué ]]),"VRAI","ERREUR")</f>
        <v>ERREUR</v>
      </c>
    </row>
    <row r="183" spans="1:13" x14ac:dyDescent="0.3">
      <c r="A183" s="17" t="s">
        <v>8</v>
      </c>
      <c r="B183" s="17" t="s">
        <v>1</v>
      </c>
      <c r="C183" s="17"/>
      <c r="D183" s="17" t="s">
        <v>675</v>
      </c>
      <c r="E183" s="34" t="str">
        <f t="shared" si="2"/>
        <v>Essé | Rue Bonne Fontaine</v>
      </c>
      <c r="F183" s="2">
        <v>17</v>
      </c>
      <c r="G183" s="2"/>
      <c r="H183" s="4" t="str">
        <f>IF(G183&lt;&gt;"",LOOKUP(G183,Personnel!$F$2:$F$1000,Personnel!$D$2:$D$1000),"")</f>
        <v/>
      </c>
      <c r="I183" s="4"/>
      <c r="J183" s="4"/>
      <c r="K183" s="79"/>
      <c r="L183" s="79"/>
      <c r="M183" s="4" t="str">
        <f>IF(Adresse[[#This Row],[Nombre de Boites ]]=SUM(Adresse[[#This Row],[Nombre de Distribués]:[Nombre de Non-Distribué ]]),"VRAI","ERREUR")</f>
        <v>ERREUR</v>
      </c>
    </row>
    <row r="184" spans="1:13" x14ac:dyDescent="0.3">
      <c r="A184" s="17" t="s">
        <v>8</v>
      </c>
      <c r="B184" s="17" t="s">
        <v>146</v>
      </c>
      <c r="C184" s="17"/>
      <c r="D184" s="17" t="s">
        <v>676</v>
      </c>
      <c r="E184" s="34" t="str">
        <f t="shared" si="2"/>
        <v>Essé | Lieu-Dit Bourace</v>
      </c>
      <c r="F184" s="2">
        <v>1</v>
      </c>
      <c r="G184" s="2"/>
      <c r="H184" s="4" t="str">
        <f>IF(G184&lt;&gt;"",LOOKUP(G184,Personnel!$F$2:$F$1000,Personnel!$D$2:$D$1000),"")</f>
        <v/>
      </c>
      <c r="I184" s="4"/>
      <c r="J184" s="4"/>
      <c r="K184" s="79"/>
      <c r="L184" s="79"/>
      <c r="M184" s="4" t="str">
        <f>IF(Adresse[[#This Row],[Nombre de Boites ]]=SUM(Adresse[[#This Row],[Nombre de Distribués]:[Nombre de Non-Distribué ]]),"VRAI","ERREUR")</f>
        <v>ERREUR</v>
      </c>
    </row>
    <row r="185" spans="1:13" x14ac:dyDescent="0.3">
      <c r="A185" s="17" t="s">
        <v>8</v>
      </c>
      <c r="B185" s="17" t="s">
        <v>146</v>
      </c>
      <c r="C185" s="17" t="s">
        <v>28</v>
      </c>
      <c r="D185" s="17" t="s">
        <v>193</v>
      </c>
      <c r="E185" s="34" t="str">
        <f t="shared" si="2"/>
        <v>Essé | Lieu-Dit La Bournichais</v>
      </c>
      <c r="F185" s="2">
        <v>5</v>
      </c>
      <c r="G185" s="2"/>
      <c r="H185" s="4" t="str">
        <f>IF(G185&lt;&gt;"",LOOKUP(G185,Personnel!$F$2:$F$1000,Personnel!$D$2:$D$1000),"")</f>
        <v/>
      </c>
      <c r="I185" s="4"/>
      <c r="J185" s="4"/>
      <c r="K185" s="79"/>
      <c r="L185" s="79"/>
      <c r="M185" s="4" t="str">
        <f>IF(Adresse[[#This Row],[Nombre de Boites ]]=SUM(Adresse[[#This Row],[Nombre de Distribués]:[Nombre de Non-Distribué ]]),"VRAI","ERREUR")</f>
        <v>ERREUR</v>
      </c>
    </row>
    <row r="186" spans="1:13" x14ac:dyDescent="0.3">
      <c r="A186" s="17" t="s">
        <v>8</v>
      </c>
      <c r="B186" s="17" t="s">
        <v>146</v>
      </c>
      <c r="C186" s="17" t="s">
        <v>30</v>
      </c>
      <c r="D186" s="17" t="s">
        <v>677</v>
      </c>
      <c r="E186" s="34" t="str">
        <f t="shared" si="2"/>
        <v>Essé | Lieu-Dit Les Brégeons</v>
      </c>
      <c r="F186" s="2">
        <v>1</v>
      </c>
      <c r="G186" s="2"/>
      <c r="H186" s="4" t="str">
        <f>IF(G186&lt;&gt;"",LOOKUP(G186,Personnel!$F$2:$F$1000,Personnel!$D$2:$D$1000),"")</f>
        <v/>
      </c>
      <c r="I186" s="4"/>
      <c r="J186" s="4"/>
      <c r="K186" s="79"/>
      <c r="L186" s="79"/>
      <c r="M186" s="4" t="str">
        <f>IF(Adresse[[#This Row],[Nombre de Boites ]]=SUM(Adresse[[#This Row],[Nombre de Distribués]:[Nombre de Non-Distribué ]]),"VRAI","ERREUR")</f>
        <v>ERREUR</v>
      </c>
    </row>
    <row r="187" spans="1:13" x14ac:dyDescent="0.3">
      <c r="A187" s="17" t="s">
        <v>8</v>
      </c>
      <c r="B187" s="17" t="s">
        <v>146</v>
      </c>
      <c r="C187" s="17" t="s">
        <v>28</v>
      </c>
      <c r="D187" s="17" t="s">
        <v>678</v>
      </c>
      <c r="E187" s="34" t="str">
        <f t="shared" si="2"/>
        <v>Essé | Lieu-Dit La Bretonnière</v>
      </c>
      <c r="F187" s="2">
        <v>2</v>
      </c>
      <c r="G187" s="2"/>
      <c r="H187" s="4" t="str">
        <f>IF(G187&lt;&gt;"",LOOKUP(G187,Personnel!$F$2:$F$1000,Personnel!$D$2:$D$1000),"")</f>
        <v/>
      </c>
      <c r="I187" s="4"/>
      <c r="J187" s="4"/>
      <c r="K187" s="79"/>
      <c r="L187" s="79"/>
      <c r="M187" s="4" t="str">
        <f>IF(Adresse[[#This Row],[Nombre de Boites ]]=SUM(Adresse[[#This Row],[Nombre de Distribués]:[Nombre de Non-Distribué ]]),"VRAI","ERREUR")</f>
        <v>ERREUR</v>
      </c>
    </row>
    <row r="188" spans="1:13" x14ac:dyDescent="0.3">
      <c r="A188" s="17" t="s">
        <v>8</v>
      </c>
      <c r="B188" s="17" t="s">
        <v>146</v>
      </c>
      <c r="C188" s="17" t="s">
        <v>28</v>
      </c>
      <c r="D188" s="17" t="s">
        <v>679</v>
      </c>
      <c r="E188" s="34" t="str">
        <f t="shared" si="2"/>
        <v>Essé | Lieu-Dit La Bussonnais</v>
      </c>
      <c r="F188" s="2">
        <v>7</v>
      </c>
      <c r="G188" s="2"/>
      <c r="H188" s="4" t="str">
        <f>IF(G188&lt;&gt;"",LOOKUP(G188,Personnel!$F$2:$F$1000,Personnel!$D$2:$D$1000),"")</f>
        <v/>
      </c>
      <c r="I188" s="4"/>
      <c r="J188" s="4"/>
      <c r="K188" s="79"/>
      <c r="L188" s="79"/>
      <c r="M188" s="4" t="str">
        <f>IF(Adresse[[#This Row],[Nombre de Boites ]]=SUM(Adresse[[#This Row],[Nombre de Distribués]:[Nombre de Non-Distribué ]]),"VRAI","ERREUR")</f>
        <v>ERREUR</v>
      </c>
    </row>
    <row r="189" spans="1:13" x14ac:dyDescent="0.3">
      <c r="A189" s="17" t="s">
        <v>8</v>
      </c>
      <c r="B189" s="17" t="s">
        <v>146</v>
      </c>
      <c r="C189" s="17" t="s">
        <v>28</v>
      </c>
      <c r="D189" s="17" t="s">
        <v>680</v>
      </c>
      <c r="E189" s="34" t="str">
        <f t="shared" si="2"/>
        <v>Essé | Lieu-Dit La Chaîne</v>
      </c>
      <c r="F189" s="2">
        <v>2</v>
      </c>
      <c r="G189" s="2"/>
      <c r="H189" s="4" t="str">
        <f>IF(G189&lt;&gt;"",LOOKUP(G189,Personnel!$F$2:$F$1000,Personnel!$D$2:$D$1000),"")</f>
        <v/>
      </c>
      <c r="I189" s="4"/>
      <c r="J189" s="4"/>
      <c r="K189" s="79"/>
      <c r="L189" s="79"/>
      <c r="M189" s="4" t="str">
        <f>IF(Adresse[[#This Row],[Nombre de Boites ]]=SUM(Adresse[[#This Row],[Nombre de Distribués]:[Nombre de Non-Distribué ]]),"VRAI","ERREUR")</f>
        <v>ERREUR</v>
      </c>
    </row>
    <row r="190" spans="1:13" x14ac:dyDescent="0.3">
      <c r="A190" s="17" t="s">
        <v>8</v>
      </c>
      <c r="B190" s="17" t="s">
        <v>146</v>
      </c>
      <c r="C190" s="17" t="s">
        <v>29</v>
      </c>
      <c r="D190" s="17" t="s">
        <v>681</v>
      </c>
      <c r="E190" s="34" t="str">
        <f t="shared" si="2"/>
        <v>Essé | Lieu-Dit Le Champ Bodin</v>
      </c>
      <c r="F190" s="2">
        <v>1</v>
      </c>
      <c r="G190" s="2"/>
      <c r="H190" s="4" t="str">
        <f>IF(G190&lt;&gt;"",LOOKUP(G190,Personnel!$F$2:$F$1000,Personnel!$D$2:$D$1000),"")</f>
        <v/>
      </c>
      <c r="I190" s="4"/>
      <c r="J190" s="4"/>
      <c r="K190" s="79"/>
      <c r="L190" s="79"/>
      <c r="M190" s="4" t="str">
        <f>IF(Adresse[[#This Row],[Nombre de Boites ]]=SUM(Adresse[[#This Row],[Nombre de Distribués]:[Nombre de Non-Distribué ]]),"VRAI","ERREUR")</f>
        <v>ERREUR</v>
      </c>
    </row>
    <row r="191" spans="1:13" x14ac:dyDescent="0.3">
      <c r="A191" s="17" t="s">
        <v>8</v>
      </c>
      <c r="B191" s="17" t="s">
        <v>146</v>
      </c>
      <c r="C191" s="17" t="s">
        <v>29</v>
      </c>
      <c r="D191" s="17" t="s">
        <v>682</v>
      </c>
      <c r="E191" s="34" t="str">
        <f t="shared" si="2"/>
        <v>Essé | Lieu-Dit Le Champ Bottu</v>
      </c>
      <c r="F191" s="2">
        <v>1</v>
      </c>
      <c r="G191" s="2"/>
      <c r="H191" s="4" t="str">
        <f>IF(G191&lt;&gt;"",LOOKUP(G191,Personnel!$F$2:$F$1000,Personnel!$D$2:$D$1000),"")</f>
        <v/>
      </c>
      <c r="I191" s="4"/>
      <c r="J191" s="4"/>
      <c r="K191" s="79"/>
      <c r="L191" s="79"/>
      <c r="M191" s="4" t="str">
        <f>IF(Adresse[[#This Row],[Nombre de Boites ]]=SUM(Adresse[[#This Row],[Nombre de Distribués]:[Nombre de Non-Distribué ]]),"VRAI","ERREUR")</f>
        <v>ERREUR</v>
      </c>
    </row>
    <row r="192" spans="1:13" x14ac:dyDescent="0.3">
      <c r="A192" s="17" t="s">
        <v>8</v>
      </c>
      <c r="B192" s="17" t="s">
        <v>146</v>
      </c>
      <c r="C192" s="17" t="s">
        <v>29</v>
      </c>
      <c r="D192" s="17" t="s">
        <v>683</v>
      </c>
      <c r="E192" s="34" t="str">
        <f t="shared" si="2"/>
        <v>Essé | Lieu-Dit Le Champ Fouesnel</v>
      </c>
      <c r="F192" s="2">
        <v>1</v>
      </c>
      <c r="G192" s="2"/>
      <c r="H192" s="4" t="str">
        <f>IF(G192&lt;&gt;"",LOOKUP(G192,Personnel!$F$2:$F$1000,Personnel!$D$2:$D$1000),"")</f>
        <v/>
      </c>
      <c r="I192" s="4"/>
      <c r="J192" s="4"/>
      <c r="K192" s="79"/>
      <c r="L192" s="79"/>
      <c r="M192" s="4" t="str">
        <f>IF(Adresse[[#This Row],[Nombre de Boites ]]=SUM(Adresse[[#This Row],[Nombre de Distribués]:[Nombre de Non-Distribué ]]),"VRAI","ERREUR")</f>
        <v>ERREUR</v>
      </c>
    </row>
    <row r="193" spans="1:13" x14ac:dyDescent="0.3">
      <c r="A193" s="17" t="s">
        <v>8</v>
      </c>
      <c r="B193" s="17" t="s">
        <v>146</v>
      </c>
      <c r="C193" s="17" t="s">
        <v>29</v>
      </c>
      <c r="D193" s="17" t="s">
        <v>684</v>
      </c>
      <c r="E193" s="34" t="str">
        <f t="shared" si="2"/>
        <v>Essé | Lieu-Dit Le Champ Galard</v>
      </c>
      <c r="F193" s="2">
        <v>3</v>
      </c>
      <c r="G193" s="2"/>
      <c r="H193" s="4" t="str">
        <f>IF(G193&lt;&gt;"",LOOKUP(G193,Personnel!$F$2:$F$1000,Personnel!$D$2:$D$1000),"")</f>
        <v/>
      </c>
      <c r="I193" s="4"/>
      <c r="J193" s="4"/>
      <c r="K193" s="79"/>
      <c r="L193" s="79"/>
      <c r="M193" s="4" t="str">
        <f>IF(Adresse[[#This Row],[Nombre de Boites ]]=SUM(Adresse[[#This Row],[Nombre de Distribués]:[Nombre de Non-Distribué ]]),"VRAI","ERREUR")</f>
        <v>ERREUR</v>
      </c>
    </row>
    <row r="194" spans="1:13" x14ac:dyDescent="0.3">
      <c r="A194" s="17" t="s">
        <v>8</v>
      </c>
      <c r="B194" s="17" t="s">
        <v>146</v>
      </c>
      <c r="C194" s="17" t="s">
        <v>29</v>
      </c>
      <c r="D194" s="17" t="s">
        <v>685</v>
      </c>
      <c r="E194" s="34" t="str">
        <f t="shared" ref="E194:E257" si="3">TRIM(A194 &amp; " | " &amp; B194 &amp; " " &amp; IF(C194="", "", C194) &amp; " " &amp; D194)</f>
        <v>Essé | Lieu-Dit Le Champ Gâté</v>
      </c>
      <c r="F194" s="2">
        <v>3</v>
      </c>
      <c r="G194" s="2"/>
      <c r="H194" s="4" t="str">
        <f>IF(G194&lt;&gt;"",LOOKUP(G194,Personnel!$F$2:$F$1000,Personnel!$D$2:$D$1000),"")</f>
        <v/>
      </c>
      <c r="I194" s="4"/>
      <c r="J194" s="4"/>
      <c r="K194" s="79"/>
      <c r="L194" s="79"/>
      <c r="M194" s="4" t="str">
        <f>IF(Adresse[[#This Row],[Nombre de Boites ]]=SUM(Adresse[[#This Row],[Nombre de Distribués]:[Nombre de Non-Distribué ]]),"VRAI","ERREUR")</f>
        <v>ERREUR</v>
      </c>
    </row>
    <row r="195" spans="1:13" x14ac:dyDescent="0.3">
      <c r="A195" s="17" t="s">
        <v>8</v>
      </c>
      <c r="B195" s="17" t="s">
        <v>146</v>
      </c>
      <c r="C195" s="17" t="s">
        <v>29</v>
      </c>
      <c r="D195" s="17" t="s">
        <v>686</v>
      </c>
      <c r="E195" s="34" t="str">
        <f t="shared" si="3"/>
        <v>Essé | Lieu-Dit Le Champ Rouge</v>
      </c>
      <c r="F195" s="2">
        <v>1</v>
      </c>
      <c r="G195" s="2"/>
      <c r="H195" s="4" t="str">
        <f>IF(G195&lt;&gt;"",LOOKUP(G195,Personnel!$F$2:$F$1000,Personnel!$D$2:$D$1000),"")</f>
        <v/>
      </c>
      <c r="I195" s="4"/>
      <c r="J195" s="4"/>
      <c r="K195" s="79"/>
      <c r="L195" s="79"/>
      <c r="M195" s="4" t="str">
        <f>IF(Adresse[[#This Row],[Nombre de Boites ]]=SUM(Adresse[[#This Row],[Nombre de Distribués]:[Nombre de Non-Distribué ]]),"VRAI","ERREUR")</f>
        <v>ERREUR</v>
      </c>
    </row>
    <row r="196" spans="1:13" x14ac:dyDescent="0.3">
      <c r="A196" s="17" t="s">
        <v>8</v>
      </c>
      <c r="B196" s="17" t="s">
        <v>146</v>
      </c>
      <c r="C196" s="17" t="s">
        <v>28</v>
      </c>
      <c r="D196" s="17" t="s">
        <v>687</v>
      </c>
      <c r="E196" s="34" t="str">
        <f t="shared" si="3"/>
        <v>Essé | Lieu-Dit La Championnais</v>
      </c>
      <c r="F196" s="2">
        <v>3</v>
      </c>
      <c r="G196" s="2"/>
      <c r="H196" s="4" t="str">
        <f>IF(G196&lt;&gt;"",LOOKUP(G196,Personnel!$F$2:$F$1000,Personnel!$D$2:$D$1000),"")</f>
        <v/>
      </c>
      <c r="I196" s="4"/>
      <c r="J196" s="4"/>
      <c r="K196" s="79"/>
      <c r="L196" s="79"/>
      <c r="M196" s="4" t="str">
        <f>IF(Adresse[[#This Row],[Nombre de Boites ]]=SUM(Adresse[[#This Row],[Nombre de Distribués]:[Nombre de Non-Distribué ]]),"VRAI","ERREUR")</f>
        <v>ERREUR</v>
      </c>
    </row>
    <row r="197" spans="1:13" x14ac:dyDescent="0.3">
      <c r="A197" s="17" t="s">
        <v>8</v>
      </c>
      <c r="B197" s="17" t="s">
        <v>11</v>
      </c>
      <c r="C197" s="17" t="s">
        <v>140</v>
      </c>
      <c r="D197" s="17" t="s">
        <v>688</v>
      </c>
      <c r="E197" s="34" t="str">
        <f t="shared" si="3"/>
        <v>Essé | Allée De La Chapelle</v>
      </c>
      <c r="F197" s="2">
        <v>2</v>
      </c>
      <c r="G197" s="2"/>
      <c r="H197" s="4" t="str">
        <f>IF(G197&lt;&gt;"",LOOKUP(G197,Personnel!$F$2:$F$1000,Personnel!$D$2:$D$1000),"")</f>
        <v/>
      </c>
      <c r="I197" s="4"/>
      <c r="J197" s="4"/>
      <c r="K197" s="79"/>
      <c r="L197" s="79"/>
      <c r="M197" s="4" t="str">
        <f>IF(Adresse[[#This Row],[Nombre de Boites ]]=SUM(Adresse[[#This Row],[Nombre de Distribués]:[Nombre de Non-Distribué ]]),"VRAI","ERREUR")</f>
        <v>ERREUR</v>
      </c>
    </row>
    <row r="198" spans="1:13" x14ac:dyDescent="0.3">
      <c r="A198" s="17" t="s">
        <v>8</v>
      </c>
      <c r="B198" s="17" t="s">
        <v>146</v>
      </c>
      <c r="C198" s="17" t="s">
        <v>28</v>
      </c>
      <c r="D198" s="17" t="s">
        <v>689</v>
      </c>
      <c r="E198" s="34" t="str">
        <f t="shared" si="3"/>
        <v>Essé | Lieu-Dit La Chapellerie</v>
      </c>
      <c r="F198" s="2">
        <v>3</v>
      </c>
      <c r="G198" s="2"/>
      <c r="H198" s="4" t="str">
        <f>IF(G198&lt;&gt;"",LOOKUP(G198,Personnel!$F$2:$F$1000,Personnel!$D$2:$D$1000),"")</f>
        <v/>
      </c>
      <c r="I198" s="4"/>
      <c r="J198" s="4"/>
      <c r="K198" s="79"/>
      <c r="L198" s="79"/>
      <c r="M198" s="4" t="str">
        <f>IF(Adresse[[#This Row],[Nombre de Boites ]]=SUM(Adresse[[#This Row],[Nombre de Distribués]:[Nombre de Non-Distribué ]]),"VRAI","ERREUR")</f>
        <v>ERREUR</v>
      </c>
    </row>
    <row r="199" spans="1:13" x14ac:dyDescent="0.3">
      <c r="A199" s="17" t="s">
        <v>8</v>
      </c>
      <c r="B199" s="17" t="s">
        <v>146</v>
      </c>
      <c r="C199" s="17" t="s">
        <v>28</v>
      </c>
      <c r="D199" s="17" t="s">
        <v>690</v>
      </c>
      <c r="E199" s="34" t="str">
        <f t="shared" si="3"/>
        <v>Essé | Lieu-Dit La Charmille</v>
      </c>
      <c r="F199" s="2">
        <v>1</v>
      </c>
      <c r="G199" s="2"/>
      <c r="H199" s="4" t="str">
        <f>IF(G199&lt;&gt;"",LOOKUP(G199,Personnel!$F$2:$F$1000,Personnel!$D$2:$D$1000),"")</f>
        <v/>
      </c>
      <c r="I199" s="4"/>
      <c r="J199" s="4"/>
      <c r="K199" s="79"/>
      <c r="L199" s="79"/>
      <c r="M199" s="4" t="str">
        <f>IF(Adresse[[#This Row],[Nombre de Boites ]]=SUM(Adresse[[#This Row],[Nombre de Distribués]:[Nombre de Non-Distribué ]]),"VRAI","ERREUR")</f>
        <v>ERREUR</v>
      </c>
    </row>
    <row r="200" spans="1:13" x14ac:dyDescent="0.3">
      <c r="A200" s="17" t="s">
        <v>8</v>
      </c>
      <c r="B200" s="17" t="s">
        <v>16</v>
      </c>
      <c r="C200" s="17" t="s">
        <v>28</v>
      </c>
      <c r="D200" s="17" t="s">
        <v>222</v>
      </c>
      <c r="E200" s="34" t="str">
        <f t="shared" si="3"/>
        <v>Essé | Lotissement La Chataigneraie</v>
      </c>
      <c r="F200" s="2">
        <v>32</v>
      </c>
      <c r="G200" s="2"/>
      <c r="H200" s="4" t="str">
        <f>IF(G200&lt;&gt;"",LOOKUP(G200,Personnel!$F$2:$F$1000,Personnel!$D$2:$D$1000),"")</f>
        <v/>
      </c>
      <c r="I200" s="4"/>
      <c r="J200" s="4"/>
      <c r="K200" s="79"/>
      <c r="L200" s="79"/>
      <c r="M200" s="4" t="str">
        <f>IF(Adresse[[#This Row],[Nombre de Boites ]]=SUM(Adresse[[#This Row],[Nombre de Distribués]:[Nombre de Non-Distribué ]]),"VRAI","ERREUR")</f>
        <v>ERREUR</v>
      </c>
    </row>
    <row r="201" spans="1:13" x14ac:dyDescent="0.3">
      <c r="A201" s="17" t="s">
        <v>8</v>
      </c>
      <c r="B201" s="17" t="s">
        <v>16</v>
      </c>
      <c r="C201" s="17" t="s">
        <v>26</v>
      </c>
      <c r="D201" s="17" t="s">
        <v>691</v>
      </c>
      <c r="E201" s="34" t="str">
        <f t="shared" si="3"/>
        <v>Essé | Lotissement Du Chemin Vert</v>
      </c>
      <c r="F201" s="2">
        <v>5</v>
      </c>
      <c r="G201" s="2"/>
      <c r="H201" s="4" t="str">
        <f>IF(G201&lt;&gt;"",LOOKUP(G201,Personnel!$F$2:$F$1000,Personnel!$D$2:$D$1000),"")</f>
        <v/>
      </c>
      <c r="I201" s="4"/>
      <c r="J201" s="4"/>
      <c r="K201" s="79"/>
      <c r="L201" s="79"/>
      <c r="M201" s="4" t="str">
        <f>IF(Adresse[[#This Row],[Nombre de Boites ]]=SUM(Adresse[[#This Row],[Nombre de Distribués]:[Nombre de Non-Distribué ]]),"VRAI","ERREUR")</f>
        <v>ERREUR</v>
      </c>
    </row>
    <row r="202" spans="1:13" x14ac:dyDescent="0.3">
      <c r="A202" s="17" t="s">
        <v>8</v>
      </c>
      <c r="B202" s="17" t="s">
        <v>146</v>
      </c>
      <c r="C202" s="17" t="s">
        <v>29</v>
      </c>
      <c r="D202" s="17" t="s">
        <v>692</v>
      </c>
      <c r="E202" s="34" t="str">
        <f t="shared" si="3"/>
        <v>Essé | Lieu-Dit Le Chêne Amoureux</v>
      </c>
      <c r="F202" s="2">
        <v>5</v>
      </c>
      <c r="G202" s="2"/>
      <c r="H202" s="4" t="str">
        <f>IF(G202&lt;&gt;"",LOOKUP(G202,Personnel!$F$2:$F$1000,Personnel!$D$2:$D$1000),"")</f>
        <v/>
      </c>
      <c r="I202" s="4"/>
      <c r="J202" s="4"/>
      <c r="K202" s="79"/>
      <c r="L202" s="79"/>
      <c r="M202" s="4" t="str">
        <f>IF(Adresse[[#This Row],[Nombre de Boites ]]=SUM(Adresse[[#This Row],[Nombre de Distribués]:[Nombre de Non-Distribué ]]),"VRAI","ERREUR")</f>
        <v>ERREUR</v>
      </c>
    </row>
    <row r="203" spans="1:13" x14ac:dyDescent="0.3">
      <c r="A203" s="17" t="s">
        <v>8</v>
      </c>
      <c r="B203" s="17" t="s">
        <v>146</v>
      </c>
      <c r="C203" s="17" t="s">
        <v>29</v>
      </c>
      <c r="D203" s="17" t="s">
        <v>693</v>
      </c>
      <c r="E203" s="34" t="str">
        <f t="shared" si="3"/>
        <v>Essé | Lieu-Dit Le Chêne Perrain</v>
      </c>
      <c r="F203" s="2">
        <v>1</v>
      </c>
      <c r="G203" s="2"/>
      <c r="H203" s="4" t="str">
        <f>IF(G203&lt;&gt;"",LOOKUP(G203,Personnel!$F$2:$F$1000,Personnel!$D$2:$D$1000),"")</f>
        <v/>
      </c>
      <c r="I203" s="4"/>
      <c r="J203" s="4"/>
      <c r="K203" s="79"/>
      <c r="L203" s="79"/>
      <c r="M203" s="4" t="str">
        <f>IF(Adresse[[#This Row],[Nombre de Boites ]]=SUM(Adresse[[#This Row],[Nombre de Distribués]:[Nombre de Non-Distribué ]]),"VRAI","ERREUR")</f>
        <v>ERREUR</v>
      </c>
    </row>
    <row r="204" spans="1:13" x14ac:dyDescent="0.3">
      <c r="A204" s="17" t="s">
        <v>8</v>
      </c>
      <c r="B204" s="17" t="s">
        <v>146</v>
      </c>
      <c r="C204" s="17" t="s">
        <v>28</v>
      </c>
      <c r="D204" s="17" t="s">
        <v>694</v>
      </c>
      <c r="E204" s="34" t="str">
        <f t="shared" si="3"/>
        <v>Essé | Lieu-Dit La Cogerie</v>
      </c>
      <c r="F204" s="2">
        <v>1</v>
      </c>
      <c r="G204" s="2"/>
      <c r="H204" s="4" t="str">
        <f>IF(G204&lt;&gt;"",LOOKUP(G204,Personnel!$F$2:$F$1000,Personnel!$D$2:$D$1000),"")</f>
        <v/>
      </c>
      <c r="I204" s="4"/>
      <c r="J204" s="4"/>
      <c r="K204" s="79"/>
      <c r="L204" s="79"/>
      <c r="M204" s="4" t="str">
        <f>IF(Adresse[[#This Row],[Nombre de Boites ]]=SUM(Adresse[[#This Row],[Nombre de Distribués]:[Nombre de Non-Distribué ]]),"VRAI","ERREUR")</f>
        <v>ERREUR</v>
      </c>
    </row>
    <row r="205" spans="1:13" x14ac:dyDescent="0.3">
      <c r="A205" s="17" t="s">
        <v>8</v>
      </c>
      <c r="B205" s="17" t="s">
        <v>146</v>
      </c>
      <c r="C205" s="17" t="s">
        <v>28</v>
      </c>
      <c r="D205" s="17" t="s">
        <v>695</v>
      </c>
      <c r="E205" s="34" t="str">
        <f t="shared" si="3"/>
        <v>Essé | Lieu-Dit La Conterie</v>
      </c>
      <c r="F205" s="2">
        <v>2</v>
      </c>
      <c r="G205" s="2"/>
      <c r="H205" s="4" t="str">
        <f>IF(G205&lt;&gt;"",LOOKUP(G205,Personnel!$F$2:$F$1000,Personnel!$D$2:$D$1000),"")</f>
        <v/>
      </c>
      <c r="I205" s="4"/>
      <c r="J205" s="4"/>
      <c r="K205" s="79"/>
      <c r="L205" s="79"/>
      <c r="M205" s="4" t="str">
        <f>IF(Adresse[[#This Row],[Nombre de Boites ]]=SUM(Adresse[[#This Row],[Nombre de Distribués]:[Nombre de Non-Distribué ]]),"VRAI","ERREUR")</f>
        <v>ERREUR</v>
      </c>
    </row>
    <row r="206" spans="1:13" x14ac:dyDescent="0.3">
      <c r="A206" s="17" t="s">
        <v>8</v>
      </c>
      <c r="B206" s="17" t="s">
        <v>146</v>
      </c>
      <c r="C206" s="17" t="s">
        <v>28</v>
      </c>
      <c r="D206" s="17" t="s">
        <v>696</v>
      </c>
      <c r="E206" s="34" t="str">
        <f t="shared" si="3"/>
        <v>Essé | Lieu-Dit La Coudre</v>
      </c>
      <c r="F206" s="2">
        <v>1</v>
      </c>
      <c r="G206" s="2"/>
      <c r="H206" s="4" t="str">
        <f>IF(G206&lt;&gt;"",LOOKUP(G206,Personnel!$F$2:$F$1000,Personnel!$D$2:$D$1000),"")</f>
        <v/>
      </c>
      <c r="I206" s="4"/>
      <c r="J206" s="4"/>
      <c r="K206" s="79"/>
      <c r="L206" s="79"/>
      <c r="M206" s="4" t="str">
        <f>IF(Adresse[[#This Row],[Nombre de Boites ]]=SUM(Adresse[[#This Row],[Nombre de Distribués]:[Nombre de Non-Distribué ]]),"VRAI","ERREUR")</f>
        <v>ERREUR</v>
      </c>
    </row>
    <row r="207" spans="1:13" x14ac:dyDescent="0.3">
      <c r="A207" s="17" t="s">
        <v>8</v>
      </c>
      <c r="B207" s="17" t="s">
        <v>146</v>
      </c>
      <c r="C207" s="17" t="s">
        <v>28</v>
      </c>
      <c r="D207" s="17" t="s">
        <v>697</v>
      </c>
      <c r="E207" s="34" t="str">
        <f t="shared" si="3"/>
        <v>Essé | Lieu-Dit La Couesnerie</v>
      </c>
      <c r="F207" s="2">
        <v>6</v>
      </c>
      <c r="G207" s="2"/>
      <c r="H207" s="4" t="str">
        <f>IF(G207&lt;&gt;"",LOOKUP(G207,Personnel!$F$2:$F$1000,Personnel!$D$2:$D$1000),"")</f>
        <v/>
      </c>
      <c r="I207" s="4"/>
      <c r="J207" s="4"/>
      <c r="K207" s="79"/>
      <c r="L207" s="79"/>
      <c r="M207" s="4" t="str">
        <f>IF(Adresse[[#This Row],[Nombre de Boites ]]=SUM(Adresse[[#This Row],[Nombre de Distribués]:[Nombre de Non-Distribué ]]),"VRAI","ERREUR")</f>
        <v>ERREUR</v>
      </c>
    </row>
    <row r="208" spans="1:13" x14ac:dyDescent="0.3">
      <c r="A208" s="17" t="s">
        <v>8</v>
      </c>
      <c r="B208" s="17" t="s">
        <v>146</v>
      </c>
      <c r="C208" s="17" t="s">
        <v>28</v>
      </c>
      <c r="D208" s="17" t="s">
        <v>698</v>
      </c>
      <c r="E208" s="34" t="str">
        <f t="shared" si="3"/>
        <v>Essé | Lieu-Dit La Cour Morel</v>
      </c>
      <c r="F208" s="2">
        <v>4</v>
      </c>
      <c r="G208" s="2"/>
      <c r="H208" s="4" t="str">
        <f>IF(G208&lt;&gt;"",LOOKUP(G208,Personnel!$F$2:$F$1000,Personnel!$D$2:$D$1000),"")</f>
        <v/>
      </c>
      <c r="I208" s="4"/>
      <c r="J208" s="4"/>
      <c r="K208" s="79"/>
      <c r="L208" s="79"/>
      <c r="M208" s="4" t="str">
        <f>IF(Adresse[[#This Row],[Nombre de Boites ]]=SUM(Adresse[[#This Row],[Nombre de Distribués]:[Nombre de Non-Distribué ]]),"VRAI","ERREUR")</f>
        <v>ERREUR</v>
      </c>
    </row>
    <row r="209" spans="1:13" x14ac:dyDescent="0.3">
      <c r="A209" s="17" t="s">
        <v>8</v>
      </c>
      <c r="B209" s="17" t="s">
        <v>146</v>
      </c>
      <c r="C209" s="17"/>
      <c r="D209" s="17" t="s">
        <v>699</v>
      </c>
      <c r="E209" s="34" t="str">
        <f t="shared" si="3"/>
        <v>Essé | Lieu-Dit Courgeon</v>
      </c>
      <c r="F209" s="2">
        <v>3</v>
      </c>
      <c r="G209" s="2"/>
      <c r="H209" s="4" t="str">
        <f>IF(G209&lt;&gt;"",LOOKUP(G209,Personnel!$F$2:$F$1000,Personnel!$D$2:$D$1000),"")</f>
        <v/>
      </c>
      <c r="I209" s="4"/>
      <c r="J209" s="4"/>
      <c r="K209" s="79"/>
      <c r="L209" s="79"/>
      <c r="M209" s="4" t="str">
        <f>IF(Adresse[[#This Row],[Nombre de Boites ]]=SUM(Adresse[[#This Row],[Nombre de Distribués]:[Nombre de Non-Distribué ]]),"VRAI","ERREUR")</f>
        <v>ERREUR</v>
      </c>
    </row>
    <row r="210" spans="1:13" x14ac:dyDescent="0.3">
      <c r="A210" s="17" t="s">
        <v>8</v>
      </c>
      <c r="B210" s="17" t="s">
        <v>1</v>
      </c>
      <c r="C210" s="17" t="s">
        <v>140</v>
      </c>
      <c r="D210" s="17" t="s">
        <v>700</v>
      </c>
      <c r="E210" s="34" t="str">
        <f t="shared" si="3"/>
        <v>Essé | Rue De La Croix Rabault</v>
      </c>
      <c r="F210" s="2">
        <v>8</v>
      </c>
      <c r="G210" s="2"/>
      <c r="H210" s="4" t="str">
        <f>IF(G210&lt;&gt;"",LOOKUP(G210,Personnel!$F$2:$F$1000,Personnel!$D$2:$D$1000),"")</f>
        <v/>
      </c>
      <c r="I210" s="4"/>
      <c r="J210" s="4"/>
      <c r="K210" s="79"/>
      <c r="L210" s="79"/>
      <c r="M210" s="4" t="str">
        <f>IF(Adresse[[#This Row],[Nombre de Boites ]]=SUM(Adresse[[#This Row],[Nombre de Distribués]:[Nombre de Non-Distribué ]]),"VRAI","ERREUR")</f>
        <v>ERREUR</v>
      </c>
    </row>
    <row r="211" spans="1:13" x14ac:dyDescent="0.3">
      <c r="A211" s="17" t="s">
        <v>8</v>
      </c>
      <c r="B211" s="17" t="s">
        <v>146</v>
      </c>
      <c r="C211" s="17" t="s">
        <v>28</v>
      </c>
      <c r="D211" s="17" t="s">
        <v>700</v>
      </c>
      <c r="E211" s="34" t="str">
        <f t="shared" si="3"/>
        <v>Essé | Lieu-Dit La Croix Rabault</v>
      </c>
      <c r="F211" s="2">
        <v>5</v>
      </c>
      <c r="G211" s="2"/>
      <c r="H211" s="4" t="str">
        <f>IF(G211&lt;&gt;"",LOOKUP(G211,Personnel!$F$2:$F$1000,Personnel!$D$2:$D$1000),"")</f>
        <v/>
      </c>
      <c r="I211" s="4"/>
      <c r="J211" s="4"/>
      <c r="K211" s="79"/>
      <c r="L211" s="79"/>
      <c r="M211" s="4" t="str">
        <f>IF(Adresse[[#This Row],[Nombre de Boites ]]=SUM(Adresse[[#This Row],[Nombre de Distribués]:[Nombre de Non-Distribué ]]),"VRAI","ERREUR")</f>
        <v>ERREUR</v>
      </c>
    </row>
    <row r="212" spans="1:13" x14ac:dyDescent="0.3">
      <c r="A212" s="17" t="s">
        <v>8</v>
      </c>
      <c r="B212" s="17" t="s">
        <v>16</v>
      </c>
      <c r="C212" s="17"/>
      <c r="D212" s="17" t="s">
        <v>700</v>
      </c>
      <c r="E212" s="34" t="str">
        <f t="shared" si="3"/>
        <v>Essé | Lotissement Croix Rabault</v>
      </c>
      <c r="F212" s="2">
        <v>7</v>
      </c>
      <c r="G212" s="2"/>
      <c r="H212" s="4" t="str">
        <f>IF(G212&lt;&gt;"",LOOKUP(G212,Personnel!$F$2:$F$1000,Personnel!$D$2:$D$1000),"")</f>
        <v/>
      </c>
      <c r="I212" s="4"/>
      <c r="J212" s="4"/>
      <c r="K212" s="79"/>
      <c r="L212" s="79"/>
      <c r="M212" s="4" t="str">
        <f>IF(Adresse[[#This Row],[Nombre de Boites ]]=SUM(Adresse[[#This Row],[Nombre de Distribués]:[Nombre de Non-Distribué ]]),"VRAI","ERREUR")</f>
        <v>ERREUR</v>
      </c>
    </row>
    <row r="213" spans="1:13" x14ac:dyDescent="0.3">
      <c r="A213" s="17" t="s">
        <v>8</v>
      </c>
      <c r="B213" s="17" t="s">
        <v>1</v>
      </c>
      <c r="C213" s="17" t="s">
        <v>25</v>
      </c>
      <c r="D213" s="17" t="s">
        <v>701</v>
      </c>
      <c r="E213" s="34" t="str">
        <f t="shared" si="3"/>
        <v>Essé | Rue Des Fées</v>
      </c>
      <c r="F213" s="2">
        <v>11</v>
      </c>
      <c r="G213" s="2"/>
      <c r="H213" s="4" t="str">
        <f>IF(G213&lt;&gt;"",LOOKUP(G213,Personnel!$F$2:$F$1000,Personnel!$D$2:$D$1000),"")</f>
        <v/>
      </c>
      <c r="I213" s="4"/>
      <c r="J213" s="4"/>
      <c r="K213" s="79"/>
      <c r="L213" s="79"/>
      <c r="M213" s="4" t="str">
        <f>IF(Adresse[[#This Row],[Nombre de Boites ]]=SUM(Adresse[[#This Row],[Nombre de Distribués]:[Nombre de Non-Distribué ]]),"VRAI","ERREUR")</f>
        <v>ERREUR</v>
      </c>
    </row>
    <row r="214" spans="1:13" x14ac:dyDescent="0.3">
      <c r="A214" s="17" t="s">
        <v>8</v>
      </c>
      <c r="B214" s="17" t="s">
        <v>17</v>
      </c>
      <c r="C214" s="17" t="s">
        <v>140</v>
      </c>
      <c r="D214" s="17" t="s">
        <v>273</v>
      </c>
      <c r="E214" s="34" t="str">
        <f t="shared" si="3"/>
        <v>Essé | Passage De La Forge</v>
      </c>
      <c r="F214" s="2">
        <v>9</v>
      </c>
      <c r="G214" s="2"/>
      <c r="H214" s="4" t="str">
        <f>IF(G214&lt;&gt;"",LOOKUP(G214,Personnel!$F$2:$F$1000,Personnel!$D$2:$D$1000),"")</f>
        <v/>
      </c>
      <c r="I214" s="4"/>
      <c r="J214" s="4"/>
      <c r="K214" s="79"/>
      <c r="L214" s="79"/>
      <c r="M214" s="4" t="str">
        <f>IF(Adresse[[#This Row],[Nombre de Boites ]]=SUM(Adresse[[#This Row],[Nombre de Distribués]:[Nombre de Non-Distribué ]]),"VRAI","ERREUR")</f>
        <v>ERREUR</v>
      </c>
    </row>
    <row r="215" spans="1:13" x14ac:dyDescent="0.3">
      <c r="A215" s="17" t="s">
        <v>8</v>
      </c>
      <c r="B215" s="17" t="s">
        <v>146</v>
      </c>
      <c r="C215" s="17" t="s">
        <v>28</v>
      </c>
      <c r="D215" s="17" t="s">
        <v>273</v>
      </c>
      <c r="E215" s="34" t="str">
        <f t="shared" si="3"/>
        <v>Essé | Lieu-Dit La Forge</v>
      </c>
      <c r="F215" s="2">
        <v>3</v>
      </c>
      <c r="G215" s="2"/>
      <c r="H215" s="4" t="str">
        <f>IF(G215&lt;&gt;"",LOOKUP(G215,Personnel!$F$2:$F$1000,Personnel!$D$2:$D$1000),"")</f>
        <v/>
      </c>
      <c r="I215" s="4"/>
      <c r="J215" s="4"/>
      <c r="K215" s="79"/>
      <c r="L215" s="79"/>
      <c r="M215" s="4" t="str">
        <f>IF(Adresse[[#This Row],[Nombre de Boites ]]=SUM(Adresse[[#This Row],[Nombre de Distribués]:[Nombre de Non-Distribué ]]),"VRAI","ERREUR")</f>
        <v>ERREUR</v>
      </c>
    </row>
    <row r="216" spans="1:13" x14ac:dyDescent="0.3">
      <c r="A216" s="17" t="s">
        <v>8</v>
      </c>
      <c r="B216" s="17" t="s">
        <v>146</v>
      </c>
      <c r="C216" s="17" t="s">
        <v>28</v>
      </c>
      <c r="D216" s="17" t="s">
        <v>702</v>
      </c>
      <c r="E216" s="34" t="str">
        <f t="shared" si="3"/>
        <v>Essé | Lieu-Dit La Foucherais</v>
      </c>
      <c r="F216" s="2">
        <v>2</v>
      </c>
      <c r="G216" s="2"/>
      <c r="H216" s="4" t="str">
        <f>IF(G216&lt;&gt;"",LOOKUP(G216,Personnel!$F$2:$F$1000,Personnel!$D$2:$D$1000),"")</f>
        <v/>
      </c>
      <c r="I216" s="4"/>
      <c r="J216" s="4"/>
      <c r="K216" s="79"/>
      <c r="L216" s="79"/>
      <c r="M216" s="4" t="str">
        <f>IF(Adresse[[#This Row],[Nombre de Boites ]]=SUM(Adresse[[#This Row],[Nombre de Distribués]:[Nombre de Non-Distribué ]]),"VRAI","ERREUR")</f>
        <v>ERREUR</v>
      </c>
    </row>
    <row r="217" spans="1:13" x14ac:dyDescent="0.3">
      <c r="A217" s="17" t="s">
        <v>8</v>
      </c>
      <c r="B217" s="17" t="s">
        <v>146</v>
      </c>
      <c r="C217" s="17" t="s">
        <v>28</v>
      </c>
      <c r="D217" s="17" t="s">
        <v>703</v>
      </c>
      <c r="E217" s="34" t="str">
        <f t="shared" si="3"/>
        <v>Essé | Lieu-Dit La Foulerie</v>
      </c>
      <c r="F217" s="2">
        <v>2</v>
      </c>
      <c r="G217" s="2"/>
      <c r="H217" s="4" t="str">
        <f>IF(G217&lt;&gt;"",LOOKUP(G217,Personnel!$F$2:$F$1000,Personnel!$D$2:$D$1000),"")</f>
        <v/>
      </c>
      <c r="I217" s="4"/>
      <c r="J217" s="4"/>
      <c r="K217" s="79"/>
      <c r="L217" s="79"/>
      <c r="M217" s="4" t="str">
        <f>IF(Adresse[[#This Row],[Nombre de Boites ]]=SUM(Adresse[[#This Row],[Nombre de Distribués]:[Nombre de Non-Distribué ]]),"VRAI","ERREUR")</f>
        <v>ERREUR</v>
      </c>
    </row>
    <row r="218" spans="1:13" x14ac:dyDescent="0.3">
      <c r="A218" s="17" t="s">
        <v>8</v>
      </c>
      <c r="B218" s="17" t="s">
        <v>146</v>
      </c>
      <c r="C218" s="17" t="s">
        <v>28</v>
      </c>
      <c r="D218" s="17" t="s">
        <v>704</v>
      </c>
      <c r="E218" s="34" t="str">
        <f t="shared" si="3"/>
        <v>Essé | Lieu-Dit La Frelonnais</v>
      </c>
      <c r="F218" s="2">
        <v>1</v>
      </c>
      <c r="G218" s="2"/>
      <c r="H218" s="4" t="str">
        <f>IF(G218&lt;&gt;"",LOOKUP(G218,Personnel!$F$2:$F$1000,Personnel!$D$2:$D$1000),"")</f>
        <v/>
      </c>
      <c r="I218" s="4"/>
      <c r="J218" s="4"/>
      <c r="K218" s="79"/>
      <c r="L218" s="79"/>
      <c r="M218" s="4" t="str">
        <f>IF(Adresse[[#This Row],[Nombre de Boites ]]=SUM(Adresse[[#This Row],[Nombre de Distribués]:[Nombre de Non-Distribué ]]),"VRAI","ERREUR")</f>
        <v>ERREUR</v>
      </c>
    </row>
    <row r="219" spans="1:13" x14ac:dyDescent="0.3">
      <c r="A219" s="17" t="s">
        <v>8</v>
      </c>
      <c r="B219" s="17" t="s">
        <v>146</v>
      </c>
      <c r="C219" s="17" t="s">
        <v>28</v>
      </c>
      <c r="D219" s="17" t="s">
        <v>705</v>
      </c>
      <c r="E219" s="34" t="str">
        <f t="shared" si="3"/>
        <v>Essé | Lieu-Dit La Gainière</v>
      </c>
      <c r="F219" s="2">
        <v>6</v>
      </c>
      <c r="G219" s="2"/>
      <c r="H219" s="4" t="str">
        <f>IF(G219&lt;&gt;"",LOOKUP(G219,Personnel!$F$2:$F$1000,Personnel!$D$2:$D$1000),"")</f>
        <v/>
      </c>
      <c r="I219" s="4"/>
      <c r="J219" s="4"/>
      <c r="K219" s="79"/>
      <c r="L219" s="79"/>
      <c r="M219" s="4" t="str">
        <f>IF(Adresse[[#This Row],[Nombre de Boites ]]=SUM(Adresse[[#This Row],[Nombre de Distribués]:[Nombre de Non-Distribué ]]),"VRAI","ERREUR")</f>
        <v>ERREUR</v>
      </c>
    </row>
    <row r="220" spans="1:13" x14ac:dyDescent="0.3">
      <c r="A220" s="17" t="s">
        <v>8</v>
      </c>
      <c r="B220" s="17" t="s">
        <v>146</v>
      </c>
      <c r="C220" s="17" t="s">
        <v>28</v>
      </c>
      <c r="D220" s="17" t="s">
        <v>706</v>
      </c>
      <c r="E220" s="34" t="str">
        <f t="shared" si="3"/>
        <v>Essé | Lieu-Dit La Garillère</v>
      </c>
      <c r="F220" s="2">
        <v>2</v>
      </c>
      <c r="G220" s="2"/>
      <c r="H220" s="4" t="str">
        <f>IF(G220&lt;&gt;"",LOOKUP(G220,Personnel!$F$2:$F$1000,Personnel!$D$2:$D$1000),"")</f>
        <v/>
      </c>
      <c r="I220" s="4"/>
      <c r="J220" s="4"/>
      <c r="K220" s="79"/>
      <c r="L220" s="79"/>
      <c r="M220" s="4" t="str">
        <f>IF(Adresse[[#This Row],[Nombre de Boites ]]=SUM(Adresse[[#This Row],[Nombre de Distribués]:[Nombre de Non-Distribué ]]),"VRAI","ERREUR")</f>
        <v>ERREUR</v>
      </c>
    </row>
    <row r="221" spans="1:13" x14ac:dyDescent="0.3">
      <c r="A221" s="17" t="s">
        <v>8</v>
      </c>
      <c r="B221" s="17" t="s">
        <v>146</v>
      </c>
      <c r="C221" s="17"/>
      <c r="D221" s="17" t="s">
        <v>707</v>
      </c>
      <c r="E221" s="34" t="str">
        <f t="shared" si="3"/>
        <v>Essé | Lieu-Dit Gautrel</v>
      </c>
      <c r="F221" s="2">
        <v>5</v>
      </c>
      <c r="G221" s="2"/>
      <c r="H221" s="4" t="str">
        <f>IF(G221&lt;&gt;"",LOOKUP(G221,Personnel!$F$2:$F$1000,Personnel!$D$2:$D$1000),"")</f>
        <v/>
      </c>
      <c r="I221" s="4"/>
      <c r="J221" s="4"/>
      <c r="K221" s="79"/>
      <c r="L221" s="79"/>
      <c r="M221" s="4" t="str">
        <f>IF(Adresse[[#This Row],[Nombre de Boites ]]=SUM(Adresse[[#This Row],[Nombre de Distribués]:[Nombre de Non-Distribué ]]),"VRAI","ERREUR")</f>
        <v>ERREUR</v>
      </c>
    </row>
    <row r="222" spans="1:13" x14ac:dyDescent="0.3">
      <c r="A222" s="17" t="s">
        <v>8</v>
      </c>
      <c r="B222" s="17" t="s">
        <v>146</v>
      </c>
      <c r="C222" s="17" t="s">
        <v>28</v>
      </c>
      <c r="D222" s="17" t="s">
        <v>708</v>
      </c>
      <c r="E222" s="34" t="str">
        <f t="shared" si="3"/>
        <v>Essé | Lieu-Dit La Giffardière</v>
      </c>
      <c r="F222" s="2">
        <v>1</v>
      </c>
      <c r="G222" s="2"/>
      <c r="H222" s="4" t="str">
        <f>IF(G222&lt;&gt;"",LOOKUP(G222,Personnel!$F$2:$F$1000,Personnel!$D$2:$D$1000),"")</f>
        <v/>
      </c>
      <c r="I222" s="4"/>
      <c r="J222" s="4"/>
      <c r="K222" s="79"/>
      <c r="L222" s="79"/>
      <c r="M222" s="4" t="str">
        <f>IF(Adresse[[#This Row],[Nombre de Boites ]]=SUM(Adresse[[#This Row],[Nombre de Distribués]:[Nombre de Non-Distribué ]]),"VRAI","ERREUR")</f>
        <v>ERREUR</v>
      </c>
    </row>
    <row r="223" spans="1:13" x14ac:dyDescent="0.3">
      <c r="A223" s="17" t="s">
        <v>8</v>
      </c>
      <c r="B223" s="17" t="s">
        <v>146</v>
      </c>
      <c r="C223" s="17" t="s">
        <v>29</v>
      </c>
      <c r="D223" s="17" t="s">
        <v>709</v>
      </c>
      <c r="E223" s="34" t="str">
        <f t="shared" si="3"/>
        <v>Essé | Lieu-Dit Le Grand Bois</v>
      </c>
      <c r="F223" s="2">
        <v>1</v>
      </c>
      <c r="G223" s="2"/>
      <c r="H223" s="4" t="str">
        <f>IF(G223&lt;&gt;"",LOOKUP(G223,Personnel!$F$2:$F$1000,Personnel!$D$2:$D$1000),"")</f>
        <v/>
      </c>
      <c r="I223" s="4"/>
      <c r="J223" s="4"/>
      <c r="K223" s="79"/>
      <c r="L223" s="79"/>
      <c r="M223" s="4" t="str">
        <f>IF(Adresse[[#This Row],[Nombre de Boites ]]=SUM(Adresse[[#This Row],[Nombre de Distribués]:[Nombre de Non-Distribué ]]),"VRAI","ERREUR")</f>
        <v>ERREUR</v>
      </c>
    </row>
    <row r="224" spans="1:13" x14ac:dyDescent="0.3">
      <c r="A224" s="17" t="s">
        <v>8</v>
      </c>
      <c r="B224" s="17" t="s">
        <v>146</v>
      </c>
      <c r="C224" s="17" t="s">
        <v>29</v>
      </c>
      <c r="D224" s="17" t="s">
        <v>710</v>
      </c>
      <c r="E224" s="34" t="str">
        <f t="shared" si="3"/>
        <v>Essé | Lieu-Dit Le Grand Calaché</v>
      </c>
      <c r="F224" s="2">
        <v>3</v>
      </c>
      <c r="G224" s="2"/>
      <c r="H224" s="4" t="str">
        <f>IF(G224&lt;&gt;"",LOOKUP(G224,Personnel!$F$2:$F$1000,Personnel!$D$2:$D$1000),"")</f>
        <v/>
      </c>
      <c r="I224" s="4"/>
      <c r="J224" s="4"/>
      <c r="K224" s="79"/>
      <c r="L224" s="79"/>
      <c r="M224" s="4" t="str">
        <f>IF(Adresse[[#This Row],[Nombre de Boites ]]=SUM(Adresse[[#This Row],[Nombre de Distribués]:[Nombre de Non-Distribué ]]),"VRAI","ERREUR")</f>
        <v>ERREUR</v>
      </c>
    </row>
    <row r="225" spans="1:13" x14ac:dyDescent="0.3">
      <c r="A225" s="17" t="s">
        <v>8</v>
      </c>
      <c r="B225" s="17" t="s">
        <v>146</v>
      </c>
      <c r="C225" s="17" t="s">
        <v>29</v>
      </c>
      <c r="D225" s="17" t="s">
        <v>711</v>
      </c>
      <c r="E225" s="34" t="str">
        <f t="shared" si="3"/>
        <v>Essé | Lieu-Dit Le Gretay</v>
      </c>
      <c r="F225" s="2">
        <v>1</v>
      </c>
      <c r="G225" s="2"/>
      <c r="H225" s="4" t="str">
        <f>IF(G225&lt;&gt;"",LOOKUP(G225,Personnel!$F$2:$F$1000,Personnel!$D$2:$D$1000),"")</f>
        <v/>
      </c>
      <c r="I225" s="4"/>
      <c r="J225" s="4"/>
      <c r="K225" s="79"/>
      <c r="L225" s="79"/>
      <c r="M225" s="4" t="str">
        <f>IF(Adresse[[#This Row],[Nombre de Boites ]]=SUM(Adresse[[#This Row],[Nombre de Distribués]:[Nombre de Non-Distribué ]]),"VRAI","ERREUR")</f>
        <v>ERREUR</v>
      </c>
    </row>
    <row r="226" spans="1:13" x14ac:dyDescent="0.3">
      <c r="A226" s="17" t="s">
        <v>8</v>
      </c>
      <c r="B226" s="17" t="s">
        <v>1</v>
      </c>
      <c r="C226" s="17" t="s">
        <v>26</v>
      </c>
      <c r="D226" s="17" t="s">
        <v>712</v>
      </c>
      <c r="E226" s="34" t="str">
        <f t="shared" si="3"/>
        <v>Essé | Rue Du Gros Chêne</v>
      </c>
      <c r="F226" s="2">
        <v>10</v>
      </c>
      <c r="G226" s="2"/>
      <c r="H226" s="4" t="str">
        <f>IF(G226&lt;&gt;"",LOOKUP(G226,Personnel!$F$2:$F$1000,Personnel!$D$2:$D$1000),"")</f>
        <v/>
      </c>
      <c r="I226" s="4"/>
      <c r="J226" s="4"/>
      <c r="K226" s="79"/>
      <c r="L226" s="79"/>
      <c r="M226" s="4" t="str">
        <f>IF(Adresse[[#This Row],[Nombre de Boites ]]=SUM(Adresse[[#This Row],[Nombre de Distribués]:[Nombre de Non-Distribué ]]),"VRAI","ERREUR")</f>
        <v>ERREUR</v>
      </c>
    </row>
    <row r="227" spans="1:13" x14ac:dyDescent="0.3">
      <c r="A227" s="17" t="s">
        <v>8</v>
      </c>
      <c r="B227" s="17" t="s">
        <v>146</v>
      </c>
      <c r="C227" s="17" t="s">
        <v>28</v>
      </c>
      <c r="D227" s="17" t="s">
        <v>713</v>
      </c>
      <c r="E227" s="34" t="str">
        <f t="shared" si="3"/>
        <v>Essé | Lieu-Dit La Guénais</v>
      </c>
      <c r="F227" s="2">
        <v>1</v>
      </c>
      <c r="G227" s="2"/>
      <c r="H227" s="4" t="str">
        <f>IF(G227&lt;&gt;"",LOOKUP(G227,Personnel!$F$2:$F$1000,Personnel!$D$2:$D$1000),"")</f>
        <v/>
      </c>
      <c r="I227" s="4"/>
      <c r="J227" s="4"/>
      <c r="K227" s="79"/>
      <c r="L227" s="79"/>
      <c r="M227" s="4" t="str">
        <f>IF(Adresse[[#This Row],[Nombre de Boites ]]=SUM(Adresse[[#This Row],[Nombre de Distribués]:[Nombre de Non-Distribué ]]),"VRAI","ERREUR")</f>
        <v>ERREUR</v>
      </c>
    </row>
    <row r="228" spans="1:13" x14ac:dyDescent="0.3">
      <c r="A228" s="17" t="s">
        <v>8</v>
      </c>
      <c r="B228" s="17" t="s">
        <v>146</v>
      </c>
      <c r="C228" s="17" t="s">
        <v>29</v>
      </c>
      <c r="D228" s="17" t="s">
        <v>714</v>
      </c>
      <c r="E228" s="34" t="str">
        <f t="shared" si="3"/>
        <v>Essé | Lieu-Dit Le Guéret</v>
      </c>
      <c r="F228" s="2">
        <v>1</v>
      </c>
      <c r="G228" s="2"/>
      <c r="H228" s="4" t="str">
        <f>IF(G228&lt;&gt;"",LOOKUP(G228,Personnel!$F$2:$F$1000,Personnel!$D$2:$D$1000),"")</f>
        <v/>
      </c>
      <c r="I228" s="4"/>
      <c r="J228" s="4"/>
      <c r="K228" s="79"/>
      <c r="L228" s="79"/>
      <c r="M228" s="4" t="str">
        <f>IF(Adresse[[#This Row],[Nombre de Boites ]]=SUM(Adresse[[#This Row],[Nombre de Distribués]:[Nombre de Non-Distribué ]]),"VRAI","ERREUR")</f>
        <v>ERREUR</v>
      </c>
    </row>
    <row r="229" spans="1:13" x14ac:dyDescent="0.3">
      <c r="A229" s="17" t="s">
        <v>8</v>
      </c>
      <c r="B229" s="17" t="s">
        <v>146</v>
      </c>
      <c r="C229" s="17" t="s">
        <v>29</v>
      </c>
      <c r="D229" s="17" t="s">
        <v>715</v>
      </c>
      <c r="E229" s="34" t="str">
        <f t="shared" si="3"/>
        <v>Essé | Lieu-Dit Le Haut Evard</v>
      </c>
      <c r="F229" s="2">
        <v>1</v>
      </c>
      <c r="G229" s="2"/>
      <c r="H229" s="4" t="str">
        <f>IF(G229&lt;&gt;"",LOOKUP(G229,Personnel!$F$2:$F$1000,Personnel!$D$2:$D$1000),"")</f>
        <v/>
      </c>
      <c r="I229" s="4"/>
      <c r="J229" s="4"/>
      <c r="K229" s="79"/>
      <c r="L229" s="79"/>
      <c r="M229" s="4" t="str">
        <f>IF(Adresse[[#This Row],[Nombre de Boites ]]=SUM(Adresse[[#This Row],[Nombre de Distribués]:[Nombre de Non-Distribué ]]),"VRAI","ERREUR")</f>
        <v>ERREUR</v>
      </c>
    </row>
    <row r="230" spans="1:13" x14ac:dyDescent="0.3">
      <c r="A230" s="17" t="s">
        <v>8</v>
      </c>
      <c r="B230" s="17" t="s">
        <v>146</v>
      </c>
      <c r="C230" s="17" t="s">
        <v>29</v>
      </c>
      <c r="D230" s="17" t="s">
        <v>716</v>
      </c>
      <c r="E230" s="34" t="str">
        <f t="shared" si="3"/>
        <v>Essé | Lieu-Dit Le Haut Montalembert</v>
      </c>
      <c r="F230" s="2">
        <v>1</v>
      </c>
      <c r="G230" s="2"/>
      <c r="H230" s="4" t="str">
        <f>IF(G230&lt;&gt;"",LOOKUP(G230,Personnel!$F$2:$F$1000,Personnel!$D$2:$D$1000),"")</f>
        <v/>
      </c>
      <c r="I230" s="4"/>
      <c r="J230" s="4"/>
      <c r="K230" s="79"/>
      <c r="L230" s="79"/>
      <c r="M230" s="4" t="str">
        <f>IF(Adresse[[#This Row],[Nombre de Boites ]]=SUM(Adresse[[#This Row],[Nombre de Distribués]:[Nombre de Non-Distribué ]]),"VRAI","ERREUR")</f>
        <v>ERREUR</v>
      </c>
    </row>
    <row r="231" spans="1:13" x14ac:dyDescent="0.3">
      <c r="A231" s="17" t="s">
        <v>8</v>
      </c>
      <c r="B231" s="17" t="s">
        <v>146</v>
      </c>
      <c r="C231" s="17" t="s">
        <v>29</v>
      </c>
      <c r="D231" s="17" t="s">
        <v>717</v>
      </c>
      <c r="E231" s="34" t="str">
        <f t="shared" si="3"/>
        <v>Essé | Lieu-Dit Le Haut Olivel</v>
      </c>
      <c r="F231" s="2">
        <v>2</v>
      </c>
      <c r="G231" s="2"/>
      <c r="H231" s="4" t="str">
        <f>IF(G231&lt;&gt;"",LOOKUP(G231,Personnel!$F$2:$F$1000,Personnel!$D$2:$D$1000),"")</f>
        <v/>
      </c>
      <c r="I231" s="4"/>
      <c r="J231" s="4"/>
      <c r="K231" s="79"/>
      <c r="L231" s="79"/>
      <c r="M231" s="4" t="str">
        <f>IF(Adresse[[#This Row],[Nombre de Boites ]]=SUM(Adresse[[#This Row],[Nombre de Distribués]:[Nombre de Non-Distribué ]]),"VRAI","ERREUR")</f>
        <v>ERREUR</v>
      </c>
    </row>
    <row r="232" spans="1:13" x14ac:dyDescent="0.3">
      <c r="A232" s="17" t="s">
        <v>8</v>
      </c>
      <c r="B232" s="17" t="s">
        <v>146</v>
      </c>
      <c r="C232" s="17" t="s">
        <v>29</v>
      </c>
      <c r="D232" s="17" t="s">
        <v>718</v>
      </c>
      <c r="E232" s="34" t="str">
        <f t="shared" si="3"/>
        <v>Essé | Lieu-Dit Le Haut Silard</v>
      </c>
      <c r="F232" s="2">
        <v>1</v>
      </c>
      <c r="G232" s="2"/>
      <c r="H232" s="4" t="str">
        <f>IF(G232&lt;&gt;"",LOOKUP(G232,Personnel!$F$2:$F$1000,Personnel!$D$2:$D$1000),"")</f>
        <v/>
      </c>
      <c r="I232" s="4"/>
      <c r="J232" s="4"/>
      <c r="K232" s="79"/>
      <c r="L232" s="79"/>
      <c r="M232" s="4" t="str">
        <f>IF(Adresse[[#This Row],[Nombre de Boites ]]=SUM(Adresse[[#This Row],[Nombre de Distribués]:[Nombre de Non-Distribué ]]),"VRAI","ERREUR")</f>
        <v>ERREUR</v>
      </c>
    </row>
    <row r="233" spans="1:13" x14ac:dyDescent="0.3">
      <c r="A233" s="17" t="s">
        <v>8</v>
      </c>
      <c r="B233" s="17" t="s">
        <v>146</v>
      </c>
      <c r="C233" s="17" t="s">
        <v>28</v>
      </c>
      <c r="D233" s="17" t="s">
        <v>719</v>
      </c>
      <c r="E233" s="34" t="str">
        <f t="shared" si="3"/>
        <v>Essé | Lieu-Dit La Haute Coudre</v>
      </c>
      <c r="F233" s="2">
        <v>1</v>
      </c>
      <c r="G233" s="2"/>
      <c r="H233" s="4" t="str">
        <f>IF(G233&lt;&gt;"",LOOKUP(G233,Personnel!$F$2:$F$1000,Personnel!$D$2:$D$1000),"")</f>
        <v/>
      </c>
      <c r="I233" s="4"/>
      <c r="J233" s="4"/>
      <c r="K233" s="79"/>
      <c r="L233" s="79"/>
      <c r="M233" s="4" t="str">
        <f>IF(Adresse[[#This Row],[Nombre de Boites ]]=SUM(Adresse[[#This Row],[Nombre de Distribués]:[Nombre de Non-Distribué ]]),"VRAI","ERREUR")</f>
        <v>ERREUR</v>
      </c>
    </row>
    <row r="234" spans="1:13" x14ac:dyDescent="0.3">
      <c r="A234" s="17" t="s">
        <v>8</v>
      </c>
      <c r="B234" s="17" t="s">
        <v>146</v>
      </c>
      <c r="C234" s="17" t="s">
        <v>28</v>
      </c>
      <c r="D234" s="17" t="s">
        <v>720</v>
      </c>
      <c r="E234" s="34" t="str">
        <f t="shared" si="3"/>
        <v>Essé | Lieu-Dit La Haute Pironnière</v>
      </c>
      <c r="F234" s="2">
        <v>1</v>
      </c>
      <c r="G234" s="2"/>
      <c r="H234" s="4" t="str">
        <f>IF(G234&lt;&gt;"",LOOKUP(G234,Personnel!$F$2:$F$1000,Personnel!$D$2:$D$1000),"")</f>
        <v/>
      </c>
      <c r="I234" s="4"/>
      <c r="J234" s="4"/>
      <c r="K234" s="79"/>
      <c r="L234" s="79"/>
      <c r="M234" s="4" t="str">
        <f>IF(Adresse[[#This Row],[Nombre de Boites ]]=SUM(Adresse[[#This Row],[Nombre de Distribués]:[Nombre de Non-Distribué ]]),"VRAI","ERREUR")</f>
        <v>ERREUR</v>
      </c>
    </row>
    <row r="235" spans="1:13" x14ac:dyDescent="0.3">
      <c r="A235" s="17" t="s">
        <v>8</v>
      </c>
      <c r="B235" s="17" t="s">
        <v>146</v>
      </c>
      <c r="C235" s="17" t="s">
        <v>28</v>
      </c>
      <c r="D235" s="17" t="s">
        <v>721</v>
      </c>
      <c r="E235" s="34" t="str">
        <f t="shared" si="3"/>
        <v>Essé | Lieu-Dit La Haute Trousselière</v>
      </c>
      <c r="F235" s="2">
        <v>1</v>
      </c>
      <c r="G235" s="2"/>
      <c r="H235" s="4" t="str">
        <f>IF(G235&lt;&gt;"",LOOKUP(G235,Personnel!$F$2:$F$1000,Personnel!$D$2:$D$1000),"")</f>
        <v/>
      </c>
      <c r="I235" s="4"/>
      <c r="J235" s="4"/>
      <c r="K235" s="79"/>
      <c r="L235" s="79"/>
      <c r="M235" s="4" t="str">
        <f>IF(Adresse[[#This Row],[Nombre de Boites ]]=SUM(Adresse[[#This Row],[Nombre de Distribués]:[Nombre de Non-Distribué ]]),"VRAI","ERREUR")</f>
        <v>ERREUR</v>
      </c>
    </row>
    <row r="236" spans="1:13" x14ac:dyDescent="0.3">
      <c r="A236" s="17" t="s">
        <v>8</v>
      </c>
      <c r="B236" s="17" t="s">
        <v>146</v>
      </c>
      <c r="C236" s="17" t="s">
        <v>28</v>
      </c>
      <c r="D236" s="17" t="s">
        <v>324</v>
      </c>
      <c r="E236" s="34" t="str">
        <f t="shared" si="3"/>
        <v>Essé | Lieu-Dit La Huberdière</v>
      </c>
      <c r="F236" s="2">
        <v>3</v>
      </c>
      <c r="G236" s="2"/>
      <c r="H236" s="4" t="str">
        <f>IF(G236&lt;&gt;"",LOOKUP(G236,Personnel!$F$2:$F$1000,Personnel!$D$2:$D$1000),"")</f>
        <v/>
      </c>
      <c r="I236" s="4"/>
      <c r="J236" s="4"/>
      <c r="K236" s="79"/>
      <c r="L236" s="79"/>
      <c r="M236" s="4" t="str">
        <f>IF(Adresse[[#This Row],[Nombre de Boites ]]=SUM(Adresse[[#This Row],[Nombre de Distribués]:[Nombre de Non-Distribué ]]),"VRAI","ERREUR")</f>
        <v>ERREUR</v>
      </c>
    </row>
    <row r="237" spans="1:13" x14ac:dyDescent="0.3">
      <c r="A237" s="17" t="s">
        <v>8</v>
      </c>
      <c r="B237" s="17" t="s">
        <v>146</v>
      </c>
      <c r="C237" s="17" t="s">
        <v>28</v>
      </c>
      <c r="D237" s="17" t="s">
        <v>722</v>
      </c>
      <c r="E237" s="34" t="str">
        <f t="shared" si="3"/>
        <v>Essé | Lieu-Dit La Lande de Gautrel</v>
      </c>
      <c r="F237" s="2">
        <v>1</v>
      </c>
      <c r="G237" s="2"/>
      <c r="H237" s="4" t="str">
        <f>IF(G237&lt;&gt;"",LOOKUP(G237,Personnel!$F$2:$F$1000,Personnel!$D$2:$D$1000),"")</f>
        <v/>
      </c>
      <c r="I237" s="4"/>
      <c r="J237" s="4"/>
      <c r="K237" s="79"/>
      <c r="L237" s="79"/>
      <c r="M237" s="4" t="str">
        <f>IF(Adresse[[#This Row],[Nombre de Boites ]]=SUM(Adresse[[#This Row],[Nombre de Distribués]:[Nombre de Non-Distribué ]]),"VRAI","ERREUR")</f>
        <v>ERREUR</v>
      </c>
    </row>
    <row r="238" spans="1:13" x14ac:dyDescent="0.3">
      <c r="A238" s="17" t="s">
        <v>8</v>
      </c>
      <c r="B238" s="17" t="s">
        <v>146</v>
      </c>
      <c r="C238" s="17" t="s">
        <v>28</v>
      </c>
      <c r="D238" s="17" t="s">
        <v>723</v>
      </c>
      <c r="E238" s="34" t="str">
        <f t="shared" si="3"/>
        <v>Essé | Lieu-Dit La Lande du Saule</v>
      </c>
      <c r="F238" s="2">
        <v>1</v>
      </c>
      <c r="G238" s="2"/>
      <c r="H238" s="4" t="str">
        <f>IF(G238&lt;&gt;"",LOOKUP(G238,Personnel!$F$2:$F$1000,Personnel!$D$2:$D$1000),"")</f>
        <v/>
      </c>
      <c r="I238" s="4"/>
      <c r="J238" s="4"/>
      <c r="K238" s="79"/>
      <c r="L238" s="79"/>
      <c r="M238" s="4" t="str">
        <f>IF(Adresse[[#This Row],[Nombre de Boites ]]=SUM(Adresse[[#This Row],[Nombre de Distribués]:[Nombre de Non-Distribué ]]),"VRAI","ERREUR")</f>
        <v>ERREUR</v>
      </c>
    </row>
    <row r="239" spans="1:13" x14ac:dyDescent="0.3">
      <c r="A239" s="17" t="s">
        <v>8</v>
      </c>
      <c r="B239" s="17" t="s">
        <v>146</v>
      </c>
      <c r="C239" s="17"/>
      <c r="D239" s="17" t="s">
        <v>724</v>
      </c>
      <c r="E239" s="34" t="str">
        <f t="shared" si="3"/>
        <v>Essé | Lieu-Dit Lande Ronde</v>
      </c>
      <c r="F239" s="2">
        <v>4</v>
      </c>
      <c r="G239" s="2"/>
      <c r="H239" s="4" t="str">
        <f>IF(G239&lt;&gt;"",LOOKUP(G239,Personnel!$F$2:$F$1000,Personnel!$D$2:$D$1000),"")</f>
        <v/>
      </c>
      <c r="I239" s="4"/>
      <c r="J239" s="4"/>
      <c r="K239" s="79"/>
      <c r="L239" s="79"/>
      <c r="M239" s="4" t="str">
        <f>IF(Adresse[[#This Row],[Nombre de Boites ]]=SUM(Adresse[[#This Row],[Nombre de Distribués]:[Nombre de Non-Distribué ]]),"VRAI","ERREUR")</f>
        <v>ERREUR</v>
      </c>
    </row>
    <row r="240" spans="1:13" x14ac:dyDescent="0.3">
      <c r="A240" s="17" t="s">
        <v>8</v>
      </c>
      <c r="B240" s="17" t="s">
        <v>146</v>
      </c>
      <c r="C240" s="17" t="s">
        <v>28</v>
      </c>
      <c r="D240" s="17" t="s">
        <v>619</v>
      </c>
      <c r="E240" s="34" t="str">
        <f t="shared" si="3"/>
        <v>Essé | Lieu-Dit La Landelle</v>
      </c>
      <c r="F240" s="2">
        <v>5</v>
      </c>
      <c r="G240" s="2"/>
      <c r="H240" s="4" t="str">
        <f>IF(G240&lt;&gt;"",LOOKUP(G240,Personnel!$F$2:$F$1000,Personnel!$D$2:$D$1000),"")</f>
        <v/>
      </c>
      <c r="I240" s="4"/>
      <c r="J240" s="4"/>
      <c r="K240" s="79"/>
      <c r="L240" s="79"/>
      <c r="M240" s="4" t="str">
        <f>IF(Adresse[[#This Row],[Nombre de Boites ]]=SUM(Adresse[[#This Row],[Nombre de Distribués]:[Nombre de Non-Distribué ]]),"VRAI","ERREUR")</f>
        <v>ERREUR</v>
      </c>
    </row>
    <row r="241" spans="1:13" x14ac:dyDescent="0.3">
      <c r="A241" s="17" t="s">
        <v>8</v>
      </c>
      <c r="B241" s="17" t="s">
        <v>146</v>
      </c>
      <c r="C241" s="17" t="s">
        <v>30</v>
      </c>
      <c r="D241" s="17" t="s">
        <v>725</v>
      </c>
      <c r="E241" s="34" t="str">
        <f t="shared" si="3"/>
        <v>Essé | Lieu-Dit Les Landes</v>
      </c>
      <c r="F241" s="2">
        <v>1</v>
      </c>
      <c r="G241" s="2"/>
      <c r="H241" s="4" t="str">
        <f>IF(G241&lt;&gt;"",LOOKUP(G241,Personnel!$F$2:$F$1000,Personnel!$D$2:$D$1000),"")</f>
        <v/>
      </c>
      <c r="I241" s="4"/>
      <c r="J241" s="4"/>
      <c r="K241" s="79"/>
      <c r="L241" s="79"/>
      <c r="M241" s="4" t="str">
        <f>IF(Adresse[[#This Row],[Nombre de Boites ]]=SUM(Adresse[[#This Row],[Nombre de Distribués]:[Nombre de Non-Distribué ]]),"VRAI","ERREUR")</f>
        <v>ERREUR</v>
      </c>
    </row>
    <row r="242" spans="1:13" x14ac:dyDescent="0.3">
      <c r="A242" s="17" t="s">
        <v>8</v>
      </c>
      <c r="B242" s="17" t="s">
        <v>146</v>
      </c>
      <c r="C242" s="17"/>
      <c r="D242" s="17" t="s">
        <v>726</v>
      </c>
      <c r="E242" s="34" t="str">
        <f t="shared" si="3"/>
        <v>Essé | Lieu-Dit Lasjambe</v>
      </c>
      <c r="F242" s="2">
        <v>1</v>
      </c>
      <c r="G242" s="2"/>
      <c r="H242" s="4" t="str">
        <f>IF(G242&lt;&gt;"",LOOKUP(G242,Personnel!$F$2:$F$1000,Personnel!$D$2:$D$1000),"")</f>
        <v/>
      </c>
      <c r="I242" s="4"/>
      <c r="J242" s="4"/>
      <c r="K242" s="79"/>
      <c r="L242" s="79"/>
      <c r="M242" s="4" t="str">
        <f>IF(Adresse[[#This Row],[Nombre de Boites ]]=SUM(Adresse[[#This Row],[Nombre de Distribués]:[Nombre de Non-Distribué ]]),"VRAI","ERREUR")</f>
        <v>ERREUR</v>
      </c>
    </row>
    <row r="243" spans="1:13" x14ac:dyDescent="0.3">
      <c r="A243" s="17" t="s">
        <v>8</v>
      </c>
      <c r="B243" s="17" t="s">
        <v>146</v>
      </c>
      <c r="C243" s="17" t="s">
        <v>29</v>
      </c>
      <c r="D243" s="17" t="s">
        <v>727</v>
      </c>
      <c r="E243" s="34" t="str">
        <f t="shared" si="3"/>
        <v>Essé | Lieu-Dit Le Lattay</v>
      </c>
      <c r="F243" s="2">
        <v>3</v>
      </c>
      <c r="G243" s="2"/>
      <c r="H243" s="4" t="str">
        <f>IF(G243&lt;&gt;"",LOOKUP(G243,Personnel!$F$2:$F$1000,Personnel!$D$2:$D$1000),"")</f>
        <v/>
      </c>
      <c r="I243" s="4"/>
      <c r="J243" s="4"/>
      <c r="K243" s="79"/>
      <c r="L243" s="79"/>
      <c r="M243" s="4" t="str">
        <f>IF(Adresse[[#This Row],[Nombre de Boites ]]=SUM(Adresse[[#This Row],[Nombre de Distribués]:[Nombre de Non-Distribué ]]),"VRAI","ERREUR")</f>
        <v>ERREUR</v>
      </c>
    </row>
    <row r="244" spans="1:13" x14ac:dyDescent="0.3">
      <c r="A244" s="17" t="s">
        <v>8</v>
      </c>
      <c r="B244" s="17" t="s">
        <v>1</v>
      </c>
      <c r="C244" s="17" t="s">
        <v>26</v>
      </c>
      <c r="D244" s="17" t="s">
        <v>348</v>
      </c>
      <c r="E244" s="34" t="str">
        <f t="shared" si="3"/>
        <v>Essé | Rue Du Lavoir</v>
      </c>
      <c r="F244" s="2">
        <v>8</v>
      </c>
      <c r="G244" s="2"/>
      <c r="H244" s="4" t="str">
        <f>IF(G244&lt;&gt;"",LOOKUP(G244,Personnel!$F$2:$F$1000,Personnel!$D$2:$D$1000),"")</f>
        <v/>
      </c>
      <c r="I244" s="4"/>
      <c r="J244" s="4"/>
      <c r="K244" s="79"/>
      <c r="L244" s="79"/>
      <c r="M244" s="4" t="str">
        <f>IF(Adresse[[#This Row],[Nombre de Boites ]]=SUM(Adresse[[#This Row],[Nombre de Distribués]:[Nombre de Non-Distribué ]]),"VRAI","ERREUR")</f>
        <v>ERREUR</v>
      </c>
    </row>
    <row r="245" spans="1:13" x14ac:dyDescent="0.3">
      <c r="A245" s="17" t="s">
        <v>8</v>
      </c>
      <c r="B245" s="17" t="s">
        <v>146</v>
      </c>
      <c r="C245" s="17" t="s">
        <v>29</v>
      </c>
      <c r="D245" s="17" t="s">
        <v>728</v>
      </c>
      <c r="E245" s="34" t="str">
        <f t="shared" si="3"/>
        <v>Essé | Lieu-Dit Le Loroux</v>
      </c>
      <c r="F245" s="2">
        <v>1</v>
      </c>
      <c r="G245" s="2"/>
      <c r="H245" s="4" t="str">
        <f>IF(G245&lt;&gt;"",LOOKUP(G245,Personnel!$F$2:$F$1000,Personnel!$D$2:$D$1000),"")</f>
        <v/>
      </c>
      <c r="I245" s="4"/>
      <c r="J245" s="4"/>
      <c r="K245" s="79"/>
      <c r="L245" s="79"/>
      <c r="M245" s="4" t="str">
        <f>IF(Adresse[[#This Row],[Nombre de Boites ]]=SUM(Adresse[[#This Row],[Nombre de Distribués]:[Nombre de Non-Distribué ]]),"VRAI","ERREUR")</f>
        <v>ERREUR</v>
      </c>
    </row>
    <row r="246" spans="1:13" x14ac:dyDescent="0.3">
      <c r="A246" s="17" t="s">
        <v>8</v>
      </c>
      <c r="B246" s="17" t="s">
        <v>146</v>
      </c>
      <c r="C246" s="17" t="s">
        <v>28</v>
      </c>
      <c r="D246" s="17" t="s">
        <v>729</v>
      </c>
      <c r="E246" s="34" t="str">
        <f t="shared" si="3"/>
        <v>Essé | Lieu-Dit La Louinais</v>
      </c>
      <c r="F246" s="2">
        <v>0</v>
      </c>
      <c r="G246" s="2"/>
      <c r="H246" s="4" t="str">
        <f>IF(G246&lt;&gt;"",LOOKUP(G246,Personnel!$F$2:$F$1000,Personnel!$D$2:$D$1000),"")</f>
        <v/>
      </c>
      <c r="I246" s="4"/>
      <c r="J246" s="4"/>
      <c r="K246" s="79"/>
      <c r="L246" s="79"/>
      <c r="M246" s="4" t="str">
        <f>IF(Adresse[[#This Row],[Nombre de Boites ]]=SUM(Adresse[[#This Row],[Nombre de Distribués]:[Nombre de Non-Distribué ]]),"VRAI","ERREUR")</f>
        <v>VRAI</v>
      </c>
    </row>
    <row r="247" spans="1:13" x14ac:dyDescent="0.3">
      <c r="A247" s="17" t="s">
        <v>8</v>
      </c>
      <c r="B247" s="17" t="s">
        <v>146</v>
      </c>
      <c r="C247" s="17" t="s">
        <v>28</v>
      </c>
      <c r="D247" s="17" t="s">
        <v>623</v>
      </c>
      <c r="E247" s="34" t="str">
        <f t="shared" si="3"/>
        <v>Essé | Lieu-Dit La Maison Neuve</v>
      </c>
      <c r="F247" s="2">
        <v>1</v>
      </c>
      <c r="G247" s="2"/>
      <c r="H247" s="4" t="str">
        <f>IF(G247&lt;&gt;"",LOOKUP(G247,Personnel!$F$2:$F$1000,Personnel!$D$2:$D$1000),"")</f>
        <v/>
      </c>
      <c r="I247" s="4"/>
      <c r="J247" s="4"/>
      <c r="K247" s="79"/>
      <c r="L247" s="79"/>
      <c r="M247" s="4" t="str">
        <f>IF(Adresse[[#This Row],[Nombre de Boites ]]=SUM(Adresse[[#This Row],[Nombre de Distribués]:[Nombre de Non-Distribué ]]),"VRAI","ERREUR")</f>
        <v>ERREUR</v>
      </c>
    </row>
    <row r="248" spans="1:13" x14ac:dyDescent="0.3">
      <c r="A248" s="17" t="s">
        <v>8</v>
      </c>
      <c r="B248" s="17" t="s">
        <v>146</v>
      </c>
      <c r="C248" s="17" t="s">
        <v>28</v>
      </c>
      <c r="D248" s="17" t="s">
        <v>730</v>
      </c>
      <c r="E248" s="34" t="str">
        <f t="shared" si="3"/>
        <v>Essé | Lieu-Dit La Maladrie</v>
      </c>
      <c r="F248" s="2">
        <v>1</v>
      </c>
      <c r="G248" s="2"/>
      <c r="H248" s="4" t="str">
        <f>IF(G248&lt;&gt;"",LOOKUP(G248,Personnel!$F$2:$F$1000,Personnel!$D$2:$D$1000),"")</f>
        <v/>
      </c>
      <c r="I248" s="4"/>
      <c r="J248" s="4"/>
      <c r="K248" s="79"/>
      <c r="L248" s="79"/>
      <c r="M248" s="4" t="str">
        <f>IF(Adresse[[#This Row],[Nombre de Boites ]]=SUM(Adresse[[#This Row],[Nombre de Distribués]:[Nombre de Non-Distribué ]]),"VRAI","ERREUR")</f>
        <v>ERREUR</v>
      </c>
    </row>
    <row r="249" spans="1:13" x14ac:dyDescent="0.3">
      <c r="A249" s="17" t="s">
        <v>8</v>
      </c>
      <c r="B249" s="17" t="s">
        <v>146</v>
      </c>
      <c r="C249" s="17" t="s">
        <v>28</v>
      </c>
      <c r="D249" s="17" t="s">
        <v>361</v>
      </c>
      <c r="E249" s="34" t="str">
        <f t="shared" si="3"/>
        <v>Essé | Lieu-Dit La Martinière</v>
      </c>
      <c r="F249" s="2">
        <v>1</v>
      </c>
      <c r="G249" s="2"/>
      <c r="H249" s="4" t="str">
        <f>IF(G249&lt;&gt;"",LOOKUP(G249,Personnel!$F$2:$F$1000,Personnel!$D$2:$D$1000),"")</f>
        <v/>
      </c>
      <c r="I249" s="4"/>
      <c r="J249" s="4"/>
      <c r="K249" s="79"/>
      <c r="L249" s="79"/>
      <c r="M249" s="4" t="str">
        <f>IF(Adresse[[#This Row],[Nombre de Boites ]]=SUM(Adresse[[#This Row],[Nombre de Distribués]:[Nombre de Non-Distribué ]]),"VRAI","ERREUR")</f>
        <v>ERREUR</v>
      </c>
    </row>
    <row r="250" spans="1:13" x14ac:dyDescent="0.3">
      <c r="A250" s="17" t="s">
        <v>8</v>
      </c>
      <c r="B250" s="17" t="s">
        <v>146</v>
      </c>
      <c r="C250" s="17" t="s">
        <v>28</v>
      </c>
      <c r="D250" s="17" t="s">
        <v>731</v>
      </c>
      <c r="E250" s="34" t="str">
        <f t="shared" si="3"/>
        <v>Essé | Lieu-Dit La Mauprée</v>
      </c>
      <c r="F250" s="2">
        <v>1</v>
      </c>
      <c r="G250" s="2"/>
      <c r="H250" s="4" t="str">
        <f>IF(G250&lt;&gt;"",LOOKUP(G250,Personnel!$F$2:$F$1000,Personnel!$D$2:$D$1000),"")</f>
        <v/>
      </c>
      <c r="I250" s="4"/>
      <c r="J250" s="4"/>
      <c r="K250" s="79"/>
      <c r="L250" s="79"/>
      <c r="M250" s="4" t="str">
        <f>IF(Adresse[[#This Row],[Nombre de Boites ]]=SUM(Adresse[[#This Row],[Nombre de Distribués]:[Nombre de Non-Distribué ]]),"VRAI","ERREUR")</f>
        <v>ERREUR</v>
      </c>
    </row>
    <row r="251" spans="1:13" x14ac:dyDescent="0.3">
      <c r="A251" s="17" t="s">
        <v>8</v>
      </c>
      <c r="B251" s="17" t="s">
        <v>146</v>
      </c>
      <c r="C251" s="17" t="s">
        <v>28</v>
      </c>
      <c r="D251" s="17" t="s">
        <v>732</v>
      </c>
      <c r="E251" s="34" t="str">
        <f t="shared" si="3"/>
        <v>Essé | Lieu-Dit La Mavière</v>
      </c>
      <c r="F251" s="2">
        <v>2</v>
      </c>
      <c r="G251" s="2"/>
      <c r="H251" s="4" t="str">
        <f>IF(G251&lt;&gt;"",LOOKUP(G251,Personnel!$F$2:$F$1000,Personnel!$D$2:$D$1000),"")</f>
        <v/>
      </c>
      <c r="I251" s="4"/>
      <c r="J251" s="4"/>
      <c r="K251" s="79"/>
      <c r="L251" s="79"/>
      <c r="M251" s="4" t="str">
        <f>IF(Adresse[[#This Row],[Nombre de Boites ]]=SUM(Adresse[[#This Row],[Nombre de Distribués]:[Nombre de Non-Distribué ]]),"VRAI","ERREUR")</f>
        <v>ERREUR</v>
      </c>
    </row>
    <row r="252" spans="1:13" x14ac:dyDescent="0.3">
      <c r="A252" s="17" t="s">
        <v>8</v>
      </c>
      <c r="B252" s="17" t="s">
        <v>146</v>
      </c>
      <c r="C252" s="17" t="s">
        <v>29</v>
      </c>
      <c r="D252" s="17" t="s">
        <v>625</v>
      </c>
      <c r="E252" s="34" t="str">
        <f t="shared" si="3"/>
        <v>Essé | Lieu-Dit Le Mée</v>
      </c>
      <c r="F252" s="2">
        <v>3</v>
      </c>
      <c r="G252" s="2"/>
      <c r="H252" s="4" t="str">
        <f>IF(G252&lt;&gt;"",LOOKUP(G252,Personnel!$F$2:$F$1000,Personnel!$D$2:$D$1000),"")</f>
        <v/>
      </c>
      <c r="I252" s="4"/>
      <c r="J252" s="4"/>
      <c r="K252" s="79"/>
      <c r="L252" s="79"/>
      <c r="M252" s="4" t="str">
        <f>IF(Adresse[[#This Row],[Nombre de Boites ]]=SUM(Adresse[[#This Row],[Nombre de Distribués]:[Nombre de Non-Distribué ]]),"VRAI","ERREUR")</f>
        <v>ERREUR</v>
      </c>
    </row>
    <row r="253" spans="1:13" x14ac:dyDescent="0.3">
      <c r="A253" s="17" t="s">
        <v>8</v>
      </c>
      <c r="B253" s="17" t="s">
        <v>146</v>
      </c>
      <c r="C253" s="17"/>
      <c r="D253" s="17" t="s">
        <v>733</v>
      </c>
      <c r="E253" s="34" t="str">
        <f t="shared" si="3"/>
        <v>Essé | Lieu-Dit Mérillé</v>
      </c>
      <c r="F253" s="2">
        <v>7</v>
      </c>
      <c r="G253" s="2"/>
      <c r="H253" s="4" t="str">
        <f>IF(G253&lt;&gt;"",LOOKUP(G253,Personnel!$F$2:$F$1000,Personnel!$D$2:$D$1000),"")</f>
        <v/>
      </c>
      <c r="I253" s="4"/>
      <c r="J253" s="4"/>
      <c r="K253" s="79"/>
      <c r="L253" s="79"/>
      <c r="M253" s="4" t="str">
        <f>IF(Adresse[[#This Row],[Nombre de Boites ]]=SUM(Adresse[[#This Row],[Nombre de Distribués]:[Nombre de Non-Distribué ]]),"VRAI","ERREUR")</f>
        <v>ERREUR</v>
      </c>
    </row>
    <row r="254" spans="1:13" x14ac:dyDescent="0.3">
      <c r="A254" s="17" t="s">
        <v>8</v>
      </c>
      <c r="B254" s="17" t="s">
        <v>146</v>
      </c>
      <c r="C254" s="17" t="s">
        <v>28</v>
      </c>
      <c r="D254" s="17" t="s">
        <v>369</v>
      </c>
      <c r="E254" s="34" t="str">
        <f t="shared" si="3"/>
        <v>Essé | Lieu-Dit La Métairie Neuve</v>
      </c>
      <c r="F254" s="2">
        <v>3</v>
      </c>
      <c r="G254" s="2"/>
      <c r="H254" s="4" t="str">
        <f>IF(G254&lt;&gt;"",LOOKUP(G254,Personnel!$F$2:$F$1000,Personnel!$D$2:$D$1000),"")</f>
        <v/>
      </c>
      <c r="I254" s="4"/>
      <c r="J254" s="4"/>
      <c r="K254" s="79"/>
      <c r="L254" s="79"/>
      <c r="M254" s="4" t="str">
        <f>IF(Adresse[[#This Row],[Nombre de Boites ]]=SUM(Adresse[[#This Row],[Nombre de Distribués]:[Nombre de Non-Distribué ]]),"VRAI","ERREUR")</f>
        <v>ERREUR</v>
      </c>
    </row>
    <row r="255" spans="1:13" x14ac:dyDescent="0.3">
      <c r="A255" s="17" t="s">
        <v>8</v>
      </c>
      <c r="B255" s="17" t="s">
        <v>146</v>
      </c>
      <c r="C255" s="17"/>
      <c r="D255" s="17" t="s">
        <v>734</v>
      </c>
      <c r="E255" s="34" t="str">
        <f t="shared" si="3"/>
        <v>Essé | Lieu-Dit Mirebeau</v>
      </c>
      <c r="F255" s="2">
        <v>1</v>
      </c>
      <c r="G255" s="2"/>
      <c r="H255" s="4" t="str">
        <f>IF(G255&lt;&gt;"",LOOKUP(G255,Personnel!$F$2:$F$1000,Personnel!$D$2:$D$1000),"")</f>
        <v/>
      </c>
      <c r="I255" s="4"/>
      <c r="J255" s="4"/>
      <c r="K255" s="79"/>
      <c r="L255" s="79"/>
      <c r="M255" s="4" t="str">
        <f>IF(Adresse[[#This Row],[Nombre de Boites ]]=SUM(Adresse[[#This Row],[Nombre de Distribués]:[Nombre de Non-Distribué ]]),"VRAI","ERREUR")</f>
        <v>ERREUR</v>
      </c>
    </row>
    <row r="256" spans="1:13" x14ac:dyDescent="0.3">
      <c r="A256" s="17" t="s">
        <v>8</v>
      </c>
      <c r="B256" s="17" t="s">
        <v>1</v>
      </c>
      <c r="C256" s="17" t="s">
        <v>575</v>
      </c>
      <c r="D256" s="17" t="s">
        <v>735</v>
      </c>
      <c r="E256" s="34" t="str">
        <f t="shared" si="3"/>
        <v>Essé | Rue de Mirouze</v>
      </c>
      <c r="F256" s="2">
        <v>10</v>
      </c>
      <c r="G256" s="2"/>
      <c r="H256" s="4" t="str">
        <f>IF(G256&lt;&gt;"",LOOKUP(G256,Personnel!$F$2:$F$1000,Personnel!$D$2:$D$1000),"")</f>
        <v/>
      </c>
      <c r="I256" s="4"/>
      <c r="J256" s="4"/>
      <c r="K256" s="79"/>
      <c r="L256" s="79"/>
      <c r="M256" s="4" t="str">
        <f>IF(Adresse[[#This Row],[Nombre de Boites ]]=SUM(Adresse[[#This Row],[Nombre de Distribués]:[Nombre de Non-Distribué ]]),"VRAI","ERREUR")</f>
        <v>ERREUR</v>
      </c>
    </row>
    <row r="257" spans="1:13" x14ac:dyDescent="0.3">
      <c r="A257" s="17" t="s">
        <v>8</v>
      </c>
      <c r="B257" s="17" t="s">
        <v>146</v>
      </c>
      <c r="C257" s="17" t="s">
        <v>28</v>
      </c>
      <c r="D257" s="17" t="s">
        <v>736</v>
      </c>
      <c r="E257" s="34" t="str">
        <f t="shared" si="3"/>
        <v>Essé | Lieu-Dit La Molardière</v>
      </c>
      <c r="F257" s="2">
        <v>1</v>
      </c>
      <c r="G257" s="2"/>
      <c r="H257" s="4" t="str">
        <f>IF(G257&lt;&gt;"",LOOKUP(G257,Personnel!$F$2:$F$1000,Personnel!$D$2:$D$1000),"")</f>
        <v/>
      </c>
      <c r="I257" s="4"/>
      <c r="J257" s="4"/>
      <c r="K257" s="79"/>
      <c r="L257" s="79"/>
      <c r="M257" s="4" t="str">
        <f>IF(Adresse[[#This Row],[Nombre de Boites ]]=SUM(Adresse[[#This Row],[Nombre de Distribués]:[Nombre de Non-Distribué ]]),"VRAI","ERREUR")</f>
        <v>ERREUR</v>
      </c>
    </row>
    <row r="258" spans="1:13" x14ac:dyDescent="0.3">
      <c r="A258" s="17" t="s">
        <v>8</v>
      </c>
      <c r="B258" s="17" t="s">
        <v>146</v>
      </c>
      <c r="C258" s="17" t="s">
        <v>29</v>
      </c>
      <c r="D258" s="17" t="s">
        <v>737</v>
      </c>
      <c r="E258" s="34" t="str">
        <f t="shared" ref="E258:E321" si="4">TRIM(A258 &amp; " | " &amp; B258 &amp; " " &amp; IF(C258="", "", C258) &amp; " " &amp; D258)</f>
        <v>Essé | Lieu-Dit Le Moncel</v>
      </c>
      <c r="F258" s="2">
        <v>2</v>
      </c>
      <c r="G258" s="2"/>
      <c r="H258" s="4" t="str">
        <f>IF(G258&lt;&gt;"",LOOKUP(G258,Personnel!$F$2:$F$1000,Personnel!$D$2:$D$1000),"")</f>
        <v/>
      </c>
      <c r="I258" s="4"/>
      <c r="J258" s="4"/>
      <c r="K258" s="79"/>
      <c r="L258" s="79"/>
      <c r="M258" s="4" t="str">
        <f>IF(Adresse[[#This Row],[Nombre de Boites ]]=SUM(Adresse[[#This Row],[Nombre de Distribués]:[Nombre de Non-Distribué ]]),"VRAI","ERREUR")</f>
        <v>ERREUR</v>
      </c>
    </row>
    <row r="259" spans="1:13" x14ac:dyDescent="0.3">
      <c r="A259" s="17" t="s">
        <v>8</v>
      </c>
      <c r="B259" s="17" t="s">
        <v>146</v>
      </c>
      <c r="C259" s="17"/>
      <c r="D259" s="17" t="s">
        <v>738</v>
      </c>
      <c r="E259" s="34" t="str">
        <f t="shared" si="4"/>
        <v>Essé | Lieu-Dit Montalembert</v>
      </c>
      <c r="F259" s="2">
        <v>3</v>
      </c>
      <c r="G259" s="2"/>
      <c r="H259" s="4" t="str">
        <f>IF(G259&lt;&gt;"",LOOKUP(G259,Personnel!$F$2:$F$1000,Personnel!$D$2:$D$1000),"")</f>
        <v/>
      </c>
      <c r="I259" s="4"/>
      <c r="J259" s="4"/>
      <c r="K259" s="79"/>
      <c r="L259" s="79"/>
      <c r="M259" s="4" t="str">
        <f>IF(Adresse[[#This Row],[Nombre de Boites ]]=SUM(Adresse[[#This Row],[Nombre de Distribués]:[Nombre de Non-Distribué ]]),"VRAI","ERREUR")</f>
        <v>ERREUR</v>
      </c>
    </row>
    <row r="260" spans="1:13" x14ac:dyDescent="0.3">
      <c r="A260" s="17" t="s">
        <v>8</v>
      </c>
      <c r="B260" s="17" t="s">
        <v>146</v>
      </c>
      <c r="C260" s="17"/>
      <c r="D260" s="17" t="s">
        <v>739</v>
      </c>
      <c r="E260" s="34" t="str">
        <f t="shared" si="4"/>
        <v>Essé | Lieu-Dit Montpoirier</v>
      </c>
      <c r="F260" s="2">
        <v>1</v>
      </c>
      <c r="G260" s="2"/>
      <c r="H260" s="4" t="str">
        <f>IF(G260&lt;&gt;"",LOOKUP(G260,Personnel!$F$2:$F$1000,Personnel!$D$2:$D$1000),"")</f>
        <v/>
      </c>
      <c r="I260" s="4"/>
      <c r="J260" s="4"/>
      <c r="K260" s="79"/>
      <c r="L260" s="79"/>
      <c r="M260" s="4" t="str">
        <f>IF(Adresse[[#This Row],[Nombre de Boites ]]=SUM(Adresse[[#This Row],[Nombre de Distribués]:[Nombre de Non-Distribué ]]),"VRAI","ERREUR")</f>
        <v>ERREUR</v>
      </c>
    </row>
    <row r="261" spans="1:13" x14ac:dyDescent="0.3">
      <c r="A261" s="17" t="s">
        <v>8</v>
      </c>
      <c r="B261" s="17" t="s">
        <v>146</v>
      </c>
      <c r="C261" s="17" t="s">
        <v>28</v>
      </c>
      <c r="D261" s="17" t="s">
        <v>740</v>
      </c>
      <c r="E261" s="34" t="str">
        <f t="shared" si="4"/>
        <v>Essé | Lieu-Dit La Morinière</v>
      </c>
      <c r="F261" s="2">
        <v>3</v>
      </c>
      <c r="G261" s="2"/>
      <c r="H261" s="4" t="str">
        <f>IF(G261&lt;&gt;"",LOOKUP(G261,Personnel!$F$2:$F$1000,Personnel!$D$2:$D$1000),"")</f>
        <v/>
      </c>
      <c r="I261" s="4"/>
      <c r="J261" s="4"/>
      <c r="K261" s="79"/>
      <c r="L261" s="79"/>
      <c r="M261" s="4" t="str">
        <f>IF(Adresse[[#This Row],[Nombre de Boites ]]=SUM(Adresse[[#This Row],[Nombre de Distribués]:[Nombre de Non-Distribué ]]),"VRAI","ERREUR")</f>
        <v>ERREUR</v>
      </c>
    </row>
    <row r="262" spans="1:13" x14ac:dyDescent="0.3">
      <c r="A262" s="17" t="s">
        <v>8</v>
      </c>
      <c r="B262" s="17" t="s">
        <v>146</v>
      </c>
      <c r="C262" s="17" t="s">
        <v>28</v>
      </c>
      <c r="D262" s="17" t="s">
        <v>374</v>
      </c>
      <c r="E262" s="34" t="str">
        <f t="shared" si="4"/>
        <v>Essé | Lieu-Dit La Motte</v>
      </c>
      <c r="F262" s="2">
        <v>1</v>
      </c>
      <c r="G262" s="2"/>
      <c r="H262" s="4" t="str">
        <f>IF(G262&lt;&gt;"",LOOKUP(G262,Personnel!$F$2:$F$1000,Personnel!$D$2:$D$1000),"")</f>
        <v/>
      </c>
      <c r="I262" s="4"/>
      <c r="J262" s="4"/>
      <c r="K262" s="79"/>
      <c r="L262" s="79"/>
      <c r="M262" s="4" t="str">
        <f>IF(Adresse[[#This Row],[Nombre de Boites ]]=SUM(Adresse[[#This Row],[Nombre de Distribués]:[Nombre de Non-Distribué ]]),"VRAI","ERREUR")</f>
        <v>ERREUR</v>
      </c>
    </row>
    <row r="263" spans="1:13" x14ac:dyDescent="0.3">
      <c r="A263" s="17" t="s">
        <v>8</v>
      </c>
      <c r="B263" s="17" t="s">
        <v>146</v>
      </c>
      <c r="C263" s="17" t="s">
        <v>28</v>
      </c>
      <c r="D263" s="17" t="s">
        <v>741</v>
      </c>
      <c r="E263" s="34" t="str">
        <f t="shared" si="4"/>
        <v>Essé | Lieu-Dit La Motte Colombel</v>
      </c>
      <c r="F263" s="2">
        <v>1</v>
      </c>
      <c r="G263" s="2"/>
      <c r="H263" s="4" t="str">
        <f>IF(G263&lt;&gt;"",LOOKUP(G263,Personnel!$F$2:$F$1000,Personnel!$D$2:$D$1000),"")</f>
        <v/>
      </c>
      <c r="I263" s="4"/>
      <c r="J263" s="4"/>
      <c r="K263" s="79"/>
      <c r="L263" s="79"/>
      <c r="M263" s="4" t="str">
        <f>IF(Adresse[[#This Row],[Nombre de Boites ]]=SUM(Adresse[[#This Row],[Nombre de Distribués]:[Nombre de Non-Distribué ]]),"VRAI","ERREUR")</f>
        <v>ERREUR</v>
      </c>
    </row>
    <row r="264" spans="1:13" x14ac:dyDescent="0.3">
      <c r="A264" s="17" t="s">
        <v>8</v>
      </c>
      <c r="B264" s="17" t="s">
        <v>146</v>
      </c>
      <c r="C264" s="17" t="s">
        <v>28</v>
      </c>
      <c r="D264" s="17" t="s">
        <v>742</v>
      </c>
      <c r="E264" s="34" t="str">
        <f t="shared" si="4"/>
        <v>Essé | Lieu-Dit La Motte Grenouillère</v>
      </c>
      <c r="F264" s="2">
        <v>1</v>
      </c>
      <c r="G264" s="2"/>
      <c r="H264" s="4" t="str">
        <f>IF(G264&lt;&gt;"",LOOKUP(G264,Personnel!$F$2:$F$1000,Personnel!$D$2:$D$1000),"")</f>
        <v/>
      </c>
      <c r="I264" s="4"/>
      <c r="J264" s="4"/>
      <c r="K264" s="79"/>
      <c r="L264" s="79"/>
      <c r="M264" s="4" t="str">
        <f>IF(Adresse[[#This Row],[Nombre de Boites ]]=SUM(Adresse[[#This Row],[Nombre de Distribués]:[Nombre de Non-Distribué ]]),"VRAI","ERREUR")</f>
        <v>ERREUR</v>
      </c>
    </row>
    <row r="265" spans="1:13" x14ac:dyDescent="0.3">
      <c r="A265" s="17" t="s">
        <v>8</v>
      </c>
      <c r="B265" s="17" t="s">
        <v>146</v>
      </c>
      <c r="C265" s="17" t="s">
        <v>29</v>
      </c>
      <c r="D265" s="17" t="s">
        <v>743</v>
      </c>
      <c r="E265" s="34" t="str">
        <f t="shared" si="4"/>
        <v>Essé | Lieu-Dit Le Moulin de la Lande</v>
      </c>
      <c r="F265" s="2">
        <v>2</v>
      </c>
      <c r="G265" s="2"/>
      <c r="H265" s="4" t="str">
        <f>IF(G265&lt;&gt;"",LOOKUP(G265,Personnel!$F$2:$F$1000,Personnel!$D$2:$D$1000),"")</f>
        <v/>
      </c>
      <c r="I265" s="4"/>
      <c r="J265" s="4"/>
      <c r="K265" s="79"/>
      <c r="L265" s="79"/>
      <c r="M265" s="4" t="str">
        <f>IF(Adresse[[#This Row],[Nombre de Boites ]]=SUM(Adresse[[#This Row],[Nombre de Distribués]:[Nombre de Non-Distribué ]]),"VRAI","ERREUR")</f>
        <v>ERREUR</v>
      </c>
    </row>
    <row r="266" spans="1:13" x14ac:dyDescent="0.3">
      <c r="A266" s="17" t="s">
        <v>8</v>
      </c>
      <c r="B266" s="17" t="s">
        <v>146</v>
      </c>
      <c r="C266" s="17" t="s">
        <v>29</v>
      </c>
      <c r="D266" s="17" t="s">
        <v>744</v>
      </c>
      <c r="E266" s="34" t="str">
        <f t="shared" si="4"/>
        <v>Essé | Lieu-Dit Le Moulin du Loroux</v>
      </c>
      <c r="F266" s="2">
        <v>1</v>
      </c>
      <c r="G266" s="2"/>
      <c r="H266" s="4" t="str">
        <f>IF(G266&lt;&gt;"",LOOKUP(G266,Personnel!$F$2:$F$1000,Personnel!$D$2:$D$1000),"")</f>
        <v/>
      </c>
      <c r="I266" s="4"/>
      <c r="J266" s="4"/>
      <c r="K266" s="79"/>
      <c r="L266" s="79"/>
      <c r="M266" s="4" t="str">
        <f>IF(Adresse[[#This Row],[Nombre de Boites ]]=SUM(Adresse[[#This Row],[Nombre de Distribués]:[Nombre de Non-Distribué ]]),"VRAI","ERREUR")</f>
        <v>ERREUR</v>
      </c>
    </row>
    <row r="267" spans="1:13" x14ac:dyDescent="0.3">
      <c r="A267" s="17" t="s">
        <v>8</v>
      </c>
      <c r="B267" s="17" t="s">
        <v>146</v>
      </c>
      <c r="C267" s="17" t="s">
        <v>28</v>
      </c>
      <c r="D267" s="17" t="s">
        <v>745</v>
      </c>
      <c r="E267" s="34" t="str">
        <f t="shared" si="4"/>
        <v>Essé | Lieu-Dit La Nachardière</v>
      </c>
      <c r="F267" s="2">
        <v>1</v>
      </c>
      <c r="G267" s="2"/>
      <c r="H267" s="4" t="str">
        <f>IF(G267&lt;&gt;"",LOOKUP(G267,Personnel!$F$2:$F$1000,Personnel!$D$2:$D$1000),"")</f>
        <v/>
      </c>
      <c r="I267" s="4"/>
      <c r="J267" s="4"/>
      <c r="K267" s="79"/>
      <c r="L267" s="79"/>
      <c r="M267" s="4" t="str">
        <f>IF(Adresse[[#This Row],[Nombre de Boites ]]=SUM(Adresse[[#This Row],[Nombre de Distribués]:[Nombre de Non-Distribué ]]),"VRAI","ERREUR")</f>
        <v>ERREUR</v>
      </c>
    </row>
    <row r="268" spans="1:13" x14ac:dyDescent="0.3">
      <c r="A268" s="17" t="s">
        <v>8</v>
      </c>
      <c r="B268" s="17" t="s">
        <v>146</v>
      </c>
      <c r="C268" s="17" t="s">
        <v>27</v>
      </c>
      <c r="D268" s="17" t="s">
        <v>746</v>
      </c>
      <c r="E268" s="34" t="str">
        <f t="shared" si="4"/>
        <v>Essé | Lieu-Dit L' Outre</v>
      </c>
      <c r="F268" s="2">
        <v>1</v>
      </c>
      <c r="G268" s="2"/>
      <c r="H268" s="4" t="str">
        <f>IF(G268&lt;&gt;"",LOOKUP(G268,Personnel!$F$2:$F$1000,Personnel!$D$2:$D$1000),"")</f>
        <v/>
      </c>
      <c r="I268" s="4"/>
      <c r="J268" s="4"/>
      <c r="K268" s="79"/>
      <c r="L268" s="79"/>
      <c r="M268" s="4" t="str">
        <f>IF(Adresse[[#This Row],[Nombre de Boites ]]=SUM(Adresse[[#This Row],[Nombre de Distribués]:[Nombre de Non-Distribué ]]),"VRAI","ERREUR")</f>
        <v>ERREUR</v>
      </c>
    </row>
    <row r="269" spans="1:13" x14ac:dyDescent="0.3">
      <c r="A269" s="17" t="s">
        <v>8</v>
      </c>
      <c r="B269" s="17" t="s">
        <v>146</v>
      </c>
      <c r="C269" s="17" t="s">
        <v>29</v>
      </c>
      <c r="D269" s="17" t="s">
        <v>747</v>
      </c>
      <c r="E269" s="34" t="str">
        <f t="shared" si="4"/>
        <v>Essé | Lieu-Dit Le Petit Calaché</v>
      </c>
      <c r="F269" s="2">
        <v>1</v>
      </c>
      <c r="G269" s="2"/>
      <c r="H269" s="4" t="str">
        <f>IF(G269&lt;&gt;"",LOOKUP(G269,Personnel!$F$2:$F$1000,Personnel!$D$2:$D$1000),"")</f>
        <v/>
      </c>
      <c r="I269" s="4"/>
      <c r="J269" s="4"/>
      <c r="K269" s="79"/>
      <c r="L269" s="79"/>
      <c r="M269" s="4" t="str">
        <f>IF(Adresse[[#This Row],[Nombre de Boites ]]=SUM(Adresse[[#This Row],[Nombre de Distribués]:[Nombre de Non-Distribué ]]),"VRAI","ERREUR")</f>
        <v>ERREUR</v>
      </c>
    </row>
    <row r="270" spans="1:13" x14ac:dyDescent="0.3">
      <c r="A270" s="17" t="s">
        <v>8</v>
      </c>
      <c r="B270" s="17" t="s">
        <v>146</v>
      </c>
      <c r="C270" s="17" t="s">
        <v>29</v>
      </c>
      <c r="D270" s="17" t="s">
        <v>748</v>
      </c>
      <c r="E270" s="34" t="str">
        <f t="shared" si="4"/>
        <v>Essé | Lieu-Dit Le Petit Montpoirier</v>
      </c>
      <c r="F270" s="2">
        <v>1</v>
      </c>
      <c r="G270" s="2"/>
      <c r="H270" s="4" t="str">
        <f>IF(G270&lt;&gt;"",LOOKUP(G270,Personnel!$F$2:$F$1000,Personnel!$D$2:$D$1000),"")</f>
        <v/>
      </c>
      <c r="I270" s="4"/>
      <c r="J270" s="4"/>
      <c r="K270" s="79"/>
      <c r="L270" s="79"/>
      <c r="M270" s="4" t="str">
        <f>IF(Adresse[[#This Row],[Nombre de Boites ]]=SUM(Adresse[[#This Row],[Nombre de Distribués]:[Nombre de Non-Distribué ]]),"VRAI","ERREUR")</f>
        <v>ERREUR</v>
      </c>
    </row>
    <row r="271" spans="1:13" x14ac:dyDescent="0.3">
      <c r="A271" s="17" t="s">
        <v>8</v>
      </c>
      <c r="B271" s="17" t="s">
        <v>146</v>
      </c>
      <c r="C271" s="17" t="s">
        <v>28</v>
      </c>
      <c r="D271" s="17" t="s">
        <v>749</v>
      </c>
      <c r="E271" s="34" t="str">
        <f t="shared" si="4"/>
        <v>Essé | Lieu-Dit La Petite Bretonnière</v>
      </c>
      <c r="F271" s="2">
        <v>3</v>
      </c>
      <c r="G271" s="2"/>
      <c r="H271" s="4" t="str">
        <f>IF(G271&lt;&gt;"",LOOKUP(G271,Personnel!$F$2:$F$1000,Personnel!$D$2:$D$1000),"")</f>
        <v/>
      </c>
      <c r="I271" s="4"/>
      <c r="J271" s="4"/>
      <c r="K271" s="79"/>
      <c r="L271" s="79"/>
      <c r="M271" s="4" t="str">
        <f>IF(Adresse[[#This Row],[Nombre de Boites ]]=SUM(Adresse[[#This Row],[Nombre de Distribués]:[Nombre de Non-Distribué ]]),"VRAI","ERREUR")</f>
        <v>ERREUR</v>
      </c>
    </row>
    <row r="272" spans="1:13" x14ac:dyDescent="0.3">
      <c r="A272" s="17" t="s">
        <v>8</v>
      </c>
      <c r="B272" s="17" t="s">
        <v>146</v>
      </c>
      <c r="C272" s="17" t="s">
        <v>28</v>
      </c>
      <c r="D272" s="17" t="s">
        <v>750</v>
      </c>
      <c r="E272" s="34" t="str">
        <f t="shared" si="4"/>
        <v>Essé | Lieu-Dit La Petite Motte</v>
      </c>
      <c r="F272" s="2">
        <v>1</v>
      </c>
      <c r="G272" s="2"/>
      <c r="H272" s="4" t="str">
        <f>IF(G272&lt;&gt;"",LOOKUP(G272,Personnel!$F$2:$F$1000,Personnel!$D$2:$D$1000),"")</f>
        <v/>
      </c>
      <c r="I272" s="4"/>
      <c r="J272" s="4"/>
      <c r="K272" s="79"/>
      <c r="L272" s="79"/>
      <c r="M272" s="4" t="str">
        <f>IF(Adresse[[#This Row],[Nombre de Boites ]]=SUM(Adresse[[#This Row],[Nombre de Distribués]:[Nombre de Non-Distribué ]]),"VRAI","ERREUR")</f>
        <v>ERREUR</v>
      </c>
    </row>
    <row r="273" spans="1:13" x14ac:dyDescent="0.3">
      <c r="A273" s="17" t="s">
        <v>8</v>
      </c>
      <c r="B273" s="17" t="s">
        <v>18</v>
      </c>
      <c r="C273" s="17"/>
      <c r="D273" s="17" t="s">
        <v>418</v>
      </c>
      <c r="E273" s="34" t="str">
        <f t="shared" si="4"/>
        <v>Essé | Place Pierre et Marie Curie</v>
      </c>
      <c r="F273" s="2">
        <v>9</v>
      </c>
      <c r="G273" s="2"/>
      <c r="H273" s="4" t="str">
        <f>IF(G273&lt;&gt;"",LOOKUP(G273,Personnel!$F$2:$F$1000,Personnel!$D$2:$D$1000),"")</f>
        <v/>
      </c>
      <c r="I273" s="4"/>
      <c r="J273" s="4"/>
      <c r="K273" s="79"/>
      <c r="L273" s="79"/>
      <c r="M273" s="4" t="str">
        <f>IF(Adresse[[#This Row],[Nombre de Boites ]]=SUM(Adresse[[#This Row],[Nombre de Distribués]:[Nombre de Non-Distribué ]]),"VRAI","ERREUR")</f>
        <v>ERREUR</v>
      </c>
    </row>
    <row r="274" spans="1:13" x14ac:dyDescent="0.3">
      <c r="A274" s="17" t="s">
        <v>8</v>
      </c>
      <c r="B274" s="17" t="s">
        <v>146</v>
      </c>
      <c r="C274" s="17" t="s">
        <v>28</v>
      </c>
      <c r="D274" s="17" t="s">
        <v>751</v>
      </c>
      <c r="E274" s="34" t="str">
        <f t="shared" si="4"/>
        <v>Essé | Lieu-Dit La Pilière</v>
      </c>
      <c r="F274" s="2">
        <v>1</v>
      </c>
      <c r="G274" s="2"/>
      <c r="H274" s="4" t="str">
        <f>IF(G274&lt;&gt;"",LOOKUP(G274,Personnel!$F$2:$F$1000,Personnel!$D$2:$D$1000),"")</f>
        <v/>
      </c>
      <c r="I274" s="4"/>
      <c r="J274" s="4"/>
      <c r="K274" s="79"/>
      <c r="L274" s="79"/>
      <c r="M274" s="4" t="str">
        <f>IF(Adresse[[#This Row],[Nombre de Boites ]]=SUM(Adresse[[#This Row],[Nombre de Distribués]:[Nombre de Non-Distribué ]]),"VRAI","ERREUR")</f>
        <v>ERREUR</v>
      </c>
    </row>
    <row r="275" spans="1:13" x14ac:dyDescent="0.3">
      <c r="A275" s="17" t="s">
        <v>8</v>
      </c>
      <c r="B275" s="17" t="s">
        <v>146</v>
      </c>
      <c r="C275" s="17" t="s">
        <v>28</v>
      </c>
      <c r="D275" s="17" t="s">
        <v>752</v>
      </c>
      <c r="E275" s="34" t="str">
        <f t="shared" si="4"/>
        <v>Essé | Lieu-Dit La Poulinière</v>
      </c>
      <c r="F275" s="2">
        <v>2</v>
      </c>
      <c r="G275" s="2"/>
      <c r="H275" s="4" t="str">
        <f>IF(G275&lt;&gt;"",LOOKUP(G275,Personnel!$F$2:$F$1000,Personnel!$D$2:$D$1000),"")</f>
        <v/>
      </c>
      <c r="I275" s="4"/>
      <c r="J275" s="4"/>
      <c r="K275" s="79"/>
      <c r="L275" s="79"/>
      <c r="M275" s="4" t="str">
        <f>IF(Adresse[[#This Row],[Nombre de Boites ]]=SUM(Adresse[[#This Row],[Nombre de Distribués]:[Nombre de Non-Distribué ]]),"VRAI","ERREUR")</f>
        <v>ERREUR</v>
      </c>
    </row>
    <row r="276" spans="1:13" x14ac:dyDescent="0.3">
      <c r="A276" s="17" t="s">
        <v>8</v>
      </c>
      <c r="B276" s="17" t="s">
        <v>146</v>
      </c>
      <c r="C276" s="17"/>
      <c r="D276" s="17" t="s">
        <v>753</v>
      </c>
      <c r="E276" s="34" t="str">
        <f t="shared" si="4"/>
        <v>Essé | Lieu-Dit Pré Mirouze</v>
      </c>
      <c r="F276" s="2">
        <v>28</v>
      </c>
      <c r="G276" s="2"/>
      <c r="H276" s="4" t="str">
        <f>IF(G276&lt;&gt;"",LOOKUP(G276,Personnel!$F$2:$F$1000,Personnel!$D$2:$D$1000),"")</f>
        <v/>
      </c>
      <c r="I276" s="4"/>
      <c r="J276" s="4"/>
      <c r="K276" s="79"/>
      <c r="L276" s="79"/>
      <c r="M276" s="4" t="str">
        <f>IF(Adresse[[#This Row],[Nombre de Boites ]]=SUM(Adresse[[#This Row],[Nombre de Distribués]:[Nombre de Non-Distribué ]]),"VRAI","ERREUR")</f>
        <v>ERREUR</v>
      </c>
    </row>
    <row r="277" spans="1:13" x14ac:dyDescent="0.3">
      <c r="A277" s="17" t="s">
        <v>8</v>
      </c>
      <c r="B277" s="17" t="s">
        <v>146</v>
      </c>
      <c r="C277" s="17" t="s">
        <v>30</v>
      </c>
      <c r="D277" s="17" t="s">
        <v>754</v>
      </c>
      <c r="E277" s="34" t="str">
        <f t="shared" si="4"/>
        <v>Essé | Lieu-Dit Les Quatre Vents</v>
      </c>
      <c r="F277" s="2">
        <v>1</v>
      </c>
      <c r="G277" s="2"/>
      <c r="H277" s="4" t="str">
        <f>IF(G277&lt;&gt;"",LOOKUP(G277,Personnel!$F$2:$F$1000,Personnel!$D$2:$D$1000),"")</f>
        <v/>
      </c>
      <c r="I277" s="4"/>
      <c r="J277" s="4"/>
      <c r="K277" s="79"/>
      <c r="L277" s="79"/>
      <c r="M277" s="4" t="str">
        <f>IF(Adresse[[#This Row],[Nombre de Boites ]]=SUM(Adresse[[#This Row],[Nombre de Distribués]:[Nombre de Non-Distribué ]]),"VRAI","ERREUR")</f>
        <v>ERREUR</v>
      </c>
    </row>
    <row r="278" spans="1:13" x14ac:dyDescent="0.3">
      <c r="A278" s="17" t="s">
        <v>8</v>
      </c>
      <c r="B278" s="17" t="s">
        <v>146</v>
      </c>
      <c r="C278" s="17" t="s">
        <v>28</v>
      </c>
      <c r="D278" s="17" t="s">
        <v>755</v>
      </c>
      <c r="E278" s="34" t="str">
        <f t="shared" si="4"/>
        <v>Essé | Lieu-Dit La Remise aux Sources</v>
      </c>
      <c r="F278" s="2">
        <v>1</v>
      </c>
      <c r="G278" s="2"/>
      <c r="H278" s="4" t="str">
        <f>IF(G278&lt;&gt;"",LOOKUP(G278,Personnel!$F$2:$F$1000,Personnel!$D$2:$D$1000),"")</f>
        <v/>
      </c>
      <c r="I278" s="4"/>
      <c r="J278" s="4"/>
      <c r="K278" s="79"/>
      <c r="L278" s="79"/>
      <c r="M278" s="4" t="str">
        <f>IF(Adresse[[#This Row],[Nombre de Boites ]]=SUM(Adresse[[#This Row],[Nombre de Distribués]:[Nombre de Non-Distribué ]]),"VRAI","ERREUR")</f>
        <v>ERREUR</v>
      </c>
    </row>
    <row r="279" spans="1:13" x14ac:dyDescent="0.3">
      <c r="A279" s="17" t="s">
        <v>8</v>
      </c>
      <c r="B279" s="17" t="s">
        <v>146</v>
      </c>
      <c r="C279" s="17" t="s">
        <v>28</v>
      </c>
      <c r="D279" s="17" t="s">
        <v>756</v>
      </c>
      <c r="E279" s="34" t="str">
        <f t="shared" si="4"/>
        <v>Essé | Lieu-Dit La Riochère</v>
      </c>
      <c r="F279" s="2">
        <v>1</v>
      </c>
      <c r="G279" s="2"/>
      <c r="H279" s="4" t="str">
        <f>IF(G279&lt;&gt;"",LOOKUP(G279,Personnel!$F$2:$F$1000,Personnel!$D$2:$D$1000),"")</f>
        <v/>
      </c>
      <c r="I279" s="4"/>
      <c r="J279" s="4"/>
      <c r="K279" s="79"/>
      <c r="L279" s="79"/>
      <c r="M279" s="4" t="str">
        <f>IF(Adresse[[#This Row],[Nombre de Boites ]]=SUM(Adresse[[#This Row],[Nombre de Distribués]:[Nombre de Non-Distribué ]]),"VRAI","ERREUR")</f>
        <v>ERREUR</v>
      </c>
    </row>
    <row r="280" spans="1:13" x14ac:dyDescent="0.3">
      <c r="A280" s="17" t="s">
        <v>8</v>
      </c>
      <c r="B280" s="17" t="s">
        <v>146</v>
      </c>
      <c r="C280" s="17" t="s">
        <v>30</v>
      </c>
      <c r="D280" s="17" t="s">
        <v>757</v>
      </c>
      <c r="E280" s="34" t="str">
        <f t="shared" si="4"/>
        <v>Essé | Lieu-Dit Les Rivieres</v>
      </c>
      <c r="F280" s="2">
        <v>2</v>
      </c>
      <c r="G280" s="2"/>
      <c r="H280" s="4" t="str">
        <f>IF(G280&lt;&gt;"",LOOKUP(G280,Personnel!$F$2:$F$1000,Personnel!$D$2:$D$1000),"")</f>
        <v/>
      </c>
      <c r="I280" s="4"/>
      <c r="J280" s="4"/>
      <c r="K280" s="79"/>
      <c r="L280" s="79"/>
      <c r="M280" s="4" t="str">
        <f>IF(Adresse[[#This Row],[Nombre de Boites ]]=SUM(Adresse[[#This Row],[Nombre de Distribués]:[Nombre de Non-Distribué ]]),"VRAI","ERREUR")</f>
        <v>ERREUR</v>
      </c>
    </row>
    <row r="281" spans="1:13" x14ac:dyDescent="0.3">
      <c r="A281" s="17" t="s">
        <v>8</v>
      </c>
      <c r="B281" s="17" t="s">
        <v>146</v>
      </c>
      <c r="C281" s="17" t="s">
        <v>28</v>
      </c>
      <c r="D281" s="17" t="s">
        <v>758</v>
      </c>
      <c r="E281" s="34" t="str">
        <f t="shared" si="4"/>
        <v>Essé | Lieu-Dit La Roche</v>
      </c>
      <c r="F281" s="2">
        <v>8</v>
      </c>
      <c r="G281" s="2"/>
      <c r="H281" s="4" t="str">
        <f>IF(G281&lt;&gt;"",LOOKUP(G281,Personnel!$F$2:$F$1000,Personnel!$D$2:$D$1000),"")</f>
        <v/>
      </c>
      <c r="I281" s="4"/>
      <c r="J281" s="4"/>
      <c r="K281" s="79"/>
      <c r="L281" s="79"/>
      <c r="M281" s="4" t="str">
        <f>IF(Adresse[[#This Row],[Nombre de Boites ]]=SUM(Adresse[[#This Row],[Nombre de Distribués]:[Nombre de Non-Distribué ]]),"VRAI","ERREUR")</f>
        <v>ERREUR</v>
      </c>
    </row>
    <row r="282" spans="1:13" x14ac:dyDescent="0.3">
      <c r="A282" s="17" t="s">
        <v>8</v>
      </c>
      <c r="B282" s="17" t="s">
        <v>146</v>
      </c>
      <c r="C282" s="17" t="s">
        <v>28</v>
      </c>
      <c r="D282" s="17" t="s">
        <v>759</v>
      </c>
      <c r="E282" s="34" t="str">
        <f t="shared" si="4"/>
        <v>Essé | Lieu-Dit La Roche aux Fées</v>
      </c>
      <c r="F282" s="2">
        <v>1</v>
      </c>
      <c r="G282" s="2"/>
      <c r="H282" s="4" t="str">
        <f>IF(G282&lt;&gt;"",LOOKUP(G282,Personnel!$F$2:$F$1000,Personnel!$D$2:$D$1000),"")</f>
        <v/>
      </c>
      <c r="I282" s="4"/>
      <c r="J282" s="4"/>
      <c r="K282" s="79"/>
      <c r="L282" s="79"/>
      <c r="M282" s="4" t="str">
        <f>IF(Adresse[[#This Row],[Nombre de Boites ]]=SUM(Adresse[[#This Row],[Nombre de Distribués]:[Nombre de Non-Distribué ]]),"VRAI","ERREUR")</f>
        <v>ERREUR</v>
      </c>
    </row>
    <row r="283" spans="1:13" x14ac:dyDescent="0.3">
      <c r="A283" s="17" t="s">
        <v>8</v>
      </c>
      <c r="B283" s="17" t="s">
        <v>146</v>
      </c>
      <c r="C283" s="17" t="s">
        <v>28</v>
      </c>
      <c r="D283" s="17" t="s">
        <v>760</v>
      </c>
      <c r="E283" s="34" t="str">
        <f t="shared" si="4"/>
        <v>Essé | Lieu-Dit La Rousselière</v>
      </c>
      <c r="F283" s="2">
        <v>1</v>
      </c>
      <c r="G283" s="2"/>
      <c r="H283" s="4" t="str">
        <f>IF(G283&lt;&gt;"",LOOKUP(G283,Personnel!$F$2:$F$1000,Personnel!$D$2:$D$1000),"")</f>
        <v/>
      </c>
      <c r="I283" s="4"/>
      <c r="J283" s="4"/>
      <c r="K283" s="79"/>
      <c r="L283" s="79"/>
      <c r="M283" s="4" t="str">
        <f>IF(Adresse[[#This Row],[Nombre de Boites ]]=SUM(Adresse[[#This Row],[Nombre de Distribués]:[Nombre de Non-Distribué ]]),"VRAI","ERREUR")</f>
        <v>ERREUR</v>
      </c>
    </row>
    <row r="284" spans="1:13" x14ac:dyDescent="0.3">
      <c r="A284" s="17" t="s">
        <v>8</v>
      </c>
      <c r="B284" s="17" t="s">
        <v>146</v>
      </c>
      <c r="C284" s="17" t="s">
        <v>29</v>
      </c>
      <c r="D284" s="17" t="s">
        <v>761</v>
      </c>
      <c r="E284" s="34" t="str">
        <f t="shared" si="4"/>
        <v>Essé | Lieu-Dit Le Rouvray</v>
      </c>
      <c r="F284" s="2">
        <v>4</v>
      </c>
      <c r="G284" s="2"/>
      <c r="H284" s="4" t="str">
        <f>IF(G284&lt;&gt;"",LOOKUP(G284,Personnel!$F$2:$F$1000,Personnel!$D$2:$D$1000),"")</f>
        <v/>
      </c>
      <c r="I284" s="4"/>
      <c r="J284" s="4"/>
      <c r="K284" s="79"/>
      <c r="L284" s="79"/>
      <c r="M284" s="4" t="str">
        <f>IF(Adresse[[#This Row],[Nombre de Boites ]]=SUM(Adresse[[#This Row],[Nombre de Distribués]:[Nombre de Non-Distribué ]]),"VRAI","ERREUR")</f>
        <v>ERREUR</v>
      </c>
    </row>
    <row r="285" spans="1:13" x14ac:dyDescent="0.3">
      <c r="A285" s="17" t="s">
        <v>8</v>
      </c>
      <c r="B285" s="17" t="s">
        <v>146</v>
      </c>
      <c r="C285" s="17" t="s">
        <v>29</v>
      </c>
      <c r="D285" s="17" t="s">
        <v>762</v>
      </c>
      <c r="E285" s="34" t="str">
        <f t="shared" si="4"/>
        <v>Essé | Lieu-Dit Le Rozay</v>
      </c>
      <c r="F285" s="2">
        <v>2</v>
      </c>
      <c r="G285" s="2"/>
      <c r="H285" s="4" t="str">
        <f>IF(G285&lt;&gt;"",LOOKUP(G285,Personnel!$F$2:$F$1000,Personnel!$D$2:$D$1000),"")</f>
        <v/>
      </c>
      <c r="I285" s="4"/>
      <c r="J285" s="4"/>
      <c r="K285" s="79"/>
      <c r="L285" s="79"/>
      <c r="M285" s="4" t="str">
        <f>IF(Adresse[[#This Row],[Nombre de Boites ]]=SUM(Adresse[[#This Row],[Nombre de Distribués]:[Nombre de Non-Distribué ]]),"VRAI","ERREUR")</f>
        <v>ERREUR</v>
      </c>
    </row>
    <row r="286" spans="1:13" x14ac:dyDescent="0.3">
      <c r="A286" s="17" t="s">
        <v>8</v>
      </c>
      <c r="B286" s="17" t="s">
        <v>146</v>
      </c>
      <c r="C286" s="17" t="s">
        <v>28</v>
      </c>
      <c r="D286" s="17" t="s">
        <v>763</v>
      </c>
      <c r="E286" s="34" t="str">
        <f t="shared" si="4"/>
        <v>Essé | Lieu-Dit La Rubillarderie</v>
      </c>
      <c r="F286" s="2">
        <v>1</v>
      </c>
      <c r="G286" s="2"/>
      <c r="H286" s="4" t="str">
        <f>IF(G286&lt;&gt;"",LOOKUP(G286,Personnel!$F$2:$F$1000,Personnel!$D$2:$D$1000),"")</f>
        <v/>
      </c>
      <c r="I286" s="4"/>
      <c r="J286" s="4"/>
      <c r="K286" s="79"/>
      <c r="L286" s="79"/>
      <c r="M286" s="4" t="str">
        <f>IF(Adresse[[#This Row],[Nombre de Boites ]]=SUM(Adresse[[#This Row],[Nombre de Distribués]:[Nombre de Non-Distribué ]]),"VRAI","ERREUR")</f>
        <v>ERREUR</v>
      </c>
    </row>
    <row r="287" spans="1:13" x14ac:dyDescent="0.3">
      <c r="A287" s="17" t="s">
        <v>8</v>
      </c>
      <c r="B287" s="17" t="s">
        <v>146</v>
      </c>
      <c r="C287" s="17" t="s">
        <v>28</v>
      </c>
      <c r="D287" s="17" t="s">
        <v>764</v>
      </c>
      <c r="E287" s="34" t="str">
        <f t="shared" si="4"/>
        <v>Essé | Lieu-Dit La Rue Hamon</v>
      </c>
      <c r="F287" s="2">
        <v>4</v>
      </c>
      <c r="G287" s="2"/>
      <c r="H287" s="4" t="str">
        <f>IF(G287&lt;&gt;"",LOOKUP(G287,Personnel!$F$2:$F$1000,Personnel!$D$2:$D$1000),"")</f>
        <v/>
      </c>
      <c r="I287" s="4"/>
      <c r="J287" s="4"/>
      <c r="K287" s="79"/>
      <c r="L287" s="79"/>
      <c r="M287" s="4" t="str">
        <f>IF(Adresse[[#This Row],[Nombre de Boites ]]=SUM(Adresse[[#This Row],[Nombre de Distribués]:[Nombre de Non-Distribué ]]),"VRAI","ERREUR")</f>
        <v>ERREUR</v>
      </c>
    </row>
    <row r="288" spans="1:13" x14ac:dyDescent="0.3">
      <c r="A288" s="17" t="s">
        <v>8</v>
      </c>
      <c r="B288" s="17" t="s">
        <v>146</v>
      </c>
      <c r="C288" s="17"/>
      <c r="D288" s="17" t="s">
        <v>765</v>
      </c>
      <c r="E288" s="34" t="str">
        <f t="shared" si="4"/>
        <v>Essé | Lieu-Dit Sainte Barbe</v>
      </c>
      <c r="F288" s="2">
        <v>2</v>
      </c>
      <c r="G288" s="2"/>
      <c r="H288" s="4" t="str">
        <f>IF(G288&lt;&gt;"",LOOKUP(G288,Personnel!$F$2:$F$1000,Personnel!$D$2:$D$1000),"")</f>
        <v/>
      </c>
      <c r="I288" s="4"/>
      <c r="J288" s="4"/>
      <c r="K288" s="79"/>
      <c r="L288" s="79"/>
      <c r="M288" s="4" t="str">
        <f>IF(Adresse[[#This Row],[Nombre de Boites ]]=SUM(Adresse[[#This Row],[Nombre de Distribués]:[Nombre de Non-Distribué ]]),"VRAI","ERREUR")</f>
        <v>ERREUR</v>
      </c>
    </row>
    <row r="289" spans="1:13" x14ac:dyDescent="0.3">
      <c r="A289" s="17" t="s">
        <v>8</v>
      </c>
      <c r="B289" s="17" t="s">
        <v>1</v>
      </c>
      <c r="C289" s="17" t="s">
        <v>140</v>
      </c>
      <c r="D289" s="17" t="s">
        <v>766</v>
      </c>
      <c r="E289" s="34" t="str">
        <f t="shared" si="4"/>
        <v>Essé | Rue De La Seiche</v>
      </c>
      <c r="F289" s="2">
        <v>3</v>
      </c>
      <c r="G289" s="2"/>
      <c r="H289" s="4" t="str">
        <f>IF(G289&lt;&gt;"",LOOKUP(G289,Personnel!$F$2:$F$1000,Personnel!$D$2:$D$1000),"")</f>
        <v/>
      </c>
      <c r="I289" s="4"/>
      <c r="J289" s="4"/>
      <c r="K289" s="79"/>
      <c r="L289" s="79"/>
      <c r="M289" s="4" t="str">
        <f>IF(Adresse[[#This Row],[Nombre de Boites ]]=SUM(Adresse[[#This Row],[Nombre de Distribués]:[Nombre de Non-Distribué ]]),"VRAI","ERREUR")</f>
        <v>ERREUR</v>
      </c>
    </row>
    <row r="290" spans="1:13" x14ac:dyDescent="0.3">
      <c r="A290" s="17" t="s">
        <v>8</v>
      </c>
      <c r="B290" s="17" t="s">
        <v>146</v>
      </c>
      <c r="C290" s="17" t="s">
        <v>28</v>
      </c>
      <c r="D290" s="17" t="s">
        <v>767</v>
      </c>
      <c r="E290" s="34" t="str">
        <f t="shared" si="4"/>
        <v>Essé | Lieu-Dit La Tannerie</v>
      </c>
      <c r="F290" s="2">
        <v>1</v>
      </c>
      <c r="G290" s="2"/>
      <c r="H290" s="4" t="str">
        <f>IF(G290&lt;&gt;"",LOOKUP(G290,Personnel!$F$2:$F$1000,Personnel!$D$2:$D$1000),"")</f>
        <v/>
      </c>
      <c r="I290" s="4"/>
      <c r="J290" s="4"/>
      <c r="K290" s="79"/>
      <c r="L290" s="79"/>
      <c r="M290" s="4" t="str">
        <f>IF(Adresse[[#This Row],[Nombre de Boites ]]=SUM(Adresse[[#This Row],[Nombre de Distribués]:[Nombre de Non-Distribué ]]),"VRAI","ERREUR")</f>
        <v>ERREUR</v>
      </c>
    </row>
    <row r="291" spans="1:13" x14ac:dyDescent="0.3">
      <c r="A291" s="17" t="s">
        <v>8</v>
      </c>
      <c r="B291" s="17" t="s">
        <v>146</v>
      </c>
      <c r="C291" s="17" t="s">
        <v>28</v>
      </c>
      <c r="D291" s="17" t="s">
        <v>768</v>
      </c>
      <c r="E291" s="34" t="str">
        <f t="shared" si="4"/>
        <v>Essé | Lieu-Dit La Touche Boîtel</v>
      </c>
      <c r="F291" s="2">
        <v>2</v>
      </c>
      <c r="G291" s="2"/>
      <c r="H291" s="4" t="str">
        <f>IF(G291&lt;&gt;"",LOOKUP(G291,Personnel!$F$2:$F$1000,Personnel!$D$2:$D$1000),"")</f>
        <v/>
      </c>
      <c r="I291" s="4"/>
      <c r="J291" s="4"/>
      <c r="K291" s="79"/>
      <c r="L291" s="79"/>
      <c r="M291" s="4" t="str">
        <f>IF(Adresse[[#This Row],[Nombre de Boites ]]=SUM(Adresse[[#This Row],[Nombre de Distribués]:[Nombre de Non-Distribué ]]),"VRAI","ERREUR")</f>
        <v>ERREUR</v>
      </c>
    </row>
    <row r="292" spans="1:13" x14ac:dyDescent="0.3">
      <c r="A292" s="17" t="s">
        <v>8</v>
      </c>
      <c r="B292" s="17" t="s">
        <v>146</v>
      </c>
      <c r="C292" s="17" t="s">
        <v>28</v>
      </c>
      <c r="D292" s="17" t="s">
        <v>769</v>
      </c>
      <c r="E292" s="34" t="str">
        <f t="shared" si="4"/>
        <v>Essé | Lieu-Dit La Touche Philippe</v>
      </c>
      <c r="F292" s="2">
        <v>1</v>
      </c>
      <c r="G292" s="2"/>
      <c r="H292" s="4" t="str">
        <f>IF(G292&lt;&gt;"",LOOKUP(G292,Personnel!$F$2:$F$1000,Personnel!$D$2:$D$1000),"")</f>
        <v/>
      </c>
      <c r="I292" s="4"/>
      <c r="J292" s="4"/>
      <c r="K292" s="79"/>
      <c r="L292" s="79"/>
      <c r="M292" s="4" t="str">
        <f>IF(Adresse[[#This Row],[Nombre de Boites ]]=SUM(Adresse[[#This Row],[Nombre de Distribués]:[Nombre de Non-Distribué ]]),"VRAI","ERREUR")</f>
        <v>ERREUR</v>
      </c>
    </row>
    <row r="293" spans="1:13" x14ac:dyDescent="0.3">
      <c r="A293" s="17" t="s">
        <v>8</v>
      </c>
      <c r="B293" s="17" t="s">
        <v>146</v>
      </c>
      <c r="C293" s="17" t="s">
        <v>28</v>
      </c>
      <c r="D293" s="17" t="s">
        <v>770</v>
      </c>
      <c r="E293" s="34" t="str">
        <f t="shared" si="4"/>
        <v>Essé | Lieu-Dit La Touche Rivière</v>
      </c>
      <c r="F293" s="2">
        <v>1</v>
      </c>
      <c r="G293" s="2"/>
      <c r="H293" s="4" t="str">
        <f>IF(G293&lt;&gt;"",LOOKUP(G293,Personnel!$F$2:$F$1000,Personnel!$D$2:$D$1000),"")</f>
        <v/>
      </c>
      <c r="I293" s="4"/>
      <c r="J293" s="4"/>
      <c r="K293" s="79"/>
      <c r="L293" s="79"/>
      <c r="M293" s="4" t="str">
        <f>IF(Adresse[[#This Row],[Nombre de Boites ]]=SUM(Adresse[[#This Row],[Nombre de Distribués]:[Nombre de Non-Distribué ]]),"VRAI","ERREUR")</f>
        <v>ERREUR</v>
      </c>
    </row>
    <row r="294" spans="1:13" x14ac:dyDescent="0.3">
      <c r="A294" s="17" t="s">
        <v>8</v>
      </c>
      <c r="B294" s="17" t="s">
        <v>146</v>
      </c>
      <c r="C294" s="17"/>
      <c r="D294" s="17" t="s">
        <v>771</v>
      </c>
      <c r="E294" s="34" t="str">
        <f t="shared" si="4"/>
        <v>Essé | Lieu-Dit Tourne - Ville</v>
      </c>
      <c r="F294" s="2">
        <v>4</v>
      </c>
      <c r="G294" s="2"/>
      <c r="H294" s="4" t="str">
        <f>IF(G294&lt;&gt;"",LOOKUP(G294,Personnel!$F$2:$F$1000,Personnel!$D$2:$D$1000),"")</f>
        <v/>
      </c>
      <c r="I294" s="4"/>
      <c r="J294" s="4"/>
      <c r="K294" s="79"/>
      <c r="L294" s="79"/>
      <c r="M294" s="4" t="str">
        <f>IF(Adresse[[#This Row],[Nombre de Boites ]]=SUM(Adresse[[#This Row],[Nombre de Distribués]:[Nombre de Non-Distribué ]]),"VRAI","ERREUR")</f>
        <v>ERREUR</v>
      </c>
    </row>
    <row r="295" spans="1:13" x14ac:dyDescent="0.3">
      <c r="A295" s="17" t="s">
        <v>8</v>
      </c>
      <c r="B295" s="17" t="s">
        <v>146</v>
      </c>
      <c r="C295" s="17" t="s">
        <v>28</v>
      </c>
      <c r="D295" s="17" t="s">
        <v>475</v>
      </c>
      <c r="E295" s="34" t="str">
        <f t="shared" si="4"/>
        <v>Essé | Lieu-Dit La Tremblais</v>
      </c>
      <c r="F295" s="2">
        <v>4</v>
      </c>
      <c r="G295" s="2"/>
      <c r="H295" s="4" t="str">
        <f>IF(G295&lt;&gt;"",LOOKUP(G295,Personnel!$F$2:$F$1000,Personnel!$D$2:$D$1000),"")</f>
        <v/>
      </c>
      <c r="I295" s="4"/>
      <c r="J295" s="4"/>
      <c r="K295" s="79"/>
      <c r="L295" s="79"/>
      <c r="M295" s="4" t="str">
        <f>IF(Adresse[[#This Row],[Nombre de Boites ]]=SUM(Adresse[[#This Row],[Nombre de Distribués]:[Nombre de Non-Distribué ]]),"VRAI","ERREUR")</f>
        <v>ERREUR</v>
      </c>
    </row>
    <row r="296" spans="1:13" x14ac:dyDescent="0.3">
      <c r="A296" s="17" t="s">
        <v>8</v>
      </c>
      <c r="B296" s="17" t="s">
        <v>146</v>
      </c>
      <c r="C296" s="17" t="s">
        <v>28</v>
      </c>
      <c r="D296" s="17" t="s">
        <v>772</v>
      </c>
      <c r="E296" s="34" t="str">
        <f t="shared" si="4"/>
        <v>Essé | Lieu-Dit La Trousselière</v>
      </c>
      <c r="F296" s="2">
        <v>2</v>
      </c>
      <c r="G296" s="2"/>
      <c r="H296" s="4" t="str">
        <f>IF(G296&lt;&gt;"",LOOKUP(G296,Personnel!$F$2:$F$1000,Personnel!$D$2:$D$1000),"")</f>
        <v/>
      </c>
      <c r="I296" s="4"/>
      <c r="J296" s="4"/>
      <c r="K296" s="79"/>
      <c r="L296" s="79"/>
      <c r="M296" s="4" t="str">
        <f>IF(Adresse[[#This Row],[Nombre de Boites ]]=SUM(Adresse[[#This Row],[Nombre de Distribués]:[Nombre de Non-Distribué ]]),"VRAI","ERREUR")</f>
        <v>ERREUR</v>
      </c>
    </row>
    <row r="297" spans="1:13" x14ac:dyDescent="0.3">
      <c r="A297" s="17" t="s">
        <v>8</v>
      </c>
      <c r="B297" s="17" t="s">
        <v>146</v>
      </c>
      <c r="C297" s="17" t="s">
        <v>28</v>
      </c>
      <c r="D297" s="17" t="s">
        <v>773</v>
      </c>
      <c r="E297" s="34" t="str">
        <f t="shared" si="4"/>
        <v>Essé | Lieu-Dit La Verrerie</v>
      </c>
      <c r="F297" s="2">
        <v>1</v>
      </c>
      <c r="G297" s="2"/>
      <c r="H297" s="4" t="str">
        <f>IF(G297&lt;&gt;"",LOOKUP(G297,Personnel!$F$2:$F$1000,Personnel!$D$2:$D$1000),"")</f>
        <v/>
      </c>
      <c r="I297" s="4"/>
      <c r="J297" s="4"/>
      <c r="K297" s="79"/>
      <c r="L297" s="79"/>
      <c r="M297" s="4" t="str">
        <f>IF(Adresse[[#This Row],[Nombre de Boites ]]=SUM(Adresse[[#This Row],[Nombre de Distribués]:[Nombre de Non-Distribué ]]),"VRAI","ERREUR")</f>
        <v>ERREUR</v>
      </c>
    </row>
    <row r="298" spans="1:13" x14ac:dyDescent="0.3">
      <c r="A298" s="17" t="s">
        <v>9</v>
      </c>
      <c r="B298" s="17" t="s">
        <v>1</v>
      </c>
      <c r="C298" s="17"/>
      <c r="D298" s="17" t="s">
        <v>149</v>
      </c>
      <c r="E298" s="15" t="str">
        <f t="shared" si="4"/>
        <v>Janzé | Rue Abbé Michel Sourdin</v>
      </c>
      <c r="F298" s="2">
        <v>20</v>
      </c>
      <c r="G298" s="2"/>
      <c r="H298" s="4" t="str">
        <f>IF(G298&lt;&gt;"",LOOKUP(G298,Personnel!$F$2:$F$1000,Personnel!$D$2:$D$1000),"")</f>
        <v/>
      </c>
      <c r="I298" s="4"/>
      <c r="J298" s="4"/>
      <c r="K298" s="79"/>
      <c r="L298" s="79"/>
      <c r="M298" s="4" t="str">
        <f>IF(Adresse[[#This Row],[Nombre de Boites ]]=SUM(Adresse[[#This Row],[Nombre de Distribués]:[Nombre de Non-Distribué ]]),"VRAI","ERREUR")</f>
        <v>ERREUR</v>
      </c>
    </row>
    <row r="299" spans="1:13" x14ac:dyDescent="0.3">
      <c r="A299" s="17" t="s">
        <v>9</v>
      </c>
      <c r="B299" s="17" t="s">
        <v>1</v>
      </c>
      <c r="C299" s="17" t="s">
        <v>25</v>
      </c>
      <c r="D299" s="17" t="s">
        <v>150</v>
      </c>
      <c r="E299" s="34" t="str">
        <f t="shared" si="4"/>
        <v>Janzé | Rue Des Alouettes</v>
      </c>
      <c r="F299" s="2">
        <v>25</v>
      </c>
      <c r="G299" s="2"/>
      <c r="H299" s="4" t="str">
        <f>IF(G299&lt;&gt;"",LOOKUP(G299,Personnel!$F$2:$F$1000,Personnel!$D$2:$D$1000),"")</f>
        <v/>
      </c>
      <c r="I299" s="4"/>
      <c r="J299" s="4"/>
      <c r="K299" s="79"/>
      <c r="L299" s="79"/>
      <c r="M299" s="4" t="str">
        <f>IF(Adresse[[#This Row],[Nombre de Boites ]]=SUM(Adresse[[#This Row],[Nombre de Distribués]:[Nombre de Non-Distribué ]]),"VRAI","ERREUR")</f>
        <v>ERREUR</v>
      </c>
    </row>
    <row r="300" spans="1:13" x14ac:dyDescent="0.3">
      <c r="A300" s="17" t="s">
        <v>9</v>
      </c>
      <c r="B300" s="17" t="s">
        <v>1</v>
      </c>
      <c r="C300" s="17" t="s">
        <v>23</v>
      </c>
      <c r="D300" s="17" t="s">
        <v>151</v>
      </c>
      <c r="E300" s="34" t="str">
        <f t="shared" si="4"/>
        <v>Janzé | Rue D' Alsace</v>
      </c>
      <c r="F300" s="2">
        <v>42</v>
      </c>
      <c r="G300" s="2"/>
      <c r="H300" s="4" t="str">
        <f>IF(G300&lt;&gt;"",LOOKUP(G300,Personnel!$F$2:$F$1000,Personnel!$D$2:$D$1000),"")</f>
        <v/>
      </c>
      <c r="I300" s="4"/>
      <c r="J300" s="4"/>
      <c r="K300" s="79"/>
      <c r="L300" s="79"/>
      <c r="M300" s="4" t="str">
        <f>IF(Adresse[[#This Row],[Nombre de Boites ]]=SUM(Adresse[[#This Row],[Nombre de Distribués]:[Nombre de Non-Distribué ]]),"VRAI","ERREUR")</f>
        <v>ERREUR</v>
      </c>
    </row>
    <row r="301" spans="1:13" x14ac:dyDescent="0.3">
      <c r="A301" s="17" t="s">
        <v>9</v>
      </c>
      <c r="B301" s="17" t="s">
        <v>1</v>
      </c>
      <c r="C301" s="17"/>
      <c r="D301" s="17" t="s">
        <v>152</v>
      </c>
      <c r="E301" s="34" t="str">
        <f t="shared" si="4"/>
        <v>Janzé | Rue Anatole Le Braz</v>
      </c>
      <c r="F301" s="2">
        <v>9</v>
      </c>
      <c r="G301" s="2"/>
      <c r="H301" s="4" t="str">
        <f>IF(G301&lt;&gt;"",LOOKUP(G301,Personnel!$F$2:$F$1000,Personnel!$D$2:$D$1000),"")</f>
        <v/>
      </c>
      <c r="I301" s="4"/>
      <c r="J301" s="4"/>
      <c r="K301" s="79"/>
      <c r="L301" s="79"/>
      <c r="M301" s="4" t="str">
        <f>IF(Adresse[[#This Row],[Nombre de Boites ]]=SUM(Adresse[[#This Row],[Nombre de Distribués]:[Nombre de Non-Distribué ]]),"VRAI","ERREUR")</f>
        <v>ERREUR</v>
      </c>
    </row>
    <row r="302" spans="1:13" x14ac:dyDescent="0.3">
      <c r="A302" s="17" t="s">
        <v>9</v>
      </c>
      <c r="B302" s="17" t="s">
        <v>1</v>
      </c>
      <c r="C302" s="17" t="s">
        <v>141</v>
      </c>
      <c r="D302" s="17" t="s">
        <v>153</v>
      </c>
      <c r="E302" s="34" t="str">
        <f t="shared" si="4"/>
        <v>Janzé | Rue De L' Ancien Four</v>
      </c>
      <c r="F302" s="2">
        <v>19</v>
      </c>
      <c r="G302" s="2"/>
      <c r="H302" s="4" t="str">
        <f>IF(G302&lt;&gt;"",LOOKUP(G302,Personnel!$F$2:$F$1000,Personnel!$D$2:$D$1000),"")</f>
        <v/>
      </c>
      <c r="I302" s="4"/>
      <c r="J302" s="4"/>
      <c r="K302" s="79"/>
      <c r="L302" s="79"/>
      <c r="M302" s="4" t="str">
        <f>IF(Adresse[[#This Row],[Nombre de Boites ]]=SUM(Adresse[[#This Row],[Nombre de Distribués]:[Nombre de Non-Distribué ]]),"VRAI","ERREUR")</f>
        <v>ERREUR</v>
      </c>
    </row>
    <row r="303" spans="1:13" x14ac:dyDescent="0.3">
      <c r="A303" s="17" t="s">
        <v>9</v>
      </c>
      <c r="B303" s="17" t="s">
        <v>1</v>
      </c>
      <c r="C303" s="17"/>
      <c r="D303" s="17" t="s">
        <v>154</v>
      </c>
      <c r="E303" s="34" t="str">
        <f t="shared" si="4"/>
        <v>Janzé | Rue André de Villoutreys</v>
      </c>
      <c r="F303" s="2">
        <v>40</v>
      </c>
      <c r="G303" s="2"/>
      <c r="H303" s="4" t="str">
        <f>IF(G303&lt;&gt;"",LOOKUP(G303,Personnel!$F$2:$F$1000,Personnel!$D$2:$D$1000),"")</f>
        <v/>
      </c>
      <c r="I303" s="4"/>
      <c r="J303" s="4"/>
      <c r="K303" s="79"/>
      <c r="L303" s="79"/>
      <c r="M303" s="4" t="str">
        <f>IF(Adresse[[#This Row],[Nombre de Boites ]]=SUM(Adresse[[#This Row],[Nombre de Distribués]:[Nombre de Non-Distribué ]]),"VRAI","ERREUR")</f>
        <v>ERREUR</v>
      </c>
    </row>
    <row r="304" spans="1:13" x14ac:dyDescent="0.3">
      <c r="A304" s="17" t="s">
        <v>9</v>
      </c>
      <c r="B304" s="17" t="s">
        <v>1</v>
      </c>
      <c r="C304" s="17"/>
      <c r="D304" s="17" t="s">
        <v>155</v>
      </c>
      <c r="E304" s="34" t="str">
        <f t="shared" si="4"/>
        <v>Janzé | Rue Aristide Briand</v>
      </c>
      <c r="F304" s="2">
        <v>61</v>
      </c>
      <c r="G304" s="2"/>
      <c r="H304" s="4" t="str">
        <f>IF(G304&lt;&gt;"",LOOKUP(G304,Personnel!$F$2:$F$1000,Personnel!$D$2:$D$1000),"")</f>
        <v/>
      </c>
      <c r="I304" s="4"/>
      <c r="J304" s="4"/>
      <c r="K304" s="79"/>
      <c r="L304" s="79"/>
      <c r="M304" s="4" t="str">
        <f>IF(Adresse[[#This Row],[Nombre de Boites ]]=SUM(Adresse[[#This Row],[Nombre de Distribués]:[Nombre de Non-Distribué ]]),"VRAI","ERREUR")</f>
        <v>ERREUR</v>
      </c>
    </row>
    <row r="305" spans="1:13" x14ac:dyDescent="0.3">
      <c r="A305" s="17" t="s">
        <v>9</v>
      </c>
      <c r="B305" s="17" t="s">
        <v>1</v>
      </c>
      <c r="C305" s="17"/>
      <c r="D305" s="17" t="s">
        <v>156</v>
      </c>
      <c r="E305" s="34" t="str">
        <f t="shared" si="4"/>
        <v>Janzé | Rue Armand Jouault</v>
      </c>
      <c r="F305" s="2">
        <v>28</v>
      </c>
      <c r="G305" s="2"/>
      <c r="H305" s="4" t="str">
        <f>IF(G305&lt;&gt;"",LOOKUP(G305,Personnel!$F$2:$F$1000,Personnel!$D$2:$D$1000),"")</f>
        <v/>
      </c>
      <c r="I305" s="4"/>
      <c r="J305" s="4"/>
      <c r="K305" s="79"/>
      <c r="L305" s="79"/>
      <c r="M305" s="4" t="str">
        <f>IF(Adresse[[#This Row],[Nombre de Boites ]]=SUM(Adresse[[#This Row],[Nombre de Distribués]:[Nombre de Non-Distribué ]]),"VRAI","ERREUR")</f>
        <v>ERREUR</v>
      </c>
    </row>
    <row r="306" spans="1:13" x14ac:dyDescent="0.3">
      <c r="A306" s="17" t="s">
        <v>9</v>
      </c>
      <c r="B306" s="17" t="s">
        <v>146</v>
      </c>
      <c r="C306" s="17" t="s">
        <v>27</v>
      </c>
      <c r="D306" s="17" t="s">
        <v>157</v>
      </c>
      <c r="E306" s="34" t="str">
        <f t="shared" si="4"/>
        <v>Janzé | Lieu-Dit L' Aubinière</v>
      </c>
      <c r="F306" s="2">
        <v>7</v>
      </c>
      <c r="G306" s="2"/>
      <c r="H306" s="4" t="str">
        <f>IF(G306&lt;&gt;"",LOOKUP(G306,Personnel!$F$2:$F$1000,Personnel!$D$2:$D$1000),"")</f>
        <v/>
      </c>
      <c r="I306" s="4"/>
      <c r="J306" s="4"/>
      <c r="K306" s="79"/>
      <c r="L306" s="79"/>
      <c r="M306" s="4" t="str">
        <f>IF(Adresse[[#This Row],[Nombre de Boites ]]=SUM(Adresse[[#This Row],[Nombre de Distribués]:[Nombre de Non-Distribué ]]),"VRAI","ERREUR")</f>
        <v>ERREUR</v>
      </c>
    </row>
    <row r="307" spans="1:13" x14ac:dyDescent="0.3">
      <c r="A307" s="17" t="s">
        <v>9</v>
      </c>
      <c r="B307" s="17" t="s">
        <v>1</v>
      </c>
      <c r="C307" s="17" t="s">
        <v>141</v>
      </c>
      <c r="D307" s="17" t="s">
        <v>158</v>
      </c>
      <c r="E307" s="34" t="str">
        <f t="shared" si="4"/>
        <v>Janzé | Rue De L' Auditoire</v>
      </c>
      <c r="F307" s="2">
        <v>3</v>
      </c>
      <c r="G307" s="2"/>
      <c r="H307" s="4" t="str">
        <f>IF(G307&lt;&gt;"",LOOKUP(G307,Personnel!$F$2:$F$1000,Personnel!$D$2:$D$1000),"")</f>
        <v/>
      </c>
      <c r="I307" s="4"/>
      <c r="J307" s="4"/>
      <c r="K307" s="79"/>
      <c r="L307" s="79"/>
      <c r="M307" s="4" t="str">
        <f>IF(Adresse[[#This Row],[Nombre de Boites ]]=SUM(Adresse[[#This Row],[Nombre de Distribués]:[Nombre de Non-Distribué ]]),"VRAI","ERREUR")</f>
        <v>ERREUR</v>
      </c>
    </row>
    <row r="308" spans="1:13" x14ac:dyDescent="0.3">
      <c r="A308" s="17" t="s">
        <v>9</v>
      </c>
      <c r="B308" s="17" t="s">
        <v>146</v>
      </c>
      <c r="C308" s="17" t="s">
        <v>30</v>
      </c>
      <c r="D308" s="17" t="s">
        <v>159</v>
      </c>
      <c r="E308" s="34" t="str">
        <f t="shared" si="4"/>
        <v>Janzé | Lieu-Dit Les Aulnais</v>
      </c>
      <c r="F308" s="2">
        <v>9</v>
      </c>
      <c r="G308" s="2"/>
      <c r="H308" s="4" t="str">
        <f>IF(G308&lt;&gt;"",LOOKUP(G308,Personnel!$F$2:$F$1000,Personnel!$D$2:$D$1000),"")</f>
        <v/>
      </c>
      <c r="I308" s="4"/>
      <c r="J308" s="4"/>
      <c r="K308" s="79"/>
      <c r="L308" s="79"/>
      <c r="M308" s="4" t="str">
        <f>IF(Adresse[[#This Row],[Nombre de Boites ]]=SUM(Adresse[[#This Row],[Nombre de Distribués]:[Nombre de Non-Distribué ]]),"VRAI","ERREUR")</f>
        <v>ERREUR</v>
      </c>
    </row>
    <row r="309" spans="1:13" x14ac:dyDescent="0.3">
      <c r="A309" s="17" t="s">
        <v>9</v>
      </c>
      <c r="B309" s="17" t="s">
        <v>1</v>
      </c>
      <c r="C309" s="17" t="s">
        <v>25</v>
      </c>
      <c r="D309" s="17" t="s">
        <v>160</v>
      </c>
      <c r="E309" s="34" t="str">
        <f t="shared" si="4"/>
        <v>Janzé | Rue Des Aulnes</v>
      </c>
      <c r="F309" s="2">
        <v>55</v>
      </c>
      <c r="G309" s="2"/>
      <c r="H309" s="4" t="str">
        <f>IF(G309&lt;&gt;"",LOOKUP(G309,Personnel!$F$2:$F$1000,Personnel!$D$2:$D$1000),"")</f>
        <v/>
      </c>
      <c r="I309" s="4"/>
      <c r="J309" s="4"/>
      <c r="K309" s="79"/>
      <c r="L309" s="79"/>
      <c r="M309" s="4" t="str">
        <f>IF(Adresse[[#This Row],[Nombre de Boites ]]=SUM(Adresse[[#This Row],[Nombre de Distribués]:[Nombre de Non-Distribué ]]),"VRAI","ERREUR")</f>
        <v>ERREUR</v>
      </c>
    </row>
    <row r="310" spans="1:13" x14ac:dyDescent="0.3">
      <c r="A310" s="17" t="s">
        <v>9</v>
      </c>
      <c r="B310" s="17" t="s">
        <v>146</v>
      </c>
      <c r="C310" s="17" t="s">
        <v>27</v>
      </c>
      <c r="D310" s="17" t="s">
        <v>161</v>
      </c>
      <c r="E310" s="34" t="str">
        <f t="shared" si="4"/>
        <v>Janzé | Lieu-Dit L' Aumône</v>
      </c>
      <c r="F310" s="2">
        <v>2</v>
      </c>
      <c r="G310" s="2"/>
      <c r="H310" s="4" t="str">
        <f>IF(G310&lt;&gt;"",LOOKUP(G310,Personnel!$F$2:$F$1000,Personnel!$D$2:$D$1000),"")</f>
        <v/>
      </c>
      <c r="I310" s="4"/>
      <c r="J310" s="4"/>
      <c r="K310" s="79"/>
      <c r="L310" s="79"/>
      <c r="M310" s="4" t="str">
        <f>IF(Adresse[[#This Row],[Nombre de Boites ]]=SUM(Adresse[[#This Row],[Nombre de Distribués]:[Nombre de Non-Distribué ]]),"VRAI","ERREUR")</f>
        <v>ERREUR</v>
      </c>
    </row>
    <row r="311" spans="1:13" x14ac:dyDescent="0.3">
      <c r="A311" s="17" t="s">
        <v>9</v>
      </c>
      <c r="B311" s="17" t="s">
        <v>1</v>
      </c>
      <c r="C311" s="17" t="s">
        <v>23</v>
      </c>
      <c r="D311" s="17" t="s">
        <v>162</v>
      </c>
      <c r="E311" s="34" t="str">
        <f t="shared" si="4"/>
        <v>Janzé | Rue D' Auvergne</v>
      </c>
      <c r="F311" s="2">
        <v>16</v>
      </c>
      <c r="G311" s="2"/>
      <c r="H311" s="4" t="str">
        <f>IF(G311&lt;&gt;"",LOOKUP(G311,Personnel!$F$2:$F$1000,Personnel!$D$2:$D$1000),"")</f>
        <v/>
      </c>
      <c r="I311" s="4"/>
      <c r="J311" s="4"/>
      <c r="K311" s="79"/>
      <c r="L311" s="79"/>
      <c r="M311" s="4" t="str">
        <f>IF(Adresse[[#This Row],[Nombre de Boites ]]=SUM(Adresse[[#This Row],[Nombre de Distribués]:[Nombre de Non-Distribué ]]),"VRAI","ERREUR")</f>
        <v>ERREUR</v>
      </c>
    </row>
    <row r="312" spans="1:13" x14ac:dyDescent="0.3">
      <c r="A312" s="17" t="s">
        <v>9</v>
      </c>
      <c r="B312" s="17" t="s">
        <v>1</v>
      </c>
      <c r="C312" s="17" t="s">
        <v>24</v>
      </c>
      <c r="D312" s="17" t="s">
        <v>163</v>
      </c>
      <c r="E312" s="34" t="str">
        <f t="shared" si="4"/>
        <v>Janzé | Rue De Bain</v>
      </c>
      <c r="F312" s="2">
        <v>34</v>
      </c>
      <c r="G312" s="2"/>
      <c r="H312" s="4" t="str">
        <f>IF(G312&lt;&gt;"",LOOKUP(G312,Personnel!$F$2:$F$1000,Personnel!$D$2:$D$1000),"")</f>
        <v/>
      </c>
      <c r="I312" s="4"/>
      <c r="J312" s="4"/>
      <c r="K312" s="79"/>
      <c r="L312" s="79"/>
      <c r="M312" s="4" t="str">
        <f>IF(Adresse[[#This Row],[Nombre de Boites ]]=SUM(Adresse[[#This Row],[Nombre de Distribués]:[Nombre de Non-Distribué ]]),"VRAI","ERREUR")</f>
        <v>ERREUR</v>
      </c>
    </row>
    <row r="313" spans="1:13" x14ac:dyDescent="0.3">
      <c r="A313" s="17" t="s">
        <v>9</v>
      </c>
      <c r="B313" s="17" t="s">
        <v>146</v>
      </c>
      <c r="C313" s="17" t="s">
        <v>28</v>
      </c>
      <c r="D313" s="17" t="s">
        <v>164</v>
      </c>
      <c r="E313" s="34" t="str">
        <f t="shared" si="4"/>
        <v>Janzé | Lieu-Dit La Balazerie</v>
      </c>
      <c r="F313" s="2">
        <v>2</v>
      </c>
      <c r="G313" s="2"/>
      <c r="H313" s="4" t="str">
        <f>IF(G313&lt;&gt;"",LOOKUP(G313,Personnel!$F$2:$F$1000,Personnel!$D$2:$D$1000),"")</f>
        <v/>
      </c>
      <c r="I313" s="4"/>
      <c r="J313" s="4"/>
      <c r="K313" s="79"/>
      <c r="L313" s="79"/>
      <c r="M313" s="4" t="str">
        <f>IF(Adresse[[#This Row],[Nombre de Boites ]]=SUM(Adresse[[#This Row],[Nombre de Distribués]:[Nombre de Non-Distribué ]]),"VRAI","ERREUR")</f>
        <v>ERREUR</v>
      </c>
    </row>
    <row r="314" spans="1:13" x14ac:dyDescent="0.3">
      <c r="A314" s="17" t="s">
        <v>9</v>
      </c>
      <c r="B314" s="17" t="s">
        <v>15</v>
      </c>
      <c r="C314" s="17" t="s">
        <v>140</v>
      </c>
      <c r="D314" s="17" t="s">
        <v>165</v>
      </c>
      <c r="E314" s="34" t="str">
        <f t="shared" si="4"/>
        <v>Janzé | Impasse De La Barre</v>
      </c>
      <c r="F314" s="2">
        <v>11</v>
      </c>
      <c r="G314" s="2"/>
      <c r="H314" s="4" t="str">
        <f>IF(G314&lt;&gt;"",LOOKUP(G314,Personnel!$F$2:$F$1000,Personnel!$D$2:$D$1000),"")</f>
        <v/>
      </c>
      <c r="I314" s="4"/>
      <c r="J314" s="4"/>
      <c r="K314" s="79"/>
      <c r="L314" s="79"/>
      <c r="M314" s="4" t="str">
        <f>IF(Adresse[[#This Row],[Nombre de Boites ]]=SUM(Adresse[[#This Row],[Nombre de Distribués]:[Nombre de Non-Distribué ]]),"VRAI","ERREUR")</f>
        <v>ERREUR</v>
      </c>
    </row>
    <row r="315" spans="1:13" x14ac:dyDescent="0.3">
      <c r="A315" s="17" t="s">
        <v>9</v>
      </c>
      <c r="B315" s="17" t="s">
        <v>146</v>
      </c>
      <c r="C315" s="17" t="s">
        <v>28</v>
      </c>
      <c r="D315" s="17" t="s">
        <v>166</v>
      </c>
      <c r="E315" s="34" t="str">
        <f t="shared" si="4"/>
        <v>Janzé | Lieu-Dit La Barrière</v>
      </c>
      <c r="F315" s="2">
        <v>1</v>
      </c>
      <c r="G315" s="2"/>
      <c r="H315" s="4" t="str">
        <f>IF(G315&lt;&gt;"",LOOKUP(G315,Personnel!$F$2:$F$1000,Personnel!$D$2:$D$1000),"")</f>
        <v/>
      </c>
      <c r="I315" s="4"/>
      <c r="J315" s="4"/>
      <c r="K315" s="79"/>
      <c r="L315" s="79"/>
      <c r="M315" s="4" t="str">
        <f>IF(Adresse[[#This Row],[Nombre de Boites ]]=SUM(Adresse[[#This Row],[Nombre de Distribués]:[Nombre de Non-Distribué ]]),"VRAI","ERREUR")</f>
        <v>ERREUR</v>
      </c>
    </row>
    <row r="316" spans="1:13" x14ac:dyDescent="0.3">
      <c r="A316" s="17" t="s">
        <v>9</v>
      </c>
      <c r="B316" s="17" t="s">
        <v>146</v>
      </c>
      <c r="C316" s="17" t="s">
        <v>29</v>
      </c>
      <c r="D316" s="17" t="s">
        <v>167</v>
      </c>
      <c r="E316" s="34" t="str">
        <f t="shared" si="4"/>
        <v>Janzé | Lieu-Dit Le Bas Garmeaux</v>
      </c>
      <c r="F316" s="2">
        <v>1</v>
      </c>
      <c r="G316" s="2"/>
      <c r="H316" s="4" t="str">
        <f>IF(G316&lt;&gt;"",LOOKUP(G316,Personnel!$F$2:$F$1000,Personnel!$D$2:$D$1000),"")</f>
        <v/>
      </c>
      <c r="I316" s="4"/>
      <c r="J316" s="4"/>
      <c r="K316" s="79"/>
      <c r="L316" s="79"/>
      <c r="M316" s="4" t="str">
        <f>IF(Adresse[[#This Row],[Nombre de Boites ]]=SUM(Adresse[[#This Row],[Nombre de Distribués]:[Nombre de Non-Distribué ]]),"VRAI","ERREUR")</f>
        <v>ERREUR</v>
      </c>
    </row>
    <row r="317" spans="1:13" x14ac:dyDescent="0.3">
      <c r="A317" s="17" t="s">
        <v>9</v>
      </c>
      <c r="B317" s="17" t="s">
        <v>146</v>
      </c>
      <c r="C317" s="17" t="s">
        <v>29</v>
      </c>
      <c r="D317" s="17" t="s">
        <v>168</v>
      </c>
      <c r="E317" s="34" t="str">
        <f t="shared" si="4"/>
        <v>Janzé | Lieu-Dit Le Bas Pilier</v>
      </c>
      <c r="F317" s="2">
        <v>4</v>
      </c>
      <c r="G317" s="2"/>
      <c r="H317" s="4" t="str">
        <f>IF(G317&lt;&gt;"",LOOKUP(G317,Personnel!$F$2:$F$1000,Personnel!$D$2:$D$1000),"")</f>
        <v/>
      </c>
      <c r="I317" s="4"/>
      <c r="J317" s="4"/>
      <c r="K317" s="79"/>
      <c r="L317" s="79"/>
      <c r="M317" s="4" t="str">
        <f>IF(Adresse[[#This Row],[Nombre de Boites ]]=SUM(Adresse[[#This Row],[Nombre de Distribués]:[Nombre de Non-Distribué ]]),"VRAI","ERREUR")</f>
        <v>ERREUR</v>
      </c>
    </row>
    <row r="318" spans="1:13" x14ac:dyDescent="0.3">
      <c r="A318" s="17" t="s">
        <v>9</v>
      </c>
      <c r="B318" s="17" t="s">
        <v>146</v>
      </c>
      <c r="C318" s="17" t="s">
        <v>29</v>
      </c>
      <c r="D318" s="17" t="s">
        <v>169</v>
      </c>
      <c r="E318" s="34" t="str">
        <f t="shared" si="4"/>
        <v>Janzé | Lieu-Dit Le Bas Taucé</v>
      </c>
      <c r="F318" s="2">
        <v>2</v>
      </c>
      <c r="G318" s="2"/>
      <c r="H318" s="4" t="str">
        <f>IF(G318&lt;&gt;"",LOOKUP(G318,Personnel!$F$2:$F$1000,Personnel!$D$2:$D$1000),"")</f>
        <v/>
      </c>
      <c r="I318" s="4"/>
      <c r="J318" s="4"/>
      <c r="K318" s="79"/>
      <c r="L318" s="79"/>
      <c r="M318" s="4" t="str">
        <f>IF(Adresse[[#This Row],[Nombre de Boites ]]=SUM(Adresse[[#This Row],[Nombre de Distribués]:[Nombre de Non-Distribué ]]),"VRAI","ERREUR")</f>
        <v>ERREUR</v>
      </c>
    </row>
    <row r="319" spans="1:13" x14ac:dyDescent="0.3">
      <c r="A319" s="17" t="s">
        <v>9</v>
      </c>
      <c r="B319" s="17" t="s">
        <v>146</v>
      </c>
      <c r="C319" s="17" t="s">
        <v>29</v>
      </c>
      <c r="D319" s="17" t="s">
        <v>170</v>
      </c>
      <c r="E319" s="34" t="str">
        <f t="shared" si="4"/>
        <v>Janzé | Lieu-Dit Le Bas Villerault</v>
      </c>
      <c r="F319" s="2">
        <v>1</v>
      </c>
      <c r="G319" s="2"/>
      <c r="H319" s="4" t="str">
        <f>IF(G319&lt;&gt;"",LOOKUP(G319,Personnel!$F$2:$F$1000,Personnel!$D$2:$D$1000),"")</f>
        <v/>
      </c>
      <c r="I319" s="4"/>
      <c r="J319" s="4"/>
      <c r="K319" s="79"/>
      <c r="L319" s="79"/>
      <c r="M319" s="4" t="str">
        <f>IF(Adresse[[#This Row],[Nombre de Boites ]]=SUM(Adresse[[#This Row],[Nombre de Distribués]:[Nombre de Non-Distribué ]]),"VRAI","ERREUR")</f>
        <v>ERREUR</v>
      </c>
    </row>
    <row r="320" spans="1:13" x14ac:dyDescent="0.3">
      <c r="A320" s="17" t="s">
        <v>9</v>
      </c>
      <c r="B320" s="17" t="s">
        <v>146</v>
      </c>
      <c r="C320" s="17" t="s">
        <v>28</v>
      </c>
      <c r="D320" s="17" t="s">
        <v>171</v>
      </c>
      <c r="E320" s="34" t="str">
        <f t="shared" si="4"/>
        <v>Janzé | Lieu-Dit La Basse Epine</v>
      </c>
      <c r="F320" s="2">
        <v>5</v>
      </c>
      <c r="G320" s="2"/>
      <c r="H320" s="4" t="str">
        <f>IF(G320&lt;&gt;"",LOOKUP(G320,Personnel!$F$2:$F$1000,Personnel!$D$2:$D$1000),"")</f>
        <v/>
      </c>
      <c r="I320" s="4"/>
      <c r="J320" s="4"/>
      <c r="K320" s="79"/>
      <c r="L320" s="79"/>
      <c r="M320" s="4" t="str">
        <f>IF(Adresse[[#This Row],[Nombre de Boites ]]=SUM(Adresse[[#This Row],[Nombre de Distribués]:[Nombre de Non-Distribué ]]),"VRAI","ERREUR")</f>
        <v>ERREUR</v>
      </c>
    </row>
    <row r="321" spans="1:13" x14ac:dyDescent="0.3">
      <c r="A321" s="17" t="s">
        <v>9</v>
      </c>
      <c r="B321" s="17" t="s">
        <v>146</v>
      </c>
      <c r="C321" s="17" t="s">
        <v>28</v>
      </c>
      <c r="D321" s="17" t="s">
        <v>172</v>
      </c>
      <c r="E321" s="34" t="str">
        <f t="shared" si="4"/>
        <v>Janzé | Lieu-Dit La Basse Haslerie</v>
      </c>
      <c r="F321" s="2">
        <v>2</v>
      </c>
      <c r="G321" s="2"/>
      <c r="H321" s="4" t="str">
        <f>IF(G321&lt;&gt;"",LOOKUP(G321,Personnel!$F$2:$F$1000,Personnel!$D$2:$D$1000),"")</f>
        <v/>
      </c>
      <c r="I321" s="4"/>
      <c r="J321" s="4"/>
      <c r="K321" s="79"/>
      <c r="L321" s="79"/>
      <c r="M321" s="4" t="str">
        <f>IF(Adresse[[#This Row],[Nombre de Boites ]]=SUM(Adresse[[#This Row],[Nombre de Distribués]:[Nombre de Non-Distribué ]]),"VRAI","ERREUR")</f>
        <v>ERREUR</v>
      </c>
    </row>
    <row r="322" spans="1:13" x14ac:dyDescent="0.3">
      <c r="A322" s="17" t="s">
        <v>9</v>
      </c>
      <c r="B322" s="17" t="s">
        <v>146</v>
      </c>
      <c r="C322" s="17" t="s">
        <v>28</v>
      </c>
      <c r="D322" s="17" t="s">
        <v>173</v>
      </c>
      <c r="E322" s="34" t="str">
        <f t="shared" ref="E322:E385" si="5">TRIM(A322 &amp; " | " &amp; B322 &amp; " " &amp; IF(C322="", "", C322) &amp; " " &amp; D322)</f>
        <v>Janzé | Lieu-Dit La Basse Saudrais</v>
      </c>
      <c r="F322" s="2">
        <v>3</v>
      </c>
      <c r="G322" s="2"/>
      <c r="H322" s="4" t="str">
        <f>IF(G322&lt;&gt;"",LOOKUP(G322,Personnel!$F$2:$F$1000,Personnel!$D$2:$D$1000),"")</f>
        <v/>
      </c>
      <c r="I322" s="4"/>
      <c r="J322" s="4"/>
      <c r="K322" s="79"/>
      <c r="L322" s="79"/>
      <c r="M322" s="4" t="str">
        <f>IF(Adresse[[#This Row],[Nombre de Boites ]]=SUM(Adresse[[#This Row],[Nombre de Distribués]:[Nombre de Non-Distribué ]]),"VRAI","ERREUR")</f>
        <v>ERREUR</v>
      </c>
    </row>
    <row r="323" spans="1:13" x14ac:dyDescent="0.3">
      <c r="A323" s="17" t="s">
        <v>9</v>
      </c>
      <c r="B323" s="17" t="s">
        <v>146</v>
      </c>
      <c r="C323" s="17"/>
      <c r="D323" s="17" t="s">
        <v>174</v>
      </c>
      <c r="E323" s="34" t="str">
        <f t="shared" si="5"/>
        <v>Janzé | Lieu-Dit Beauregard</v>
      </c>
      <c r="F323" s="2">
        <v>2</v>
      </c>
      <c r="G323" s="2"/>
      <c r="H323" s="4" t="str">
        <f>IF(G323&lt;&gt;"",LOOKUP(G323,Personnel!$F$2:$F$1000,Personnel!$D$2:$D$1000),"")</f>
        <v/>
      </c>
      <c r="I323" s="4"/>
      <c r="J323" s="4"/>
      <c r="K323" s="79"/>
      <c r="L323" s="79"/>
      <c r="M323" s="4" t="str">
        <f>IF(Adresse[[#This Row],[Nombre de Boites ]]=SUM(Adresse[[#This Row],[Nombre de Distribués]:[Nombre de Non-Distribué ]]),"VRAI","ERREUR")</f>
        <v>ERREUR</v>
      </c>
    </row>
    <row r="324" spans="1:13" x14ac:dyDescent="0.3">
      <c r="A324" s="17" t="s">
        <v>9</v>
      </c>
      <c r="B324" s="17" t="s">
        <v>1</v>
      </c>
      <c r="C324" s="17"/>
      <c r="D324" s="17" t="s">
        <v>175</v>
      </c>
      <c r="E324" s="34" t="str">
        <f t="shared" si="5"/>
        <v>Janzé | Rue Beausejour</v>
      </c>
      <c r="F324" s="2">
        <v>5</v>
      </c>
      <c r="G324" s="2"/>
      <c r="H324" s="4" t="str">
        <f>IF(G324&lt;&gt;"",LOOKUP(G324,Personnel!$F$2:$F$1000,Personnel!$D$2:$D$1000),"")</f>
        <v/>
      </c>
      <c r="I324" s="4"/>
      <c r="J324" s="4"/>
      <c r="K324" s="79"/>
      <c r="L324" s="79"/>
      <c r="M324" s="4" t="str">
        <f>IF(Adresse[[#This Row],[Nombre de Boites ]]=SUM(Adresse[[#This Row],[Nombre de Distribués]:[Nombre de Non-Distribué ]]),"VRAI","ERREUR")</f>
        <v>ERREUR</v>
      </c>
    </row>
    <row r="325" spans="1:13" x14ac:dyDescent="0.3">
      <c r="A325" s="17" t="s">
        <v>9</v>
      </c>
      <c r="B325" s="17" t="s">
        <v>1</v>
      </c>
      <c r="C325" s="17" t="s">
        <v>24</v>
      </c>
      <c r="D325" s="17" t="s">
        <v>176</v>
      </c>
      <c r="E325" s="34" t="str">
        <f t="shared" si="5"/>
        <v>Janzé | Rue De Bel Air</v>
      </c>
      <c r="F325" s="2">
        <v>14</v>
      </c>
      <c r="G325" s="2"/>
      <c r="H325" s="4" t="str">
        <f>IF(G325&lt;&gt;"",LOOKUP(G325,Personnel!$F$2:$F$1000,Personnel!$D$2:$D$1000),"")</f>
        <v/>
      </c>
      <c r="I325" s="4"/>
      <c r="J325" s="4"/>
      <c r="K325" s="79"/>
      <c r="L325" s="79"/>
      <c r="M325" s="4" t="str">
        <f>IF(Adresse[[#This Row],[Nombre de Boites ]]=SUM(Adresse[[#This Row],[Nombre de Distribués]:[Nombre de Non-Distribué ]]),"VRAI","ERREUR")</f>
        <v>ERREUR</v>
      </c>
    </row>
    <row r="326" spans="1:13" x14ac:dyDescent="0.3">
      <c r="A326" s="17" t="s">
        <v>9</v>
      </c>
      <c r="B326" s="17" t="s">
        <v>146</v>
      </c>
      <c r="C326" s="17"/>
      <c r="D326" s="17" t="s">
        <v>176</v>
      </c>
      <c r="E326" s="34" t="str">
        <f t="shared" si="5"/>
        <v>Janzé | Lieu-Dit Bel Air</v>
      </c>
      <c r="F326" s="2">
        <v>1</v>
      </c>
      <c r="G326" s="2"/>
      <c r="H326" s="4" t="str">
        <f>IF(G326&lt;&gt;"",LOOKUP(G326,Personnel!$F$2:$F$1000,Personnel!$D$2:$D$1000),"")</f>
        <v/>
      </c>
      <c r="I326" s="4"/>
      <c r="J326" s="4"/>
      <c r="K326" s="79"/>
      <c r="L326" s="79"/>
      <c r="M326" s="4" t="str">
        <f>IF(Adresse[[#This Row],[Nombre de Boites ]]=SUM(Adresse[[#This Row],[Nombre de Distribués]:[Nombre de Non-Distribué ]]),"VRAI","ERREUR")</f>
        <v>ERREUR</v>
      </c>
    </row>
    <row r="327" spans="1:13" x14ac:dyDescent="0.3">
      <c r="A327" s="17" t="s">
        <v>9</v>
      </c>
      <c r="B327" s="17" t="s">
        <v>146</v>
      </c>
      <c r="C327" s="17"/>
      <c r="D327" s="17" t="s">
        <v>177</v>
      </c>
      <c r="E327" s="34" t="str">
        <f t="shared" si="5"/>
        <v>Janzé | Lieu-Dit Béliard</v>
      </c>
      <c r="F327" s="2">
        <v>3</v>
      </c>
      <c r="G327" s="2"/>
      <c r="H327" s="4" t="str">
        <f>IF(G327&lt;&gt;"",LOOKUP(G327,Personnel!$F$2:$F$1000,Personnel!$D$2:$D$1000),"")</f>
        <v/>
      </c>
      <c r="I327" s="4"/>
      <c r="J327" s="4"/>
      <c r="K327" s="79"/>
      <c r="L327" s="79"/>
      <c r="M327" s="4" t="str">
        <f>IF(Adresse[[#This Row],[Nombre de Boites ]]=SUM(Adresse[[#This Row],[Nombre de Distribués]:[Nombre de Non-Distribué ]]),"VRAI","ERREUR")</f>
        <v>ERREUR</v>
      </c>
    </row>
    <row r="328" spans="1:13" x14ac:dyDescent="0.3">
      <c r="A328" s="17" t="s">
        <v>9</v>
      </c>
      <c r="B328" s="17" t="s">
        <v>1</v>
      </c>
      <c r="C328" s="17" t="s">
        <v>140</v>
      </c>
      <c r="D328" s="17" t="s">
        <v>178</v>
      </c>
      <c r="E328" s="34" t="str">
        <f t="shared" si="5"/>
        <v>Janzé | Rue De La Bellangerie</v>
      </c>
      <c r="F328" s="2">
        <v>7</v>
      </c>
      <c r="G328" s="2"/>
      <c r="H328" s="4" t="str">
        <f>IF(G328&lt;&gt;"",LOOKUP(G328,Personnel!$F$2:$F$1000,Personnel!$D$2:$D$1000),"")</f>
        <v/>
      </c>
      <c r="I328" s="4"/>
      <c r="J328" s="4"/>
      <c r="K328" s="79"/>
      <c r="L328" s="79"/>
      <c r="M328" s="4" t="str">
        <f>IF(Adresse[[#This Row],[Nombre de Boites ]]=SUM(Adresse[[#This Row],[Nombre de Distribués]:[Nombre de Non-Distribué ]]),"VRAI","ERREUR")</f>
        <v>ERREUR</v>
      </c>
    </row>
    <row r="329" spans="1:13" x14ac:dyDescent="0.3">
      <c r="A329" s="17" t="s">
        <v>9</v>
      </c>
      <c r="B329" s="17" t="s">
        <v>146</v>
      </c>
      <c r="C329" s="17" t="s">
        <v>28</v>
      </c>
      <c r="D329" s="17" t="s">
        <v>178</v>
      </c>
      <c r="E329" s="34" t="str">
        <f t="shared" si="5"/>
        <v>Janzé | Lieu-Dit La Bellangerie</v>
      </c>
      <c r="F329" s="2">
        <v>1</v>
      </c>
      <c r="G329" s="2"/>
      <c r="H329" s="4" t="str">
        <f>IF(G329&lt;&gt;"",LOOKUP(G329,Personnel!$F$2:$F$1000,Personnel!$D$2:$D$1000),"")</f>
        <v/>
      </c>
      <c r="I329" s="4"/>
      <c r="J329" s="4"/>
      <c r="K329" s="79"/>
      <c r="L329" s="79"/>
      <c r="M329" s="4" t="str">
        <f>IF(Adresse[[#This Row],[Nombre de Boites ]]=SUM(Adresse[[#This Row],[Nombre de Distribués]:[Nombre de Non-Distribué ]]),"VRAI","ERREUR")</f>
        <v>ERREUR</v>
      </c>
    </row>
    <row r="330" spans="1:13" x14ac:dyDescent="0.3">
      <c r="A330" s="17" t="s">
        <v>9</v>
      </c>
      <c r="B330" s="17" t="s">
        <v>1</v>
      </c>
      <c r="C330" s="17" t="s">
        <v>24</v>
      </c>
      <c r="D330" s="17" t="s">
        <v>179</v>
      </c>
      <c r="E330" s="34" t="str">
        <f t="shared" si="5"/>
        <v>Janzé | Rue De Belle Ile</v>
      </c>
      <c r="F330" s="2">
        <v>46</v>
      </c>
      <c r="G330" s="2"/>
      <c r="H330" s="4" t="str">
        <f>IF(G330&lt;&gt;"",LOOKUP(G330,Personnel!$F$2:$F$1000,Personnel!$D$2:$D$1000),"")</f>
        <v/>
      </c>
      <c r="I330" s="4"/>
      <c r="J330" s="4"/>
      <c r="K330" s="79"/>
      <c r="L330" s="79"/>
      <c r="M330" s="4" t="str">
        <f>IF(Adresse[[#This Row],[Nombre de Boites ]]=SUM(Adresse[[#This Row],[Nombre de Distribués]:[Nombre de Non-Distribué ]]),"VRAI","ERREUR")</f>
        <v>ERREUR</v>
      </c>
    </row>
    <row r="331" spans="1:13" x14ac:dyDescent="0.3">
      <c r="A331" s="17" t="s">
        <v>9</v>
      </c>
      <c r="B331" s="17" t="s">
        <v>146</v>
      </c>
      <c r="C331" s="17"/>
      <c r="D331" s="17" t="s">
        <v>180</v>
      </c>
      <c r="E331" s="34" t="str">
        <f t="shared" si="5"/>
        <v>Janzé | Lieu-Dit Bellevue</v>
      </c>
      <c r="F331" s="2">
        <v>4</v>
      </c>
      <c r="G331" s="2"/>
      <c r="H331" s="4" t="str">
        <f>IF(G331&lt;&gt;"",LOOKUP(G331,Personnel!$F$2:$F$1000,Personnel!$D$2:$D$1000),"")</f>
        <v/>
      </c>
      <c r="I331" s="4"/>
      <c r="J331" s="4"/>
      <c r="K331" s="79"/>
      <c r="L331" s="79"/>
      <c r="M331" s="4" t="str">
        <f>IF(Adresse[[#This Row],[Nombre de Boites ]]=SUM(Adresse[[#This Row],[Nombre de Distribués]:[Nombre de Non-Distribué ]]),"VRAI","ERREUR")</f>
        <v>ERREUR</v>
      </c>
    </row>
    <row r="332" spans="1:13" x14ac:dyDescent="0.3">
      <c r="A332" s="17" t="s">
        <v>9</v>
      </c>
      <c r="B332" s="17" t="s">
        <v>146</v>
      </c>
      <c r="C332" s="17" t="s">
        <v>28</v>
      </c>
      <c r="D332" s="17" t="s">
        <v>181</v>
      </c>
      <c r="E332" s="34" t="str">
        <f t="shared" si="5"/>
        <v>Janzé | Lieu-Dit La Bénardière</v>
      </c>
      <c r="F332" s="2">
        <v>8</v>
      </c>
      <c r="G332" s="2"/>
      <c r="H332" s="4" t="str">
        <f>IF(G332&lt;&gt;"",LOOKUP(G332,Personnel!$F$2:$F$1000,Personnel!$D$2:$D$1000),"")</f>
        <v/>
      </c>
      <c r="I332" s="4"/>
      <c r="J332" s="4"/>
      <c r="K332" s="79"/>
      <c r="L332" s="79"/>
      <c r="M332" s="4" t="str">
        <f>IF(Adresse[[#This Row],[Nombre de Boites ]]=SUM(Adresse[[#This Row],[Nombre de Distribués]:[Nombre de Non-Distribué ]]),"VRAI","ERREUR")</f>
        <v>ERREUR</v>
      </c>
    </row>
    <row r="333" spans="1:13" x14ac:dyDescent="0.3">
      <c r="A333" s="17" t="s">
        <v>9</v>
      </c>
      <c r="B333" s="17" t="s">
        <v>15</v>
      </c>
      <c r="C333" s="17" t="s">
        <v>26</v>
      </c>
      <c r="D333" s="17" t="s">
        <v>182</v>
      </c>
      <c r="E333" s="34" t="str">
        <f t="shared" si="5"/>
        <v>Janzé | Impasse Du Berger</v>
      </c>
      <c r="F333" s="2">
        <v>2</v>
      </c>
      <c r="G333" s="2"/>
      <c r="H333" s="4" t="str">
        <f>IF(G333&lt;&gt;"",LOOKUP(G333,Personnel!$F$2:$F$1000,Personnel!$D$2:$D$1000),"")</f>
        <v/>
      </c>
      <c r="I333" s="4"/>
      <c r="J333" s="4"/>
      <c r="K333" s="79"/>
      <c r="L333" s="79"/>
      <c r="M333" s="4" t="str">
        <f>IF(Adresse[[#This Row],[Nombre de Boites ]]=SUM(Adresse[[#This Row],[Nombre de Distribués]:[Nombre de Non-Distribué ]]),"VRAI","ERREUR")</f>
        <v>ERREUR</v>
      </c>
    </row>
    <row r="334" spans="1:13" x14ac:dyDescent="0.3">
      <c r="A334" s="17" t="s">
        <v>9</v>
      </c>
      <c r="B334" s="17" t="s">
        <v>1</v>
      </c>
      <c r="C334" s="17" t="s">
        <v>25</v>
      </c>
      <c r="D334" s="17" t="s">
        <v>183</v>
      </c>
      <c r="E334" s="34" t="str">
        <f t="shared" si="5"/>
        <v>Janzé | Rue Des Blés d' Or</v>
      </c>
      <c r="F334" s="2">
        <v>12</v>
      </c>
      <c r="G334" s="2"/>
      <c r="H334" s="4" t="str">
        <f>IF(G334&lt;&gt;"",LOOKUP(G334,Personnel!$F$2:$F$1000,Personnel!$D$2:$D$1000),"")</f>
        <v/>
      </c>
      <c r="I334" s="4"/>
      <c r="J334" s="4"/>
      <c r="K334" s="79"/>
      <c r="L334" s="79"/>
      <c r="M334" s="4" t="str">
        <f>IF(Adresse[[#This Row],[Nombre de Boites ]]=SUM(Adresse[[#This Row],[Nombre de Distribués]:[Nombre de Non-Distribué ]]),"VRAI","ERREUR")</f>
        <v>ERREUR</v>
      </c>
    </row>
    <row r="335" spans="1:13" x14ac:dyDescent="0.3">
      <c r="A335" s="17" t="s">
        <v>9</v>
      </c>
      <c r="B335" s="17" t="s">
        <v>1</v>
      </c>
      <c r="C335" s="17" t="s">
        <v>25</v>
      </c>
      <c r="D335" s="17" t="s">
        <v>184</v>
      </c>
      <c r="E335" s="34" t="str">
        <f t="shared" si="5"/>
        <v>Janzé | Rue Des Bleuets</v>
      </c>
      <c r="F335" s="2">
        <v>19</v>
      </c>
      <c r="G335" s="2"/>
      <c r="H335" s="4" t="str">
        <f>IF(G335&lt;&gt;"",LOOKUP(G335,Personnel!$F$2:$F$1000,Personnel!$D$2:$D$1000),"")</f>
        <v/>
      </c>
      <c r="I335" s="4"/>
      <c r="J335" s="4"/>
      <c r="K335" s="79"/>
      <c r="L335" s="79"/>
      <c r="M335" s="4" t="str">
        <f>IF(Adresse[[#This Row],[Nombre de Boites ]]=SUM(Adresse[[#This Row],[Nombre de Distribués]:[Nombre de Non-Distribué ]]),"VRAI","ERREUR")</f>
        <v>ERREUR</v>
      </c>
    </row>
    <row r="336" spans="1:13" x14ac:dyDescent="0.3">
      <c r="A336" s="17" t="s">
        <v>9</v>
      </c>
      <c r="B336" s="17" t="s">
        <v>1</v>
      </c>
      <c r="C336" s="17" t="s">
        <v>26</v>
      </c>
      <c r="D336" s="17" t="s">
        <v>185</v>
      </c>
      <c r="E336" s="34" t="str">
        <f t="shared" si="5"/>
        <v>Janzé | Rue Du Bocage</v>
      </c>
      <c r="F336" s="2">
        <v>5</v>
      </c>
      <c r="G336" s="2"/>
      <c r="H336" s="4" t="str">
        <f>IF(G336&lt;&gt;"",LOOKUP(G336,Personnel!$F$2:$F$1000,Personnel!$D$2:$D$1000),"")</f>
        <v/>
      </c>
      <c r="I336" s="4"/>
      <c r="J336" s="4"/>
      <c r="K336" s="79"/>
      <c r="L336" s="79"/>
      <c r="M336" s="4" t="str">
        <f>IF(Adresse[[#This Row],[Nombre de Boites ]]=SUM(Adresse[[#This Row],[Nombre de Distribués]:[Nombre de Non-Distribué ]]),"VRAI","ERREUR")</f>
        <v>ERREUR</v>
      </c>
    </row>
    <row r="337" spans="1:13" x14ac:dyDescent="0.3">
      <c r="A337" s="17" t="s">
        <v>9</v>
      </c>
      <c r="B337" s="17" t="s">
        <v>146</v>
      </c>
      <c r="C337" s="17" t="s">
        <v>29</v>
      </c>
      <c r="D337" s="17" t="s">
        <v>186</v>
      </c>
      <c r="E337" s="34" t="str">
        <f t="shared" si="5"/>
        <v>Janzé | Lieu-Dit Le Bois Bouzard</v>
      </c>
      <c r="F337" s="2">
        <v>2</v>
      </c>
      <c r="G337" s="2"/>
      <c r="H337" s="4" t="str">
        <f>IF(G337&lt;&gt;"",LOOKUP(G337,Personnel!$F$2:$F$1000,Personnel!$D$2:$D$1000),"")</f>
        <v/>
      </c>
      <c r="I337" s="4"/>
      <c r="J337" s="4"/>
      <c r="K337" s="79"/>
      <c r="L337" s="79"/>
      <c r="M337" s="4" t="str">
        <f>IF(Adresse[[#This Row],[Nombre de Boites ]]=SUM(Adresse[[#This Row],[Nombre de Distribués]:[Nombre de Non-Distribué ]]),"VRAI","ERREUR")</f>
        <v>ERREUR</v>
      </c>
    </row>
    <row r="338" spans="1:13" x14ac:dyDescent="0.3">
      <c r="A338" s="17" t="s">
        <v>9</v>
      </c>
      <c r="B338" s="17" t="s">
        <v>1</v>
      </c>
      <c r="C338" s="17" t="s">
        <v>26</v>
      </c>
      <c r="D338" s="17" t="s">
        <v>187</v>
      </c>
      <c r="E338" s="34" t="str">
        <f t="shared" si="5"/>
        <v>Janzé | Rue Du Bois De La Salle</v>
      </c>
      <c r="F338" s="2">
        <v>0</v>
      </c>
      <c r="G338" s="2"/>
      <c r="H338" s="4" t="str">
        <f>IF(G338&lt;&gt;"",LOOKUP(G338,Personnel!$F$2:$F$1000,Personnel!$D$2:$D$1000),"")</f>
        <v/>
      </c>
      <c r="I338" s="4"/>
      <c r="J338" s="4"/>
      <c r="K338" s="79"/>
      <c r="L338" s="79"/>
      <c r="M338" s="4" t="str">
        <f>IF(Adresse[[#This Row],[Nombre de Boites ]]=SUM(Adresse[[#This Row],[Nombre de Distribués]:[Nombre de Non-Distribué ]]),"VRAI","ERREUR")</f>
        <v>VRAI</v>
      </c>
    </row>
    <row r="339" spans="1:13" x14ac:dyDescent="0.3">
      <c r="A339" s="17" t="s">
        <v>9</v>
      </c>
      <c r="B339" s="17" t="s">
        <v>146</v>
      </c>
      <c r="C339" s="17" t="s">
        <v>29</v>
      </c>
      <c r="D339" s="17" t="s">
        <v>188</v>
      </c>
      <c r="E339" s="34" t="str">
        <f t="shared" si="5"/>
        <v>Janzé | Lieu-Dit Le Bois De Teillay</v>
      </c>
      <c r="F339" s="2">
        <v>14</v>
      </c>
      <c r="G339" s="2"/>
      <c r="H339" s="4" t="str">
        <f>IF(G339&lt;&gt;"",LOOKUP(G339,Personnel!$F$2:$F$1000,Personnel!$D$2:$D$1000),"")</f>
        <v/>
      </c>
      <c r="I339" s="4"/>
      <c r="J339" s="4"/>
      <c r="K339" s="79"/>
      <c r="L339" s="79"/>
      <c r="M339" s="4" t="str">
        <f>IF(Adresse[[#This Row],[Nombre de Boites ]]=SUM(Adresse[[#This Row],[Nombre de Distribués]:[Nombre de Non-Distribué ]]),"VRAI","ERREUR")</f>
        <v>ERREUR</v>
      </c>
    </row>
    <row r="340" spans="1:13" x14ac:dyDescent="0.3">
      <c r="A340" s="17" t="s">
        <v>9</v>
      </c>
      <c r="B340" s="17" t="s">
        <v>1</v>
      </c>
      <c r="C340" s="17" t="s">
        <v>26</v>
      </c>
      <c r="D340" s="17" t="s">
        <v>189</v>
      </c>
      <c r="E340" s="34" t="str">
        <f t="shared" si="5"/>
        <v>Janzé | Rue Du Bois Rouger</v>
      </c>
      <c r="F340" s="2">
        <v>24</v>
      </c>
      <c r="G340" s="2"/>
      <c r="H340" s="4" t="str">
        <f>IF(G340&lt;&gt;"",LOOKUP(G340,Personnel!$F$2:$F$1000,Personnel!$D$2:$D$1000),"")</f>
        <v/>
      </c>
      <c r="I340" s="4"/>
      <c r="J340" s="4"/>
      <c r="K340" s="79"/>
      <c r="L340" s="79"/>
      <c r="M340" s="4" t="str">
        <f>IF(Adresse[[#This Row],[Nombre de Boites ]]=SUM(Adresse[[#This Row],[Nombre de Distribués]:[Nombre de Non-Distribué ]]),"VRAI","ERREUR")</f>
        <v>ERREUR</v>
      </c>
    </row>
    <row r="341" spans="1:13" x14ac:dyDescent="0.3">
      <c r="A341" s="17" t="s">
        <v>9</v>
      </c>
      <c r="B341" s="17" t="s">
        <v>146</v>
      </c>
      <c r="C341" s="17" t="s">
        <v>29</v>
      </c>
      <c r="D341" s="17" t="s">
        <v>189</v>
      </c>
      <c r="E341" s="34" t="str">
        <f t="shared" si="5"/>
        <v>Janzé | Lieu-Dit Le Bois Rouger</v>
      </c>
      <c r="F341" s="2">
        <v>2</v>
      </c>
      <c r="G341" s="2"/>
      <c r="H341" s="4" t="str">
        <f>IF(G341&lt;&gt;"",LOOKUP(G341,Personnel!$F$2:$F$1000,Personnel!$D$2:$D$1000),"")</f>
        <v/>
      </c>
      <c r="I341" s="4"/>
      <c r="J341" s="4"/>
      <c r="K341" s="79"/>
      <c r="L341" s="79"/>
      <c r="M341" s="4" t="str">
        <f>IF(Adresse[[#This Row],[Nombre de Boites ]]=SUM(Adresse[[#This Row],[Nombre de Distribués]:[Nombre de Non-Distribué ]]),"VRAI","ERREUR")</f>
        <v>ERREUR</v>
      </c>
    </row>
    <row r="342" spans="1:13" x14ac:dyDescent="0.3">
      <c r="A342" s="17" t="s">
        <v>9</v>
      </c>
      <c r="B342" s="17" t="s">
        <v>146</v>
      </c>
      <c r="C342" s="17" t="s">
        <v>28</v>
      </c>
      <c r="D342" s="17" t="s">
        <v>190</v>
      </c>
      <c r="E342" s="34" t="str">
        <f t="shared" si="5"/>
        <v>Janzé | Lieu-Dit La Bouderie</v>
      </c>
      <c r="F342" s="2">
        <v>2</v>
      </c>
      <c r="G342" s="2"/>
      <c r="H342" s="4" t="str">
        <f>IF(G342&lt;&gt;"",LOOKUP(G342,Personnel!$F$2:$F$1000,Personnel!$D$2:$D$1000),"")</f>
        <v/>
      </c>
      <c r="I342" s="4"/>
      <c r="J342" s="4"/>
      <c r="K342" s="79"/>
      <c r="L342" s="79"/>
      <c r="M342" s="4" t="str">
        <f>IF(Adresse[[#This Row],[Nombre de Boites ]]=SUM(Adresse[[#This Row],[Nombre de Distribués]:[Nombre de Non-Distribué ]]),"VRAI","ERREUR")</f>
        <v>ERREUR</v>
      </c>
    </row>
    <row r="343" spans="1:13" x14ac:dyDescent="0.3">
      <c r="A343" s="17" t="s">
        <v>9</v>
      </c>
      <c r="B343" s="17" t="s">
        <v>146</v>
      </c>
      <c r="C343" s="17" t="s">
        <v>30</v>
      </c>
      <c r="D343" s="17" t="s">
        <v>191</v>
      </c>
      <c r="E343" s="34" t="str">
        <f t="shared" si="5"/>
        <v>Janzé | Lieu-Dit Les Bouillons</v>
      </c>
      <c r="F343" s="2">
        <v>1</v>
      </c>
      <c r="G343" s="2"/>
      <c r="H343" s="4" t="str">
        <f>IF(G343&lt;&gt;"",LOOKUP(G343,Personnel!$F$2:$F$1000,Personnel!$D$2:$D$1000),"")</f>
        <v/>
      </c>
      <c r="I343" s="4"/>
      <c r="J343" s="4"/>
      <c r="K343" s="79"/>
      <c r="L343" s="79"/>
      <c r="M343" s="4" t="str">
        <f>IF(Adresse[[#This Row],[Nombre de Boites ]]=SUM(Adresse[[#This Row],[Nombre de Distribués]:[Nombre de Non-Distribué ]]),"VRAI","ERREUR")</f>
        <v>ERREUR</v>
      </c>
    </row>
    <row r="344" spans="1:13" x14ac:dyDescent="0.3">
      <c r="A344" s="17" t="s">
        <v>9</v>
      </c>
      <c r="B344" s="17" t="s">
        <v>1</v>
      </c>
      <c r="C344" s="17" t="s">
        <v>24</v>
      </c>
      <c r="D344" s="17" t="s">
        <v>192</v>
      </c>
      <c r="E344" s="34" t="str">
        <f t="shared" si="5"/>
        <v>Janzé | Rue De Bourgogne</v>
      </c>
      <c r="F344" s="2">
        <v>23</v>
      </c>
      <c r="G344" s="2"/>
      <c r="H344" s="4" t="str">
        <f>IF(G344&lt;&gt;"",LOOKUP(G344,Personnel!$F$2:$F$1000,Personnel!$D$2:$D$1000),"")</f>
        <v/>
      </c>
      <c r="I344" s="4"/>
      <c r="J344" s="4"/>
      <c r="K344" s="79"/>
      <c r="L344" s="79"/>
      <c r="M344" s="4" t="str">
        <f>IF(Adresse[[#This Row],[Nombre de Boites ]]=SUM(Adresse[[#This Row],[Nombre de Distribués]:[Nombre de Non-Distribué ]]),"VRAI","ERREUR")</f>
        <v>ERREUR</v>
      </c>
    </row>
    <row r="345" spans="1:13" x14ac:dyDescent="0.3">
      <c r="A345" s="17" t="s">
        <v>9</v>
      </c>
      <c r="B345" s="17" t="s">
        <v>146</v>
      </c>
      <c r="C345" s="17" t="s">
        <v>28</v>
      </c>
      <c r="D345" s="17" t="s">
        <v>193</v>
      </c>
      <c r="E345" s="34" t="str">
        <f t="shared" si="5"/>
        <v>Janzé | Lieu-Dit La Bournichais</v>
      </c>
      <c r="F345" s="2">
        <v>5</v>
      </c>
      <c r="G345" s="2"/>
      <c r="H345" s="4" t="str">
        <f>IF(G345&lt;&gt;"",LOOKUP(G345,Personnel!$F$2:$F$1000,Personnel!$D$2:$D$1000),"")</f>
        <v/>
      </c>
      <c r="I345" s="4"/>
      <c r="J345" s="4"/>
      <c r="K345" s="79"/>
      <c r="L345" s="79"/>
      <c r="M345" s="4" t="str">
        <f>IF(Adresse[[#This Row],[Nombre de Boites ]]=SUM(Adresse[[#This Row],[Nombre de Distribués]:[Nombre de Non-Distribué ]]),"VRAI","ERREUR")</f>
        <v>ERREUR</v>
      </c>
    </row>
    <row r="346" spans="1:13" x14ac:dyDescent="0.3">
      <c r="A346" s="17" t="s">
        <v>9</v>
      </c>
      <c r="B346" s="17" t="s">
        <v>146</v>
      </c>
      <c r="C346" s="17"/>
      <c r="D346" s="17" t="s">
        <v>194</v>
      </c>
      <c r="E346" s="34" t="str">
        <f t="shared" si="5"/>
        <v>Janzé | Lieu-Dit Bout De Lande</v>
      </c>
      <c r="F346" s="2">
        <v>5</v>
      </c>
      <c r="G346" s="2"/>
      <c r="H346" s="4" t="str">
        <f>IF(G346&lt;&gt;"",LOOKUP(G346,Personnel!$F$2:$F$1000,Personnel!$D$2:$D$1000),"")</f>
        <v/>
      </c>
      <c r="I346" s="4"/>
      <c r="J346" s="4"/>
      <c r="K346" s="79"/>
      <c r="L346" s="79"/>
      <c r="M346" s="4" t="str">
        <f>IF(Adresse[[#This Row],[Nombre de Boites ]]=SUM(Adresse[[#This Row],[Nombre de Distribués]:[Nombre de Non-Distribué ]]),"VRAI","ERREUR")</f>
        <v>ERREUR</v>
      </c>
    </row>
    <row r="347" spans="1:13" x14ac:dyDescent="0.3">
      <c r="A347" s="17" t="s">
        <v>9</v>
      </c>
      <c r="B347" s="17" t="s">
        <v>15</v>
      </c>
      <c r="C347" s="17" t="s">
        <v>25</v>
      </c>
      <c r="D347" s="17" t="s">
        <v>195</v>
      </c>
      <c r="E347" s="34" t="str">
        <f t="shared" si="5"/>
        <v>Janzé | Impasse Des Braudrières</v>
      </c>
      <c r="F347" s="2">
        <v>8</v>
      </c>
      <c r="G347" s="2"/>
      <c r="H347" s="4" t="str">
        <f>IF(G347&lt;&gt;"",LOOKUP(G347,Personnel!$F$2:$F$1000,Personnel!$D$2:$D$1000),"")</f>
        <v/>
      </c>
      <c r="I347" s="4"/>
      <c r="J347" s="4"/>
      <c r="K347" s="79"/>
      <c r="L347" s="79"/>
      <c r="M347" s="4" t="str">
        <f>IF(Adresse[[#This Row],[Nombre de Boites ]]=SUM(Adresse[[#This Row],[Nombre de Distribués]:[Nombre de Non-Distribué ]]),"VRAI","ERREUR")</f>
        <v>ERREUR</v>
      </c>
    </row>
    <row r="348" spans="1:13" x14ac:dyDescent="0.3">
      <c r="A348" s="17" t="s">
        <v>9</v>
      </c>
      <c r="B348" s="17" t="s">
        <v>1</v>
      </c>
      <c r="C348" s="17" t="s">
        <v>24</v>
      </c>
      <c r="D348" s="17" t="s">
        <v>196</v>
      </c>
      <c r="E348" s="34" t="str">
        <f t="shared" si="5"/>
        <v>Janzé | Rue De Brehat</v>
      </c>
      <c r="F348" s="2">
        <v>8</v>
      </c>
      <c r="G348" s="2"/>
      <c r="H348" s="4" t="str">
        <f>IF(G348&lt;&gt;"",LOOKUP(G348,Personnel!$F$2:$F$1000,Personnel!$D$2:$D$1000),"")</f>
        <v/>
      </c>
      <c r="I348" s="4"/>
      <c r="J348" s="4"/>
      <c r="K348" s="79"/>
      <c r="L348" s="79"/>
      <c r="M348" s="4" t="str">
        <f>IF(Adresse[[#This Row],[Nombre de Boites ]]=SUM(Adresse[[#This Row],[Nombre de Distribués]:[Nombre de Non-Distribué ]]),"VRAI","ERREUR")</f>
        <v>ERREUR</v>
      </c>
    </row>
    <row r="349" spans="1:13" x14ac:dyDescent="0.3">
      <c r="A349" s="17" t="s">
        <v>9</v>
      </c>
      <c r="B349" s="17" t="s">
        <v>146</v>
      </c>
      <c r="C349" s="17" t="s">
        <v>29</v>
      </c>
      <c r="D349" s="17" t="s">
        <v>197</v>
      </c>
      <c r="E349" s="34" t="str">
        <f t="shared" si="5"/>
        <v>Janzé | Lieu-Dit Le Breil</v>
      </c>
      <c r="F349" s="2">
        <v>3</v>
      </c>
      <c r="G349" s="2"/>
      <c r="H349" s="4" t="str">
        <f>IF(G349&lt;&gt;"",LOOKUP(G349,Personnel!$F$2:$F$1000,Personnel!$D$2:$D$1000),"")</f>
        <v/>
      </c>
      <c r="I349" s="4"/>
      <c r="J349" s="4"/>
      <c r="K349" s="79"/>
      <c r="L349" s="79"/>
      <c r="M349" s="4" t="str">
        <f>IF(Adresse[[#This Row],[Nombre de Boites ]]=SUM(Adresse[[#This Row],[Nombre de Distribués]:[Nombre de Non-Distribué ]]),"VRAI","ERREUR")</f>
        <v>ERREUR</v>
      </c>
    </row>
    <row r="350" spans="1:13" x14ac:dyDescent="0.3">
      <c r="A350" s="17" t="s">
        <v>9</v>
      </c>
      <c r="B350" s="17" t="s">
        <v>15</v>
      </c>
      <c r="C350" s="17" t="s">
        <v>140</v>
      </c>
      <c r="D350" s="17" t="s">
        <v>198</v>
      </c>
      <c r="E350" s="34" t="str">
        <f t="shared" si="5"/>
        <v>Janzé | Impasse De La Briqueterie</v>
      </c>
      <c r="F350" s="2">
        <v>6</v>
      </c>
      <c r="G350" s="2"/>
      <c r="H350" s="4" t="str">
        <f>IF(G350&lt;&gt;"",LOOKUP(G350,Personnel!$F$2:$F$1000,Personnel!$D$2:$D$1000),"")</f>
        <v/>
      </c>
      <c r="I350" s="4"/>
      <c r="J350" s="4"/>
      <c r="K350" s="79"/>
      <c r="L350" s="79"/>
      <c r="M350" s="4" t="str">
        <f>IF(Adresse[[#This Row],[Nombre de Boites ]]=SUM(Adresse[[#This Row],[Nombre de Distribués]:[Nombre de Non-Distribué ]]),"VRAI","ERREUR")</f>
        <v>ERREUR</v>
      </c>
    </row>
    <row r="351" spans="1:13" x14ac:dyDescent="0.3">
      <c r="A351" s="17" t="s">
        <v>9</v>
      </c>
      <c r="B351" s="17" t="s">
        <v>146</v>
      </c>
      <c r="C351" s="17" t="s">
        <v>28</v>
      </c>
      <c r="D351" s="17" t="s">
        <v>199</v>
      </c>
      <c r="E351" s="34" t="str">
        <f t="shared" si="5"/>
        <v>Janzé | Lieu-Dit La Brisque</v>
      </c>
      <c r="F351" s="2">
        <v>1</v>
      </c>
      <c r="G351" s="2"/>
      <c r="H351" s="4" t="str">
        <f>IF(G351&lt;&gt;"",LOOKUP(G351,Personnel!$F$2:$F$1000,Personnel!$D$2:$D$1000),"")</f>
        <v/>
      </c>
      <c r="I351" s="4"/>
      <c r="J351" s="4"/>
      <c r="K351" s="79"/>
      <c r="L351" s="79"/>
      <c r="M351" s="4" t="str">
        <f>IF(Adresse[[#This Row],[Nombre de Boites ]]=SUM(Adresse[[#This Row],[Nombre de Distribués]:[Nombre de Non-Distribué ]]),"VRAI","ERREUR")</f>
        <v>ERREUR</v>
      </c>
    </row>
    <row r="352" spans="1:13" x14ac:dyDescent="0.3">
      <c r="A352" s="17" t="s">
        <v>9</v>
      </c>
      <c r="B352" s="17" t="s">
        <v>146</v>
      </c>
      <c r="C352" s="17" t="s">
        <v>28</v>
      </c>
      <c r="D352" s="17" t="s">
        <v>200</v>
      </c>
      <c r="E352" s="34" t="str">
        <f t="shared" si="5"/>
        <v>Janzé | Lieu-Dit La Bruère Garmeaux</v>
      </c>
      <c r="F352" s="2">
        <v>5</v>
      </c>
      <c r="G352" s="2"/>
      <c r="H352" s="4" t="str">
        <f>IF(G352&lt;&gt;"",LOOKUP(G352,Personnel!$F$2:$F$1000,Personnel!$D$2:$D$1000),"")</f>
        <v/>
      </c>
      <c r="I352" s="4"/>
      <c r="J352" s="4"/>
      <c r="K352" s="79"/>
      <c r="L352" s="79"/>
      <c r="M352" s="4" t="str">
        <f>IF(Adresse[[#This Row],[Nombre de Boites ]]=SUM(Adresse[[#This Row],[Nombre de Distribués]:[Nombre de Non-Distribué ]]),"VRAI","ERREUR")</f>
        <v>ERREUR</v>
      </c>
    </row>
    <row r="353" spans="1:13" x14ac:dyDescent="0.3">
      <c r="A353" s="17" t="s">
        <v>9</v>
      </c>
      <c r="B353" s="17" t="s">
        <v>19</v>
      </c>
      <c r="C353" s="17" t="s">
        <v>24</v>
      </c>
      <c r="D353" s="17" t="s">
        <v>201</v>
      </c>
      <c r="E353" s="34" t="str">
        <f t="shared" si="5"/>
        <v>Janzé | Résidence De Brûlon</v>
      </c>
      <c r="F353" s="2">
        <v>18</v>
      </c>
      <c r="G353" s="2"/>
      <c r="H353" s="4" t="str">
        <f>IF(G353&lt;&gt;"",LOOKUP(G353,Personnel!$F$2:$F$1000,Personnel!$D$2:$D$1000),"")</f>
        <v/>
      </c>
      <c r="I353" s="4"/>
      <c r="J353" s="4"/>
      <c r="K353" s="79"/>
      <c r="L353" s="79"/>
      <c r="M353" s="4" t="str">
        <f>IF(Adresse[[#This Row],[Nombre de Boites ]]=SUM(Adresse[[#This Row],[Nombre de Distribués]:[Nombre de Non-Distribué ]]),"VRAI","ERREUR")</f>
        <v>ERREUR</v>
      </c>
    </row>
    <row r="354" spans="1:13" x14ac:dyDescent="0.3">
      <c r="A354" s="17" t="s">
        <v>9</v>
      </c>
      <c r="B354" s="17" t="s">
        <v>146</v>
      </c>
      <c r="C354" s="17" t="s">
        <v>28</v>
      </c>
      <c r="D354" s="17" t="s">
        <v>202</v>
      </c>
      <c r="E354" s="34" t="str">
        <f t="shared" si="5"/>
        <v>Janzé | Lieu-Dit La Bruyère Des Landes</v>
      </c>
      <c r="F354" s="2">
        <v>3</v>
      </c>
      <c r="G354" s="2"/>
      <c r="H354" s="4" t="str">
        <f>IF(G354&lt;&gt;"",LOOKUP(G354,Personnel!$F$2:$F$1000,Personnel!$D$2:$D$1000),"")</f>
        <v/>
      </c>
      <c r="I354" s="4"/>
      <c r="J354" s="4"/>
      <c r="K354" s="79"/>
      <c r="L354" s="79"/>
      <c r="M354" s="4" t="str">
        <f>IF(Adresse[[#This Row],[Nombre de Boites ]]=SUM(Adresse[[#This Row],[Nombre de Distribués]:[Nombre de Non-Distribué ]]),"VRAI","ERREUR")</f>
        <v>ERREUR</v>
      </c>
    </row>
    <row r="355" spans="1:13" x14ac:dyDescent="0.3">
      <c r="A355" s="17" t="s">
        <v>9</v>
      </c>
      <c r="B355" s="17" t="s">
        <v>146</v>
      </c>
      <c r="C355" s="17" t="s">
        <v>30</v>
      </c>
      <c r="D355" s="17" t="s">
        <v>203</v>
      </c>
      <c r="E355" s="34" t="str">
        <f t="shared" si="5"/>
        <v>Janzé | Lieu-Dit Les Butaines</v>
      </c>
      <c r="F355" s="2">
        <v>2</v>
      </c>
      <c r="G355" s="2"/>
      <c r="H355" s="4" t="str">
        <f>IF(G355&lt;&gt;"",LOOKUP(G355,Personnel!$F$2:$F$1000,Personnel!$D$2:$D$1000),"")</f>
        <v/>
      </c>
      <c r="I355" s="4"/>
      <c r="J355" s="4"/>
      <c r="K355" s="79"/>
      <c r="L355" s="79"/>
      <c r="M355" s="4" t="str">
        <f>IF(Adresse[[#This Row],[Nombre de Boites ]]=SUM(Adresse[[#This Row],[Nombre de Distribués]:[Nombre de Non-Distribué ]]),"VRAI","ERREUR")</f>
        <v>ERREUR</v>
      </c>
    </row>
    <row r="356" spans="1:13" x14ac:dyDescent="0.3">
      <c r="A356" s="17" t="s">
        <v>9</v>
      </c>
      <c r="B356" s="17" t="s">
        <v>146</v>
      </c>
      <c r="C356" s="17" t="s">
        <v>28</v>
      </c>
      <c r="D356" s="17" t="s">
        <v>204</v>
      </c>
      <c r="E356" s="34" t="str">
        <f t="shared" si="5"/>
        <v>Janzé | Lieu-Dit La Butaudière</v>
      </c>
      <c r="F356" s="2">
        <v>3</v>
      </c>
      <c r="G356" s="2"/>
      <c r="H356" s="4" t="str">
        <f>IF(G356&lt;&gt;"",LOOKUP(G356,Personnel!$F$2:$F$1000,Personnel!$D$2:$D$1000),"")</f>
        <v/>
      </c>
      <c r="I356" s="4"/>
      <c r="J356" s="4"/>
      <c r="K356" s="79"/>
      <c r="L356" s="79"/>
      <c r="M356" s="4" t="str">
        <f>IF(Adresse[[#This Row],[Nombre de Boites ]]=SUM(Adresse[[#This Row],[Nombre de Distribués]:[Nombre de Non-Distribué ]]),"VRAI","ERREUR")</f>
        <v>ERREUR</v>
      </c>
    </row>
    <row r="357" spans="1:13" x14ac:dyDescent="0.3">
      <c r="A357" s="17" t="s">
        <v>9</v>
      </c>
      <c r="B357" s="17" t="s">
        <v>1</v>
      </c>
      <c r="C357" s="17" t="s">
        <v>140</v>
      </c>
      <c r="D357" s="17" t="s">
        <v>205</v>
      </c>
      <c r="E357" s="34" t="str">
        <f t="shared" si="5"/>
        <v>Janzé | Rue De La Butte A Madame</v>
      </c>
      <c r="F357" s="2">
        <v>2</v>
      </c>
      <c r="G357" s="2"/>
      <c r="H357" s="4" t="str">
        <f>IF(G357&lt;&gt;"",LOOKUP(G357,Personnel!$F$2:$F$1000,Personnel!$D$2:$D$1000),"")</f>
        <v/>
      </c>
      <c r="I357" s="4"/>
      <c r="J357" s="4"/>
      <c r="K357" s="79"/>
      <c r="L357" s="79"/>
      <c r="M357" s="4" t="str">
        <f>IF(Adresse[[#This Row],[Nombre de Boites ]]=SUM(Adresse[[#This Row],[Nombre de Distribués]:[Nombre de Non-Distribué ]]),"VRAI","ERREUR")</f>
        <v>ERREUR</v>
      </c>
    </row>
    <row r="358" spans="1:13" x14ac:dyDescent="0.3">
      <c r="A358" s="17" t="s">
        <v>9</v>
      </c>
      <c r="B358" s="17" t="s">
        <v>146</v>
      </c>
      <c r="C358" s="17" t="s">
        <v>28</v>
      </c>
      <c r="D358" s="17" t="s">
        <v>206</v>
      </c>
      <c r="E358" s="34" t="str">
        <f t="shared" si="5"/>
        <v>Janzé | Lieu-Dit La Butte De La Touche</v>
      </c>
      <c r="F358" s="2">
        <v>2</v>
      </c>
      <c r="G358" s="2"/>
      <c r="H358" s="4" t="str">
        <f>IF(G358&lt;&gt;"",LOOKUP(G358,Personnel!$F$2:$F$1000,Personnel!$D$2:$D$1000),"")</f>
        <v/>
      </c>
      <c r="I358" s="4"/>
      <c r="J358" s="4"/>
      <c r="K358" s="79"/>
      <c r="L358" s="79"/>
      <c r="M358" s="4" t="str">
        <f>IF(Adresse[[#This Row],[Nombre de Boites ]]=SUM(Adresse[[#This Row],[Nombre de Distribués]:[Nombre de Non-Distribué ]]),"VRAI","ERREUR")</f>
        <v>ERREUR</v>
      </c>
    </row>
    <row r="359" spans="1:13" x14ac:dyDescent="0.3">
      <c r="A359" s="17" t="s">
        <v>9</v>
      </c>
      <c r="B359" s="17" t="s">
        <v>146</v>
      </c>
      <c r="C359" s="17" t="s">
        <v>28</v>
      </c>
      <c r="D359" s="17" t="s">
        <v>207</v>
      </c>
      <c r="E359" s="34" t="str">
        <f t="shared" si="5"/>
        <v>Janzé | Lieu-Dit La Butte Pontais</v>
      </c>
      <c r="F359" s="2">
        <v>5</v>
      </c>
      <c r="G359" s="2"/>
      <c r="H359" s="4" t="str">
        <f>IF(G359&lt;&gt;"",LOOKUP(G359,Personnel!$F$2:$F$1000,Personnel!$D$2:$D$1000),"")</f>
        <v/>
      </c>
      <c r="I359" s="4"/>
      <c r="J359" s="4"/>
      <c r="K359" s="79"/>
      <c r="L359" s="79"/>
      <c r="M359" s="4" t="str">
        <f>IF(Adresse[[#This Row],[Nombre de Boites ]]=SUM(Adresse[[#This Row],[Nombre de Distribués]:[Nombre de Non-Distribué ]]),"VRAI","ERREUR")</f>
        <v>ERREUR</v>
      </c>
    </row>
    <row r="360" spans="1:13" x14ac:dyDescent="0.3">
      <c r="A360" s="17" t="s">
        <v>9</v>
      </c>
      <c r="B360" s="17" t="s">
        <v>13</v>
      </c>
      <c r="C360" s="17"/>
      <c r="D360" s="17" t="s">
        <v>208</v>
      </c>
      <c r="E360" s="34" t="str">
        <f t="shared" si="5"/>
        <v>Janzé | Boulevard Cahours</v>
      </c>
      <c r="F360" s="2">
        <v>105</v>
      </c>
      <c r="G360" s="2"/>
      <c r="H360" s="4" t="str">
        <f>IF(G360&lt;&gt;"",LOOKUP(G360,Personnel!$F$2:$F$1000,Personnel!$D$2:$D$1000),"")</f>
        <v/>
      </c>
      <c r="I360" s="4"/>
      <c r="J360" s="4"/>
      <c r="K360" s="79"/>
      <c r="L360" s="79"/>
      <c r="M360" s="4" t="str">
        <f>IF(Adresse[[#This Row],[Nombre de Boites ]]=SUM(Adresse[[#This Row],[Nombre de Distribués]:[Nombre de Non-Distribué ]]),"VRAI","ERREUR")</f>
        <v>ERREUR</v>
      </c>
    </row>
    <row r="361" spans="1:13" x14ac:dyDescent="0.3">
      <c r="A361" s="17" t="s">
        <v>9</v>
      </c>
      <c r="B361" s="17" t="s">
        <v>146</v>
      </c>
      <c r="C361" s="17"/>
      <c r="D361" s="17" t="s">
        <v>209</v>
      </c>
      <c r="E361" s="34" t="str">
        <f t="shared" si="5"/>
        <v>Janzé | Lieu-Dit Carrières De Mont Louis</v>
      </c>
      <c r="F361" s="2">
        <v>1</v>
      </c>
      <c r="G361" s="2"/>
      <c r="H361" s="4" t="str">
        <f>IF(G361&lt;&gt;"",LOOKUP(G361,Personnel!$F$2:$F$1000,Personnel!$D$2:$D$1000),"")</f>
        <v/>
      </c>
      <c r="I361" s="4"/>
      <c r="J361" s="4"/>
      <c r="K361" s="79"/>
      <c r="L361" s="79"/>
      <c r="M361" s="4" t="str">
        <f>IF(Adresse[[#This Row],[Nombre de Boites ]]=SUM(Adresse[[#This Row],[Nombre de Distribués]:[Nombre de Non-Distribué ]]),"VRAI","ERREUR")</f>
        <v>ERREUR</v>
      </c>
    </row>
    <row r="362" spans="1:13" x14ac:dyDescent="0.3">
      <c r="A362" s="17" t="s">
        <v>9</v>
      </c>
      <c r="B362" s="17" t="s">
        <v>1</v>
      </c>
      <c r="C362" s="17" t="s">
        <v>25</v>
      </c>
      <c r="D362" s="17" t="s">
        <v>210</v>
      </c>
      <c r="E362" s="34" t="str">
        <f t="shared" si="5"/>
        <v>Janzé | Rue Des Cèdres</v>
      </c>
      <c r="F362" s="2">
        <v>27</v>
      </c>
      <c r="G362" s="2"/>
      <c r="H362" s="4" t="str">
        <f>IF(G362&lt;&gt;"",LOOKUP(G362,Personnel!$F$2:$F$1000,Personnel!$D$2:$D$1000),"")</f>
        <v/>
      </c>
      <c r="I362" s="4"/>
      <c r="J362" s="4"/>
      <c r="K362" s="79"/>
      <c r="L362" s="79"/>
      <c r="M362" s="4" t="str">
        <f>IF(Adresse[[#This Row],[Nombre de Boites ]]=SUM(Adresse[[#This Row],[Nombre de Distribués]:[Nombre de Non-Distribué ]]),"VRAI","ERREUR")</f>
        <v>ERREUR</v>
      </c>
    </row>
    <row r="363" spans="1:13" x14ac:dyDescent="0.3">
      <c r="A363" s="17" t="s">
        <v>9</v>
      </c>
      <c r="B363" s="17" t="s">
        <v>146</v>
      </c>
      <c r="C363" s="17" t="s">
        <v>28</v>
      </c>
      <c r="D363" s="17" t="s">
        <v>211</v>
      </c>
      <c r="E363" s="34" t="str">
        <f t="shared" si="5"/>
        <v>Janzé | Lieu-Dit La Châlerie</v>
      </c>
      <c r="F363" s="2">
        <v>3</v>
      </c>
      <c r="G363" s="2"/>
      <c r="H363" s="4" t="str">
        <f>IF(G363&lt;&gt;"",LOOKUP(G363,Personnel!$F$2:$F$1000,Personnel!$D$2:$D$1000),"")</f>
        <v/>
      </c>
      <c r="I363" s="4"/>
      <c r="J363" s="4"/>
      <c r="K363" s="79"/>
      <c r="L363" s="79"/>
      <c r="M363" s="4" t="str">
        <f>IF(Adresse[[#This Row],[Nombre de Boites ]]=SUM(Adresse[[#This Row],[Nombre de Distribués]:[Nombre de Non-Distribué ]]),"VRAI","ERREUR")</f>
        <v>ERREUR</v>
      </c>
    </row>
    <row r="364" spans="1:13" x14ac:dyDescent="0.3">
      <c r="A364" s="17" t="s">
        <v>9</v>
      </c>
      <c r="B364" s="17" t="s">
        <v>146</v>
      </c>
      <c r="C364" s="17" t="s">
        <v>29</v>
      </c>
      <c r="D364" s="17" t="s">
        <v>212</v>
      </c>
      <c r="E364" s="34" t="str">
        <f t="shared" si="5"/>
        <v>Janzé | Lieu-Dit Le Champ Du Chêne</v>
      </c>
      <c r="F364" s="2">
        <v>1</v>
      </c>
      <c r="G364" s="2"/>
      <c r="H364" s="4" t="str">
        <f>IF(G364&lt;&gt;"",LOOKUP(G364,Personnel!$F$2:$F$1000,Personnel!$D$2:$D$1000),"")</f>
        <v/>
      </c>
      <c r="I364" s="4"/>
      <c r="J364" s="4"/>
      <c r="K364" s="79"/>
      <c r="L364" s="79"/>
      <c r="M364" s="4" t="str">
        <f>IF(Adresse[[#This Row],[Nombre de Boites ]]=SUM(Adresse[[#This Row],[Nombre de Distribués]:[Nombre de Non-Distribué ]]),"VRAI","ERREUR")</f>
        <v>ERREUR</v>
      </c>
    </row>
    <row r="365" spans="1:13" x14ac:dyDescent="0.3">
      <c r="A365" s="17" t="s">
        <v>9</v>
      </c>
      <c r="B365" s="17" t="s">
        <v>146</v>
      </c>
      <c r="C365" s="17" t="s">
        <v>29</v>
      </c>
      <c r="D365" s="17" t="s">
        <v>213</v>
      </c>
      <c r="E365" s="34" t="str">
        <f t="shared" si="5"/>
        <v>Janzé | Lieu-Dit Le Champ Ménard</v>
      </c>
      <c r="F365" s="2">
        <v>1</v>
      </c>
      <c r="G365" s="2"/>
      <c r="H365" s="4" t="str">
        <f>IF(G365&lt;&gt;"",LOOKUP(G365,Personnel!$F$2:$F$1000,Personnel!$D$2:$D$1000),"")</f>
        <v/>
      </c>
      <c r="I365" s="4"/>
      <c r="J365" s="4"/>
      <c r="K365" s="79"/>
      <c r="L365" s="79"/>
      <c r="M365" s="4" t="str">
        <f>IF(Adresse[[#This Row],[Nombre de Boites ]]=SUM(Adresse[[#This Row],[Nombre de Distribués]:[Nombre de Non-Distribué ]]),"VRAI","ERREUR")</f>
        <v>ERREUR</v>
      </c>
    </row>
    <row r="366" spans="1:13" x14ac:dyDescent="0.3">
      <c r="A366" s="17" t="s">
        <v>9</v>
      </c>
      <c r="B366" s="17" t="s">
        <v>146</v>
      </c>
      <c r="C366" s="17" t="s">
        <v>29</v>
      </c>
      <c r="D366" s="17" t="s">
        <v>214</v>
      </c>
      <c r="E366" s="34" t="str">
        <f t="shared" si="5"/>
        <v>Janzé | Lieu-Dit Le Champ Morin</v>
      </c>
      <c r="F366" s="2">
        <v>18</v>
      </c>
      <c r="G366" s="2"/>
      <c r="H366" s="4" t="str">
        <f>IF(G366&lt;&gt;"",LOOKUP(G366,Personnel!$F$2:$F$1000,Personnel!$D$2:$D$1000),"")</f>
        <v/>
      </c>
      <c r="I366" s="4"/>
      <c r="J366" s="4"/>
      <c r="K366" s="79"/>
      <c r="L366" s="79"/>
      <c r="M366" s="4" t="str">
        <f>IF(Adresse[[#This Row],[Nombre de Boites ]]=SUM(Adresse[[#This Row],[Nombre de Distribués]:[Nombre de Non-Distribué ]]),"VRAI","ERREUR")</f>
        <v>ERREUR</v>
      </c>
    </row>
    <row r="367" spans="1:13" x14ac:dyDescent="0.3">
      <c r="A367" s="17" t="s">
        <v>9</v>
      </c>
      <c r="B367" s="17" t="s">
        <v>146</v>
      </c>
      <c r="C367" s="17" t="s">
        <v>29</v>
      </c>
      <c r="D367" s="17" t="s">
        <v>215</v>
      </c>
      <c r="E367" s="34" t="str">
        <f t="shared" si="5"/>
        <v>Janzé | Lieu-Dit Le Champ Normand</v>
      </c>
      <c r="F367" s="2">
        <v>2</v>
      </c>
      <c r="G367" s="2"/>
      <c r="H367" s="4" t="str">
        <f>IF(G367&lt;&gt;"",LOOKUP(G367,Personnel!$F$2:$F$1000,Personnel!$D$2:$D$1000),"")</f>
        <v/>
      </c>
      <c r="I367" s="4"/>
      <c r="J367" s="4"/>
      <c r="K367" s="79"/>
      <c r="L367" s="79"/>
      <c r="M367" s="4" t="str">
        <f>IF(Adresse[[#This Row],[Nombre de Boites ]]=SUM(Adresse[[#This Row],[Nombre de Distribués]:[Nombre de Non-Distribué ]]),"VRAI","ERREUR")</f>
        <v>ERREUR</v>
      </c>
    </row>
    <row r="368" spans="1:13" x14ac:dyDescent="0.3">
      <c r="A368" s="17" t="s">
        <v>9</v>
      </c>
      <c r="B368" s="17" t="s">
        <v>146</v>
      </c>
      <c r="C368" s="17" t="s">
        <v>30</v>
      </c>
      <c r="D368" s="17" t="s">
        <v>216</v>
      </c>
      <c r="E368" s="34" t="str">
        <f t="shared" si="5"/>
        <v>Janzé | Lieu-Dit Les Champs Blancs</v>
      </c>
      <c r="F368" s="2">
        <v>1</v>
      </c>
      <c r="G368" s="2"/>
      <c r="H368" s="4" t="str">
        <f>IF(G368&lt;&gt;"",LOOKUP(G368,Personnel!$F$2:$F$1000,Personnel!$D$2:$D$1000),"")</f>
        <v/>
      </c>
      <c r="I368" s="4"/>
      <c r="J368" s="4"/>
      <c r="K368" s="79"/>
      <c r="L368" s="79"/>
      <c r="M368" s="4" t="str">
        <f>IF(Adresse[[#This Row],[Nombre de Boites ]]=SUM(Adresse[[#This Row],[Nombre de Distribués]:[Nombre de Non-Distribué ]]),"VRAI","ERREUR")</f>
        <v>ERREUR</v>
      </c>
    </row>
    <row r="369" spans="1:13" x14ac:dyDescent="0.3">
      <c r="A369" s="17" t="s">
        <v>9</v>
      </c>
      <c r="B369" s="17" t="s">
        <v>1</v>
      </c>
      <c r="C369" s="17" t="s">
        <v>26</v>
      </c>
      <c r="D369" s="17" t="s">
        <v>217</v>
      </c>
      <c r="E369" s="34" t="str">
        <f t="shared" si="5"/>
        <v>Janzé | Rue Du Chanoine Rossignol</v>
      </c>
      <c r="F369" s="2">
        <v>57</v>
      </c>
      <c r="G369" s="2"/>
      <c r="H369" s="4" t="str">
        <f>IF(G369&lt;&gt;"",LOOKUP(G369,Personnel!$F$2:$F$1000,Personnel!$D$2:$D$1000),"")</f>
        <v/>
      </c>
      <c r="I369" s="4"/>
      <c r="J369" s="4"/>
      <c r="K369" s="79"/>
      <c r="L369" s="79"/>
      <c r="M369" s="4" t="str">
        <f>IF(Adresse[[#This Row],[Nombre de Boites ]]=SUM(Adresse[[#This Row],[Nombre de Distribués]:[Nombre de Non-Distribué ]]),"VRAI","ERREUR")</f>
        <v>ERREUR</v>
      </c>
    </row>
    <row r="370" spans="1:13" x14ac:dyDescent="0.3">
      <c r="A370" s="17" t="s">
        <v>9</v>
      </c>
      <c r="B370" s="17" t="s">
        <v>146</v>
      </c>
      <c r="C370" s="17" t="s">
        <v>29</v>
      </c>
      <c r="D370" s="17" t="s">
        <v>218</v>
      </c>
      <c r="E370" s="34" t="str">
        <f t="shared" si="5"/>
        <v>Janzé | Lieu-Dit Le Chapeau Rouge</v>
      </c>
      <c r="F370" s="2">
        <v>1</v>
      </c>
      <c r="G370" s="2"/>
      <c r="H370" s="4" t="str">
        <f>IF(G370&lt;&gt;"",LOOKUP(G370,Personnel!$F$2:$F$1000,Personnel!$D$2:$D$1000),"")</f>
        <v/>
      </c>
      <c r="I370" s="4"/>
      <c r="J370" s="4"/>
      <c r="K370" s="79"/>
      <c r="L370" s="79"/>
      <c r="M370" s="4" t="str">
        <f>IF(Adresse[[#This Row],[Nombre de Boites ]]=SUM(Adresse[[#This Row],[Nombre de Distribués]:[Nombre de Non-Distribué ]]),"VRAI","ERREUR")</f>
        <v>ERREUR</v>
      </c>
    </row>
    <row r="371" spans="1:13" x14ac:dyDescent="0.3">
      <c r="A371" s="17" t="s">
        <v>9</v>
      </c>
      <c r="B371" s="17" t="s">
        <v>1</v>
      </c>
      <c r="C371" s="17" t="s">
        <v>25</v>
      </c>
      <c r="D371" s="17" t="s">
        <v>219</v>
      </c>
      <c r="E371" s="34" t="str">
        <f t="shared" si="5"/>
        <v>Janzé | Rue Des Chardonnerets</v>
      </c>
      <c r="F371" s="2">
        <v>10</v>
      </c>
      <c r="G371" s="2"/>
      <c r="H371" s="4" t="str">
        <f>IF(G371&lt;&gt;"",LOOKUP(G371,Personnel!$F$2:$F$1000,Personnel!$D$2:$D$1000),"")</f>
        <v/>
      </c>
      <c r="I371" s="4"/>
      <c r="J371" s="4"/>
      <c r="K371" s="79"/>
      <c r="L371" s="79"/>
      <c r="M371" s="4" t="str">
        <f>IF(Adresse[[#This Row],[Nombre de Boites ]]=SUM(Adresse[[#This Row],[Nombre de Distribués]:[Nombre de Non-Distribué ]]),"VRAI","ERREUR")</f>
        <v>ERREUR</v>
      </c>
    </row>
    <row r="372" spans="1:13" x14ac:dyDescent="0.3">
      <c r="A372" s="17" t="s">
        <v>9</v>
      </c>
      <c r="B372" s="17" t="s">
        <v>1</v>
      </c>
      <c r="C372" s="17"/>
      <c r="D372" s="17" t="s">
        <v>220</v>
      </c>
      <c r="E372" s="34" t="str">
        <f t="shared" si="5"/>
        <v>Janzé | Rue Charles Lindbergh</v>
      </c>
      <c r="F372" s="2">
        <v>26</v>
      </c>
      <c r="G372" s="2"/>
      <c r="H372" s="4" t="str">
        <f>IF(G372&lt;&gt;"",LOOKUP(G372,Personnel!$F$2:$F$1000,Personnel!$D$2:$D$1000),"")</f>
        <v/>
      </c>
      <c r="I372" s="4"/>
      <c r="J372" s="4"/>
      <c r="K372" s="79"/>
      <c r="L372" s="79"/>
      <c r="M372" s="4" t="str">
        <f>IF(Adresse[[#This Row],[Nombre de Boites ]]=SUM(Adresse[[#This Row],[Nombre de Distribués]:[Nombre de Non-Distribué ]]),"VRAI","ERREUR")</f>
        <v>ERREUR</v>
      </c>
    </row>
    <row r="373" spans="1:13" x14ac:dyDescent="0.3">
      <c r="A373" s="17" t="s">
        <v>9</v>
      </c>
      <c r="B373" s="17" t="s">
        <v>146</v>
      </c>
      <c r="C373" s="17" t="s">
        <v>28</v>
      </c>
      <c r="D373" s="17" t="s">
        <v>221</v>
      </c>
      <c r="E373" s="34" t="str">
        <f t="shared" si="5"/>
        <v>Janzé | Lieu-Dit La Charnais</v>
      </c>
      <c r="F373" s="2">
        <v>0</v>
      </c>
      <c r="G373" s="2"/>
      <c r="H373" s="4" t="str">
        <f>IF(G373&lt;&gt;"",LOOKUP(G373,Personnel!$F$2:$F$1000,Personnel!$D$2:$D$1000),"")</f>
        <v/>
      </c>
      <c r="I373" s="4"/>
      <c r="J373" s="4"/>
      <c r="K373" s="79"/>
      <c r="L373" s="79"/>
      <c r="M373" s="4" t="str">
        <f>IF(Adresse[[#This Row],[Nombre de Boites ]]=SUM(Adresse[[#This Row],[Nombre de Distribués]:[Nombre de Non-Distribué ]]),"VRAI","ERREUR")</f>
        <v>VRAI</v>
      </c>
    </row>
    <row r="374" spans="1:13" x14ac:dyDescent="0.3">
      <c r="A374" s="17" t="s">
        <v>9</v>
      </c>
      <c r="B374" s="17" t="s">
        <v>1</v>
      </c>
      <c r="C374" s="17" t="s">
        <v>140</v>
      </c>
      <c r="D374" s="17" t="s">
        <v>222</v>
      </c>
      <c r="E374" s="34" t="str">
        <f t="shared" si="5"/>
        <v>Janzé | Rue De La Chataigneraie</v>
      </c>
      <c r="F374" s="2">
        <v>22</v>
      </c>
      <c r="G374" s="2"/>
      <c r="H374" s="4" t="str">
        <f>IF(G374&lt;&gt;"",LOOKUP(G374,Personnel!$F$2:$F$1000,Personnel!$D$2:$D$1000),"")</f>
        <v/>
      </c>
      <c r="I374" s="4"/>
      <c r="J374" s="4"/>
      <c r="K374" s="79"/>
      <c r="L374" s="79"/>
      <c r="M374" s="4" t="str">
        <f>IF(Adresse[[#This Row],[Nombre de Boites ]]=SUM(Adresse[[#This Row],[Nombre de Distribués]:[Nombre de Non-Distribué ]]),"VRAI","ERREUR")</f>
        <v>ERREUR</v>
      </c>
    </row>
    <row r="375" spans="1:13" x14ac:dyDescent="0.3">
      <c r="A375" s="17" t="s">
        <v>9</v>
      </c>
      <c r="B375" s="17" t="s">
        <v>1</v>
      </c>
      <c r="C375" s="17" t="s">
        <v>24</v>
      </c>
      <c r="D375" s="17" t="s">
        <v>223</v>
      </c>
      <c r="E375" s="34" t="str">
        <f t="shared" si="5"/>
        <v>Janzé | Rue De Chateaubriand</v>
      </c>
      <c r="F375" s="2">
        <v>50</v>
      </c>
      <c r="G375" s="2"/>
      <c r="H375" s="4" t="str">
        <f>IF(G375&lt;&gt;"",LOOKUP(G375,Personnel!$F$2:$F$1000,Personnel!$D$2:$D$1000),"")</f>
        <v/>
      </c>
      <c r="I375" s="4"/>
      <c r="J375" s="4"/>
      <c r="K375" s="79"/>
      <c r="L375" s="79"/>
      <c r="M375" s="4" t="str">
        <f>IF(Adresse[[#This Row],[Nombre de Boites ]]=SUM(Adresse[[#This Row],[Nombre de Distribués]:[Nombre de Non-Distribué ]]),"VRAI","ERREUR")</f>
        <v>ERREUR</v>
      </c>
    </row>
    <row r="376" spans="1:13" x14ac:dyDescent="0.3">
      <c r="A376" s="17" t="s">
        <v>9</v>
      </c>
      <c r="B376" s="17" t="s">
        <v>1</v>
      </c>
      <c r="C376" s="17" t="s">
        <v>24</v>
      </c>
      <c r="D376" s="17" t="s">
        <v>224</v>
      </c>
      <c r="E376" s="34" t="str">
        <f t="shared" si="5"/>
        <v>Janzé | Rue De Chateaugiron</v>
      </c>
      <c r="F376" s="2">
        <v>31</v>
      </c>
      <c r="G376" s="2"/>
      <c r="H376" s="4" t="str">
        <f>IF(G376&lt;&gt;"",LOOKUP(G376,Personnel!$F$2:$F$1000,Personnel!$D$2:$D$1000),"")</f>
        <v/>
      </c>
      <c r="I376" s="4"/>
      <c r="J376" s="4"/>
      <c r="K376" s="79"/>
      <c r="L376" s="79"/>
      <c r="M376" s="4" t="str">
        <f>IF(Adresse[[#This Row],[Nombre de Boites ]]=SUM(Adresse[[#This Row],[Nombre de Distribués]:[Nombre de Non-Distribué ]]),"VRAI","ERREUR")</f>
        <v>ERREUR</v>
      </c>
    </row>
    <row r="377" spans="1:13" x14ac:dyDescent="0.3">
      <c r="A377" s="17" t="s">
        <v>9</v>
      </c>
      <c r="B377" s="17" t="s">
        <v>1</v>
      </c>
      <c r="C377" s="17" t="s">
        <v>140</v>
      </c>
      <c r="D377" s="17" t="s">
        <v>225</v>
      </c>
      <c r="E377" s="34" t="str">
        <f t="shared" si="5"/>
        <v>Janzé | Rue De La Chenardière</v>
      </c>
      <c r="F377" s="2">
        <v>16</v>
      </c>
      <c r="G377" s="2"/>
      <c r="H377" s="4" t="str">
        <f>IF(G377&lt;&gt;"",LOOKUP(G377,Personnel!$F$2:$F$1000,Personnel!$D$2:$D$1000),"")</f>
        <v/>
      </c>
      <c r="I377" s="4"/>
      <c r="J377" s="4"/>
      <c r="K377" s="79"/>
      <c r="L377" s="79"/>
      <c r="M377" s="4" t="str">
        <f>IF(Adresse[[#This Row],[Nombre de Boites ]]=SUM(Adresse[[#This Row],[Nombre de Distribués]:[Nombre de Non-Distribué ]]),"VRAI","ERREUR")</f>
        <v>ERREUR</v>
      </c>
    </row>
    <row r="378" spans="1:13" x14ac:dyDescent="0.3">
      <c r="A378" s="17" t="s">
        <v>9</v>
      </c>
      <c r="B378" s="17" t="s">
        <v>146</v>
      </c>
      <c r="C378" s="17" t="s">
        <v>28</v>
      </c>
      <c r="D378" s="17" t="s">
        <v>225</v>
      </c>
      <c r="E378" s="34" t="str">
        <f t="shared" si="5"/>
        <v>Janzé | Lieu-Dit La Chenardière</v>
      </c>
      <c r="F378" s="2">
        <v>3</v>
      </c>
      <c r="G378" s="2"/>
      <c r="H378" s="4" t="str">
        <f>IF(G378&lt;&gt;"",LOOKUP(G378,Personnel!$F$2:$F$1000,Personnel!$D$2:$D$1000),"")</f>
        <v/>
      </c>
      <c r="I378" s="4"/>
      <c r="J378" s="4"/>
      <c r="K378" s="79"/>
      <c r="L378" s="79"/>
      <c r="M378" s="4" t="str">
        <f>IF(Adresse[[#This Row],[Nombre de Boites ]]=SUM(Adresse[[#This Row],[Nombre de Distribués]:[Nombre de Non-Distribué ]]),"VRAI","ERREUR")</f>
        <v>ERREUR</v>
      </c>
    </row>
    <row r="379" spans="1:13" x14ac:dyDescent="0.3">
      <c r="A379" s="17" t="s">
        <v>9</v>
      </c>
      <c r="B379" s="17" t="s">
        <v>146</v>
      </c>
      <c r="C379" s="17" t="s">
        <v>29</v>
      </c>
      <c r="D379" s="17" t="s">
        <v>226</v>
      </c>
      <c r="E379" s="34" t="str">
        <f t="shared" si="5"/>
        <v>Janzé | Lieu-Dit Le Chêne Au Thirel</v>
      </c>
      <c r="F379" s="2">
        <v>1</v>
      </c>
      <c r="G379" s="2"/>
      <c r="H379" s="4" t="str">
        <f>IF(G379&lt;&gt;"",LOOKUP(G379,Personnel!$F$2:$F$1000,Personnel!$D$2:$D$1000),"")</f>
        <v/>
      </c>
      <c r="I379" s="4"/>
      <c r="J379" s="4"/>
      <c r="K379" s="79"/>
      <c r="L379" s="79"/>
      <c r="M379" s="4" t="str">
        <f>IF(Adresse[[#This Row],[Nombre de Boites ]]=SUM(Adresse[[#This Row],[Nombre de Distribués]:[Nombre de Non-Distribué ]]),"VRAI","ERREUR")</f>
        <v>ERREUR</v>
      </c>
    </row>
    <row r="380" spans="1:13" x14ac:dyDescent="0.3">
      <c r="A380" s="17" t="s">
        <v>9</v>
      </c>
      <c r="B380" s="17" t="s">
        <v>1</v>
      </c>
      <c r="C380" s="17" t="s">
        <v>140</v>
      </c>
      <c r="D380" s="17" t="s">
        <v>227</v>
      </c>
      <c r="E380" s="34" t="str">
        <f t="shared" si="5"/>
        <v>Janzé | Rue De La Chesnaie</v>
      </c>
      <c r="F380" s="2">
        <v>27</v>
      </c>
      <c r="G380" s="2"/>
      <c r="H380" s="4" t="str">
        <f>IF(G380&lt;&gt;"",LOOKUP(G380,Personnel!$F$2:$F$1000,Personnel!$D$2:$D$1000),"")</f>
        <v/>
      </c>
      <c r="I380" s="4"/>
      <c r="J380" s="4"/>
      <c r="K380" s="79"/>
      <c r="L380" s="79"/>
      <c r="M380" s="4" t="str">
        <f>IF(Adresse[[#This Row],[Nombre de Boites ]]=SUM(Adresse[[#This Row],[Nombre de Distribués]:[Nombre de Non-Distribué ]]),"VRAI","ERREUR")</f>
        <v>ERREUR</v>
      </c>
    </row>
    <row r="381" spans="1:13" x14ac:dyDescent="0.3">
      <c r="A381" s="17" t="s">
        <v>9</v>
      </c>
      <c r="B381" s="17" t="s">
        <v>146</v>
      </c>
      <c r="C381" s="17" t="s">
        <v>28</v>
      </c>
      <c r="D381" s="17" t="s">
        <v>228</v>
      </c>
      <c r="E381" s="34" t="str">
        <f t="shared" si="5"/>
        <v>Janzé | Lieu-Dit La Chevaye</v>
      </c>
      <c r="F381" s="2">
        <v>2</v>
      </c>
      <c r="G381" s="2"/>
      <c r="H381" s="4" t="str">
        <f>IF(G381&lt;&gt;"",LOOKUP(G381,Personnel!$F$2:$F$1000,Personnel!$D$2:$D$1000),"")</f>
        <v/>
      </c>
      <c r="I381" s="4"/>
      <c r="J381" s="4"/>
      <c r="K381" s="79"/>
      <c r="L381" s="79"/>
      <c r="M381" s="4" t="str">
        <f>IF(Adresse[[#This Row],[Nombre de Boites ]]=SUM(Adresse[[#This Row],[Nombre de Distribués]:[Nombre de Non-Distribué ]]),"VRAI","ERREUR")</f>
        <v>ERREUR</v>
      </c>
    </row>
    <row r="382" spans="1:13" x14ac:dyDescent="0.3">
      <c r="A382" s="17" t="s">
        <v>9</v>
      </c>
      <c r="B382" s="17" t="s">
        <v>146</v>
      </c>
      <c r="C382" s="17" t="s">
        <v>28</v>
      </c>
      <c r="D382" s="17" t="s">
        <v>229</v>
      </c>
      <c r="E382" s="34" t="str">
        <f t="shared" si="5"/>
        <v>Janzé | Lieu-Dit La Chubardière</v>
      </c>
      <c r="F382" s="2">
        <v>3</v>
      </c>
      <c r="G382" s="2"/>
      <c r="H382" s="4" t="str">
        <f>IF(G382&lt;&gt;"",LOOKUP(G382,Personnel!$F$2:$F$1000,Personnel!$D$2:$D$1000),"")</f>
        <v/>
      </c>
      <c r="I382" s="4"/>
      <c r="J382" s="4"/>
      <c r="K382" s="79"/>
      <c r="L382" s="79"/>
      <c r="M382" s="4" t="str">
        <f>IF(Adresse[[#This Row],[Nombre de Boites ]]=SUM(Adresse[[#This Row],[Nombre de Distribués]:[Nombre de Non-Distribué ]]),"VRAI","ERREUR")</f>
        <v>ERREUR</v>
      </c>
    </row>
    <row r="383" spans="1:13" x14ac:dyDescent="0.3">
      <c r="A383" s="17" t="s">
        <v>9</v>
      </c>
      <c r="B383" s="17" t="s">
        <v>146</v>
      </c>
      <c r="C383" s="17" t="s">
        <v>28</v>
      </c>
      <c r="D383" s="17" t="s">
        <v>230</v>
      </c>
      <c r="E383" s="34" t="str">
        <f t="shared" si="5"/>
        <v>Janzé | Lieu-Dit La Citadelle</v>
      </c>
      <c r="F383" s="2">
        <v>2</v>
      </c>
      <c r="G383" s="2"/>
      <c r="H383" s="4" t="str">
        <f>IF(G383&lt;&gt;"",LOOKUP(G383,Personnel!$F$2:$F$1000,Personnel!$D$2:$D$1000),"")</f>
        <v/>
      </c>
      <c r="I383" s="4"/>
      <c r="J383" s="4"/>
      <c r="K383" s="79"/>
      <c r="L383" s="79"/>
      <c r="M383" s="4" t="str">
        <f>IF(Adresse[[#This Row],[Nombre de Boites ]]=SUM(Adresse[[#This Row],[Nombre de Distribués]:[Nombre de Non-Distribué ]]),"VRAI","ERREUR")</f>
        <v>ERREUR</v>
      </c>
    </row>
    <row r="384" spans="1:13" x14ac:dyDescent="0.3">
      <c r="A384" s="17" t="s">
        <v>9</v>
      </c>
      <c r="B384" s="17" t="s">
        <v>1</v>
      </c>
      <c r="C384" s="17"/>
      <c r="D384" s="17" t="s">
        <v>231</v>
      </c>
      <c r="E384" s="34" t="str">
        <f t="shared" si="5"/>
        <v>Janzé | Rue Claude Monet</v>
      </c>
      <c r="F384" s="2">
        <v>14</v>
      </c>
      <c r="G384" s="2"/>
      <c r="H384" s="4" t="str">
        <f>IF(G384&lt;&gt;"",LOOKUP(G384,Personnel!$F$2:$F$1000,Personnel!$D$2:$D$1000),"")</f>
        <v/>
      </c>
      <c r="I384" s="4"/>
      <c r="J384" s="4"/>
      <c r="K384" s="79"/>
      <c r="L384" s="79"/>
      <c r="M384" s="4" t="str">
        <f>IF(Adresse[[#This Row],[Nombre de Boites ]]=SUM(Adresse[[#This Row],[Nombre de Distribués]:[Nombre de Non-Distribué ]]),"VRAI","ERREUR")</f>
        <v>ERREUR</v>
      </c>
    </row>
    <row r="385" spans="1:13" x14ac:dyDescent="0.3">
      <c r="A385" s="17" t="s">
        <v>9</v>
      </c>
      <c r="B385" s="17" t="s">
        <v>13</v>
      </c>
      <c r="C385" s="17"/>
      <c r="D385" s="17" t="s">
        <v>232</v>
      </c>
      <c r="E385" s="34" t="str">
        <f t="shared" si="5"/>
        <v>Janzé | Boulevard Clemenceau</v>
      </c>
      <c r="F385" s="2">
        <v>38</v>
      </c>
      <c r="G385" s="2"/>
      <c r="H385" s="4" t="str">
        <f>IF(G385&lt;&gt;"",LOOKUP(G385,Personnel!$F$2:$F$1000,Personnel!$D$2:$D$1000),"")</f>
        <v/>
      </c>
      <c r="I385" s="4"/>
      <c r="J385" s="4"/>
      <c r="K385" s="79"/>
      <c r="L385" s="79"/>
      <c r="M385" s="4" t="str">
        <f>IF(Adresse[[#This Row],[Nombre de Boites ]]=SUM(Adresse[[#This Row],[Nombre de Distribués]:[Nombre de Non-Distribué ]]),"VRAI","ERREUR")</f>
        <v>ERREUR</v>
      </c>
    </row>
    <row r="386" spans="1:13" x14ac:dyDescent="0.3">
      <c r="A386" s="17" t="s">
        <v>9</v>
      </c>
      <c r="B386" s="17" t="s">
        <v>1</v>
      </c>
      <c r="C386" s="17"/>
      <c r="D386" s="17" t="s">
        <v>233</v>
      </c>
      <c r="E386" s="34" t="str">
        <f t="shared" ref="E386:E449" si="6">TRIM(A386 &amp; " | " &amp; B386 &amp; " " &amp; IF(C386="", "", C386) &amp; " " &amp; D386)</f>
        <v>Janzé | Rue Clément Ader</v>
      </c>
      <c r="F386" s="2">
        <v>8</v>
      </c>
      <c r="G386" s="2"/>
      <c r="H386" s="4" t="str">
        <f>IF(G386&lt;&gt;"",LOOKUP(G386,Personnel!$F$2:$F$1000,Personnel!$D$2:$D$1000),"")</f>
        <v/>
      </c>
      <c r="I386" s="4"/>
      <c r="J386" s="4"/>
      <c r="K386" s="79"/>
      <c r="L386" s="79"/>
      <c r="M386" s="4" t="str">
        <f>IF(Adresse[[#This Row],[Nombre de Boites ]]=SUM(Adresse[[#This Row],[Nombre de Distribués]:[Nombre de Non-Distribué ]]),"VRAI","ERREUR")</f>
        <v>ERREUR</v>
      </c>
    </row>
    <row r="387" spans="1:13" x14ac:dyDescent="0.3">
      <c r="A387" s="17" t="s">
        <v>9</v>
      </c>
      <c r="B387" s="17" t="s">
        <v>1</v>
      </c>
      <c r="C387" s="17" t="s">
        <v>140</v>
      </c>
      <c r="D387" s="17" t="s">
        <v>234</v>
      </c>
      <c r="E387" s="34" t="str">
        <f t="shared" si="6"/>
        <v>Janzé | Rue De La Clouyère</v>
      </c>
      <c r="F387" s="2">
        <v>8</v>
      </c>
      <c r="G387" s="2"/>
      <c r="H387" s="4" t="str">
        <f>IF(G387&lt;&gt;"",LOOKUP(G387,Personnel!$F$2:$F$1000,Personnel!$D$2:$D$1000),"")</f>
        <v/>
      </c>
      <c r="I387" s="4"/>
      <c r="J387" s="4"/>
      <c r="K387" s="79"/>
      <c r="L387" s="79"/>
      <c r="M387" s="4" t="str">
        <f>IF(Adresse[[#This Row],[Nombre de Boites ]]=SUM(Adresse[[#This Row],[Nombre de Distribués]:[Nombre de Non-Distribué ]]),"VRAI","ERREUR")</f>
        <v>ERREUR</v>
      </c>
    </row>
    <row r="388" spans="1:13" x14ac:dyDescent="0.3">
      <c r="A388" s="17" t="s">
        <v>9</v>
      </c>
      <c r="B388" s="17" t="s">
        <v>146</v>
      </c>
      <c r="C388" s="17" t="s">
        <v>28</v>
      </c>
      <c r="D388" s="17" t="s">
        <v>235</v>
      </c>
      <c r="E388" s="34" t="str">
        <f t="shared" si="6"/>
        <v>Janzé | Lieu-Dit La Colinerie</v>
      </c>
      <c r="F388" s="2">
        <v>1</v>
      </c>
      <c r="G388" s="2"/>
      <c r="H388" s="4" t="str">
        <f>IF(G388&lt;&gt;"",LOOKUP(G388,Personnel!$F$2:$F$1000,Personnel!$D$2:$D$1000),"")</f>
        <v/>
      </c>
      <c r="I388" s="4"/>
      <c r="J388" s="4"/>
      <c r="K388" s="79"/>
      <c r="L388" s="79"/>
      <c r="M388" s="4" t="str">
        <f>IF(Adresse[[#This Row],[Nombre de Boites ]]=SUM(Adresse[[#This Row],[Nombre de Distribués]:[Nombre de Non-Distribué ]]),"VRAI","ERREUR")</f>
        <v>ERREUR</v>
      </c>
    </row>
    <row r="389" spans="1:13" x14ac:dyDescent="0.3">
      <c r="A389" s="17" t="s">
        <v>9</v>
      </c>
      <c r="B389" s="17" t="s">
        <v>1</v>
      </c>
      <c r="C389" s="17" t="s">
        <v>25</v>
      </c>
      <c r="D389" s="17" t="s">
        <v>143</v>
      </c>
      <c r="E389" s="34" t="str">
        <f t="shared" si="6"/>
        <v>Janzé | Rue Des Coquelicots</v>
      </c>
      <c r="F389" s="2">
        <v>48</v>
      </c>
      <c r="G389" s="2"/>
      <c r="H389" s="4" t="str">
        <f>IF(G389&lt;&gt;"",LOOKUP(G389,Personnel!$F$2:$F$1000,Personnel!$D$2:$D$1000),"")</f>
        <v/>
      </c>
      <c r="I389" s="4"/>
      <c r="J389" s="4"/>
      <c r="K389" s="79"/>
      <c r="L389" s="79"/>
      <c r="M389" s="4" t="str">
        <f>IF(Adresse[[#This Row],[Nombre de Boites ]]=SUM(Adresse[[#This Row],[Nombre de Distribués]:[Nombre de Non-Distribué ]]),"VRAI","ERREUR")</f>
        <v>ERREUR</v>
      </c>
    </row>
    <row r="390" spans="1:13" x14ac:dyDescent="0.3">
      <c r="A390" s="17" t="s">
        <v>9</v>
      </c>
      <c r="B390" s="17" t="s">
        <v>15</v>
      </c>
      <c r="C390" s="17" t="s">
        <v>25</v>
      </c>
      <c r="D390" s="17" t="s">
        <v>236</v>
      </c>
      <c r="E390" s="34" t="str">
        <f t="shared" si="6"/>
        <v>Janzé | Impasse Des Cordiers</v>
      </c>
      <c r="F390" s="2">
        <v>4</v>
      </c>
      <c r="G390" s="2"/>
      <c r="H390" s="4" t="str">
        <f>IF(G390&lt;&gt;"",LOOKUP(G390,Personnel!$F$2:$F$1000,Personnel!$D$2:$D$1000),"")</f>
        <v/>
      </c>
      <c r="I390" s="4"/>
      <c r="J390" s="4"/>
      <c r="K390" s="79"/>
      <c r="L390" s="79"/>
      <c r="M390" s="4" t="str">
        <f>IF(Adresse[[#This Row],[Nombre de Boites ]]=SUM(Adresse[[#This Row],[Nombre de Distribués]:[Nombre de Non-Distribué ]]),"VRAI","ERREUR")</f>
        <v>ERREUR</v>
      </c>
    </row>
    <row r="391" spans="1:13" x14ac:dyDescent="0.3">
      <c r="A391" s="17" t="s">
        <v>9</v>
      </c>
      <c r="B391" s="17" t="s">
        <v>146</v>
      </c>
      <c r="C391" s="17"/>
      <c r="D391" s="17" t="s">
        <v>237</v>
      </c>
      <c r="E391" s="34" t="str">
        <f t="shared" si="6"/>
        <v>Janzé | Lieu-Dit Couaillon</v>
      </c>
      <c r="F391" s="2">
        <v>1</v>
      </c>
      <c r="G391" s="2"/>
      <c r="H391" s="4" t="str">
        <f>IF(G391&lt;&gt;"",LOOKUP(G391,Personnel!$F$2:$F$1000,Personnel!$D$2:$D$1000),"")</f>
        <v/>
      </c>
      <c r="I391" s="4"/>
      <c r="J391" s="4"/>
      <c r="K391" s="79"/>
      <c r="L391" s="79"/>
      <c r="M391" s="4" t="str">
        <f>IF(Adresse[[#This Row],[Nombre de Boites ]]=SUM(Adresse[[#This Row],[Nombre de Distribués]:[Nombre de Non-Distribué ]]),"VRAI","ERREUR")</f>
        <v>ERREUR</v>
      </c>
    </row>
    <row r="392" spans="1:13" x14ac:dyDescent="0.3">
      <c r="A392" s="17" t="s">
        <v>9</v>
      </c>
      <c r="B392" s="17" t="s">
        <v>1</v>
      </c>
      <c r="C392" s="17" t="s">
        <v>140</v>
      </c>
      <c r="D392" s="17" t="s">
        <v>238</v>
      </c>
      <c r="E392" s="34" t="str">
        <f t="shared" si="6"/>
        <v>Janzé | Rue De La Cour Saint Michel</v>
      </c>
      <c r="F392" s="2">
        <v>5</v>
      </c>
      <c r="G392" s="2"/>
      <c r="H392" s="4" t="str">
        <f>IF(G392&lt;&gt;"",LOOKUP(G392,Personnel!$F$2:$F$1000,Personnel!$D$2:$D$1000),"")</f>
        <v/>
      </c>
      <c r="I392" s="4"/>
      <c r="J392" s="4"/>
      <c r="K392" s="79"/>
      <c r="L392" s="79"/>
      <c r="M392" s="4" t="str">
        <f>IF(Adresse[[#This Row],[Nombre de Boites ]]=SUM(Adresse[[#This Row],[Nombre de Distribués]:[Nombre de Non-Distribué ]]),"VRAI","ERREUR")</f>
        <v>ERREUR</v>
      </c>
    </row>
    <row r="393" spans="1:13" x14ac:dyDescent="0.3">
      <c r="A393" s="17" t="s">
        <v>9</v>
      </c>
      <c r="B393" s="17" t="s">
        <v>146</v>
      </c>
      <c r="C393" s="17" t="s">
        <v>28</v>
      </c>
      <c r="D393" s="17" t="s">
        <v>239</v>
      </c>
      <c r="E393" s="34" t="str">
        <f t="shared" si="6"/>
        <v>Janzé | Lieu-Dit La Cour Verte</v>
      </c>
      <c r="F393" s="2">
        <v>2</v>
      </c>
      <c r="G393" s="2"/>
      <c r="H393" s="4" t="str">
        <f>IF(G393&lt;&gt;"",LOOKUP(G393,Personnel!$F$2:$F$1000,Personnel!$D$2:$D$1000),"")</f>
        <v/>
      </c>
      <c r="I393" s="4"/>
      <c r="J393" s="4"/>
      <c r="K393" s="79"/>
      <c r="L393" s="79"/>
      <c r="M393" s="4" t="str">
        <f>IF(Adresse[[#This Row],[Nombre de Boites ]]=SUM(Adresse[[#This Row],[Nombre de Distribués]:[Nombre de Non-Distribué ]]),"VRAI","ERREUR")</f>
        <v>ERREUR</v>
      </c>
    </row>
    <row r="394" spans="1:13" x14ac:dyDescent="0.3">
      <c r="A394" s="17" t="s">
        <v>9</v>
      </c>
      <c r="B394" s="17" t="s">
        <v>146</v>
      </c>
      <c r="C394" s="17" t="s">
        <v>28</v>
      </c>
      <c r="D394" s="17" t="s">
        <v>240</v>
      </c>
      <c r="E394" s="34" t="str">
        <f t="shared" si="6"/>
        <v>Janzé | Lieu-Dit La Courrie</v>
      </c>
      <c r="F394" s="2">
        <v>2</v>
      </c>
      <c r="G394" s="2"/>
      <c r="H394" s="4" t="str">
        <f>IF(G394&lt;&gt;"",LOOKUP(G394,Personnel!$F$2:$F$1000,Personnel!$D$2:$D$1000),"")</f>
        <v/>
      </c>
      <c r="I394" s="4"/>
      <c r="J394" s="4"/>
      <c r="K394" s="79"/>
      <c r="L394" s="79"/>
      <c r="M394" s="4" t="str">
        <f>IF(Adresse[[#This Row],[Nombre de Boites ]]=SUM(Adresse[[#This Row],[Nombre de Distribués]:[Nombre de Non-Distribué ]]),"VRAI","ERREUR")</f>
        <v>ERREUR</v>
      </c>
    </row>
    <row r="395" spans="1:13" x14ac:dyDescent="0.3">
      <c r="A395" s="17" t="s">
        <v>9</v>
      </c>
      <c r="B395" s="17" t="s">
        <v>146</v>
      </c>
      <c r="C395" s="17" t="s">
        <v>30</v>
      </c>
      <c r="D395" s="17" t="s">
        <v>241</v>
      </c>
      <c r="E395" s="34" t="str">
        <f t="shared" si="6"/>
        <v>Janzé | Lieu-Dit Les Cours</v>
      </c>
      <c r="F395" s="2">
        <v>1</v>
      </c>
      <c r="G395" s="2"/>
      <c r="H395" s="4" t="str">
        <f>IF(G395&lt;&gt;"",LOOKUP(G395,Personnel!$F$2:$F$1000,Personnel!$D$2:$D$1000),"")</f>
        <v/>
      </c>
      <c r="I395" s="4"/>
      <c r="J395" s="4"/>
      <c r="K395" s="79"/>
      <c r="L395" s="79"/>
      <c r="M395" s="4" t="str">
        <f>IF(Adresse[[#This Row],[Nombre de Boites ]]=SUM(Adresse[[#This Row],[Nombre de Distribués]:[Nombre de Non-Distribué ]]),"VRAI","ERREUR")</f>
        <v>ERREUR</v>
      </c>
    </row>
    <row r="396" spans="1:13" x14ac:dyDescent="0.3">
      <c r="A396" s="17" t="s">
        <v>9</v>
      </c>
      <c r="B396" s="17" t="s">
        <v>146</v>
      </c>
      <c r="C396" s="17" t="s">
        <v>30</v>
      </c>
      <c r="D396" s="17" t="s">
        <v>242</v>
      </c>
      <c r="E396" s="34" t="str">
        <f t="shared" si="6"/>
        <v>Janzé | Lieu-Dit Les Cours Baguers</v>
      </c>
      <c r="F396" s="2">
        <v>1</v>
      </c>
      <c r="G396" s="2"/>
      <c r="H396" s="4" t="str">
        <f>IF(G396&lt;&gt;"",LOOKUP(G396,Personnel!$F$2:$F$1000,Personnel!$D$2:$D$1000),"")</f>
        <v/>
      </c>
      <c r="I396" s="4"/>
      <c r="J396" s="4"/>
      <c r="K396" s="79"/>
      <c r="L396" s="79"/>
      <c r="M396" s="4" t="str">
        <f>IF(Adresse[[#This Row],[Nombre de Boites ]]=SUM(Adresse[[#This Row],[Nombre de Distribués]:[Nombre de Non-Distribué ]]),"VRAI","ERREUR")</f>
        <v>ERREUR</v>
      </c>
    </row>
    <row r="397" spans="1:13" x14ac:dyDescent="0.3">
      <c r="A397" s="17" t="s">
        <v>9</v>
      </c>
      <c r="B397" s="17" t="s">
        <v>146</v>
      </c>
      <c r="C397" s="17" t="s">
        <v>30</v>
      </c>
      <c r="D397" s="17" t="s">
        <v>243</v>
      </c>
      <c r="E397" s="34" t="str">
        <f t="shared" si="6"/>
        <v>Janzé | Lieu-Dit Les Cours Bohalles</v>
      </c>
      <c r="F397" s="2">
        <v>1</v>
      </c>
      <c r="G397" s="2"/>
      <c r="H397" s="4" t="str">
        <f>IF(G397&lt;&gt;"",LOOKUP(G397,Personnel!$F$2:$F$1000,Personnel!$D$2:$D$1000),"")</f>
        <v/>
      </c>
      <c r="I397" s="4"/>
      <c r="J397" s="4"/>
      <c r="K397" s="79"/>
      <c r="L397" s="79"/>
      <c r="M397" s="4" t="str">
        <f>IF(Adresse[[#This Row],[Nombre de Boites ]]=SUM(Adresse[[#This Row],[Nombre de Distribués]:[Nombre de Non-Distribué ]]),"VRAI","ERREUR")</f>
        <v>ERREUR</v>
      </c>
    </row>
    <row r="398" spans="1:13" x14ac:dyDescent="0.3">
      <c r="A398" s="17" t="s">
        <v>9</v>
      </c>
      <c r="B398" s="17" t="s">
        <v>146</v>
      </c>
      <c r="C398" s="17" t="s">
        <v>30</v>
      </c>
      <c r="D398" s="17" t="s">
        <v>244</v>
      </c>
      <c r="E398" s="34" t="str">
        <f t="shared" si="6"/>
        <v>Janzé | Lieu-Dit Les Cours Breton</v>
      </c>
      <c r="F398" s="2">
        <v>1</v>
      </c>
      <c r="G398" s="2"/>
      <c r="H398" s="4" t="str">
        <f>IF(G398&lt;&gt;"",LOOKUP(G398,Personnel!$F$2:$F$1000,Personnel!$D$2:$D$1000),"")</f>
        <v/>
      </c>
      <c r="I398" s="4"/>
      <c r="J398" s="4"/>
      <c r="K398" s="79"/>
      <c r="L398" s="79"/>
      <c r="M398" s="4" t="str">
        <f>IF(Adresse[[#This Row],[Nombre de Boites ]]=SUM(Adresse[[#This Row],[Nombre de Distribués]:[Nombre de Non-Distribué ]]),"VRAI","ERREUR")</f>
        <v>ERREUR</v>
      </c>
    </row>
    <row r="399" spans="1:13" x14ac:dyDescent="0.3">
      <c r="A399" s="17" t="s">
        <v>9</v>
      </c>
      <c r="B399" s="17" t="s">
        <v>146</v>
      </c>
      <c r="C399" s="17" t="s">
        <v>30</v>
      </c>
      <c r="D399" s="17" t="s">
        <v>245</v>
      </c>
      <c r="E399" s="34" t="str">
        <f t="shared" si="6"/>
        <v>Janzé | Lieu-Dit Les Cours Du Tertre</v>
      </c>
      <c r="F399" s="2">
        <v>1</v>
      </c>
      <c r="G399" s="2"/>
      <c r="H399" s="4" t="str">
        <f>IF(G399&lt;&gt;"",LOOKUP(G399,Personnel!$F$2:$F$1000,Personnel!$D$2:$D$1000),"")</f>
        <v/>
      </c>
      <c r="I399" s="4"/>
      <c r="J399" s="4"/>
      <c r="K399" s="79"/>
      <c r="L399" s="79"/>
      <c r="M399" s="4" t="str">
        <f>IF(Adresse[[#This Row],[Nombre de Boites ]]=SUM(Adresse[[#This Row],[Nombre de Distribués]:[Nombre de Non-Distribué ]]),"VRAI","ERREUR")</f>
        <v>ERREUR</v>
      </c>
    </row>
    <row r="400" spans="1:13" x14ac:dyDescent="0.3">
      <c r="A400" s="17" t="s">
        <v>9</v>
      </c>
      <c r="B400" s="17" t="s">
        <v>146</v>
      </c>
      <c r="C400" s="17" t="s">
        <v>30</v>
      </c>
      <c r="D400" s="17" t="s">
        <v>246</v>
      </c>
      <c r="E400" s="34" t="str">
        <f t="shared" si="6"/>
        <v>Janzé | Lieu-Dit Les Cours Egasses</v>
      </c>
      <c r="F400" s="2">
        <v>1</v>
      </c>
      <c r="G400" s="2"/>
      <c r="H400" s="4" t="str">
        <f>IF(G400&lt;&gt;"",LOOKUP(G400,Personnel!$F$2:$F$1000,Personnel!$D$2:$D$1000),"")</f>
        <v/>
      </c>
      <c r="I400" s="4"/>
      <c r="J400" s="4"/>
      <c r="K400" s="79"/>
      <c r="L400" s="79"/>
      <c r="M400" s="4" t="str">
        <f>IF(Adresse[[#This Row],[Nombre de Boites ]]=SUM(Adresse[[#This Row],[Nombre de Distribués]:[Nombre de Non-Distribué ]]),"VRAI","ERREUR")</f>
        <v>ERREUR</v>
      </c>
    </row>
    <row r="401" spans="1:13" x14ac:dyDescent="0.3">
      <c r="A401" s="17" t="s">
        <v>9</v>
      </c>
      <c r="B401" s="17" t="s">
        <v>146</v>
      </c>
      <c r="C401" s="17" t="s">
        <v>30</v>
      </c>
      <c r="D401" s="17" t="s">
        <v>247</v>
      </c>
      <c r="E401" s="34" t="str">
        <f t="shared" si="6"/>
        <v>Janzé | Lieu-Dit Les Cours Hallee</v>
      </c>
      <c r="F401" s="2">
        <v>1</v>
      </c>
      <c r="G401" s="2"/>
      <c r="H401" s="4" t="str">
        <f>IF(G401&lt;&gt;"",LOOKUP(G401,Personnel!$F$2:$F$1000,Personnel!$D$2:$D$1000),"")</f>
        <v/>
      </c>
      <c r="I401" s="4"/>
      <c r="J401" s="4"/>
      <c r="K401" s="79"/>
      <c r="L401" s="79"/>
      <c r="M401" s="4" t="str">
        <f>IF(Adresse[[#This Row],[Nombre de Boites ]]=SUM(Adresse[[#This Row],[Nombre de Distribués]:[Nombre de Non-Distribué ]]),"VRAI","ERREUR")</f>
        <v>ERREUR</v>
      </c>
    </row>
    <row r="402" spans="1:13" x14ac:dyDescent="0.3">
      <c r="A402" s="17" t="s">
        <v>9</v>
      </c>
      <c r="B402" s="17" t="s">
        <v>146</v>
      </c>
      <c r="C402" s="17" t="s">
        <v>30</v>
      </c>
      <c r="D402" s="17" t="s">
        <v>248</v>
      </c>
      <c r="E402" s="34" t="str">
        <f t="shared" si="6"/>
        <v>Janzé | Lieu-Dit Les Cours Jan</v>
      </c>
      <c r="F402" s="2">
        <v>1</v>
      </c>
      <c r="G402" s="2"/>
      <c r="H402" s="4" t="str">
        <f>IF(G402&lt;&gt;"",LOOKUP(G402,Personnel!$F$2:$F$1000,Personnel!$D$2:$D$1000),"")</f>
        <v/>
      </c>
      <c r="I402" s="4"/>
      <c r="J402" s="4"/>
      <c r="K402" s="79"/>
      <c r="L402" s="79"/>
      <c r="M402" s="4" t="str">
        <f>IF(Adresse[[#This Row],[Nombre de Boites ]]=SUM(Adresse[[#This Row],[Nombre de Distribués]:[Nombre de Non-Distribué ]]),"VRAI","ERREUR")</f>
        <v>ERREUR</v>
      </c>
    </row>
    <row r="403" spans="1:13" x14ac:dyDescent="0.3">
      <c r="A403" s="17" t="s">
        <v>9</v>
      </c>
      <c r="B403" s="17" t="s">
        <v>146</v>
      </c>
      <c r="C403" s="17" t="s">
        <v>30</v>
      </c>
      <c r="D403" s="17" t="s">
        <v>249</v>
      </c>
      <c r="E403" s="34" t="str">
        <f t="shared" si="6"/>
        <v>Janzé | Lieu-Dit Les Cours Mollets</v>
      </c>
      <c r="F403" s="2">
        <v>1</v>
      </c>
      <c r="G403" s="2"/>
      <c r="H403" s="4" t="str">
        <f>IF(G403&lt;&gt;"",LOOKUP(G403,Personnel!$F$2:$F$1000,Personnel!$D$2:$D$1000),"")</f>
        <v/>
      </c>
      <c r="I403" s="4"/>
      <c r="J403" s="4"/>
      <c r="K403" s="79"/>
      <c r="L403" s="79"/>
      <c r="M403" s="4" t="str">
        <f>IF(Adresse[[#This Row],[Nombre de Boites ]]=SUM(Adresse[[#This Row],[Nombre de Distribués]:[Nombre de Non-Distribué ]]),"VRAI","ERREUR")</f>
        <v>ERREUR</v>
      </c>
    </row>
    <row r="404" spans="1:13" x14ac:dyDescent="0.3">
      <c r="A404" s="17" t="s">
        <v>9</v>
      </c>
      <c r="B404" s="17" t="s">
        <v>146</v>
      </c>
      <c r="C404" s="17" t="s">
        <v>30</v>
      </c>
      <c r="D404" s="17" t="s">
        <v>250</v>
      </c>
      <c r="E404" s="34" t="str">
        <f t="shared" si="6"/>
        <v>Janzé | Lieu-Dit Les Cours Morin</v>
      </c>
      <c r="F404" s="2">
        <v>2</v>
      </c>
      <c r="G404" s="2"/>
      <c r="H404" s="4" t="str">
        <f>IF(G404&lt;&gt;"",LOOKUP(G404,Personnel!$F$2:$F$1000,Personnel!$D$2:$D$1000),"")</f>
        <v/>
      </c>
      <c r="I404" s="4"/>
      <c r="J404" s="4"/>
      <c r="K404" s="79"/>
      <c r="L404" s="79"/>
      <c r="M404" s="4" t="str">
        <f>IF(Adresse[[#This Row],[Nombre de Boites ]]=SUM(Adresse[[#This Row],[Nombre de Distribués]:[Nombre de Non-Distribué ]]),"VRAI","ERREUR")</f>
        <v>ERREUR</v>
      </c>
    </row>
    <row r="405" spans="1:13" x14ac:dyDescent="0.3">
      <c r="A405" s="17" t="s">
        <v>9</v>
      </c>
      <c r="B405" s="17" t="s">
        <v>146</v>
      </c>
      <c r="C405" s="17" t="s">
        <v>30</v>
      </c>
      <c r="D405" s="17" t="s">
        <v>251</v>
      </c>
      <c r="E405" s="34" t="str">
        <f t="shared" si="6"/>
        <v>Janzé | Lieu-Dit Les Cours Mouillés</v>
      </c>
      <c r="F405" s="2">
        <v>1</v>
      </c>
      <c r="G405" s="2"/>
      <c r="H405" s="4" t="str">
        <f>IF(G405&lt;&gt;"",LOOKUP(G405,Personnel!$F$2:$F$1000,Personnel!$D$2:$D$1000),"")</f>
        <v/>
      </c>
      <c r="I405" s="4"/>
      <c r="J405" s="4"/>
      <c r="K405" s="79"/>
      <c r="L405" s="79"/>
      <c r="M405" s="4" t="str">
        <f>IF(Adresse[[#This Row],[Nombre de Boites ]]=SUM(Adresse[[#This Row],[Nombre de Distribués]:[Nombre de Non-Distribué ]]),"VRAI","ERREUR")</f>
        <v>ERREUR</v>
      </c>
    </row>
    <row r="406" spans="1:13" x14ac:dyDescent="0.3">
      <c r="A406" s="17" t="s">
        <v>9</v>
      </c>
      <c r="B406" s="17" t="s">
        <v>146</v>
      </c>
      <c r="C406" s="17" t="s">
        <v>30</v>
      </c>
      <c r="D406" s="17" t="s">
        <v>252</v>
      </c>
      <c r="E406" s="34" t="str">
        <f t="shared" si="6"/>
        <v>Janzé | Lieu-Dit Les Cours Roger</v>
      </c>
      <c r="F406" s="2">
        <v>2</v>
      </c>
      <c r="G406" s="2"/>
      <c r="H406" s="4" t="str">
        <f>IF(G406&lt;&gt;"",LOOKUP(G406,Personnel!$F$2:$F$1000,Personnel!$D$2:$D$1000),"")</f>
        <v/>
      </c>
      <c r="I406" s="4"/>
      <c r="J406" s="4"/>
      <c r="K406" s="79"/>
      <c r="L406" s="79"/>
      <c r="M406" s="4" t="str">
        <f>IF(Adresse[[#This Row],[Nombre de Boites ]]=SUM(Adresse[[#This Row],[Nombre de Distribués]:[Nombre de Non-Distribué ]]),"VRAI","ERREUR")</f>
        <v>ERREUR</v>
      </c>
    </row>
    <row r="407" spans="1:13" x14ac:dyDescent="0.3">
      <c r="A407" s="17" t="s">
        <v>9</v>
      </c>
      <c r="B407" s="17" t="s">
        <v>146</v>
      </c>
      <c r="C407" s="17" t="s">
        <v>30</v>
      </c>
      <c r="D407" s="17" t="s">
        <v>253</v>
      </c>
      <c r="E407" s="34" t="str">
        <f t="shared" si="6"/>
        <v>Janzé | Lieu-Dit Les Cours Senails</v>
      </c>
      <c r="F407" s="2">
        <v>3</v>
      </c>
      <c r="G407" s="2"/>
      <c r="H407" s="4" t="str">
        <f>IF(G407&lt;&gt;"",LOOKUP(G407,Personnel!$F$2:$F$1000,Personnel!$D$2:$D$1000),"")</f>
        <v/>
      </c>
      <c r="I407" s="4"/>
      <c r="J407" s="4"/>
      <c r="K407" s="79"/>
      <c r="L407" s="79"/>
      <c r="M407" s="4" t="str">
        <f>IF(Adresse[[#This Row],[Nombre de Boites ]]=SUM(Adresse[[#This Row],[Nombre de Distribués]:[Nombre de Non-Distribué ]]),"VRAI","ERREUR")</f>
        <v>ERREUR</v>
      </c>
    </row>
    <row r="408" spans="1:13" x14ac:dyDescent="0.3">
      <c r="A408" s="17" t="s">
        <v>9</v>
      </c>
      <c r="B408" s="17" t="s">
        <v>146</v>
      </c>
      <c r="C408" s="17" t="s">
        <v>28</v>
      </c>
      <c r="D408" s="17" t="s">
        <v>254</v>
      </c>
      <c r="E408" s="34" t="str">
        <f t="shared" si="6"/>
        <v>Janzé | Lieu-Dit La Croix Blanche</v>
      </c>
      <c r="F408" s="2">
        <v>1</v>
      </c>
      <c r="G408" s="2"/>
      <c r="H408" s="4" t="str">
        <f>IF(G408&lt;&gt;"",LOOKUP(G408,Personnel!$F$2:$F$1000,Personnel!$D$2:$D$1000),"")</f>
        <v/>
      </c>
      <c r="I408" s="4"/>
      <c r="J408" s="4"/>
      <c r="K408" s="79"/>
      <c r="L408" s="79"/>
      <c r="M408" s="4" t="str">
        <f>IF(Adresse[[#This Row],[Nombre de Boites ]]=SUM(Adresse[[#This Row],[Nombre de Distribués]:[Nombre de Non-Distribué ]]),"VRAI","ERREUR")</f>
        <v>ERREUR</v>
      </c>
    </row>
    <row r="409" spans="1:13" x14ac:dyDescent="0.3">
      <c r="A409" s="17" t="s">
        <v>9</v>
      </c>
      <c r="B409" s="17" t="s">
        <v>146</v>
      </c>
      <c r="C409" s="17" t="s">
        <v>28</v>
      </c>
      <c r="D409" s="17" t="s">
        <v>255</v>
      </c>
      <c r="E409" s="34" t="str">
        <f t="shared" si="6"/>
        <v>Janzé | Lieu-Dit La Croix Close</v>
      </c>
      <c r="F409" s="2">
        <v>1</v>
      </c>
      <c r="G409" s="2"/>
      <c r="H409" s="4" t="str">
        <f>IF(G409&lt;&gt;"",LOOKUP(G409,Personnel!$F$2:$F$1000,Personnel!$D$2:$D$1000),"")</f>
        <v/>
      </c>
      <c r="I409" s="4"/>
      <c r="J409" s="4"/>
      <c r="K409" s="79"/>
      <c r="L409" s="79"/>
      <c r="M409" s="4" t="str">
        <f>IF(Adresse[[#This Row],[Nombre de Boites ]]=SUM(Adresse[[#This Row],[Nombre de Distribués]:[Nombre de Non-Distribué ]]),"VRAI","ERREUR")</f>
        <v>ERREUR</v>
      </c>
    </row>
    <row r="410" spans="1:13" x14ac:dyDescent="0.3">
      <c r="A410" s="17" t="s">
        <v>9</v>
      </c>
      <c r="B410" s="17" t="s">
        <v>146</v>
      </c>
      <c r="C410" s="17" t="s">
        <v>28</v>
      </c>
      <c r="D410" s="17" t="s">
        <v>256</v>
      </c>
      <c r="E410" s="34" t="str">
        <f t="shared" si="6"/>
        <v>Janzé | Lieu-Dit La Croix De L'Homel</v>
      </c>
      <c r="F410" s="2">
        <v>2</v>
      </c>
      <c r="G410" s="2"/>
      <c r="H410" s="4" t="str">
        <f>IF(G410&lt;&gt;"",LOOKUP(G410,Personnel!$F$2:$F$1000,Personnel!$D$2:$D$1000),"")</f>
        <v/>
      </c>
      <c r="I410" s="4"/>
      <c r="J410" s="4"/>
      <c r="K410" s="79"/>
      <c r="L410" s="79"/>
      <c r="M410" s="4" t="str">
        <f>IF(Adresse[[#This Row],[Nombre de Boites ]]=SUM(Adresse[[#This Row],[Nombre de Distribués]:[Nombre de Non-Distribué ]]),"VRAI","ERREUR")</f>
        <v>ERREUR</v>
      </c>
    </row>
    <row r="411" spans="1:13" x14ac:dyDescent="0.3">
      <c r="A411" s="17" t="s">
        <v>9</v>
      </c>
      <c r="B411" s="17" t="s">
        <v>14</v>
      </c>
      <c r="C411" s="17" t="s">
        <v>24</v>
      </c>
      <c r="D411" s="17" t="s">
        <v>257</v>
      </c>
      <c r="E411" s="34" t="str">
        <f t="shared" si="6"/>
        <v>Janzé | Chemin De Culoisel</v>
      </c>
      <c r="F411" s="2">
        <v>10</v>
      </c>
      <c r="G411" s="2"/>
      <c r="H411" s="4" t="str">
        <f>IF(G411&lt;&gt;"",LOOKUP(G411,Personnel!$F$2:$F$1000,Personnel!$D$2:$D$1000),"")</f>
        <v/>
      </c>
      <c r="I411" s="4"/>
      <c r="J411" s="4"/>
      <c r="K411" s="79"/>
      <c r="L411" s="79"/>
      <c r="M411" s="4" t="str">
        <f>IF(Adresse[[#This Row],[Nombre de Boites ]]=SUM(Adresse[[#This Row],[Nombre de Distribués]:[Nombre de Non-Distribué ]]),"VRAI","ERREUR")</f>
        <v>ERREUR</v>
      </c>
    </row>
    <row r="412" spans="1:13" x14ac:dyDescent="0.3">
      <c r="A412" s="17" t="s">
        <v>9</v>
      </c>
      <c r="B412" s="17" t="s">
        <v>15</v>
      </c>
      <c r="C412" s="17" t="s">
        <v>25</v>
      </c>
      <c r="D412" s="17" t="s">
        <v>258</v>
      </c>
      <c r="E412" s="34" t="str">
        <f t="shared" si="6"/>
        <v>Janzé | Impasse Des Cytises</v>
      </c>
      <c r="F412" s="2">
        <v>7</v>
      </c>
      <c r="G412" s="2"/>
      <c r="H412" s="4" t="str">
        <f>IF(G412&lt;&gt;"",LOOKUP(G412,Personnel!$F$2:$F$1000,Personnel!$D$2:$D$1000),"")</f>
        <v/>
      </c>
      <c r="I412" s="4"/>
      <c r="J412" s="4"/>
      <c r="K412" s="79"/>
      <c r="L412" s="79"/>
      <c r="M412" s="4" t="str">
        <f>IF(Adresse[[#This Row],[Nombre de Boites ]]=SUM(Adresse[[#This Row],[Nombre de Distribués]:[Nombre de Non-Distribué ]]),"VRAI","ERREUR")</f>
        <v>ERREUR</v>
      </c>
    </row>
    <row r="413" spans="1:13" x14ac:dyDescent="0.3">
      <c r="A413" s="17" t="s">
        <v>9</v>
      </c>
      <c r="B413" s="17" t="s">
        <v>146</v>
      </c>
      <c r="C413" s="17" t="s">
        <v>28</v>
      </c>
      <c r="D413" s="17" t="s">
        <v>259</v>
      </c>
      <c r="E413" s="34" t="str">
        <f t="shared" si="6"/>
        <v>Janzé | Lieu-Dit La Davière</v>
      </c>
      <c r="F413" s="2">
        <v>2</v>
      </c>
      <c r="G413" s="2"/>
      <c r="H413" s="4" t="str">
        <f>IF(G413&lt;&gt;"",LOOKUP(G413,Personnel!$F$2:$F$1000,Personnel!$D$2:$D$1000),"")</f>
        <v/>
      </c>
      <c r="I413" s="4"/>
      <c r="J413" s="4"/>
      <c r="K413" s="79"/>
      <c r="L413" s="79"/>
      <c r="M413" s="4" t="str">
        <f>IF(Adresse[[#This Row],[Nombre de Boites ]]=SUM(Adresse[[#This Row],[Nombre de Distribués]:[Nombre de Non-Distribué ]]),"VRAI","ERREUR")</f>
        <v>ERREUR</v>
      </c>
    </row>
    <row r="414" spans="1:13" x14ac:dyDescent="0.3">
      <c r="A414" s="17" t="s">
        <v>9</v>
      </c>
      <c r="B414" s="17" t="s">
        <v>17</v>
      </c>
      <c r="C414" s="17"/>
      <c r="D414" s="17" t="s">
        <v>260</v>
      </c>
      <c r="E414" s="34" t="str">
        <f t="shared" si="6"/>
        <v>Janzé | Passage Debout</v>
      </c>
      <c r="F414" s="2">
        <v>3</v>
      </c>
      <c r="G414" s="2"/>
      <c r="H414" s="4" t="str">
        <f>IF(G414&lt;&gt;"",LOOKUP(G414,Personnel!$F$2:$F$1000,Personnel!$D$2:$D$1000),"")</f>
        <v/>
      </c>
      <c r="I414" s="4"/>
      <c r="J414" s="4"/>
      <c r="K414" s="79"/>
      <c r="L414" s="79"/>
      <c r="M414" s="4" t="str">
        <f>IF(Adresse[[#This Row],[Nombre de Boites ]]=SUM(Adresse[[#This Row],[Nombre de Distribués]:[Nombre de Non-Distribué ]]),"VRAI","ERREUR")</f>
        <v>ERREUR</v>
      </c>
    </row>
    <row r="415" spans="1:13" x14ac:dyDescent="0.3">
      <c r="A415" s="17" t="s">
        <v>9</v>
      </c>
      <c r="B415" s="17" t="s">
        <v>1</v>
      </c>
      <c r="C415" s="17" t="s">
        <v>26</v>
      </c>
      <c r="D415" s="17" t="s">
        <v>261</v>
      </c>
      <c r="E415" s="34" t="str">
        <f t="shared" si="6"/>
        <v>Janzé | Rue Du Docteur Roux</v>
      </c>
      <c r="F415" s="2">
        <v>24</v>
      </c>
      <c r="G415" s="2"/>
      <c r="H415" s="4" t="str">
        <f>IF(G415&lt;&gt;"",LOOKUP(G415,Personnel!$F$2:$F$1000,Personnel!$D$2:$D$1000),"")</f>
        <v/>
      </c>
      <c r="I415" s="4"/>
      <c r="J415" s="4"/>
      <c r="K415" s="79"/>
      <c r="L415" s="79"/>
      <c r="M415" s="4" t="str">
        <f>IF(Adresse[[#This Row],[Nombre de Boites ]]=SUM(Adresse[[#This Row],[Nombre de Distribués]:[Nombre de Non-Distribué ]]),"VRAI","ERREUR")</f>
        <v>ERREUR</v>
      </c>
    </row>
    <row r="416" spans="1:13" x14ac:dyDescent="0.3">
      <c r="A416" s="17" t="s">
        <v>9</v>
      </c>
      <c r="B416" s="17" t="s">
        <v>1</v>
      </c>
      <c r="C416" s="17" t="s">
        <v>26</v>
      </c>
      <c r="D416" s="17" t="s">
        <v>262</v>
      </c>
      <c r="E416" s="34" t="str">
        <f t="shared" si="6"/>
        <v>Janzé | Rue Du Douet Aux Merles</v>
      </c>
      <c r="F416" s="2">
        <v>32</v>
      </c>
      <c r="G416" s="2"/>
      <c r="H416" s="4" t="str">
        <f>IF(G416&lt;&gt;"",LOOKUP(G416,Personnel!$F$2:$F$1000,Personnel!$D$2:$D$1000),"")</f>
        <v/>
      </c>
      <c r="I416" s="4"/>
      <c r="J416" s="4"/>
      <c r="K416" s="79"/>
      <c r="L416" s="79"/>
      <c r="M416" s="4" t="str">
        <f>IF(Adresse[[#This Row],[Nombre de Boites ]]=SUM(Adresse[[#This Row],[Nombre de Distribués]:[Nombre de Non-Distribué ]]),"VRAI","ERREUR")</f>
        <v>ERREUR</v>
      </c>
    </row>
    <row r="417" spans="1:13" x14ac:dyDescent="0.3">
      <c r="A417" s="17" t="s">
        <v>9</v>
      </c>
      <c r="B417" s="17" t="s">
        <v>146</v>
      </c>
      <c r="C417" s="17" t="s">
        <v>27</v>
      </c>
      <c r="D417" s="17" t="s">
        <v>263</v>
      </c>
      <c r="E417" s="34" t="str">
        <f t="shared" si="6"/>
        <v>Janzé | Lieu-Dit L' Ebeaupin</v>
      </c>
      <c r="F417" s="2">
        <v>1</v>
      </c>
      <c r="G417" s="2"/>
      <c r="H417" s="4" t="str">
        <f>IF(G417&lt;&gt;"",LOOKUP(G417,Personnel!$F$2:$F$1000,Personnel!$D$2:$D$1000),"")</f>
        <v/>
      </c>
      <c r="I417" s="4"/>
      <c r="J417" s="4"/>
      <c r="K417" s="79"/>
      <c r="L417" s="79"/>
      <c r="M417" s="4" t="str">
        <f>IF(Adresse[[#This Row],[Nombre de Boites ]]=SUM(Adresse[[#This Row],[Nombre de Distribués]:[Nombre de Non-Distribué ]]),"VRAI","ERREUR")</f>
        <v>ERREUR</v>
      </c>
    </row>
    <row r="418" spans="1:13" x14ac:dyDescent="0.3">
      <c r="A418" s="17" t="s">
        <v>9</v>
      </c>
      <c r="B418" s="17" t="s">
        <v>1</v>
      </c>
      <c r="C418" s="17" t="s">
        <v>141</v>
      </c>
      <c r="D418" s="17" t="s">
        <v>264</v>
      </c>
      <c r="E418" s="34" t="str">
        <f t="shared" si="6"/>
        <v>Janzé | Rue De L' Enclume</v>
      </c>
      <c r="F418" s="2">
        <v>9</v>
      </c>
      <c r="G418" s="2"/>
      <c r="H418" s="4" t="str">
        <f>IF(G418&lt;&gt;"",LOOKUP(G418,Personnel!$F$2:$F$1000,Personnel!$D$2:$D$1000),"")</f>
        <v/>
      </c>
      <c r="I418" s="4"/>
      <c r="J418" s="4"/>
      <c r="K418" s="79"/>
      <c r="L418" s="79"/>
      <c r="M418" s="4" t="str">
        <f>IF(Adresse[[#This Row],[Nombre de Boites ]]=SUM(Adresse[[#This Row],[Nombre de Distribués]:[Nombre de Non-Distribué ]]),"VRAI","ERREUR")</f>
        <v>ERREUR</v>
      </c>
    </row>
    <row r="419" spans="1:13" x14ac:dyDescent="0.3">
      <c r="A419" s="17" t="s">
        <v>9</v>
      </c>
      <c r="B419" s="17" t="s">
        <v>11</v>
      </c>
      <c r="C419" s="17" t="s">
        <v>25</v>
      </c>
      <c r="D419" s="17" t="s">
        <v>265</v>
      </c>
      <c r="E419" s="34" t="str">
        <f t="shared" si="6"/>
        <v>Janzé | Allée Des Ecobuts</v>
      </c>
      <c r="F419" s="2">
        <v>3</v>
      </c>
      <c r="G419" s="2"/>
      <c r="H419" s="4" t="str">
        <f>IF(G419&lt;&gt;"",LOOKUP(G419,Personnel!$F$2:$F$1000,Personnel!$D$2:$D$1000),"")</f>
        <v/>
      </c>
      <c r="I419" s="4"/>
      <c r="J419" s="4"/>
      <c r="K419" s="79"/>
      <c r="L419" s="79"/>
      <c r="M419" s="4" t="str">
        <f>IF(Adresse[[#This Row],[Nombre de Boites ]]=SUM(Adresse[[#This Row],[Nombre de Distribués]:[Nombre de Non-Distribué ]]),"VRAI","ERREUR")</f>
        <v>ERREUR</v>
      </c>
    </row>
    <row r="420" spans="1:13" x14ac:dyDescent="0.3">
      <c r="A420" s="17" t="s">
        <v>9</v>
      </c>
      <c r="B420" s="17" t="s">
        <v>1</v>
      </c>
      <c r="C420" s="17"/>
      <c r="D420" s="17" t="s">
        <v>266</v>
      </c>
      <c r="E420" s="34" t="str">
        <f t="shared" si="6"/>
        <v>Janzé | Rue Emile Zola</v>
      </c>
      <c r="F420" s="2">
        <v>24</v>
      </c>
      <c r="G420" s="2"/>
      <c r="H420" s="4" t="str">
        <f>IF(G420&lt;&gt;"",LOOKUP(G420,Personnel!$F$2:$F$1000,Personnel!$D$2:$D$1000),"")</f>
        <v/>
      </c>
      <c r="I420" s="4"/>
      <c r="J420" s="4"/>
      <c r="K420" s="79"/>
      <c r="L420" s="79"/>
      <c r="M420" s="4" t="str">
        <f>IF(Adresse[[#This Row],[Nombre de Boites ]]=SUM(Adresse[[#This Row],[Nombre de Distribués]:[Nombre de Non-Distribué ]]),"VRAI","ERREUR")</f>
        <v>ERREUR</v>
      </c>
    </row>
    <row r="421" spans="1:13" x14ac:dyDescent="0.3">
      <c r="A421" s="17" t="s">
        <v>9</v>
      </c>
      <c r="B421" s="17" t="s">
        <v>146</v>
      </c>
      <c r="C421" s="17" t="s">
        <v>27</v>
      </c>
      <c r="D421" s="17" t="s">
        <v>267</v>
      </c>
      <c r="E421" s="34" t="str">
        <f t="shared" si="6"/>
        <v>Janzé | Lieu-Dit L' Epralaye</v>
      </c>
      <c r="F421" s="2">
        <v>3</v>
      </c>
      <c r="G421" s="2"/>
      <c r="H421" s="4" t="str">
        <f>IF(G421&lt;&gt;"",LOOKUP(G421,Personnel!$F$2:$F$1000,Personnel!$D$2:$D$1000),"")</f>
        <v/>
      </c>
      <c r="I421" s="4"/>
      <c r="J421" s="4"/>
      <c r="K421" s="79"/>
      <c r="L421" s="79"/>
      <c r="M421" s="4" t="str">
        <f>IF(Adresse[[#This Row],[Nombre de Boites ]]=SUM(Adresse[[#This Row],[Nombre de Distribués]:[Nombre de Non-Distribué ]]),"VRAI","ERREUR")</f>
        <v>ERREUR</v>
      </c>
    </row>
    <row r="422" spans="1:13" x14ac:dyDescent="0.3">
      <c r="A422" s="17" t="s">
        <v>9</v>
      </c>
      <c r="B422" s="17" t="s">
        <v>146</v>
      </c>
      <c r="C422" s="17" t="s">
        <v>27</v>
      </c>
      <c r="D422" s="17" t="s">
        <v>268</v>
      </c>
      <c r="E422" s="34" t="str">
        <f t="shared" si="6"/>
        <v>Janzé | Lieu-Dit L' Euche</v>
      </c>
      <c r="F422" s="2">
        <v>1</v>
      </c>
      <c r="G422" s="2"/>
      <c r="H422" s="4" t="str">
        <f>IF(G422&lt;&gt;"",LOOKUP(G422,Personnel!$F$2:$F$1000,Personnel!$D$2:$D$1000),"")</f>
        <v/>
      </c>
      <c r="I422" s="4"/>
      <c r="J422" s="4"/>
      <c r="K422" s="79"/>
      <c r="L422" s="79"/>
      <c r="M422" s="4" t="str">
        <f>IF(Adresse[[#This Row],[Nombre de Boites ]]=SUM(Adresse[[#This Row],[Nombre de Distribués]:[Nombre de Non-Distribué ]]),"VRAI","ERREUR")</f>
        <v>ERREUR</v>
      </c>
    </row>
    <row r="423" spans="1:13" x14ac:dyDescent="0.3">
      <c r="A423" s="17" t="s">
        <v>9</v>
      </c>
      <c r="B423" s="17" t="s">
        <v>146</v>
      </c>
      <c r="C423" s="17" t="s">
        <v>27</v>
      </c>
      <c r="D423" s="17" t="s">
        <v>269</v>
      </c>
      <c r="E423" s="34" t="str">
        <f t="shared" si="6"/>
        <v>Janzé | Lieu-Dit L' Epine</v>
      </c>
      <c r="F423" s="2">
        <v>5</v>
      </c>
      <c r="G423" s="2"/>
      <c r="H423" s="4" t="str">
        <f>IF(G423&lt;&gt;"",LOOKUP(G423,Personnel!$F$2:$F$1000,Personnel!$D$2:$D$1000),"")</f>
        <v/>
      </c>
      <c r="I423" s="4"/>
      <c r="J423" s="4"/>
      <c r="K423" s="79"/>
      <c r="L423" s="79"/>
      <c r="M423" s="4" t="str">
        <f>IF(Adresse[[#This Row],[Nombre de Boites ]]=SUM(Adresse[[#This Row],[Nombre de Distribués]:[Nombre de Non-Distribué ]]),"VRAI","ERREUR")</f>
        <v>ERREUR</v>
      </c>
    </row>
    <row r="424" spans="1:13" x14ac:dyDescent="0.3">
      <c r="A424" s="17" t="s">
        <v>9</v>
      </c>
      <c r="B424" s="17" t="s">
        <v>146</v>
      </c>
      <c r="C424" s="17" t="s">
        <v>28</v>
      </c>
      <c r="D424" s="17" t="s">
        <v>270</v>
      </c>
      <c r="E424" s="34" t="str">
        <f t="shared" si="6"/>
        <v>Janzé | Lieu-Dit La Ferme</v>
      </c>
      <c r="F424" s="2">
        <v>2</v>
      </c>
      <c r="G424" s="2"/>
      <c r="H424" s="4" t="str">
        <f>IF(G424&lt;&gt;"",LOOKUP(G424,Personnel!$F$2:$F$1000,Personnel!$D$2:$D$1000),"")</f>
        <v/>
      </c>
      <c r="I424" s="4"/>
      <c r="J424" s="4"/>
      <c r="K424" s="79"/>
      <c r="L424" s="79"/>
      <c r="M424" s="4" t="str">
        <f>IF(Adresse[[#This Row],[Nombre de Boites ]]=SUM(Adresse[[#This Row],[Nombre de Distribués]:[Nombre de Non-Distribué ]]),"VRAI","ERREUR")</f>
        <v>ERREUR</v>
      </c>
    </row>
    <row r="425" spans="1:13" x14ac:dyDescent="0.3">
      <c r="A425" s="17" t="s">
        <v>9</v>
      </c>
      <c r="B425" s="17" t="s">
        <v>1</v>
      </c>
      <c r="C425" s="17"/>
      <c r="D425" s="17" t="s">
        <v>271</v>
      </c>
      <c r="E425" s="34" t="str">
        <f t="shared" si="6"/>
        <v>Janzé | Rue Flandres Dunkerque</v>
      </c>
      <c r="F425" s="2">
        <v>37</v>
      </c>
      <c r="G425" s="2"/>
      <c r="H425" s="4" t="str">
        <f>IF(G425&lt;&gt;"",LOOKUP(G425,Personnel!$F$2:$F$1000,Personnel!$D$2:$D$1000),"")</f>
        <v/>
      </c>
      <c r="I425" s="4"/>
      <c r="J425" s="4"/>
      <c r="K425" s="79"/>
      <c r="L425" s="79"/>
      <c r="M425" s="4" t="str">
        <f>IF(Adresse[[#This Row],[Nombre de Boites ]]=SUM(Adresse[[#This Row],[Nombre de Distribués]:[Nombre de Non-Distribué ]]),"VRAI","ERREUR")</f>
        <v>ERREUR</v>
      </c>
    </row>
    <row r="426" spans="1:13" x14ac:dyDescent="0.3">
      <c r="A426" s="17" t="s">
        <v>9</v>
      </c>
      <c r="B426" s="17" t="s">
        <v>1</v>
      </c>
      <c r="C426" s="17" t="s">
        <v>140</v>
      </c>
      <c r="D426" s="17" t="s">
        <v>272</v>
      </c>
      <c r="E426" s="34" t="str">
        <f t="shared" si="6"/>
        <v>Janzé | Rue De La Fontaine</v>
      </c>
      <c r="F426" s="2">
        <v>15</v>
      </c>
      <c r="G426" s="2"/>
      <c r="H426" s="4" t="str">
        <f>IF(G426&lt;&gt;"",LOOKUP(G426,Personnel!$F$2:$F$1000,Personnel!$D$2:$D$1000),"")</f>
        <v/>
      </c>
      <c r="I426" s="4"/>
      <c r="J426" s="4"/>
      <c r="K426" s="79"/>
      <c r="L426" s="79"/>
      <c r="M426" s="4" t="str">
        <f>IF(Adresse[[#This Row],[Nombre de Boites ]]=SUM(Adresse[[#This Row],[Nombre de Distribués]:[Nombre de Non-Distribué ]]),"VRAI","ERREUR")</f>
        <v>ERREUR</v>
      </c>
    </row>
    <row r="427" spans="1:13" x14ac:dyDescent="0.3">
      <c r="A427" s="17" t="s">
        <v>9</v>
      </c>
      <c r="B427" s="17" t="s">
        <v>146</v>
      </c>
      <c r="C427" s="17" t="s">
        <v>28</v>
      </c>
      <c r="D427" s="17" t="s">
        <v>273</v>
      </c>
      <c r="E427" s="34" t="str">
        <f t="shared" si="6"/>
        <v>Janzé | Lieu-Dit La Forge</v>
      </c>
      <c r="F427" s="2">
        <v>3</v>
      </c>
      <c r="G427" s="2"/>
      <c r="H427" s="4" t="str">
        <f>IF(G427&lt;&gt;"",LOOKUP(G427,Personnel!$F$2:$F$1000,Personnel!$D$2:$D$1000),"")</f>
        <v/>
      </c>
      <c r="I427" s="4"/>
      <c r="J427" s="4"/>
      <c r="K427" s="79"/>
      <c r="L427" s="79"/>
      <c r="M427" s="4" t="str">
        <f>IF(Adresse[[#This Row],[Nombre de Boites ]]=SUM(Adresse[[#This Row],[Nombre de Distribués]:[Nombre de Non-Distribué ]]),"VRAI","ERREUR")</f>
        <v>ERREUR</v>
      </c>
    </row>
    <row r="428" spans="1:13" x14ac:dyDescent="0.3">
      <c r="A428" s="17" t="s">
        <v>9</v>
      </c>
      <c r="B428" s="17" t="s">
        <v>1</v>
      </c>
      <c r="C428" s="17" t="s">
        <v>25</v>
      </c>
      <c r="D428" s="17" t="s">
        <v>274</v>
      </c>
      <c r="E428" s="34" t="str">
        <f t="shared" si="6"/>
        <v>Janzé | Rue Des Forgerons</v>
      </c>
      <c r="F428" s="2">
        <v>19</v>
      </c>
      <c r="G428" s="2"/>
      <c r="H428" s="4" t="str">
        <f>IF(G428&lt;&gt;"",LOOKUP(G428,Personnel!$F$2:$F$1000,Personnel!$D$2:$D$1000),"")</f>
        <v/>
      </c>
      <c r="I428" s="4"/>
      <c r="J428" s="4"/>
      <c r="K428" s="79"/>
      <c r="L428" s="79"/>
      <c r="M428" s="4" t="str">
        <f>IF(Adresse[[#This Row],[Nombre de Boites ]]=SUM(Adresse[[#This Row],[Nombre de Distribués]:[Nombre de Non-Distribué ]]),"VRAI","ERREUR")</f>
        <v>ERREUR</v>
      </c>
    </row>
    <row r="429" spans="1:13" x14ac:dyDescent="0.3">
      <c r="A429" s="17" t="s">
        <v>9</v>
      </c>
      <c r="B429" s="17" t="s">
        <v>146</v>
      </c>
      <c r="C429" s="17" t="s">
        <v>30</v>
      </c>
      <c r="D429" s="17" t="s">
        <v>275</v>
      </c>
      <c r="E429" s="34" t="str">
        <f t="shared" si="6"/>
        <v>Janzé | Lieu-Dit Les Fourches</v>
      </c>
      <c r="F429" s="2">
        <v>7</v>
      </c>
      <c r="G429" s="2"/>
      <c r="H429" s="4" t="str">
        <f>IF(G429&lt;&gt;"",LOOKUP(G429,Personnel!$F$2:$F$1000,Personnel!$D$2:$D$1000),"")</f>
        <v/>
      </c>
      <c r="I429" s="4"/>
      <c r="J429" s="4"/>
      <c r="K429" s="79"/>
      <c r="L429" s="79"/>
      <c r="M429" s="4" t="str">
        <f>IF(Adresse[[#This Row],[Nombre de Boites ]]=SUM(Adresse[[#This Row],[Nombre de Distribués]:[Nombre de Non-Distribué ]]),"VRAI","ERREUR")</f>
        <v>ERREUR</v>
      </c>
    </row>
    <row r="430" spans="1:13" x14ac:dyDescent="0.3">
      <c r="A430" s="17" t="s">
        <v>9</v>
      </c>
      <c r="B430" s="17" t="s">
        <v>146</v>
      </c>
      <c r="C430" s="17" t="s">
        <v>28</v>
      </c>
      <c r="D430" s="17" t="s">
        <v>276</v>
      </c>
      <c r="E430" s="34" t="str">
        <f t="shared" si="6"/>
        <v>Janzé | Lieu-Dit La Foutière</v>
      </c>
      <c r="F430" s="2">
        <v>1</v>
      </c>
      <c r="G430" s="2"/>
      <c r="H430" s="4" t="str">
        <f>IF(G430&lt;&gt;"",LOOKUP(G430,Personnel!$F$2:$F$1000,Personnel!$D$2:$D$1000),"")</f>
        <v/>
      </c>
      <c r="I430" s="4"/>
      <c r="J430" s="4"/>
      <c r="K430" s="79"/>
      <c r="L430" s="79"/>
      <c r="M430" s="4" t="str">
        <f>IF(Adresse[[#This Row],[Nombre de Boites ]]=SUM(Adresse[[#This Row],[Nombre de Distribués]:[Nombre de Non-Distribué ]]),"VRAI","ERREUR")</f>
        <v>ERREUR</v>
      </c>
    </row>
    <row r="431" spans="1:13" x14ac:dyDescent="0.3">
      <c r="A431" s="17" t="s">
        <v>9</v>
      </c>
      <c r="B431" s="17" t="s">
        <v>146</v>
      </c>
      <c r="C431" s="17" t="s">
        <v>28</v>
      </c>
      <c r="D431" s="17" t="s">
        <v>277</v>
      </c>
      <c r="E431" s="34" t="str">
        <f t="shared" si="6"/>
        <v>Janzé | Lieu-Dit La Franceule</v>
      </c>
      <c r="F431" s="2">
        <v>5</v>
      </c>
      <c r="G431" s="2"/>
      <c r="H431" s="4" t="str">
        <f>IF(G431&lt;&gt;"",LOOKUP(G431,Personnel!$F$2:$F$1000,Personnel!$D$2:$D$1000),"")</f>
        <v/>
      </c>
      <c r="I431" s="4"/>
      <c r="J431" s="4"/>
      <c r="K431" s="79"/>
      <c r="L431" s="79"/>
      <c r="M431" s="4" t="str">
        <f>IF(Adresse[[#This Row],[Nombre de Boites ]]=SUM(Adresse[[#This Row],[Nombre de Distribués]:[Nombre de Non-Distribué ]]),"VRAI","ERREUR")</f>
        <v>ERREUR</v>
      </c>
    </row>
    <row r="432" spans="1:13" x14ac:dyDescent="0.3">
      <c r="A432" s="17" t="s">
        <v>9</v>
      </c>
      <c r="B432" s="17" t="s">
        <v>146</v>
      </c>
      <c r="C432" s="17" t="s">
        <v>29</v>
      </c>
      <c r="D432" s="17" t="s">
        <v>278</v>
      </c>
      <c r="E432" s="34" t="str">
        <f t="shared" si="6"/>
        <v>Janzé | Lieu-Dit Le Fresne</v>
      </c>
      <c r="F432" s="2">
        <v>1</v>
      </c>
      <c r="G432" s="2"/>
      <c r="H432" s="4" t="str">
        <f>IF(G432&lt;&gt;"",LOOKUP(G432,Personnel!$F$2:$F$1000,Personnel!$D$2:$D$1000),"")</f>
        <v/>
      </c>
      <c r="I432" s="4"/>
      <c r="J432" s="4"/>
      <c r="K432" s="79"/>
      <c r="L432" s="79"/>
      <c r="M432" s="4" t="str">
        <f>IF(Adresse[[#This Row],[Nombre de Boites ]]=SUM(Adresse[[#This Row],[Nombre de Distribués]:[Nombre de Non-Distribué ]]),"VRAI","ERREUR")</f>
        <v>ERREUR</v>
      </c>
    </row>
    <row r="433" spans="1:13" x14ac:dyDescent="0.3">
      <c r="A433" s="17" t="s">
        <v>9</v>
      </c>
      <c r="B433" s="17" t="s">
        <v>146</v>
      </c>
      <c r="C433" s="17" t="s">
        <v>28</v>
      </c>
      <c r="D433" s="17" t="s">
        <v>279</v>
      </c>
      <c r="E433" s="34" t="str">
        <f t="shared" si="6"/>
        <v>Janzé | Lieu-Dit La Frogerie</v>
      </c>
      <c r="F433" s="2">
        <v>1</v>
      </c>
      <c r="G433" s="2"/>
      <c r="H433" s="4" t="str">
        <f>IF(G433&lt;&gt;"",LOOKUP(G433,Personnel!$F$2:$F$1000,Personnel!$D$2:$D$1000),"")</f>
        <v/>
      </c>
      <c r="I433" s="4"/>
      <c r="J433" s="4"/>
      <c r="K433" s="79"/>
      <c r="L433" s="79"/>
      <c r="M433" s="4" t="str">
        <f>IF(Adresse[[#This Row],[Nombre de Boites ]]=SUM(Adresse[[#This Row],[Nombre de Distribués]:[Nombre de Non-Distribué ]]),"VRAI","ERREUR")</f>
        <v>ERREUR</v>
      </c>
    </row>
    <row r="434" spans="1:13" x14ac:dyDescent="0.3">
      <c r="A434" s="17" t="s">
        <v>9</v>
      </c>
      <c r="B434" s="17" t="s">
        <v>146</v>
      </c>
      <c r="C434" s="17"/>
      <c r="D434" s="17" t="s">
        <v>280</v>
      </c>
      <c r="E434" s="34" t="str">
        <f t="shared" si="6"/>
        <v>Janzé | Lieu-Dit Gaigne</v>
      </c>
      <c r="F434" s="2">
        <v>2</v>
      </c>
      <c r="G434" s="2"/>
      <c r="H434" s="4" t="str">
        <f>IF(G434&lt;&gt;"",LOOKUP(G434,Personnel!$F$2:$F$1000,Personnel!$D$2:$D$1000),"")</f>
        <v/>
      </c>
      <c r="I434" s="4"/>
      <c r="J434" s="4"/>
      <c r="K434" s="79"/>
      <c r="L434" s="79"/>
      <c r="M434" s="4" t="str">
        <f>IF(Adresse[[#This Row],[Nombre de Boites ]]=SUM(Adresse[[#This Row],[Nombre de Distribués]:[Nombre de Non-Distribué ]]),"VRAI","ERREUR")</f>
        <v>ERREUR</v>
      </c>
    </row>
    <row r="435" spans="1:13" x14ac:dyDescent="0.3">
      <c r="A435" s="17" t="s">
        <v>9</v>
      </c>
      <c r="B435" s="17" t="s">
        <v>12</v>
      </c>
      <c r="C435" s="17" t="s">
        <v>26</v>
      </c>
      <c r="D435" s="17" t="s">
        <v>281</v>
      </c>
      <c r="E435" s="34" t="str">
        <f t="shared" si="6"/>
        <v>Janzé | Avenue Du Gal de Langle De Carly</v>
      </c>
      <c r="F435" s="2">
        <v>50</v>
      </c>
      <c r="G435" s="2"/>
      <c r="H435" s="4" t="str">
        <f>IF(G435&lt;&gt;"",LOOKUP(G435,Personnel!$F$2:$F$1000,Personnel!$D$2:$D$1000),"")</f>
        <v/>
      </c>
      <c r="I435" s="4"/>
      <c r="J435" s="4"/>
      <c r="K435" s="79"/>
      <c r="L435" s="79"/>
      <c r="M435" s="4" t="str">
        <f>IF(Adresse[[#This Row],[Nombre de Boites ]]=SUM(Adresse[[#This Row],[Nombre de Distribués]:[Nombre de Non-Distribué ]]),"VRAI","ERREUR")</f>
        <v>ERREUR</v>
      </c>
    </row>
    <row r="436" spans="1:13" x14ac:dyDescent="0.3">
      <c r="A436" s="17" t="s">
        <v>9</v>
      </c>
      <c r="B436" s="17" t="s">
        <v>13</v>
      </c>
      <c r="C436" s="17"/>
      <c r="D436" s="17" t="s">
        <v>282</v>
      </c>
      <c r="E436" s="34" t="str">
        <f t="shared" si="6"/>
        <v>Janzé | Boulevard Gambetta</v>
      </c>
      <c r="F436" s="2">
        <v>17</v>
      </c>
      <c r="G436" s="2"/>
      <c r="H436" s="4" t="str">
        <f>IF(G436&lt;&gt;"",LOOKUP(G436,Personnel!$F$2:$F$1000,Personnel!$D$2:$D$1000),"")</f>
        <v/>
      </c>
      <c r="I436" s="4"/>
      <c r="J436" s="4"/>
      <c r="K436" s="79"/>
      <c r="L436" s="79"/>
      <c r="M436" s="4" t="str">
        <f>IF(Adresse[[#This Row],[Nombre de Boites ]]=SUM(Adresse[[#This Row],[Nombre de Distribués]:[Nombre de Non-Distribué ]]),"VRAI","ERREUR")</f>
        <v>ERREUR</v>
      </c>
    </row>
    <row r="437" spans="1:13" x14ac:dyDescent="0.3">
      <c r="A437" s="17" t="s">
        <v>9</v>
      </c>
      <c r="B437" s="17" t="s">
        <v>17</v>
      </c>
      <c r="C437" s="17"/>
      <c r="D437" s="17" t="s">
        <v>282</v>
      </c>
      <c r="E437" s="34" t="str">
        <f t="shared" si="6"/>
        <v>Janzé | Passage Gambetta</v>
      </c>
      <c r="F437" s="2">
        <v>1</v>
      </c>
      <c r="G437" s="2"/>
      <c r="H437" s="4" t="str">
        <f>IF(G437&lt;&gt;"",LOOKUP(G437,Personnel!$F$2:$F$1000,Personnel!$D$2:$D$1000),"")</f>
        <v/>
      </c>
      <c r="I437" s="4"/>
      <c r="J437" s="4"/>
      <c r="K437" s="79"/>
      <c r="L437" s="79"/>
      <c r="M437" s="4" t="str">
        <f>IF(Adresse[[#This Row],[Nombre de Boites ]]=SUM(Adresse[[#This Row],[Nombre de Distribués]:[Nombre de Non-Distribué ]]),"VRAI","ERREUR")</f>
        <v>ERREUR</v>
      </c>
    </row>
    <row r="438" spans="1:13" x14ac:dyDescent="0.3">
      <c r="A438" s="17" t="s">
        <v>9</v>
      </c>
      <c r="B438" s="17" t="s">
        <v>146</v>
      </c>
      <c r="C438" s="17" t="s">
        <v>28</v>
      </c>
      <c r="D438" s="17" t="s">
        <v>283</v>
      </c>
      <c r="E438" s="34" t="str">
        <f t="shared" si="6"/>
        <v>Janzé | Lieu-Dit La Garde</v>
      </c>
      <c r="F438" s="2">
        <v>1</v>
      </c>
      <c r="G438" s="2"/>
      <c r="H438" s="4" t="str">
        <f>IF(G438&lt;&gt;"",LOOKUP(G438,Personnel!$F$2:$F$1000,Personnel!$D$2:$D$1000),"")</f>
        <v/>
      </c>
      <c r="I438" s="4"/>
      <c r="J438" s="4"/>
      <c r="K438" s="79"/>
      <c r="L438" s="79"/>
      <c r="M438" s="4" t="str">
        <f>IF(Adresse[[#This Row],[Nombre de Boites ]]=SUM(Adresse[[#This Row],[Nombre de Distribués]:[Nombre de Non-Distribué ]]),"VRAI","ERREUR")</f>
        <v>ERREUR</v>
      </c>
    </row>
    <row r="439" spans="1:13" x14ac:dyDescent="0.3">
      <c r="A439" s="17" t="s">
        <v>9</v>
      </c>
      <c r="B439" s="17" t="s">
        <v>15</v>
      </c>
      <c r="C439" s="17" t="s">
        <v>140</v>
      </c>
      <c r="D439" s="17" t="s">
        <v>284</v>
      </c>
      <c r="E439" s="34" t="str">
        <f t="shared" si="6"/>
        <v>Janzé | Impasse De La Gare</v>
      </c>
      <c r="F439" s="2">
        <v>9</v>
      </c>
      <c r="G439" s="2"/>
      <c r="H439" s="4" t="str">
        <f>IF(G439&lt;&gt;"",LOOKUP(G439,Personnel!$F$2:$F$1000,Personnel!$D$2:$D$1000),"")</f>
        <v/>
      </c>
      <c r="I439" s="4"/>
      <c r="J439" s="4"/>
      <c r="K439" s="79"/>
      <c r="L439" s="79"/>
      <c r="M439" s="4" t="str">
        <f>IF(Adresse[[#This Row],[Nombre de Boites ]]=SUM(Adresse[[#This Row],[Nombre de Distribués]:[Nombre de Non-Distribué ]]),"VRAI","ERREUR")</f>
        <v>ERREUR</v>
      </c>
    </row>
    <row r="440" spans="1:13" x14ac:dyDescent="0.3">
      <c r="A440" s="17" t="s">
        <v>9</v>
      </c>
      <c r="B440" s="17" t="s">
        <v>146</v>
      </c>
      <c r="C440" s="17"/>
      <c r="D440" s="17" t="s">
        <v>285</v>
      </c>
      <c r="E440" s="34" t="str">
        <f t="shared" si="6"/>
        <v>Janzé | Lieu-Dit Garmeaux</v>
      </c>
      <c r="F440" s="2">
        <v>3</v>
      </c>
      <c r="G440" s="2"/>
      <c r="H440" s="4" t="str">
        <f>IF(G440&lt;&gt;"",LOOKUP(G440,Personnel!$F$2:$F$1000,Personnel!$D$2:$D$1000),"")</f>
        <v/>
      </c>
      <c r="I440" s="4"/>
      <c r="J440" s="4"/>
      <c r="K440" s="79"/>
      <c r="L440" s="79"/>
      <c r="M440" s="4" t="str">
        <f>IF(Adresse[[#This Row],[Nombre de Boites ]]=SUM(Adresse[[#This Row],[Nombre de Distribués]:[Nombre de Non-Distribué ]]),"VRAI","ERREUR")</f>
        <v>ERREUR</v>
      </c>
    </row>
    <row r="441" spans="1:13" x14ac:dyDescent="0.3">
      <c r="A441" s="17" t="s">
        <v>9</v>
      </c>
      <c r="B441" s="17" t="s">
        <v>146</v>
      </c>
      <c r="C441" s="17"/>
      <c r="D441" s="17" t="s">
        <v>286</v>
      </c>
      <c r="E441" s="34" t="str">
        <f t="shared" si="6"/>
        <v>Janzé | Lieu-Dit Gautier</v>
      </c>
      <c r="F441" s="2">
        <v>1</v>
      </c>
      <c r="G441" s="2"/>
      <c r="H441" s="4" t="str">
        <f>IF(G441&lt;&gt;"",LOOKUP(G441,Personnel!$F$2:$F$1000,Personnel!$D$2:$D$1000),"")</f>
        <v/>
      </c>
      <c r="I441" s="4"/>
      <c r="J441" s="4"/>
      <c r="K441" s="79"/>
      <c r="L441" s="79"/>
      <c r="M441" s="4" t="str">
        <f>IF(Adresse[[#This Row],[Nombre de Boites ]]=SUM(Adresse[[#This Row],[Nombre de Distribués]:[Nombre de Non-Distribué ]]),"VRAI","ERREUR")</f>
        <v>ERREUR</v>
      </c>
    </row>
    <row r="442" spans="1:13" x14ac:dyDescent="0.3">
      <c r="A442" s="17" t="s">
        <v>9</v>
      </c>
      <c r="B442" s="17" t="s">
        <v>12</v>
      </c>
      <c r="C442" s="17" t="s">
        <v>26</v>
      </c>
      <c r="D442" s="17" t="s">
        <v>287</v>
      </c>
      <c r="E442" s="34" t="str">
        <f t="shared" si="6"/>
        <v>Janzé | Avenue Du Général De Gaulle</v>
      </c>
      <c r="F442" s="2">
        <v>26</v>
      </c>
      <c r="G442" s="2"/>
      <c r="H442" s="4" t="str">
        <f>IF(G442&lt;&gt;"",LOOKUP(G442,Personnel!$F$2:$F$1000,Personnel!$D$2:$D$1000),"")</f>
        <v/>
      </c>
      <c r="I442" s="4"/>
      <c r="J442" s="4"/>
      <c r="K442" s="79"/>
      <c r="L442" s="79"/>
      <c r="M442" s="4" t="str">
        <f>IF(Adresse[[#This Row],[Nombre de Boites ]]=SUM(Adresse[[#This Row],[Nombre de Distribués]:[Nombre de Non-Distribué ]]),"VRAI","ERREUR")</f>
        <v>ERREUR</v>
      </c>
    </row>
    <row r="443" spans="1:13" x14ac:dyDescent="0.3">
      <c r="A443" s="17" t="s">
        <v>9</v>
      </c>
      <c r="B443" s="17" t="s">
        <v>1</v>
      </c>
      <c r="C443" s="17" t="s">
        <v>25</v>
      </c>
      <c r="D443" s="17" t="s">
        <v>288</v>
      </c>
      <c r="E443" s="34" t="str">
        <f t="shared" si="6"/>
        <v>Janzé | Rue Des Genets</v>
      </c>
      <c r="F443" s="2">
        <v>49</v>
      </c>
      <c r="G443" s="2"/>
      <c r="H443" s="4" t="str">
        <f>IF(G443&lt;&gt;"",LOOKUP(G443,Personnel!$F$2:$F$1000,Personnel!$D$2:$D$1000),"")</f>
        <v/>
      </c>
      <c r="I443" s="4"/>
      <c r="J443" s="4"/>
      <c r="K443" s="79"/>
      <c r="L443" s="79"/>
      <c r="M443" s="4" t="str">
        <f>IF(Adresse[[#This Row],[Nombre de Boites ]]=SUM(Adresse[[#This Row],[Nombre de Distribués]:[Nombre de Non-Distribué ]]),"VRAI","ERREUR")</f>
        <v>ERREUR</v>
      </c>
    </row>
    <row r="444" spans="1:13" x14ac:dyDescent="0.3">
      <c r="A444" s="17" t="s">
        <v>9</v>
      </c>
      <c r="B444" s="17" t="s">
        <v>11</v>
      </c>
      <c r="C444" s="17" t="s">
        <v>25</v>
      </c>
      <c r="D444" s="17" t="s">
        <v>289</v>
      </c>
      <c r="E444" s="34" t="str">
        <f t="shared" si="6"/>
        <v>Janzé | Allée Des Glenans</v>
      </c>
      <c r="F444" s="2">
        <v>15</v>
      </c>
      <c r="G444" s="2"/>
      <c r="H444" s="4" t="str">
        <f>IF(G444&lt;&gt;"",LOOKUP(G444,Personnel!$F$2:$F$1000,Personnel!$D$2:$D$1000),"")</f>
        <v/>
      </c>
      <c r="I444" s="4"/>
      <c r="J444" s="4"/>
      <c r="K444" s="79"/>
      <c r="L444" s="79"/>
      <c r="M444" s="4" t="str">
        <f>IF(Adresse[[#This Row],[Nombre de Boites ]]=SUM(Adresse[[#This Row],[Nombre de Distribués]:[Nombre de Non-Distribué ]]),"VRAI","ERREUR")</f>
        <v>ERREUR</v>
      </c>
    </row>
    <row r="445" spans="1:13" x14ac:dyDescent="0.3">
      <c r="A445" s="17" t="s">
        <v>9</v>
      </c>
      <c r="B445" s="17" t="s">
        <v>146</v>
      </c>
      <c r="C445" s="17" t="s">
        <v>28</v>
      </c>
      <c r="D445" s="17" t="s">
        <v>290</v>
      </c>
      <c r="E445" s="34" t="str">
        <f t="shared" si="6"/>
        <v>Janzé | Lieu-Dit La Godfrière</v>
      </c>
      <c r="F445" s="2">
        <v>4</v>
      </c>
      <c r="G445" s="2"/>
      <c r="H445" s="4" t="str">
        <f>IF(G445&lt;&gt;"",LOOKUP(G445,Personnel!$F$2:$F$1000,Personnel!$D$2:$D$1000),"")</f>
        <v/>
      </c>
      <c r="I445" s="4"/>
      <c r="J445" s="4"/>
      <c r="K445" s="79"/>
      <c r="L445" s="79"/>
      <c r="M445" s="4" t="str">
        <f>IF(Adresse[[#This Row],[Nombre de Boites ]]=SUM(Adresse[[#This Row],[Nombre de Distribués]:[Nombre de Non-Distribué ]]),"VRAI","ERREUR")</f>
        <v>ERREUR</v>
      </c>
    </row>
    <row r="446" spans="1:13" x14ac:dyDescent="0.3">
      <c r="A446" s="17" t="s">
        <v>9</v>
      </c>
      <c r="B446" s="17" t="s">
        <v>146</v>
      </c>
      <c r="C446" s="17"/>
      <c r="D446" s="17" t="s">
        <v>291</v>
      </c>
      <c r="E446" s="34" t="str">
        <f t="shared" si="6"/>
        <v>Janzé | Lieu-Dit Gouail</v>
      </c>
      <c r="F446" s="2">
        <v>1</v>
      </c>
      <c r="G446" s="2"/>
      <c r="H446" s="4" t="str">
        <f>IF(G446&lt;&gt;"",LOOKUP(G446,Personnel!$F$2:$F$1000,Personnel!$D$2:$D$1000),"")</f>
        <v/>
      </c>
      <c r="I446" s="4"/>
      <c r="J446" s="4"/>
      <c r="K446" s="79"/>
      <c r="L446" s="79"/>
      <c r="M446" s="4" t="str">
        <f>IF(Adresse[[#This Row],[Nombre de Boites ]]=SUM(Adresse[[#This Row],[Nombre de Distribués]:[Nombre de Non-Distribué ]]),"VRAI","ERREUR")</f>
        <v>ERREUR</v>
      </c>
    </row>
    <row r="447" spans="1:13" x14ac:dyDescent="0.3">
      <c r="A447" s="17" t="s">
        <v>9</v>
      </c>
      <c r="B447" s="17" t="s">
        <v>146</v>
      </c>
      <c r="C447" s="17" t="s">
        <v>29</v>
      </c>
      <c r="D447" s="17" t="s">
        <v>292</v>
      </c>
      <c r="E447" s="34" t="str">
        <f t="shared" si="6"/>
        <v>Janzé | Lieu-Dit Le Grand Fresne</v>
      </c>
      <c r="F447" s="2">
        <v>2</v>
      </c>
      <c r="G447" s="2"/>
      <c r="H447" s="4" t="str">
        <f>IF(G447&lt;&gt;"",LOOKUP(G447,Personnel!$F$2:$F$1000,Personnel!$D$2:$D$1000),"")</f>
        <v/>
      </c>
      <c r="I447" s="4"/>
      <c r="J447" s="4"/>
      <c r="K447" s="79"/>
      <c r="L447" s="79"/>
      <c r="M447" s="4" t="str">
        <f>IF(Adresse[[#This Row],[Nombre de Boites ]]=SUM(Adresse[[#This Row],[Nombre de Distribués]:[Nombre de Non-Distribué ]]),"VRAI","ERREUR")</f>
        <v>ERREUR</v>
      </c>
    </row>
    <row r="448" spans="1:13" x14ac:dyDescent="0.3">
      <c r="A448" s="17" t="s">
        <v>9</v>
      </c>
      <c r="B448" s="17" t="s">
        <v>146</v>
      </c>
      <c r="C448" s="17" t="s">
        <v>29</v>
      </c>
      <c r="D448" s="17" t="s">
        <v>293</v>
      </c>
      <c r="E448" s="34" t="str">
        <f t="shared" si="6"/>
        <v>Janzé | Lieu-Dit Le Gravier</v>
      </c>
      <c r="F448" s="2">
        <v>1</v>
      </c>
      <c r="G448" s="2"/>
      <c r="H448" s="4" t="str">
        <f>IF(G448&lt;&gt;"",LOOKUP(G448,Personnel!$F$2:$F$1000,Personnel!$D$2:$D$1000),"")</f>
        <v/>
      </c>
      <c r="I448" s="4"/>
      <c r="J448" s="4"/>
      <c r="K448" s="79"/>
      <c r="L448" s="79"/>
      <c r="M448" s="4" t="str">
        <f>IF(Adresse[[#This Row],[Nombre de Boites ]]=SUM(Adresse[[#This Row],[Nombre de Distribués]:[Nombre de Non-Distribué ]]),"VRAI","ERREUR")</f>
        <v>ERREUR</v>
      </c>
    </row>
    <row r="449" spans="1:13" x14ac:dyDescent="0.3">
      <c r="A449" s="17" t="s">
        <v>9</v>
      </c>
      <c r="B449" s="17" t="s">
        <v>146</v>
      </c>
      <c r="C449" s="17" t="s">
        <v>30</v>
      </c>
      <c r="D449" s="17" t="s">
        <v>294</v>
      </c>
      <c r="E449" s="34" t="str">
        <f t="shared" si="6"/>
        <v>Janzé | Lieu-Dit Les Grées</v>
      </c>
      <c r="F449" s="2">
        <v>2</v>
      </c>
      <c r="G449" s="2"/>
      <c r="H449" s="4" t="str">
        <f>IF(G449&lt;&gt;"",LOOKUP(G449,Personnel!$F$2:$F$1000,Personnel!$D$2:$D$1000),"")</f>
        <v/>
      </c>
      <c r="I449" s="4"/>
      <c r="J449" s="4"/>
      <c r="K449" s="79"/>
      <c r="L449" s="79"/>
      <c r="M449" s="4" t="str">
        <f>IF(Adresse[[#This Row],[Nombre de Boites ]]=SUM(Adresse[[#This Row],[Nombre de Distribués]:[Nombre de Non-Distribué ]]),"VRAI","ERREUR")</f>
        <v>ERREUR</v>
      </c>
    </row>
    <row r="450" spans="1:13" x14ac:dyDescent="0.3">
      <c r="A450" s="17" t="s">
        <v>9</v>
      </c>
      <c r="B450" s="17" t="s">
        <v>146</v>
      </c>
      <c r="C450" s="17" t="s">
        <v>28</v>
      </c>
      <c r="D450" s="17" t="s">
        <v>295</v>
      </c>
      <c r="E450" s="34" t="str">
        <f t="shared" ref="E450:E513" si="7">TRIM(A450 &amp; " | " &amp; B450 &amp; " " &amp; IF(C450="", "", C450) &amp; " " &amp; D450)</f>
        <v>Janzé | Lieu-Dit La Griette</v>
      </c>
      <c r="F450" s="2">
        <v>4</v>
      </c>
      <c r="G450" s="2"/>
      <c r="H450" s="4" t="str">
        <f>IF(G450&lt;&gt;"",LOOKUP(G450,Personnel!$F$2:$F$1000,Personnel!$D$2:$D$1000),"")</f>
        <v/>
      </c>
      <c r="I450" s="4"/>
      <c r="J450" s="4"/>
      <c r="K450" s="79"/>
      <c r="L450" s="79"/>
      <c r="M450" s="4" t="str">
        <f>IF(Adresse[[#This Row],[Nombre de Boites ]]=SUM(Adresse[[#This Row],[Nombre de Distribués]:[Nombre de Non-Distribué ]]),"VRAI","ERREUR")</f>
        <v>ERREUR</v>
      </c>
    </row>
    <row r="451" spans="1:13" x14ac:dyDescent="0.3">
      <c r="A451" s="17" t="s">
        <v>9</v>
      </c>
      <c r="B451" s="17" t="s">
        <v>1</v>
      </c>
      <c r="C451" s="17" t="s">
        <v>24</v>
      </c>
      <c r="D451" s="17" t="s">
        <v>296</v>
      </c>
      <c r="E451" s="34" t="str">
        <f t="shared" si="7"/>
        <v>Janzé | Rue De Groix</v>
      </c>
      <c r="F451" s="2">
        <v>14</v>
      </c>
      <c r="G451" s="2"/>
      <c r="H451" s="4" t="str">
        <f>IF(G451&lt;&gt;"",LOOKUP(G451,Personnel!$F$2:$F$1000,Personnel!$D$2:$D$1000),"")</f>
        <v/>
      </c>
      <c r="I451" s="4"/>
      <c r="J451" s="4"/>
      <c r="K451" s="79"/>
      <c r="L451" s="79"/>
      <c r="M451" s="4" t="str">
        <f>IF(Adresse[[#This Row],[Nombre de Boites ]]=SUM(Adresse[[#This Row],[Nombre de Distribués]:[Nombre de Non-Distribué ]]),"VRAI","ERREUR")</f>
        <v>ERREUR</v>
      </c>
    </row>
    <row r="452" spans="1:13" x14ac:dyDescent="0.3">
      <c r="A452" s="17" t="s">
        <v>9</v>
      </c>
      <c r="B452" s="17" t="s">
        <v>146</v>
      </c>
      <c r="C452" s="17" t="s">
        <v>28</v>
      </c>
      <c r="D452" s="17" t="s">
        <v>297</v>
      </c>
      <c r="E452" s="34" t="str">
        <f t="shared" si="7"/>
        <v>Janzé | Lieu-Dit La Haie De Teillay</v>
      </c>
      <c r="F452" s="2">
        <v>2</v>
      </c>
      <c r="G452" s="2"/>
      <c r="H452" s="4" t="str">
        <f>IF(G452&lt;&gt;"",LOOKUP(G452,Personnel!$F$2:$F$1000,Personnel!$D$2:$D$1000),"")</f>
        <v/>
      </c>
      <c r="I452" s="4"/>
      <c r="J452" s="4"/>
      <c r="K452" s="79"/>
      <c r="L452" s="79"/>
      <c r="M452" s="4" t="str">
        <f>IF(Adresse[[#This Row],[Nombre de Boites ]]=SUM(Adresse[[#This Row],[Nombre de Distribués]:[Nombre de Non-Distribué ]]),"VRAI","ERREUR")</f>
        <v>ERREUR</v>
      </c>
    </row>
    <row r="453" spans="1:13" x14ac:dyDescent="0.3">
      <c r="A453" s="17" t="s">
        <v>9</v>
      </c>
      <c r="B453" s="17" t="s">
        <v>146</v>
      </c>
      <c r="C453" s="17" t="s">
        <v>28</v>
      </c>
      <c r="D453" s="17" t="s">
        <v>298</v>
      </c>
      <c r="E453" s="34" t="str">
        <f t="shared" si="7"/>
        <v>Janzé | Lieu-Dit La Haie Terrée</v>
      </c>
      <c r="F453" s="2">
        <v>2</v>
      </c>
      <c r="G453" s="2"/>
      <c r="H453" s="4" t="str">
        <f>IF(G453&lt;&gt;"",LOOKUP(G453,Personnel!$F$2:$F$1000,Personnel!$D$2:$D$1000),"")</f>
        <v/>
      </c>
      <c r="I453" s="4"/>
      <c r="J453" s="4"/>
      <c r="K453" s="79"/>
      <c r="L453" s="79"/>
      <c r="M453" s="4" t="str">
        <f>IF(Adresse[[#This Row],[Nombre de Boites ]]=SUM(Adresse[[#This Row],[Nombre de Distribués]:[Nombre de Non-Distribué ]]),"VRAI","ERREUR")</f>
        <v>ERREUR</v>
      </c>
    </row>
    <row r="454" spans="1:13" x14ac:dyDescent="0.3">
      <c r="A454" s="17" t="s">
        <v>9</v>
      </c>
      <c r="B454" s="17" t="s">
        <v>18</v>
      </c>
      <c r="C454" s="17" t="s">
        <v>25</v>
      </c>
      <c r="D454" s="17" t="s">
        <v>299</v>
      </c>
      <c r="E454" s="34" t="str">
        <f t="shared" si="7"/>
        <v>Janzé | Place Des Halles</v>
      </c>
      <c r="F454" s="2">
        <v>6</v>
      </c>
      <c r="G454" s="2"/>
      <c r="H454" s="4" t="str">
        <f>IF(G454&lt;&gt;"",LOOKUP(G454,Personnel!$F$2:$F$1000,Personnel!$D$2:$D$1000),"")</f>
        <v/>
      </c>
      <c r="I454" s="4"/>
      <c r="J454" s="4"/>
      <c r="K454" s="79"/>
      <c r="L454" s="79"/>
      <c r="M454" s="4" t="str">
        <f>IF(Adresse[[#This Row],[Nombre de Boites ]]=SUM(Adresse[[#This Row],[Nombre de Distribués]:[Nombre de Non-Distribué ]]),"VRAI","ERREUR")</f>
        <v>ERREUR</v>
      </c>
    </row>
    <row r="455" spans="1:13" x14ac:dyDescent="0.3">
      <c r="A455" s="17" t="s">
        <v>9</v>
      </c>
      <c r="B455" s="17" t="s">
        <v>1</v>
      </c>
      <c r="C455" s="17" t="s">
        <v>25</v>
      </c>
      <c r="D455" s="17" t="s">
        <v>300</v>
      </c>
      <c r="E455" s="34" t="str">
        <f t="shared" si="7"/>
        <v>Janzé | Rue Des Halles</v>
      </c>
      <c r="F455" s="2">
        <v>5</v>
      </c>
      <c r="G455" s="2"/>
      <c r="H455" s="4" t="str">
        <f>IF(G455&lt;&gt;"",LOOKUP(G455,Personnel!$F$2:$F$1000,Personnel!$D$2:$D$1000),"")</f>
        <v/>
      </c>
      <c r="I455" s="4"/>
      <c r="J455" s="4"/>
      <c r="K455" s="79"/>
      <c r="L455" s="79"/>
      <c r="M455" s="4" t="str">
        <f>IF(Adresse[[#This Row],[Nombre de Boites ]]=SUM(Adresse[[#This Row],[Nombre de Distribués]:[Nombre de Non-Distribué ]]),"VRAI","ERREUR")</f>
        <v>ERREUR</v>
      </c>
    </row>
    <row r="456" spans="1:13" x14ac:dyDescent="0.3">
      <c r="A456" s="17" t="s">
        <v>9</v>
      </c>
      <c r="B456" s="17" t="s">
        <v>1</v>
      </c>
      <c r="C456" s="17" t="s">
        <v>26</v>
      </c>
      <c r="D456" s="17" t="s">
        <v>301</v>
      </c>
      <c r="E456" s="34" t="str">
        <f t="shared" si="7"/>
        <v>Janzé | Rue Du Hardier</v>
      </c>
      <c r="F456" s="2">
        <v>3</v>
      </c>
      <c r="G456" s="2"/>
      <c r="H456" s="4" t="str">
        <f>IF(G456&lt;&gt;"",LOOKUP(G456,Personnel!$F$2:$F$1000,Personnel!$D$2:$D$1000),"")</f>
        <v/>
      </c>
      <c r="I456" s="4"/>
      <c r="J456" s="4"/>
      <c r="K456" s="79"/>
      <c r="L456" s="79"/>
      <c r="M456" s="4" t="str">
        <f>IF(Adresse[[#This Row],[Nombre de Boites ]]=SUM(Adresse[[#This Row],[Nombre de Distribués]:[Nombre de Non-Distribué ]]),"VRAI","ERREUR")</f>
        <v>ERREUR</v>
      </c>
    </row>
    <row r="457" spans="1:13" x14ac:dyDescent="0.3">
      <c r="A457" s="17" t="s">
        <v>9</v>
      </c>
      <c r="B457" s="17" t="s">
        <v>146</v>
      </c>
      <c r="C457" s="17" t="s">
        <v>29</v>
      </c>
      <c r="D457" s="17" t="s">
        <v>302</v>
      </c>
      <c r="E457" s="34" t="str">
        <f t="shared" si="7"/>
        <v>Janzé | Lieu-Dit Le Haut Culoisel</v>
      </c>
      <c r="F457" s="2">
        <v>4</v>
      </c>
      <c r="G457" s="2"/>
      <c r="H457" s="4" t="str">
        <f>IF(G457&lt;&gt;"",LOOKUP(G457,Personnel!$F$2:$F$1000,Personnel!$D$2:$D$1000),"")</f>
        <v/>
      </c>
      <c r="I457" s="4"/>
      <c r="J457" s="4"/>
      <c r="K457" s="79"/>
      <c r="L457" s="79"/>
      <c r="M457" s="4" t="str">
        <f>IF(Adresse[[#This Row],[Nombre de Boites ]]=SUM(Adresse[[#This Row],[Nombre de Distribués]:[Nombre de Non-Distribué ]]),"VRAI","ERREUR")</f>
        <v>ERREUR</v>
      </c>
    </row>
    <row r="458" spans="1:13" x14ac:dyDescent="0.3">
      <c r="A458" s="17" t="s">
        <v>9</v>
      </c>
      <c r="B458" s="17" t="s">
        <v>146</v>
      </c>
      <c r="C458" s="17" t="s">
        <v>29</v>
      </c>
      <c r="D458" s="17" t="s">
        <v>303</v>
      </c>
      <c r="E458" s="34" t="str">
        <f t="shared" si="7"/>
        <v>Janzé | Lieu-Dit Le Haut Garmeaux</v>
      </c>
      <c r="F458" s="2">
        <v>3</v>
      </c>
      <c r="G458" s="2"/>
      <c r="H458" s="4" t="str">
        <f>IF(G458&lt;&gt;"",LOOKUP(G458,Personnel!$F$2:$F$1000,Personnel!$D$2:$D$1000),"")</f>
        <v/>
      </c>
      <c r="I458" s="4"/>
      <c r="J458" s="4"/>
      <c r="K458" s="79"/>
      <c r="L458" s="79"/>
      <c r="M458" s="4" t="str">
        <f>IF(Adresse[[#This Row],[Nombre de Boites ]]=SUM(Adresse[[#This Row],[Nombre de Distribués]:[Nombre de Non-Distribué ]]),"VRAI","ERREUR")</f>
        <v>ERREUR</v>
      </c>
    </row>
    <row r="459" spans="1:13" x14ac:dyDescent="0.3">
      <c r="A459" s="17" t="s">
        <v>9</v>
      </c>
      <c r="B459" s="17" t="s">
        <v>146</v>
      </c>
      <c r="C459" s="17" t="s">
        <v>29</v>
      </c>
      <c r="D459" s="17" t="s">
        <v>304</v>
      </c>
      <c r="E459" s="34" t="str">
        <f t="shared" si="7"/>
        <v>Janzé | Lieu-Dit Le Haut Pilier</v>
      </c>
      <c r="F459" s="2">
        <v>3</v>
      </c>
      <c r="G459" s="2"/>
      <c r="H459" s="4" t="str">
        <f>IF(G459&lt;&gt;"",LOOKUP(G459,Personnel!$F$2:$F$1000,Personnel!$D$2:$D$1000),"")</f>
        <v/>
      </c>
      <c r="I459" s="4"/>
      <c r="J459" s="4"/>
      <c r="K459" s="79"/>
      <c r="L459" s="79"/>
      <c r="M459" s="4" t="str">
        <f>IF(Adresse[[#This Row],[Nombre de Boites ]]=SUM(Adresse[[#This Row],[Nombre de Distribués]:[Nombre de Non-Distribué ]]),"VRAI","ERREUR")</f>
        <v>ERREUR</v>
      </c>
    </row>
    <row r="460" spans="1:13" x14ac:dyDescent="0.3">
      <c r="A460" s="17" t="s">
        <v>9</v>
      </c>
      <c r="B460" s="17" t="s">
        <v>146</v>
      </c>
      <c r="C460" s="17" t="s">
        <v>29</v>
      </c>
      <c r="D460" s="17" t="s">
        <v>305</v>
      </c>
      <c r="E460" s="34" t="str">
        <f t="shared" si="7"/>
        <v>Janzé | Lieu-Dit Le Haut Pontais</v>
      </c>
      <c r="F460" s="2">
        <v>6</v>
      </c>
      <c r="G460" s="2"/>
      <c r="H460" s="4" t="str">
        <f>IF(G460&lt;&gt;"",LOOKUP(G460,Personnel!$F$2:$F$1000,Personnel!$D$2:$D$1000),"")</f>
        <v/>
      </c>
      <c r="I460" s="4"/>
      <c r="J460" s="4"/>
      <c r="K460" s="79"/>
      <c r="L460" s="79"/>
      <c r="M460" s="4" t="str">
        <f>IF(Adresse[[#This Row],[Nombre de Boites ]]=SUM(Adresse[[#This Row],[Nombre de Distribués]:[Nombre de Non-Distribué ]]),"VRAI","ERREUR")</f>
        <v>ERREUR</v>
      </c>
    </row>
    <row r="461" spans="1:13" x14ac:dyDescent="0.3">
      <c r="A461" s="17" t="s">
        <v>9</v>
      </c>
      <c r="B461" s="17" t="s">
        <v>146</v>
      </c>
      <c r="C461" s="17" t="s">
        <v>29</v>
      </c>
      <c r="D461" s="17" t="s">
        <v>306</v>
      </c>
      <c r="E461" s="34" t="str">
        <f t="shared" si="7"/>
        <v>Janzé | Lieu-Dit Le Haut Taucé</v>
      </c>
      <c r="F461" s="2">
        <v>2</v>
      </c>
      <c r="G461" s="2"/>
      <c r="H461" s="4" t="str">
        <f>IF(G461&lt;&gt;"",LOOKUP(G461,Personnel!$F$2:$F$1000,Personnel!$D$2:$D$1000),"")</f>
        <v/>
      </c>
      <c r="I461" s="4"/>
      <c r="J461" s="4"/>
      <c r="K461" s="79"/>
      <c r="L461" s="79"/>
      <c r="M461" s="4" t="str">
        <f>IF(Adresse[[#This Row],[Nombre de Boites ]]=SUM(Adresse[[#This Row],[Nombre de Distribués]:[Nombre de Non-Distribué ]]),"VRAI","ERREUR")</f>
        <v>ERREUR</v>
      </c>
    </row>
    <row r="462" spans="1:13" x14ac:dyDescent="0.3">
      <c r="A462" s="17" t="s">
        <v>9</v>
      </c>
      <c r="B462" s="17" t="s">
        <v>146</v>
      </c>
      <c r="C462" s="17" t="s">
        <v>29</v>
      </c>
      <c r="D462" s="17" t="s">
        <v>307</v>
      </c>
      <c r="E462" s="34" t="str">
        <f t="shared" si="7"/>
        <v>Janzé | Lieu-Dit Le Haut Yves</v>
      </c>
      <c r="F462" s="2">
        <v>2</v>
      </c>
      <c r="G462" s="2"/>
      <c r="H462" s="4" t="str">
        <f>IF(G462&lt;&gt;"",LOOKUP(G462,Personnel!$F$2:$F$1000,Personnel!$D$2:$D$1000),"")</f>
        <v/>
      </c>
      <c r="I462" s="4"/>
      <c r="J462" s="4"/>
      <c r="K462" s="79"/>
      <c r="L462" s="79"/>
      <c r="M462" s="4" t="str">
        <f>IF(Adresse[[#This Row],[Nombre de Boites ]]=SUM(Adresse[[#This Row],[Nombre de Distribués]:[Nombre de Non-Distribué ]]),"VRAI","ERREUR")</f>
        <v>ERREUR</v>
      </c>
    </row>
    <row r="463" spans="1:13" x14ac:dyDescent="0.3">
      <c r="A463" s="17" t="s">
        <v>9</v>
      </c>
      <c r="B463" s="17" t="s">
        <v>146</v>
      </c>
      <c r="C463" s="17" t="s">
        <v>28</v>
      </c>
      <c r="D463" s="17" t="s">
        <v>308</v>
      </c>
      <c r="E463" s="34" t="str">
        <f t="shared" si="7"/>
        <v>Janzé | Lieu-Dit La Haute Benardiere</v>
      </c>
      <c r="F463" s="2">
        <v>2</v>
      </c>
      <c r="G463" s="2"/>
      <c r="H463" s="4" t="str">
        <f>IF(G463&lt;&gt;"",LOOKUP(G463,Personnel!$F$2:$F$1000,Personnel!$D$2:$D$1000),"")</f>
        <v/>
      </c>
      <c r="I463" s="4"/>
      <c r="J463" s="4"/>
      <c r="K463" s="79"/>
      <c r="L463" s="79"/>
      <c r="M463" s="4" t="str">
        <f>IF(Adresse[[#This Row],[Nombre de Boites ]]=SUM(Adresse[[#This Row],[Nombre de Distribués]:[Nombre de Non-Distribué ]]),"VRAI","ERREUR")</f>
        <v>ERREUR</v>
      </c>
    </row>
    <row r="464" spans="1:13" x14ac:dyDescent="0.3">
      <c r="A464" s="17" t="s">
        <v>9</v>
      </c>
      <c r="B464" s="17" t="s">
        <v>146</v>
      </c>
      <c r="C464" s="17" t="s">
        <v>28</v>
      </c>
      <c r="D464" s="17" t="s">
        <v>309</v>
      </c>
      <c r="E464" s="34" t="str">
        <f t="shared" si="7"/>
        <v>Janzé | Lieu-Dit La Haute Epine</v>
      </c>
      <c r="F464" s="2">
        <v>9</v>
      </c>
      <c r="G464" s="2"/>
      <c r="H464" s="4" t="str">
        <f>IF(G464&lt;&gt;"",LOOKUP(G464,Personnel!$F$2:$F$1000,Personnel!$D$2:$D$1000),"")</f>
        <v/>
      </c>
      <c r="I464" s="4"/>
      <c r="J464" s="4"/>
      <c r="K464" s="79"/>
      <c r="L464" s="79"/>
      <c r="M464" s="4" t="str">
        <f>IF(Adresse[[#This Row],[Nombre de Boites ]]=SUM(Adresse[[#This Row],[Nombre de Distribués]:[Nombre de Non-Distribué ]]),"VRAI","ERREUR")</f>
        <v>ERREUR</v>
      </c>
    </row>
    <row r="465" spans="1:13" x14ac:dyDescent="0.3">
      <c r="A465" s="17" t="s">
        <v>9</v>
      </c>
      <c r="B465" s="17" t="s">
        <v>146</v>
      </c>
      <c r="C465" s="17" t="s">
        <v>28</v>
      </c>
      <c r="D465" s="17" t="s">
        <v>310</v>
      </c>
      <c r="E465" s="34" t="str">
        <f t="shared" si="7"/>
        <v>Janzé | Lieu-Dit La Haute Godfrière</v>
      </c>
      <c r="F465" s="2">
        <v>2</v>
      </c>
      <c r="G465" s="2"/>
      <c r="H465" s="4" t="str">
        <f>IF(G465&lt;&gt;"",LOOKUP(G465,Personnel!$F$2:$F$1000,Personnel!$D$2:$D$1000),"")</f>
        <v/>
      </c>
      <c r="I465" s="4"/>
      <c r="J465" s="4"/>
      <c r="K465" s="79"/>
      <c r="L465" s="79"/>
      <c r="M465" s="4" t="str">
        <f>IF(Adresse[[#This Row],[Nombre de Boites ]]=SUM(Adresse[[#This Row],[Nombre de Distribués]:[Nombre de Non-Distribué ]]),"VRAI","ERREUR")</f>
        <v>ERREUR</v>
      </c>
    </row>
    <row r="466" spans="1:13" x14ac:dyDescent="0.3">
      <c r="A466" s="17" t="s">
        <v>9</v>
      </c>
      <c r="B466" s="17" t="s">
        <v>146</v>
      </c>
      <c r="C466" s="17" t="s">
        <v>28</v>
      </c>
      <c r="D466" s="17" t="s">
        <v>311</v>
      </c>
      <c r="E466" s="34" t="str">
        <f t="shared" si="7"/>
        <v>Janzé | Lieu-Dit La Haute Haslerie</v>
      </c>
      <c r="F466" s="2">
        <v>1</v>
      </c>
      <c r="G466" s="2"/>
      <c r="H466" s="4" t="str">
        <f>IF(G466&lt;&gt;"",LOOKUP(G466,Personnel!$F$2:$F$1000,Personnel!$D$2:$D$1000),"")</f>
        <v/>
      </c>
      <c r="I466" s="4"/>
      <c r="J466" s="4"/>
      <c r="K466" s="79"/>
      <c r="L466" s="79"/>
      <c r="M466" s="4" t="str">
        <f>IF(Adresse[[#This Row],[Nombre de Boites ]]=SUM(Adresse[[#This Row],[Nombre de Distribués]:[Nombre de Non-Distribué ]]),"VRAI","ERREUR")</f>
        <v>ERREUR</v>
      </c>
    </row>
    <row r="467" spans="1:13" x14ac:dyDescent="0.3">
      <c r="A467" s="17" t="s">
        <v>9</v>
      </c>
      <c r="B467" s="17" t="s">
        <v>146</v>
      </c>
      <c r="C467" s="17" t="s">
        <v>28</v>
      </c>
      <c r="D467" s="17" t="s">
        <v>312</v>
      </c>
      <c r="E467" s="34" t="str">
        <f t="shared" si="7"/>
        <v>Janzé | Lieu-Dit La Haute Saudrais</v>
      </c>
      <c r="F467" s="2">
        <v>1</v>
      </c>
      <c r="G467" s="2"/>
      <c r="H467" s="4" t="str">
        <f>IF(G467&lt;&gt;"",LOOKUP(G467,Personnel!$F$2:$F$1000,Personnel!$D$2:$D$1000),"")</f>
        <v/>
      </c>
      <c r="I467" s="4"/>
      <c r="J467" s="4"/>
      <c r="K467" s="79"/>
      <c r="L467" s="79"/>
      <c r="M467" s="4" t="str">
        <f>IF(Adresse[[#This Row],[Nombre de Boites ]]=SUM(Adresse[[#This Row],[Nombre de Distribués]:[Nombre de Non-Distribué ]]),"VRAI","ERREUR")</f>
        <v>ERREUR</v>
      </c>
    </row>
    <row r="468" spans="1:13" x14ac:dyDescent="0.3">
      <c r="A468" s="17" t="s">
        <v>9</v>
      </c>
      <c r="B468" s="17" t="s">
        <v>146</v>
      </c>
      <c r="C468" s="17" t="s">
        <v>30</v>
      </c>
      <c r="D468" s="17" t="s">
        <v>313</v>
      </c>
      <c r="E468" s="34" t="str">
        <f t="shared" si="7"/>
        <v>Janzé | Lieu-Dit Les Hautes Forges</v>
      </c>
      <c r="F468" s="2">
        <v>3</v>
      </c>
      <c r="G468" s="2"/>
      <c r="H468" s="4" t="str">
        <f>IF(G468&lt;&gt;"",LOOKUP(G468,Personnel!$F$2:$F$1000,Personnel!$D$2:$D$1000),"")</f>
        <v/>
      </c>
      <c r="I468" s="4"/>
      <c r="J468" s="4"/>
      <c r="K468" s="79"/>
      <c r="L468" s="79"/>
      <c r="M468" s="4" t="str">
        <f>IF(Adresse[[#This Row],[Nombre de Boites ]]=SUM(Adresse[[#This Row],[Nombre de Distribués]:[Nombre de Non-Distribué ]]),"VRAI","ERREUR")</f>
        <v>ERREUR</v>
      </c>
    </row>
    <row r="469" spans="1:13" x14ac:dyDescent="0.3">
      <c r="A469" s="17" t="s">
        <v>9</v>
      </c>
      <c r="B469" s="17" t="s">
        <v>146</v>
      </c>
      <c r="C469" s="17" t="s">
        <v>28</v>
      </c>
      <c r="D469" s="17" t="s">
        <v>314</v>
      </c>
      <c r="E469" s="34" t="str">
        <f t="shared" si="7"/>
        <v>Janzé | Lieu-Dit La Hélaudière</v>
      </c>
      <c r="F469" s="2">
        <v>3</v>
      </c>
      <c r="G469" s="2"/>
      <c r="H469" s="4" t="str">
        <f>IF(G469&lt;&gt;"",LOOKUP(G469,Personnel!$F$2:$F$1000,Personnel!$D$2:$D$1000),"")</f>
        <v/>
      </c>
      <c r="I469" s="4"/>
      <c r="J469" s="4"/>
      <c r="K469" s="79"/>
      <c r="L469" s="79"/>
      <c r="M469" s="4" t="str">
        <f>IF(Adresse[[#This Row],[Nombre de Boites ]]=SUM(Adresse[[#This Row],[Nombre de Distribués]:[Nombre de Non-Distribué ]]),"VRAI","ERREUR")</f>
        <v>ERREUR</v>
      </c>
    </row>
    <row r="470" spans="1:13" x14ac:dyDescent="0.3">
      <c r="A470" s="17" t="s">
        <v>9</v>
      </c>
      <c r="B470" s="17" t="s">
        <v>15</v>
      </c>
      <c r="C470" s="17"/>
      <c r="D470" s="17" t="s">
        <v>315</v>
      </c>
      <c r="E470" s="34" t="str">
        <f t="shared" si="7"/>
        <v>Janzé | Impasse Helene Boucher</v>
      </c>
      <c r="F470" s="2">
        <v>7</v>
      </c>
      <c r="G470" s="2"/>
      <c r="H470" s="4" t="str">
        <f>IF(G470&lt;&gt;"",LOOKUP(G470,Personnel!$F$2:$F$1000,Personnel!$D$2:$D$1000),"")</f>
        <v/>
      </c>
      <c r="I470" s="4"/>
      <c r="J470" s="4"/>
      <c r="K470" s="79"/>
      <c r="L470" s="79"/>
      <c r="M470" s="4" t="str">
        <f>IF(Adresse[[#This Row],[Nombre de Boites ]]=SUM(Adresse[[#This Row],[Nombre de Distribués]:[Nombre de Non-Distribué ]]),"VRAI","ERREUR")</f>
        <v>ERREUR</v>
      </c>
    </row>
    <row r="471" spans="1:13" x14ac:dyDescent="0.3">
      <c r="A471" s="17" t="s">
        <v>9</v>
      </c>
      <c r="B471" s="17" t="s">
        <v>146</v>
      </c>
      <c r="C471" s="17" t="s">
        <v>28</v>
      </c>
      <c r="D471" s="17" t="s">
        <v>316</v>
      </c>
      <c r="E471" s="34" t="str">
        <f t="shared" si="7"/>
        <v>Janzé | Lieu-Dit La Heulvrais</v>
      </c>
      <c r="F471" s="2">
        <v>14</v>
      </c>
      <c r="G471" s="2"/>
      <c r="H471" s="4" t="str">
        <f>IF(G471&lt;&gt;"",LOOKUP(G471,Personnel!$F$2:$F$1000,Personnel!$D$2:$D$1000),"")</f>
        <v/>
      </c>
      <c r="I471" s="4"/>
      <c r="J471" s="4"/>
      <c r="K471" s="79"/>
      <c r="L471" s="79"/>
      <c r="M471" s="4" t="str">
        <f>IF(Adresse[[#This Row],[Nombre de Boites ]]=SUM(Adresse[[#This Row],[Nombre de Distribués]:[Nombre de Non-Distribué ]]),"VRAI","ERREUR")</f>
        <v>ERREUR</v>
      </c>
    </row>
    <row r="472" spans="1:13" x14ac:dyDescent="0.3">
      <c r="A472" s="17" t="s">
        <v>9</v>
      </c>
      <c r="B472" s="17" t="s">
        <v>15</v>
      </c>
      <c r="C472" s="17" t="s">
        <v>140</v>
      </c>
      <c r="D472" s="17" t="s">
        <v>317</v>
      </c>
      <c r="E472" s="34" t="str">
        <f t="shared" si="7"/>
        <v>Janzé | Impasse De La Hicquellerie</v>
      </c>
      <c r="F472" s="2">
        <v>11</v>
      </c>
      <c r="G472" s="2"/>
      <c r="H472" s="4" t="str">
        <f>IF(G472&lt;&gt;"",LOOKUP(G472,Personnel!$F$2:$F$1000,Personnel!$D$2:$D$1000),"")</f>
        <v/>
      </c>
      <c r="I472" s="4"/>
      <c r="J472" s="4"/>
      <c r="K472" s="79"/>
      <c r="L472" s="79"/>
      <c r="M472" s="4" t="str">
        <f>IF(Adresse[[#This Row],[Nombre de Boites ]]=SUM(Adresse[[#This Row],[Nombre de Distribués]:[Nombre de Non-Distribué ]]),"VRAI","ERREUR")</f>
        <v>ERREUR</v>
      </c>
    </row>
    <row r="473" spans="1:13" x14ac:dyDescent="0.3">
      <c r="A473" s="17" t="s">
        <v>9</v>
      </c>
      <c r="B473" s="17" t="s">
        <v>1</v>
      </c>
      <c r="C473" s="17" t="s">
        <v>25</v>
      </c>
      <c r="D473" s="17" t="s">
        <v>318</v>
      </c>
      <c r="E473" s="34" t="str">
        <f t="shared" si="7"/>
        <v>Janzé | Rue Des Hirondelles</v>
      </c>
      <c r="F473" s="2">
        <v>13</v>
      </c>
      <c r="G473" s="2"/>
      <c r="H473" s="4" t="str">
        <f>IF(G473&lt;&gt;"",LOOKUP(G473,Personnel!$F$2:$F$1000,Personnel!$D$2:$D$1000),"")</f>
        <v/>
      </c>
      <c r="I473" s="4"/>
      <c r="J473" s="4"/>
      <c r="K473" s="79"/>
      <c r="L473" s="79"/>
      <c r="M473" s="4" t="str">
        <f>IF(Adresse[[#This Row],[Nombre de Boites ]]=SUM(Adresse[[#This Row],[Nombre de Distribués]:[Nombre de Non-Distribué ]]),"VRAI","ERREUR")</f>
        <v>ERREUR</v>
      </c>
    </row>
    <row r="474" spans="1:13" x14ac:dyDescent="0.3">
      <c r="A474" s="17" t="s">
        <v>9</v>
      </c>
      <c r="B474" s="17" t="s">
        <v>146</v>
      </c>
      <c r="C474" s="17" t="s">
        <v>27</v>
      </c>
      <c r="D474" s="17" t="s">
        <v>319</v>
      </c>
      <c r="E474" s="34" t="str">
        <f t="shared" si="7"/>
        <v>Janzé | Lieu-Dit L' Homel</v>
      </c>
      <c r="F474" s="2">
        <v>3</v>
      </c>
      <c r="G474" s="2"/>
      <c r="H474" s="4" t="str">
        <f>IF(G474&lt;&gt;"",LOOKUP(G474,Personnel!$F$2:$F$1000,Personnel!$D$2:$D$1000),"")</f>
        <v/>
      </c>
      <c r="I474" s="4"/>
      <c r="J474" s="4"/>
      <c r="K474" s="79"/>
      <c r="L474" s="79"/>
      <c r="M474" s="4" t="str">
        <f>IF(Adresse[[#This Row],[Nombre de Boites ]]=SUM(Adresse[[#This Row],[Nombre de Distribués]:[Nombre de Non-Distribué ]]),"VRAI","ERREUR")</f>
        <v>ERREUR</v>
      </c>
    </row>
    <row r="475" spans="1:13" x14ac:dyDescent="0.3">
      <c r="A475" s="17" t="s">
        <v>9</v>
      </c>
      <c r="B475" s="17" t="s">
        <v>146</v>
      </c>
      <c r="C475" s="17" t="s">
        <v>28</v>
      </c>
      <c r="D475" s="17" t="s">
        <v>320</v>
      </c>
      <c r="E475" s="34" t="str">
        <f t="shared" si="7"/>
        <v>Janzé | Lieu-Dit La Horais</v>
      </c>
      <c r="F475" s="2">
        <v>1</v>
      </c>
      <c r="G475" s="2"/>
      <c r="H475" s="4" t="str">
        <f>IF(G475&lt;&gt;"",LOOKUP(G475,Personnel!$F$2:$F$1000,Personnel!$D$2:$D$1000),"")</f>
        <v/>
      </c>
      <c r="I475" s="4"/>
      <c r="J475" s="4"/>
      <c r="K475" s="79"/>
      <c r="L475" s="79"/>
      <c r="M475" s="4" t="str">
        <f>IF(Adresse[[#This Row],[Nombre de Boites ]]=SUM(Adresse[[#This Row],[Nombre de Distribués]:[Nombre de Non-Distribué ]]),"VRAI","ERREUR")</f>
        <v>ERREUR</v>
      </c>
    </row>
    <row r="476" spans="1:13" x14ac:dyDescent="0.3">
      <c r="A476" s="17" t="s">
        <v>9</v>
      </c>
      <c r="B476" s="17" t="s">
        <v>1</v>
      </c>
      <c r="C476" s="17" t="s">
        <v>24</v>
      </c>
      <c r="D476" s="17" t="s">
        <v>321</v>
      </c>
      <c r="E476" s="34" t="str">
        <f t="shared" si="7"/>
        <v>Janzé | Rue De Houat</v>
      </c>
      <c r="F476" s="2">
        <v>14</v>
      </c>
      <c r="G476" s="2"/>
      <c r="H476" s="4" t="str">
        <f>IF(G476&lt;&gt;"",LOOKUP(G476,Personnel!$F$2:$F$1000,Personnel!$D$2:$D$1000),"")</f>
        <v/>
      </c>
      <c r="I476" s="4"/>
      <c r="J476" s="4"/>
      <c r="K476" s="79"/>
      <c r="L476" s="79"/>
      <c r="M476" s="4" t="str">
        <f>IF(Adresse[[#This Row],[Nombre de Boites ]]=SUM(Adresse[[#This Row],[Nombre de Distribués]:[Nombre de Non-Distribué ]]),"VRAI","ERREUR")</f>
        <v>ERREUR</v>
      </c>
    </row>
    <row r="477" spans="1:13" x14ac:dyDescent="0.3">
      <c r="A477" s="17" t="s">
        <v>9</v>
      </c>
      <c r="B477" s="17" t="s">
        <v>1</v>
      </c>
      <c r="C477" s="17" t="s">
        <v>140</v>
      </c>
      <c r="D477" s="17" t="s">
        <v>322</v>
      </c>
      <c r="E477" s="34" t="str">
        <f t="shared" si="7"/>
        <v>Janzé | Rue De La Houlette</v>
      </c>
      <c r="F477" s="2">
        <v>0</v>
      </c>
      <c r="G477" s="2"/>
      <c r="H477" s="4" t="str">
        <f>IF(G477&lt;&gt;"",LOOKUP(G477,Personnel!$F$2:$F$1000,Personnel!$D$2:$D$1000),"")</f>
        <v/>
      </c>
      <c r="I477" s="4"/>
      <c r="J477" s="4"/>
      <c r="K477" s="79"/>
      <c r="L477" s="79"/>
      <c r="M477" s="4" t="str">
        <f>IF(Adresse[[#This Row],[Nombre de Boites ]]=SUM(Adresse[[#This Row],[Nombre de Distribués]:[Nombre de Non-Distribué ]]),"VRAI","ERREUR")</f>
        <v>VRAI</v>
      </c>
    </row>
    <row r="478" spans="1:13" x14ac:dyDescent="0.3">
      <c r="A478" s="17" t="s">
        <v>9</v>
      </c>
      <c r="B478" s="17" t="s">
        <v>1</v>
      </c>
      <c r="C478" s="17" t="s">
        <v>26</v>
      </c>
      <c r="D478" s="17" t="s">
        <v>323</v>
      </c>
      <c r="E478" s="34" t="str">
        <f t="shared" si="7"/>
        <v>Janzé | Rue Du Houssard</v>
      </c>
      <c r="F478" s="2">
        <v>4</v>
      </c>
      <c r="G478" s="2"/>
      <c r="H478" s="4" t="str">
        <f>IF(G478&lt;&gt;"",LOOKUP(G478,Personnel!$F$2:$F$1000,Personnel!$D$2:$D$1000),"")</f>
        <v/>
      </c>
      <c r="I478" s="4"/>
      <c r="J478" s="4"/>
      <c r="K478" s="79"/>
      <c r="L478" s="79"/>
      <c r="M478" s="4" t="str">
        <f>IF(Adresse[[#This Row],[Nombre de Boites ]]=SUM(Adresse[[#This Row],[Nombre de Distribués]:[Nombre de Non-Distribué ]]),"VRAI","ERREUR")</f>
        <v>ERREUR</v>
      </c>
    </row>
    <row r="479" spans="1:13" x14ac:dyDescent="0.3">
      <c r="A479" s="17" t="s">
        <v>9</v>
      </c>
      <c r="B479" s="17" t="s">
        <v>146</v>
      </c>
      <c r="C479" s="17" t="s">
        <v>28</v>
      </c>
      <c r="D479" s="17" t="s">
        <v>324</v>
      </c>
      <c r="E479" s="34" t="str">
        <f t="shared" si="7"/>
        <v>Janzé | Lieu-Dit La Huberdière</v>
      </c>
      <c r="F479" s="2">
        <v>1</v>
      </c>
      <c r="G479" s="2"/>
      <c r="H479" s="4" t="str">
        <f>IF(G479&lt;&gt;"",LOOKUP(G479,Personnel!$F$2:$F$1000,Personnel!$D$2:$D$1000),"")</f>
        <v/>
      </c>
      <c r="I479" s="4"/>
      <c r="J479" s="4"/>
      <c r="K479" s="79"/>
      <c r="L479" s="79"/>
      <c r="M479" s="4" t="str">
        <f>IF(Adresse[[#This Row],[Nombre de Boites ]]=SUM(Adresse[[#This Row],[Nombre de Distribués]:[Nombre de Non-Distribué ]]),"VRAI","ERREUR")</f>
        <v>ERREUR</v>
      </c>
    </row>
    <row r="480" spans="1:13" x14ac:dyDescent="0.3">
      <c r="A480" s="17" t="s">
        <v>9</v>
      </c>
      <c r="B480" s="17" t="s">
        <v>1</v>
      </c>
      <c r="C480" s="17"/>
      <c r="D480" s="17" t="s">
        <v>325</v>
      </c>
      <c r="E480" s="34" t="str">
        <f t="shared" si="7"/>
        <v>Janzé | Rue Jacqueline Auriol</v>
      </c>
      <c r="F480" s="2">
        <v>17</v>
      </c>
      <c r="G480" s="2"/>
      <c r="H480" s="4" t="str">
        <f>IF(G480&lt;&gt;"",LOOKUP(G480,Personnel!$F$2:$F$1000,Personnel!$D$2:$D$1000),"")</f>
        <v/>
      </c>
      <c r="I480" s="4"/>
      <c r="J480" s="4"/>
      <c r="K480" s="79"/>
      <c r="L480" s="79"/>
      <c r="M480" s="4" t="str">
        <f>IF(Adresse[[#This Row],[Nombre de Boites ]]=SUM(Adresse[[#This Row],[Nombre de Distribués]:[Nombre de Non-Distribué ]]),"VRAI","ERREUR")</f>
        <v>ERREUR</v>
      </c>
    </row>
    <row r="481" spans="1:13" x14ac:dyDescent="0.3">
      <c r="A481" s="17" t="s">
        <v>9</v>
      </c>
      <c r="B481" s="17" t="s">
        <v>15</v>
      </c>
      <c r="C481" s="17"/>
      <c r="D481" s="17" t="s">
        <v>326</v>
      </c>
      <c r="E481" s="34" t="str">
        <f t="shared" si="7"/>
        <v>Janzé | Impasse Jaques Prevert</v>
      </c>
      <c r="F481" s="2">
        <v>21</v>
      </c>
      <c r="G481" s="2"/>
      <c r="H481" s="4" t="str">
        <f>IF(G481&lt;&gt;"",LOOKUP(G481,Personnel!$F$2:$F$1000,Personnel!$D$2:$D$1000),"")</f>
        <v/>
      </c>
      <c r="I481" s="4"/>
      <c r="J481" s="4"/>
      <c r="K481" s="79"/>
      <c r="L481" s="79"/>
      <c r="M481" s="4" t="str">
        <f>IF(Adresse[[#This Row],[Nombre de Boites ]]=SUM(Adresse[[#This Row],[Nombre de Distribués]:[Nombre de Non-Distribué ]]),"VRAI","ERREUR")</f>
        <v>ERREUR</v>
      </c>
    </row>
    <row r="482" spans="1:13" x14ac:dyDescent="0.3">
      <c r="A482" s="17" t="s">
        <v>9</v>
      </c>
      <c r="B482" s="17" t="s">
        <v>15</v>
      </c>
      <c r="C482" s="17" t="s">
        <v>140</v>
      </c>
      <c r="D482" s="17" t="s">
        <v>327</v>
      </c>
      <c r="E482" s="34" t="str">
        <f t="shared" si="7"/>
        <v>Janzé | Impasse De La Jagotterie</v>
      </c>
      <c r="F482" s="2">
        <v>7</v>
      </c>
      <c r="G482" s="2"/>
      <c r="H482" s="4" t="str">
        <f>IF(G482&lt;&gt;"",LOOKUP(G482,Personnel!$F$2:$F$1000,Personnel!$D$2:$D$1000),"")</f>
        <v/>
      </c>
      <c r="I482" s="4"/>
      <c r="J482" s="4"/>
      <c r="K482" s="79"/>
      <c r="L482" s="79"/>
      <c r="M482" s="4" t="str">
        <f>IF(Adresse[[#This Row],[Nombre de Boites ]]=SUM(Adresse[[#This Row],[Nombre de Distribués]:[Nombre de Non-Distribué ]]),"VRAI","ERREUR")</f>
        <v>ERREUR</v>
      </c>
    </row>
    <row r="483" spans="1:13" x14ac:dyDescent="0.3">
      <c r="A483" s="17" t="s">
        <v>9</v>
      </c>
      <c r="B483" s="17" t="s">
        <v>146</v>
      </c>
      <c r="C483" s="17" t="s">
        <v>29</v>
      </c>
      <c r="D483" s="17" t="s">
        <v>328</v>
      </c>
      <c r="E483" s="34" t="str">
        <f t="shared" si="7"/>
        <v>Janzé | Lieu-Dit Le Jardin</v>
      </c>
      <c r="F483" s="2">
        <v>1</v>
      </c>
      <c r="G483" s="2"/>
      <c r="H483" s="4" t="str">
        <f>IF(G483&lt;&gt;"",LOOKUP(G483,Personnel!$F$2:$F$1000,Personnel!$D$2:$D$1000),"")</f>
        <v/>
      </c>
      <c r="I483" s="4"/>
      <c r="J483" s="4"/>
      <c r="K483" s="79"/>
      <c r="L483" s="79"/>
      <c r="M483" s="4" t="str">
        <f>IF(Adresse[[#This Row],[Nombre de Boites ]]=SUM(Adresse[[#This Row],[Nombre de Distribués]:[Nombre de Non-Distribué ]]),"VRAI","ERREUR")</f>
        <v>ERREUR</v>
      </c>
    </row>
    <row r="484" spans="1:13" x14ac:dyDescent="0.3">
      <c r="A484" s="17" t="s">
        <v>9</v>
      </c>
      <c r="B484" s="17" t="s">
        <v>11</v>
      </c>
      <c r="C484" s="17" t="s">
        <v>28</v>
      </c>
      <c r="D484" s="17" t="s">
        <v>329</v>
      </c>
      <c r="E484" s="34" t="str">
        <f t="shared" si="7"/>
        <v>Janzé | Allée La Jaroussaye</v>
      </c>
      <c r="F484" s="2">
        <v>5</v>
      </c>
      <c r="G484" s="2"/>
      <c r="H484" s="4" t="str">
        <f>IF(G484&lt;&gt;"",LOOKUP(G484,Personnel!$F$2:$F$1000,Personnel!$D$2:$D$1000),"")</f>
        <v/>
      </c>
      <c r="I484" s="4"/>
      <c r="J484" s="4"/>
      <c r="K484" s="79"/>
      <c r="L484" s="79"/>
      <c r="M484" s="4" t="str">
        <f>IF(Adresse[[#This Row],[Nombre de Boites ]]=SUM(Adresse[[#This Row],[Nombre de Distribués]:[Nombre de Non-Distribué ]]),"VRAI","ERREUR")</f>
        <v>ERREUR</v>
      </c>
    </row>
    <row r="485" spans="1:13" x14ac:dyDescent="0.3">
      <c r="A485" s="17" t="s">
        <v>9</v>
      </c>
      <c r="B485" s="17" t="s">
        <v>146</v>
      </c>
      <c r="C485" s="17" t="s">
        <v>28</v>
      </c>
      <c r="D485" s="17" t="s">
        <v>329</v>
      </c>
      <c r="E485" s="34" t="str">
        <f t="shared" si="7"/>
        <v>Janzé | Lieu-Dit La Jaroussaye</v>
      </c>
      <c r="F485" s="2">
        <v>1</v>
      </c>
      <c r="G485" s="2"/>
      <c r="H485" s="4" t="str">
        <f>IF(G485&lt;&gt;"",LOOKUP(G485,Personnel!$F$2:$F$1000,Personnel!$D$2:$D$1000),"")</f>
        <v/>
      </c>
      <c r="I485" s="4"/>
      <c r="J485" s="4"/>
      <c r="K485" s="79"/>
      <c r="L485" s="79"/>
      <c r="M485" s="4" t="str">
        <f>IF(Adresse[[#This Row],[Nombre de Boites ]]=SUM(Adresse[[#This Row],[Nombre de Distribués]:[Nombre de Non-Distribué ]]),"VRAI","ERREUR")</f>
        <v>ERREUR</v>
      </c>
    </row>
    <row r="486" spans="1:13" x14ac:dyDescent="0.3">
      <c r="A486" s="17" t="s">
        <v>9</v>
      </c>
      <c r="B486" s="17" t="s">
        <v>146</v>
      </c>
      <c r="C486" s="17" t="s">
        <v>29</v>
      </c>
      <c r="D486" s="17" t="s">
        <v>330</v>
      </c>
      <c r="E486" s="34" t="str">
        <f t="shared" si="7"/>
        <v>Janzé | Lieu-Dit Le Jaril</v>
      </c>
      <c r="F486" s="2">
        <v>4</v>
      </c>
      <c r="G486" s="2"/>
      <c r="H486" s="4" t="str">
        <f>IF(G486&lt;&gt;"",LOOKUP(G486,Personnel!$F$2:$F$1000,Personnel!$D$2:$D$1000),"")</f>
        <v/>
      </c>
      <c r="I486" s="4"/>
      <c r="J486" s="4"/>
      <c r="K486" s="79"/>
      <c r="L486" s="79"/>
      <c r="M486" s="4" t="str">
        <f>IF(Adresse[[#This Row],[Nombre de Boites ]]=SUM(Adresse[[#This Row],[Nombre de Distribués]:[Nombre de Non-Distribué ]]),"VRAI","ERREUR")</f>
        <v>ERREUR</v>
      </c>
    </row>
    <row r="487" spans="1:13" x14ac:dyDescent="0.3">
      <c r="A487" s="17" t="s">
        <v>9</v>
      </c>
      <c r="B487" s="17" t="s">
        <v>13</v>
      </c>
      <c r="C487" s="17"/>
      <c r="D487" s="17" t="s">
        <v>331</v>
      </c>
      <c r="E487" s="34" t="str">
        <f t="shared" si="7"/>
        <v>Janzé | Boulevard Jean Charcot</v>
      </c>
      <c r="F487" s="2">
        <v>2</v>
      </c>
      <c r="G487" s="2"/>
      <c r="H487" s="4" t="str">
        <f>IF(G487&lt;&gt;"",LOOKUP(G487,Personnel!$F$2:$F$1000,Personnel!$D$2:$D$1000),"")</f>
        <v/>
      </c>
      <c r="I487" s="4"/>
      <c r="J487" s="4"/>
      <c r="K487" s="79"/>
      <c r="L487" s="79"/>
      <c r="M487" s="4" t="str">
        <f>IF(Adresse[[#This Row],[Nombre de Boites ]]=SUM(Adresse[[#This Row],[Nombre de Distribués]:[Nombre de Non-Distribué ]]),"VRAI","ERREUR")</f>
        <v>ERREUR</v>
      </c>
    </row>
    <row r="488" spans="1:13" x14ac:dyDescent="0.3">
      <c r="A488" s="17" t="s">
        <v>9</v>
      </c>
      <c r="B488" s="17" t="s">
        <v>147</v>
      </c>
      <c r="C488" s="17"/>
      <c r="D488" s="17" t="s">
        <v>332</v>
      </c>
      <c r="E488" s="34" t="str">
        <f t="shared" si="7"/>
        <v>Janzé | rue Jean Gabin</v>
      </c>
      <c r="F488" s="2">
        <v>9</v>
      </c>
      <c r="G488" s="2"/>
      <c r="H488" s="4" t="str">
        <f>IF(G488&lt;&gt;"",LOOKUP(G488,Personnel!$F$2:$F$1000,Personnel!$D$2:$D$1000),"")</f>
        <v/>
      </c>
      <c r="I488" s="4"/>
      <c r="J488" s="4"/>
      <c r="K488" s="79"/>
      <c r="L488" s="79"/>
      <c r="M488" s="4" t="str">
        <f>IF(Adresse[[#This Row],[Nombre de Boites ]]=SUM(Adresse[[#This Row],[Nombre de Distribués]:[Nombre de Non-Distribué ]]),"VRAI","ERREUR")</f>
        <v>ERREUR</v>
      </c>
    </row>
    <row r="489" spans="1:13" x14ac:dyDescent="0.3">
      <c r="A489" s="17" t="s">
        <v>9</v>
      </c>
      <c r="B489" s="17" t="s">
        <v>1</v>
      </c>
      <c r="C489" s="17"/>
      <c r="D489" s="17" t="s">
        <v>333</v>
      </c>
      <c r="E489" s="34" t="str">
        <f t="shared" si="7"/>
        <v>Janzé | Rue Jean Marie Gaultier</v>
      </c>
      <c r="F489" s="2">
        <v>58</v>
      </c>
      <c r="G489" s="2"/>
      <c r="H489" s="4" t="str">
        <f>IF(G489&lt;&gt;"",LOOKUP(G489,Personnel!$F$2:$F$1000,Personnel!$D$2:$D$1000),"")</f>
        <v/>
      </c>
      <c r="I489" s="4"/>
      <c r="J489" s="4"/>
      <c r="K489" s="79"/>
      <c r="L489" s="79"/>
      <c r="M489" s="4" t="str">
        <f>IF(Adresse[[#This Row],[Nombre de Boites ]]=SUM(Adresse[[#This Row],[Nombre de Distribués]:[Nombre de Non-Distribué ]]),"VRAI","ERREUR")</f>
        <v>ERREUR</v>
      </c>
    </row>
    <row r="490" spans="1:13" x14ac:dyDescent="0.3">
      <c r="A490" s="17" t="s">
        <v>9</v>
      </c>
      <c r="B490" s="17" t="s">
        <v>1</v>
      </c>
      <c r="C490" s="17"/>
      <c r="D490" s="17" t="s">
        <v>334</v>
      </c>
      <c r="E490" s="34" t="str">
        <f t="shared" si="7"/>
        <v>Janzé | Rue Jean Marie Lacire</v>
      </c>
      <c r="F490" s="2">
        <v>23</v>
      </c>
      <c r="G490" s="2"/>
      <c r="H490" s="4" t="str">
        <f>IF(G490&lt;&gt;"",LOOKUP(G490,Personnel!$F$2:$F$1000,Personnel!$D$2:$D$1000),"")</f>
        <v/>
      </c>
      <c r="I490" s="4"/>
      <c r="J490" s="4"/>
      <c r="K490" s="79"/>
      <c r="L490" s="79"/>
      <c r="M490" s="4" t="str">
        <f>IF(Adresse[[#This Row],[Nombre de Boites ]]=SUM(Adresse[[#This Row],[Nombre de Distribués]:[Nombre de Non-Distribué ]]),"VRAI","ERREUR")</f>
        <v>ERREUR</v>
      </c>
    </row>
    <row r="491" spans="1:13" x14ac:dyDescent="0.3">
      <c r="A491" s="17" t="s">
        <v>9</v>
      </c>
      <c r="B491" s="17" t="s">
        <v>1</v>
      </c>
      <c r="C491" s="17"/>
      <c r="D491" s="17" t="s">
        <v>335</v>
      </c>
      <c r="E491" s="34" t="str">
        <f t="shared" si="7"/>
        <v>Janzé | Rue Jean Mermoz</v>
      </c>
      <c r="F491" s="2">
        <v>16</v>
      </c>
      <c r="G491" s="2"/>
      <c r="H491" s="4" t="str">
        <f>IF(G491&lt;&gt;"",LOOKUP(G491,Personnel!$F$2:$F$1000,Personnel!$D$2:$D$1000),"")</f>
        <v/>
      </c>
      <c r="I491" s="4"/>
      <c r="J491" s="4"/>
      <c r="K491" s="79"/>
      <c r="L491" s="79"/>
      <c r="M491" s="4" t="str">
        <f>IF(Adresse[[#This Row],[Nombre de Boites ]]=SUM(Adresse[[#This Row],[Nombre de Distribués]:[Nombre de Non-Distribué ]]),"VRAI","ERREUR")</f>
        <v>ERREUR</v>
      </c>
    </row>
    <row r="492" spans="1:13" x14ac:dyDescent="0.3">
      <c r="A492" s="17" t="s">
        <v>9</v>
      </c>
      <c r="B492" s="17" t="s">
        <v>1</v>
      </c>
      <c r="C492" s="17"/>
      <c r="D492" s="17" t="s">
        <v>336</v>
      </c>
      <c r="E492" s="34" t="str">
        <f t="shared" si="7"/>
        <v>Janzé | Rue Jean Robic</v>
      </c>
      <c r="F492" s="2">
        <v>4</v>
      </c>
      <c r="G492" s="2"/>
      <c r="H492" s="4" t="str">
        <f>IF(G492&lt;&gt;"",LOOKUP(G492,Personnel!$F$2:$F$1000,Personnel!$D$2:$D$1000),"")</f>
        <v/>
      </c>
      <c r="I492" s="4"/>
      <c r="J492" s="4"/>
      <c r="K492" s="79"/>
      <c r="L492" s="79"/>
      <c r="M492" s="4" t="str">
        <f>IF(Adresse[[#This Row],[Nombre de Boites ]]=SUM(Adresse[[#This Row],[Nombre de Distribués]:[Nombre de Non-Distribué ]]),"VRAI","ERREUR")</f>
        <v>ERREUR</v>
      </c>
    </row>
    <row r="493" spans="1:13" x14ac:dyDescent="0.3">
      <c r="A493" s="17" t="s">
        <v>9</v>
      </c>
      <c r="B493" s="17" t="s">
        <v>11</v>
      </c>
      <c r="C493" s="17" t="s">
        <v>25</v>
      </c>
      <c r="D493" s="17" t="s">
        <v>144</v>
      </c>
      <c r="E493" s="34" t="str">
        <f t="shared" si="7"/>
        <v>Janzé | Allée Des Jonquilles</v>
      </c>
      <c r="F493" s="2">
        <v>13</v>
      </c>
      <c r="G493" s="2"/>
      <c r="H493" s="4" t="str">
        <f>IF(G493&lt;&gt;"",LOOKUP(G493,Personnel!$F$2:$F$1000,Personnel!$D$2:$D$1000),"")</f>
        <v/>
      </c>
      <c r="I493" s="4"/>
      <c r="J493" s="4"/>
      <c r="K493" s="79"/>
      <c r="L493" s="79"/>
      <c r="M493" s="4" t="str">
        <f>IF(Adresse[[#This Row],[Nombre de Boites ]]=SUM(Adresse[[#This Row],[Nombre de Distribués]:[Nombre de Non-Distribué ]]),"VRAI","ERREUR")</f>
        <v>ERREUR</v>
      </c>
    </row>
    <row r="494" spans="1:13" x14ac:dyDescent="0.3">
      <c r="A494" s="17" t="s">
        <v>9</v>
      </c>
      <c r="B494" s="17" t="s">
        <v>1</v>
      </c>
      <c r="C494" s="17"/>
      <c r="D494" s="17" t="s">
        <v>337</v>
      </c>
      <c r="E494" s="34" t="str">
        <f t="shared" si="7"/>
        <v>Janzé | Rue Jules Verne</v>
      </c>
      <c r="F494" s="2">
        <v>38</v>
      </c>
      <c r="G494" s="2"/>
      <c r="H494" s="4" t="str">
        <f>IF(G494&lt;&gt;"",LOOKUP(G494,Personnel!$F$2:$F$1000,Personnel!$D$2:$D$1000),"")</f>
        <v/>
      </c>
      <c r="I494" s="4"/>
      <c r="J494" s="4"/>
      <c r="K494" s="79"/>
      <c r="L494" s="79"/>
      <c r="M494" s="4" t="str">
        <f>IF(Adresse[[#This Row],[Nombre de Boites ]]=SUM(Adresse[[#This Row],[Nombre de Distribués]:[Nombre de Non-Distribué ]]),"VRAI","ERREUR")</f>
        <v>ERREUR</v>
      </c>
    </row>
    <row r="495" spans="1:13" x14ac:dyDescent="0.3">
      <c r="A495" s="17" t="s">
        <v>9</v>
      </c>
      <c r="B495" s="17" t="s">
        <v>18</v>
      </c>
      <c r="C495" s="17" t="s">
        <v>24</v>
      </c>
      <c r="D495" s="17" t="s">
        <v>338</v>
      </c>
      <c r="E495" s="34" t="str">
        <f t="shared" si="7"/>
        <v>Janzé | Place De L'Hotel De Ville</v>
      </c>
      <c r="F495" s="2">
        <v>19</v>
      </c>
      <c r="G495" s="2"/>
      <c r="H495" s="4" t="str">
        <f>IF(G495&lt;&gt;"",LOOKUP(G495,Personnel!$F$2:$F$1000,Personnel!$D$2:$D$1000),"")</f>
        <v/>
      </c>
      <c r="I495" s="4"/>
      <c r="J495" s="4"/>
      <c r="K495" s="79"/>
      <c r="L495" s="79"/>
      <c r="M495" s="4" t="str">
        <f>IF(Adresse[[#This Row],[Nombre de Boites ]]=SUM(Adresse[[#This Row],[Nombre de Distribués]:[Nombre de Non-Distribué ]]),"VRAI","ERREUR")</f>
        <v>ERREUR</v>
      </c>
    </row>
    <row r="496" spans="1:13" x14ac:dyDescent="0.3">
      <c r="A496" s="17" t="s">
        <v>9</v>
      </c>
      <c r="B496" s="17" t="s">
        <v>148</v>
      </c>
      <c r="C496" s="17" t="s">
        <v>24</v>
      </c>
      <c r="D496" s="17" t="s">
        <v>339</v>
      </c>
      <c r="E496" s="34" t="str">
        <f t="shared" si="7"/>
        <v>Janzé | passage De L'Octroi</v>
      </c>
      <c r="F496" s="2">
        <v>5</v>
      </c>
      <c r="G496" s="2"/>
      <c r="H496" s="4" t="str">
        <f>IF(G496&lt;&gt;"",LOOKUP(G496,Personnel!$F$2:$F$1000,Personnel!$D$2:$D$1000),"")</f>
        <v/>
      </c>
      <c r="I496" s="4"/>
      <c r="J496" s="4"/>
      <c r="K496" s="79"/>
      <c r="L496" s="79"/>
      <c r="M496" s="4" t="str">
        <f>IF(Adresse[[#This Row],[Nombre de Boites ]]=SUM(Adresse[[#This Row],[Nombre de Distribués]:[Nombre de Non-Distribué ]]),"VRAI","ERREUR")</f>
        <v>ERREUR</v>
      </c>
    </row>
    <row r="497" spans="1:13" x14ac:dyDescent="0.3">
      <c r="A497" s="17" t="s">
        <v>9</v>
      </c>
      <c r="B497" s="17" t="s">
        <v>146</v>
      </c>
      <c r="C497" s="17" t="s">
        <v>28</v>
      </c>
      <c r="D497" s="17" t="s">
        <v>340</v>
      </c>
      <c r="E497" s="34" t="str">
        <f t="shared" si="7"/>
        <v>Janzé | Lieu-Dit La Lanceule</v>
      </c>
      <c r="F497" s="2">
        <v>1</v>
      </c>
      <c r="G497" s="2"/>
      <c r="H497" s="4" t="str">
        <f>IF(G497&lt;&gt;"",LOOKUP(G497,Personnel!$F$2:$F$1000,Personnel!$D$2:$D$1000),"")</f>
        <v/>
      </c>
      <c r="I497" s="4"/>
      <c r="J497" s="4"/>
      <c r="K497" s="79"/>
      <c r="L497" s="79"/>
      <c r="M497" s="4" t="str">
        <f>IF(Adresse[[#This Row],[Nombre de Boites ]]=SUM(Adresse[[#This Row],[Nombre de Distribués]:[Nombre de Non-Distribué ]]),"VRAI","ERREUR")</f>
        <v>ERREUR</v>
      </c>
    </row>
    <row r="498" spans="1:13" x14ac:dyDescent="0.3">
      <c r="A498" s="17" t="s">
        <v>9</v>
      </c>
      <c r="B498" s="17" t="s">
        <v>15</v>
      </c>
      <c r="C498" s="17" t="s">
        <v>140</v>
      </c>
      <c r="D498" s="17" t="s">
        <v>341</v>
      </c>
      <c r="E498" s="34" t="str">
        <f t="shared" si="7"/>
        <v>Janzé | Impasse De La Lande</v>
      </c>
      <c r="F498" s="2">
        <v>7</v>
      </c>
      <c r="G498" s="2"/>
      <c r="H498" s="4" t="str">
        <f>IF(G498&lt;&gt;"",LOOKUP(G498,Personnel!$F$2:$F$1000,Personnel!$D$2:$D$1000),"")</f>
        <v/>
      </c>
      <c r="I498" s="4"/>
      <c r="J498" s="4"/>
      <c r="K498" s="79"/>
      <c r="L498" s="79"/>
      <c r="M498" s="4" t="str">
        <f>IF(Adresse[[#This Row],[Nombre de Boites ]]=SUM(Adresse[[#This Row],[Nombre de Distribués]:[Nombre de Non-Distribué ]]),"VRAI","ERREUR")</f>
        <v>ERREUR</v>
      </c>
    </row>
    <row r="499" spans="1:13" x14ac:dyDescent="0.3">
      <c r="A499" s="17" t="s">
        <v>9</v>
      </c>
      <c r="B499" s="17" t="s">
        <v>1</v>
      </c>
      <c r="C499" s="17" t="s">
        <v>140</v>
      </c>
      <c r="D499" s="17" t="s">
        <v>342</v>
      </c>
      <c r="E499" s="34" t="str">
        <f t="shared" si="7"/>
        <v>Janzé | Rue De La Lande au Brun</v>
      </c>
      <c r="F499" s="2">
        <v>24</v>
      </c>
      <c r="G499" s="2"/>
      <c r="H499" s="4" t="str">
        <f>IF(G499&lt;&gt;"",LOOKUP(G499,Personnel!$F$2:$F$1000,Personnel!$D$2:$D$1000),"")</f>
        <v/>
      </c>
      <c r="I499" s="4"/>
      <c r="J499" s="4"/>
      <c r="K499" s="79"/>
      <c r="L499" s="79"/>
      <c r="M499" s="4" t="str">
        <f>IF(Adresse[[#This Row],[Nombre de Boites ]]=SUM(Adresse[[#This Row],[Nombre de Distribués]:[Nombre de Non-Distribué ]]),"VRAI","ERREUR")</f>
        <v>ERREUR</v>
      </c>
    </row>
    <row r="500" spans="1:13" x14ac:dyDescent="0.3">
      <c r="A500" s="17" t="s">
        <v>9</v>
      </c>
      <c r="B500" s="17" t="s">
        <v>146</v>
      </c>
      <c r="C500" s="17" t="s">
        <v>28</v>
      </c>
      <c r="D500" s="17" t="s">
        <v>343</v>
      </c>
      <c r="E500" s="34" t="str">
        <f t="shared" si="7"/>
        <v>Janzé | Lieu-Dit La Lande De Garmeaux</v>
      </c>
      <c r="F500" s="2">
        <v>4</v>
      </c>
      <c r="G500" s="2"/>
      <c r="H500" s="4" t="str">
        <f>IF(G500&lt;&gt;"",LOOKUP(G500,Personnel!$F$2:$F$1000,Personnel!$D$2:$D$1000),"")</f>
        <v/>
      </c>
      <c r="I500" s="4"/>
      <c r="J500" s="4"/>
      <c r="K500" s="79"/>
      <c r="L500" s="79"/>
      <c r="M500" s="4" t="str">
        <f>IF(Adresse[[#This Row],[Nombre de Boites ]]=SUM(Adresse[[#This Row],[Nombre de Distribués]:[Nombre de Non-Distribué ]]),"VRAI","ERREUR")</f>
        <v>ERREUR</v>
      </c>
    </row>
    <row r="501" spans="1:13" x14ac:dyDescent="0.3">
      <c r="A501" s="17" t="s">
        <v>9</v>
      </c>
      <c r="B501" s="17" t="s">
        <v>146</v>
      </c>
      <c r="C501" s="17"/>
      <c r="D501" s="17" t="s">
        <v>344</v>
      </c>
      <c r="E501" s="34" t="str">
        <f t="shared" si="7"/>
        <v>Janzé | Lieu-Dit Lande Marie</v>
      </c>
      <c r="F501" s="2">
        <v>1</v>
      </c>
      <c r="G501" s="2"/>
      <c r="H501" s="4" t="str">
        <f>IF(G501&lt;&gt;"",LOOKUP(G501,Personnel!$F$2:$F$1000,Personnel!$D$2:$D$1000),"")</f>
        <v/>
      </c>
      <c r="I501" s="4"/>
      <c r="J501" s="4"/>
      <c r="K501" s="79"/>
      <c r="L501" s="79"/>
      <c r="M501" s="4" t="str">
        <f>IF(Adresse[[#This Row],[Nombre de Boites ]]=SUM(Adresse[[#This Row],[Nombre de Distribués]:[Nombre de Non-Distribué ]]),"VRAI","ERREUR")</f>
        <v>ERREUR</v>
      </c>
    </row>
    <row r="502" spans="1:13" x14ac:dyDescent="0.3">
      <c r="A502" s="17" t="s">
        <v>9</v>
      </c>
      <c r="B502" s="17" t="s">
        <v>146</v>
      </c>
      <c r="C502" s="17"/>
      <c r="D502" s="17" t="s">
        <v>345</v>
      </c>
      <c r="E502" s="34" t="str">
        <f t="shared" si="7"/>
        <v>Janzé | Lieu-Dit Langeote</v>
      </c>
      <c r="F502" s="2">
        <v>6</v>
      </c>
      <c r="G502" s="2"/>
      <c r="H502" s="4" t="str">
        <f>IF(G502&lt;&gt;"",LOOKUP(G502,Personnel!$F$2:$F$1000,Personnel!$D$2:$D$1000),"")</f>
        <v/>
      </c>
      <c r="I502" s="4"/>
      <c r="J502" s="4"/>
      <c r="K502" s="79"/>
      <c r="L502" s="79"/>
      <c r="M502" s="4" t="str">
        <f>IF(Adresse[[#This Row],[Nombre de Boites ]]=SUM(Adresse[[#This Row],[Nombre de Distribués]:[Nombre de Non-Distribué ]]),"VRAI","ERREUR")</f>
        <v>ERREUR</v>
      </c>
    </row>
    <row r="503" spans="1:13" x14ac:dyDescent="0.3">
      <c r="A503" s="17" t="s">
        <v>9</v>
      </c>
      <c r="B503" s="17" t="s">
        <v>1</v>
      </c>
      <c r="C503" s="17"/>
      <c r="D503" s="17" t="s">
        <v>346</v>
      </c>
      <c r="E503" s="34" t="str">
        <f t="shared" si="7"/>
        <v>Janzé | Rue Lantivy</v>
      </c>
      <c r="F503" s="2">
        <v>32</v>
      </c>
      <c r="G503" s="2"/>
      <c r="H503" s="4" t="str">
        <f>IF(G503&lt;&gt;"",LOOKUP(G503,Personnel!$F$2:$F$1000,Personnel!$D$2:$D$1000),"")</f>
        <v/>
      </c>
      <c r="I503" s="4"/>
      <c r="J503" s="4"/>
      <c r="K503" s="79"/>
      <c r="L503" s="79"/>
      <c r="M503" s="4" t="str">
        <f>IF(Adresse[[#This Row],[Nombre de Boites ]]=SUM(Adresse[[#This Row],[Nombre de Distribués]:[Nombre de Non-Distribué ]]),"VRAI","ERREUR")</f>
        <v>ERREUR</v>
      </c>
    </row>
    <row r="504" spans="1:13" x14ac:dyDescent="0.3">
      <c r="A504" s="17" t="s">
        <v>9</v>
      </c>
      <c r="B504" s="17" t="s">
        <v>146</v>
      </c>
      <c r="C504" s="17"/>
      <c r="D504" s="17" t="s">
        <v>347</v>
      </c>
      <c r="E504" s="34" t="str">
        <f t="shared" si="7"/>
        <v>Janzé | Lieu-Dit Launay</v>
      </c>
      <c r="F504" s="2">
        <v>3</v>
      </c>
      <c r="G504" s="2"/>
      <c r="H504" s="4" t="str">
        <f>IF(G504&lt;&gt;"",LOOKUP(G504,Personnel!$F$2:$F$1000,Personnel!$D$2:$D$1000),"")</f>
        <v/>
      </c>
      <c r="I504" s="4"/>
      <c r="J504" s="4"/>
      <c r="K504" s="79"/>
      <c r="L504" s="79"/>
      <c r="M504" s="4" t="str">
        <f>IF(Adresse[[#This Row],[Nombre de Boites ]]=SUM(Adresse[[#This Row],[Nombre de Distribués]:[Nombre de Non-Distribué ]]),"VRAI","ERREUR")</f>
        <v>ERREUR</v>
      </c>
    </row>
    <row r="505" spans="1:13" x14ac:dyDescent="0.3">
      <c r="A505" s="17" t="s">
        <v>9</v>
      </c>
      <c r="B505" s="17" t="s">
        <v>15</v>
      </c>
      <c r="C505" s="17" t="s">
        <v>26</v>
      </c>
      <c r="D505" s="17" t="s">
        <v>348</v>
      </c>
      <c r="E505" s="34" t="str">
        <f t="shared" si="7"/>
        <v>Janzé | Impasse Du Lavoir</v>
      </c>
      <c r="F505" s="2">
        <v>1</v>
      </c>
      <c r="G505" s="2"/>
      <c r="H505" s="4" t="str">
        <f>IF(G505&lt;&gt;"",LOOKUP(G505,Personnel!$F$2:$F$1000,Personnel!$D$2:$D$1000),"")</f>
        <v/>
      </c>
      <c r="I505" s="4"/>
      <c r="J505" s="4"/>
      <c r="K505" s="79"/>
      <c r="L505" s="79"/>
      <c r="M505" s="4" t="str">
        <f>IF(Adresse[[#This Row],[Nombre de Boites ]]=SUM(Adresse[[#This Row],[Nombre de Distribués]:[Nombre de Non-Distribué ]]),"VRAI","ERREUR")</f>
        <v>ERREUR</v>
      </c>
    </row>
    <row r="506" spans="1:13" x14ac:dyDescent="0.3">
      <c r="A506" s="17" t="s">
        <v>9</v>
      </c>
      <c r="B506" s="17" t="s">
        <v>12</v>
      </c>
      <c r="C506" s="17"/>
      <c r="D506" s="17" t="s">
        <v>349</v>
      </c>
      <c r="E506" s="34" t="str">
        <f t="shared" si="7"/>
        <v>Janzé | Avenue Leon Thebault</v>
      </c>
      <c r="F506" s="2">
        <v>9</v>
      </c>
      <c r="G506" s="2"/>
      <c r="H506" s="4" t="str">
        <f>IF(G506&lt;&gt;"",LOOKUP(G506,Personnel!$F$2:$F$1000,Personnel!$D$2:$D$1000),"")</f>
        <v/>
      </c>
      <c r="I506" s="4"/>
      <c r="J506" s="4"/>
      <c r="K506" s="79"/>
      <c r="L506" s="79"/>
      <c r="M506" s="4" t="str">
        <f>IF(Adresse[[#This Row],[Nombre de Boites ]]=SUM(Adresse[[#This Row],[Nombre de Distribués]:[Nombre de Non-Distribué ]]),"VRAI","ERREUR")</f>
        <v>ERREUR</v>
      </c>
    </row>
    <row r="507" spans="1:13" x14ac:dyDescent="0.3">
      <c r="A507" s="17" t="s">
        <v>9</v>
      </c>
      <c r="B507" s="17" t="s">
        <v>15</v>
      </c>
      <c r="C507" s="17"/>
      <c r="D507" s="17" t="s">
        <v>349</v>
      </c>
      <c r="E507" s="34" t="str">
        <f t="shared" si="7"/>
        <v>Janzé | Impasse Leon Thebault</v>
      </c>
      <c r="F507" s="2">
        <v>4</v>
      </c>
      <c r="G507" s="2"/>
      <c r="H507" s="4" t="str">
        <f>IF(G507&lt;&gt;"",LOOKUP(G507,Personnel!$F$2:$F$1000,Personnel!$D$2:$D$1000),"")</f>
        <v/>
      </c>
      <c r="I507" s="4"/>
      <c r="J507" s="4"/>
      <c r="K507" s="79"/>
      <c r="L507" s="79"/>
      <c r="M507" s="4" t="str">
        <f>IF(Adresse[[#This Row],[Nombre de Boites ]]=SUM(Adresse[[#This Row],[Nombre de Distribués]:[Nombre de Non-Distribué ]]),"VRAI","ERREUR")</f>
        <v>ERREUR</v>
      </c>
    </row>
    <row r="508" spans="1:13" x14ac:dyDescent="0.3">
      <c r="A508" s="17" t="s">
        <v>9</v>
      </c>
      <c r="B508" s="17" t="s">
        <v>1</v>
      </c>
      <c r="C508" s="17" t="s">
        <v>26</v>
      </c>
      <c r="D508" s="17" t="s">
        <v>350</v>
      </c>
      <c r="E508" s="34" t="str">
        <f t="shared" si="7"/>
        <v>Janzé | Rue Du Levain</v>
      </c>
      <c r="F508" s="2">
        <v>15</v>
      </c>
      <c r="G508" s="2"/>
      <c r="H508" s="4" t="str">
        <f>IF(G508&lt;&gt;"",LOOKUP(G508,Personnel!$F$2:$F$1000,Personnel!$D$2:$D$1000),"")</f>
        <v/>
      </c>
      <c r="I508" s="4"/>
      <c r="J508" s="4"/>
      <c r="K508" s="79"/>
      <c r="L508" s="79"/>
      <c r="M508" s="4" t="str">
        <f>IF(Adresse[[#This Row],[Nombre de Boites ]]=SUM(Adresse[[#This Row],[Nombre de Distribués]:[Nombre de Non-Distribué ]]),"VRAI","ERREUR")</f>
        <v>ERREUR</v>
      </c>
    </row>
    <row r="509" spans="1:13" x14ac:dyDescent="0.3">
      <c r="A509" s="17" t="s">
        <v>9</v>
      </c>
      <c r="B509" s="17" t="s">
        <v>1</v>
      </c>
      <c r="C509" s="17"/>
      <c r="D509" s="17" t="s">
        <v>351</v>
      </c>
      <c r="E509" s="34" t="str">
        <f t="shared" si="7"/>
        <v>Janzé | Rue Lino Ventura</v>
      </c>
      <c r="F509" s="2">
        <v>16</v>
      </c>
      <c r="G509" s="2"/>
      <c r="H509" s="4" t="str">
        <f>IF(G509&lt;&gt;"",LOOKUP(G509,Personnel!$F$2:$F$1000,Personnel!$D$2:$D$1000),"")</f>
        <v/>
      </c>
      <c r="I509" s="4"/>
      <c r="J509" s="4"/>
      <c r="K509" s="79"/>
      <c r="L509" s="79"/>
      <c r="M509" s="4" t="str">
        <f>IF(Adresse[[#This Row],[Nombre de Boites ]]=SUM(Adresse[[#This Row],[Nombre de Distribués]:[Nombre de Non-Distribué ]]),"VRAI","ERREUR")</f>
        <v>ERREUR</v>
      </c>
    </row>
    <row r="510" spans="1:13" x14ac:dyDescent="0.3">
      <c r="A510" s="17" t="s">
        <v>9</v>
      </c>
      <c r="B510" s="17" t="s">
        <v>146</v>
      </c>
      <c r="C510" s="17" t="s">
        <v>28</v>
      </c>
      <c r="D510" s="17" t="s">
        <v>352</v>
      </c>
      <c r="E510" s="34" t="str">
        <f t="shared" si="7"/>
        <v>Janzé | Lieu-Dit La Loge</v>
      </c>
      <c r="F510" s="2">
        <v>1</v>
      </c>
      <c r="G510" s="2"/>
      <c r="H510" s="4" t="str">
        <f>IF(G510&lt;&gt;"",LOOKUP(G510,Personnel!$F$2:$F$1000,Personnel!$D$2:$D$1000),"")</f>
        <v/>
      </c>
      <c r="I510" s="4"/>
      <c r="J510" s="4"/>
      <c r="K510" s="79"/>
      <c r="L510" s="79"/>
      <c r="M510" s="4" t="str">
        <f>IF(Adresse[[#This Row],[Nombre de Boites ]]=SUM(Adresse[[#This Row],[Nombre de Distribués]:[Nombre de Non-Distribué ]]),"VRAI","ERREUR")</f>
        <v>ERREUR</v>
      </c>
    </row>
    <row r="511" spans="1:13" x14ac:dyDescent="0.3">
      <c r="A511" s="17" t="s">
        <v>9</v>
      </c>
      <c r="B511" s="17" t="s">
        <v>146</v>
      </c>
      <c r="C511" s="17" t="s">
        <v>28</v>
      </c>
      <c r="D511" s="17" t="s">
        <v>353</v>
      </c>
      <c r="E511" s="34" t="str">
        <f t="shared" si="7"/>
        <v>Janzé | Lieu-Dit La Loge Marie</v>
      </c>
      <c r="F511" s="2">
        <v>1</v>
      </c>
      <c r="G511" s="2"/>
      <c r="H511" s="4" t="str">
        <f>IF(G511&lt;&gt;"",LOOKUP(G511,Personnel!$F$2:$F$1000,Personnel!$D$2:$D$1000),"")</f>
        <v/>
      </c>
      <c r="I511" s="4"/>
      <c r="J511" s="4"/>
      <c r="K511" s="79"/>
      <c r="L511" s="79"/>
      <c r="M511" s="4" t="str">
        <f>IF(Adresse[[#This Row],[Nombre de Boites ]]=SUM(Adresse[[#This Row],[Nombre de Distribués]:[Nombre de Non-Distribué ]]),"VRAI","ERREUR")</f>
        <v>ERREUR</v>
      </c>
    </row>
    <row r="512" spans="1:13" x14ac:dyDescent="0.3">
      <c r="A512" s="17" t="s">
        <v>9</v>
      </c>
      <c r="B512" s="17" t="s">
        <v>1</v>
      </c>
      <c r="C512" s="17"/>
      <c r="D512" s="17" t="s">
        <v>354</v>
      </c>
      <c r="E512" s="34" t="str">
        <f t="shared" si="7"/>
        <v>Janzé | Rue Louis Amoureux</v>
      </c>
      <c r="F512" s="2">
        <v>1</v>
      </c>
      <c r="G512" s="2"/>
      <c r="H512" s="4" t="str">
        <f>IF(G512&lt;&gt;"",LOOKUP(G512,Personnel!$F$2:$F$1000,Personnel!$D$2:$D$1000),"")</f>
        <v/>
      </c>
      <c r="I512" s="4"/>
      <c r="J512" s="4"/>
      <c r="K512" s="79"/>
      <c r="L512" s="79"/>
      <c r="M512" s="4" t="str">
        <f>IF(Adresse[[#This Row],[Nombre de Boites ]]=SUM(Adresse[[#This Row],[Nombre de Distribués]:[Nombre de Non-Distribué ]]),"VRAI","ERREUR")</f>
        <v>ERREUR</v>
      </c>
    </row>
    <row r="513" spans="1:13" x14ac:dyDescent="0.3">
      <c r="A513" s="17" t="s">
        <v>9</v>
      </c>
      <c r="B513" s="17" t="s">
        <v>1</v>
      </c>
      <c r="C513" s="17"/>
      <c r="D513" s="17" t="s">
        <v>355</v>
      </c>
      <c r="E513" s="34" t="str">
        <f t="shared" si="7"/>
        <v>Janzé | Rue Louis Bleriot</v>
      </c>
      <c r="F513" s="2">
        <v>15</v>
      </c>
      <c r="G513" s="2"/>
      <c r="H513" s="4" t="str">
        <f>IF(G513&lt;&gt;"",LOOKUP(G513,Personnel!$F$2:$F$1000,Personnel!$D$2:$D$1000),"")</f>
        <v/>
      </c>
      <c r="I513" s="4"/>
      <c r="J513" s="4"/>
      <c r="K513" s="79"/>
      <c r="L513" s="79"/>
      <c r="M513" s="4" t="str">
        <f>IF(Adresse[[#This Row],[Nombre de Boites ]]=SUM(Adresse[[#This Row],[Nombre de Distribués]:[Nombre de Non-Distribué ]]),"VRAI","ERREUR")</f>
        <v>ERREUR</v>
      </c>
    </row>
    <row r="514" spans="1:13" x14ac:dyDescent="0.3">
      <c r="A514" s="17" t="s">
        <v>9</v>
      </c>
      <c r="B514" s="17" t="s">
        <v>146</v>
      </c>
      <c r="C514" s="17" t="s">
        <v>28</v>
      </c>
      <c r="D514" s="17" t="s">
        <v>356</v>
      </c>
      <c r="E514" s="34" t="str">
        <f t="shared" ref="E514:E577" si="8">TRIM(A514 &amp; " | " &amp; B514 &amp; " " &amp; IF(C514="", "", C514) &amp; " " &amp; D514)</f>
        <v>Janzé | Lieu-Dit La Malvrais</v>
      </c>
      <c r="F514" s="2">
        <v>16</v>
      </c>
      <c r="G514" s="2"/>
      <c r="H514" s="4" t="str">
        <f>IF(G514&lt;&gt;"",LOOKUP(G514,Personnel!$F$2:$F$1000,Personnel!$D$2:$D$1000),"")</f>
        <v/>
      </c>
      <c r="I514" s="4"/>
      <c r="J514" s="4"/>
      <c r="K514" s="79"/>
      <c r="L514" s="79"/>
      <c r="M514" s="4" t="str">
        <f>IF(Adresse[[#This Row],[Nombre de Boites ]]=SUM(Adresse[[#This Row],[Nombre de Distribués]:[Nombre de Non-Distribué ]]),"VRAI","ERREUR")</f>
        <v>ERREUR</v>
      </c>
    </row>
    <row r="515" spans="1:13" x14ac:dyDescent="0.3">
      <c r="A515" s="17" t="s">
        <v>9</v>
      </c>
      <c r="B515" s="17" t="s">
        <v>11</v>
      </c>
      <c r="C515" s="17"/>
      <c r="D515" s="17" t="s">
        <v>357</v>
      </c>
      <c r="E515" s="34" t="str">
        <f t="shared" si="8"/>
        <v>Janzé | Allée Marcel Cerdan</v>
      </c>
      <c r="F515" s="2">
        <v>16</v>
      </c>
      <c r="G515" s="2"/>
      <c r="H515" s="4" t="str">
        <f>IF(G515&lt;&gt;"",LOOKUP(G515,Personnel!$F$2:$F$1000,Personnel!$D$2:$D$1000),"")</f>
        <v/>
      </c>
      <c r="I515" s="4"/>
      <c r="J515" s="4"/>
      <c r="K515" s="79"/>
      <c r="L515" s="79"/>
      <c r="M515" s="4" t="str">
        <f>IF(Adresse[[#This Row],[Nombre de Boites ]]=SUM(Adresse[[#This Row],[Nombre de Distribués]:[Nombre de Non-Distribué ]]),"VRAI","ERREUR")</f>
        <v>ERREUR</v>
      </c>
    </row>
    <row r="516" spans="1:13" x14ac:dyDescent="0.3">
      <c r="A516" s="17" t="s">
        <v>9</v>
      </c>
      <c r="B516" s="17" t="s">
        <v>1</v>
      </c>
      <c r="C516" s="17"/>
      <c r="D516" s="17" t="s">
        <v>358</v>
      </c>
      <c r="E516" s="34" t="str">
        <f t="shared" si="8"/>
        <v>Janzé | Rue Marcel Pagnol</v>
      </c>
      <c r="F516" s="2">
        <v>62</v>
      </c>
      <c r="G516" s="2"/>
      <c r="H516" s="4" t="str">
        <f>IF(G516&lt;&gt;"",LOOKUP(G516,Personnel!$F$2:$F$1000,Personnel!$D$2:$D$1000),"")</f>
        <v/>
      </c>
      <c r="I516" s="4"/>
      <c r="J516" s="4"/>
      <c r="K516" s="79"/>
      <c r="L516" s="79"/>
      <c r="M516" s="4" t="str">
        <f>IF(Adresse[[#This Row],[Nombre de Boites ]]=SUM(Adresse[[#This Row],[Nombre de Distribués]:[Nombre de Non-Distribué ]]),"VRAI","ERREUR")</f>
        <v>ERREUR</v>
      </c>
    </row>
    <row r="517" spans="1:13" x14ac:dyDescent="0.3">
      <c r="A517" s="17" t="s">
        <v>9</v>
      </c>
      <c r="B517" s="17" t="s">
        <v>146</v>
      </c>
      <c r="C517" s="17" t="s">
        <v>28</v>
      </c>
      <c r="D517" s="17" t="s">
        <v>359</v>
      </c>
      <c r="E517" s="34" t="str">
        <f t="shared" si="8"/>
        <v>Janzé | Lieu-Dit La Mare Gauvin</v>
      </c>
      <c r="F517" s="2">
        <v>1</v>
      </c>
      <c r="G517" s="2"/>
      <c r="H517" s="4" t="str">
        <f>IF(G517&lt;&gt;"",LOOKUP(G517,Personnel!$F$2:$F$1000,Personnel!$D$2:$D$1000),"")</f>
        <v/>
      </c>
      <c r="I517" s="4"/>
      <c r="J517" s="4"/>
      <c r="K517" s="79"/>
      <c r="L517" s="79"/>
      <c r="M517" s="4" t="str">
        <f>IF(Adresse[[#This Row],[Nombre de Boites ]]=SUM(Adresse[[#This Row],[Nombre de Distribués]:[Nombre de Non-Distribué ]]),"VRAI","ERREUR")</f>
        <v>ERREUR</v>
      </c>
    </row>
    <row r="518" spans="1:13" x14ac:dyDescent="0.3">
      <c r="A518" s="17" t="s">
        <v>9</v>
      </c>
      <c r="B518" s="17" t="s">
        <v>1</v>
      </c>
      <c r="C518" s="17"/>
      <c r="D518" s="17" t="s">
        <v>360</v>
      </c>
      <c r="E518" s="34" t="str">
        <f t="shared" si="8"/>
        <v>Janzé | Rue Marie Soraye</v>
      </c>
      <c r="F518" s="2">
        <v>12</v>
      </c>
      <c r="G518" s="2"/>
      <c r="H518" s="4" t="str">
        <f>IF(G518&lt;&gt;"",LOOKUP(G518,Personnel!$F$2:$F$1000,Personnel!$D$2:$D$1000),"")</f>
        <v/>
      </c>
      <c r="I518" s="4"/>
      <c r="J518" s="4"/>
      <c r="K518" s="79"/>
      <c r="L518" s="79"/>
      <c r="M518" s="4" t="str">
        <f>IF(Adresse[[#This Row],[Nombre de Boites ]]=SUM(Adresse[[#This Row],[Nombre de Distribués]:[Nombre de Non-Distribué ]]),"VRAI","ERREUR")</f>
        <v>ERREUR</v>
      </c>
    </row>
    <row r="519" spans="1:13" x14ac:dyDescent="0.3">
      <c r="A519" s="17" t="s">
        <v>9</v>
      </c>
      <c r="B519" s="17" t="s">
        <v>146</v>
      </c>
      <c r="C519" s="17" t="s">
        <v>28</v>
      </c>
      <c r="D519" s="17" t="s">
        <v>361</v>
      </c>
      <c r="E519" s="34" t="str">
        <f t="shared" si="8"/>
        <v>Janzé | Lieu-Dit La Martinière</v>
      </c>
      <c r="F519" s="2">
        <v>2</v>
      </c>
      <c r="G519" s="2"/>
      <c r="H519" s="4" t="str">
        <f>IF(G519&lt;&gt;"",LOOKUP(G519,Personnel!$F$2:$F$1000,Personnel!$D$2:$D$1000),"")</f>
        <v/>
      </c>
      <c r="I519" s="4"/>
      <c r="J519" s="4"/>
      <c r="K519" s="79"/>
      <c r="L519" s="79"/>
      <c r="M519" s="4" t="str">
        <f>IF(Adresse[[#This Row],[Nombre de Boites ]]=SUM(Adresse[[#This Row],[Nombre de Distribués]:[Nombre de Non-Distribué ]]),"VRAI","ERREUR")</f>
        <v>ERREUR</v>
      </c>
    </row>
    <row r="520" spans="1:13" x14ac:dyDescent="0.3">
      <c r="A520" s="17" t="s">
        <v>9</v>
      </c>
      <c r="B520" s="17" t="s">
        <v>146</v>
      </c>
      <c r="C520" s="17" t="s">
        <v>28</v>
      </c>
      <c r="D520" s="17" t="s">
        <v>362</v>
      </c>
      <c r="E520" s="34" t="str">
        <f t="shared" si="8"/>
        <v>Janzé | Lieu-Dit La Massonière</v>
      </c>
      <c r="F520" s="2">
        <v>1</v>
      </c>
      <c r="G520" s="2"/>
      <c r="H520" s="4" t="str">
        <f>IF(G520&lt;&gt;"",LOOKUP(G520,Personnel!$F$2:$F$1000,Personnel!$D$2:$D$1000),"")</f>
        <v/>
      </c>
      <c r="I520" s="4"/>
      <c r="J520" s="4"/>
      <c r="K520" s="79"/>
      <c r="L520" s="79"/>
      <c r="M520" s="4" t="str">
        <f>IF(Adresse[[#This Row],[Nombre de Boites ]]=SUM(Adresse[[#This Row],[Nombre de Distribués]:[Nombre de Non-Distribué ]]),"VRAI","ERREUR")</f>
        <v>ERREUR</v>
      </c>
    </row>
    <row r="521" spans="1:13" x14ac:dyDescent="0.3">
      <c r="A521" s="17" t="s">
        <v>9</v>
      </c>
      <c r="B521" s="17" t="s">
        <v>15</v>
      </c>
      <c r="C521" s="17"/>
      <c r="D521" s="17" t="s">
        <v>363</v>
      </c>
      <c r="E521" s="34" t="str">
        <f t="shared" si="8"/>
        <v>Janzé | Impasse Mathurin Meheut</v>
      </c>
      <c r="F521" s="2">
        <v>12</v>
      </c>
      <c r="G521" s="2"/>
      <c r="H521" s="4" t="str">
        <f>IF(G521&lt;&gt;"",LOOKUP(G521,Personnel!$F$2:$F$1000,Personnel!$D$2:$D$1000),"")</f>
        <v/>
      </c>
      <c r="I521" s="4"/>
      <c r="J521" s="4"/>
      <c r="K521" s="79"/>
      <c r="L521" s="79"/>
      <c r="M521" s="4" t="str">
        <f>IF(Adresse[[#This Row],[Nombre de Boites ]]=SUM(Adresse[[#This Row],[Nombre de Distribués]:[Nombre de Non-Distribué ]]),"VRAI","ERREUR")</f>
        <v>ERREUR</v>
      </c>
    </row>
    <row r="522" spans="1:13" x14ac:dyDescent="0.3">
      <c r="A522" s="17" t="s">
        <v>9</v>
      </c>
      <c r="B522" s="17" t="s">
        <v>1</v>
      </c>
      <c r="C522" s="17" t="s">
        <v>25</v>
      </c>
      <c r="D522" s="17" t="s">
        <v>364</v>
      </c>
      <c r="E522" s="34" t="str">
        <f t="shared" si="8"/>
        <v>Janzé | Rue Des Melezes</v>
      </c>
      <c r="F522" s="2">
        <v>10</v>
      </c>
      <c r="G522" s="2"/>
      <c r="H522" s="4" t="str">
        <f>IF(G522&lt;&gt;"",LOOKUP(G522,Personnel!$F$2:$F$1000,Personnel!$D$2:$D$1000),"")</f>
        <v/>
      </c>
      <c r="I522" s="4"/>
      <c r="J522" s="4"/>
      <c r="K522" s="79"/>
      <c r="L522" s="79"/>
      <c r="M522" s="4" t="str">
        <f>IF(Adresse[[#This Row],[Nombre de Boites ]]=SUM(Adresse[[#This Row],[Nombre de Distribués]:[Nombre de Non-Distribué ]]),"VRAI","ERREUR")</f>
        <v>ERREUR</v>
      </c>
    </row>
    <row r="523" spans="1:13" x14ac:dyDescent="0.3">
      <c r="A523" s="17" t="s">
        <v>9</v>
      </c>
      <c r="B523" s="17" t="s">
        <v>146</v>
      </c>
      <c r="C523" s="17"/>
      <c r="D523" s="17" t="s">
        <v>365</v>
      </c>
      <c r="E523" s="34" t="str">
        <f t="shared" si="8"/>
        <v>Janzé | Lieu-Dit Mémenier</v>
      </c>
      <c r="F523" s="2">
        <v>6</v>
      </c>
      <c r="G523" s="2"/>
      <c r="H523" s="4" t="str">
        <f>IF(G523&lt;&gt;"",LOOKUP(G523,Personnel!$F$2:$F$1000,Personnel!$D$2:$D$1000),"")</f>
        <v/>
      </c>
      <c r="I523" s="4"/>
      <c r="J523" s="4"/>
      <c r="K523" s="79"/>
      <c r="L523" s="79"/>
      <c r="M523" s="4" t="str">
        <f>IF(Adresse[[#This Row],[Nombre de Boites ]]=SUM(Adresse[[#This Row],[Nombre de Distribués]:[Nombre de Non-Distribué ]]),"VRAI","ERREUR")</f>
        <v>ERREUR</v>
      </c>
    </row>
    <row r="524" spans="1:13" x14ac:dyDescent="0.3">
      <c r="A524" s="17" t="s">
        <v>9</v>
      </c>
      <c r="B524" s="17" t="s">
        <v>146</v>
      </c>
      <c r="C524" s="17" t="s">
        <v>29</v>
      </c>
      <c r="D524" s="17" t="s">
        <v>366</v>
      </c>
      <c r="E524" s="34" t="str">
        <f t="shared" si="8"/>
        <v>Janzé | Lieu-Dit Le Ménil</v>
      </c>
      <c r="F524" s="2">
        <v>4</v>
      </c>
      <c r="G524" s="2"/>
      <c r="H524" s="4" t="str">
        <f>IF(G524&lt;&gt;"",LOOKUP(G524,Personnel!$F$2:$F$1000,Personnel!$D$2:$D$1000),"")</f>
        <v/>
      </c>
      <c r="I524" s="4"/>
      <c r="J524" s="4"/>
      <c r="K524" s="79"/>
      <c r="L524" s="79"/>
      <c r="M524" s="4" t="str">
        <f>IF(Adresse[[#This Row],[Nombre de Boites ]]=SUM(Adresse[[#This Row],[Nombre de Distribués]:[Nombre de Non-Distribué ]]),"VRAI","ERREUR")</f>
        <v>ERREUR</v>
      </c>
    </row>
    <row r="525" spans="1:13" x14ac:dyDescent="0.3">
      <c r="A525" s="17" t="s">
        <v>9</v>
      </c>
      <c r="B525" s="17" t="s">
        <v>146</v>
      </c>
      <c r="C525" s="17" t="s">
        <v>24</v>
      </c>
      <c r="D525" s="17" t="s">
        <v>367</v>
      </c>
      <c r="E525" s="34" t="str">
        <f t="shared" si="8"/>
        <v>Janzé | Lieu-Dit De Merquelande</v>
      </c>
      <c r="F525" s="2">
        <v>14</v>
      </c>
      <c r="G525" s="2"/>
      <c r="H525" s="4" t="str">
        <f>IF(G525&lt;&gt;"",LOOKUP(G525,Personnel!$F$2:$F$1000,Personnel!$D$2:$D$1000),"")</f>
        <v/>
      </c>
      <c r="I525" s="4"/>
      <c r="J525" s="4"/>
      <c r="K525" s="79"/>
      <c r="L525" s="79"/>
      <c r="M525" s="4" t="str">
        <f>IF(Adresse[[#This Row],[Nombre de Boites ]]=SUM(Adresse[[#This Row],[Nombre de Distribués]:[Nombre de Non-Distribué ]]),"VRAI","ERREUR")</f>
        <v>ERREUR</v>
      </c>
    </row>
    <row r="526" spans="1:13" x14ac:dyDescent="0.3">
      <c r="A526" s="17" t="s">
        <v>9</v>
      </c>
      <c r="B526" s="17" t="s">
        <v>1</v>
      </c>
      <c r="C526" s="17" t="s">
        <v>25</v>
      </c>
      <c r="D526" s="17" t="s">
        <v>368</v>
      </c>
      <c r="E526" s="34" t="str">
        <f t="shared" si="8"/>
        <v>Janzé | Rue Des Mesanges</v>
      </c>
      <c r="F526" s="2">
        <v>4</v>
      </c>
      <c r="G526" s="2"/>
      <c r="H526" s="4" t="str">
        <f>IF(G526&lt;&gt;"",LOOKUP(G526,Personnel!$F$2:$F$1000,Personnel!$D$2:$D$1000),"")</f>
        <v/>
      </c>
      <c r="I526" s="4"/>
      <c r="J526" s="4"/>
      <c r="K526" s="79"/>
      <c r="L526" s="79"/>
      <c r="M526" s="4" t="str">
        <f>IF(Adresse[[#This Row],[Nombre de Boites ]]=SUM(Adresse[[#This Row],[Nombre de Distribués]:[Nombre de Non-Distribué ]]),"VRAI","ERREUR")</f>
        <v>ERREUR</v>
      </c>
    </row>
    <row r="527" spans="1:13" x14ac:dyDescent="0.3">
      <c r="A527" s="17" t="s">
        <v>9</v>
      </c>
      <c r="B527" s="17" t="s">
        <v>146</v>
      </c>
      <c r="C527" s="17" t="s">
        <v>28</v>
      </c>
      <c r="D527" s="17" t="s">
        <v>369</v>
      </c>
      <c r="E527" s="34" t="str">
        <f t="shared" si="8"/>
        <v>Janzé | Lieu-Dit La Métairie Neuve</v>
      </c>
      <c r="F527" s="2">
        <v>2</v>
      </c>
      <c r="G527" s="2"/>
      <c r="H527" s="4" t="str">
        <f>IF(G527&lt;&gt;"",LOOKUP(G527,Personnel!$F$2:$F$1000,Personnel!$D$2:$D$1000),"")</f>
        <v/>
      </c>
      <c r="I527" s="4"/>
      <c r="J527" s="4"/>
      <c r="K527" s="79"/>
      <c r="L527" s="79"/>
      <c r="M527" s="4" t="str">
        <f>IF(Adresse[[#This Row],[Nombre de Boites ]]=SUM(Adresse[[#This Row],[Nombre de Distribués]:[Nombre de Non-Distribué ]]),"VRAI","ERREUR")</f>
        <v>ERREUR</v>
      </c>
    </row>
    <row r="528" spans="1:13" x14ac:dyDescent="0.3">
      <c r="A528" s="17" t="s">
        <v>9</v>
      </c>
      <c r="B528" s="17" t="s">
        <v>1</v>
      </c>
      <c r="C528" s="17" t="s">
        <v>25</v>
      </c>
      <c r="D528" s="17" t="s">
        <v>370</v>
      </c>
      <c r="E528" s="34" t="str">
        <f t="shared" si="8"/>
        <v>Janzé | Rue Des Meuniers</v>
      </c>
      <c r="F528" s="2">
        <v>9</v>
      </c>
      <c r="G528" s="2"/>
      <c r="H528" s="4" t="str">
        <f>IF(G528&lt;&gt;"",LOOKUP(G528,Personnel!$F$2:$F$1000,Personnel!$D$2:$D$1000),"")</f>
        <v/>
      </c>
      <c r="I528" s="4"/>
      <c r="J528" s="4"/>
      <c r="K528" s="79"/>
      <c r="L528" s="79"/>
      <c r="M528" s="4" t="str">
        <f>IF(Adresse[[#This Row],[Nombre de Boites ]]=SUM(Adresse[[#This Row],[Nombre de Distribués]:[Nombre de Non-Distribué ]]),"VRAI","ERREUR")</f>
        <v>ERREUR</v>
      </c>
    </row>
    <row r="529" spans="1:13" x14ac:dyDescent="0.3">
      <c r="A529" s="17" t="s">
        <v>9</v>
      </c>
      <c r="B529" s="17" t="s">
        <v>1</v>
      </c>
      <c r="C529" s="17" t="s">
        <v>24</v>
      </c>
      <c r="D529" s="17" t="s">
        <v>371</v>
      </c>
      <c r="E529" s="34" t="str">
        <f t="shared" si="8"/>
        <v>Janzé | Rue De Molene</v>
      </c>
      <c r="F529" s="2">
        <v>14</v>
      </c>
      <c r="G529" s="2"/>
      <c r="H529" s="4" t="str">
        <f>IF(G529&lt;&gt;"",LOOKUP(G529,Personnel!$F$2:$F$1000,Personnel!$D$2:$D$1000),"")</f>
        <v/>
      </c>
      <c r="I529" s="4"/>
      <c r="J529" s="4"/>
      <c r="K529" s="79"/>
      <c r="L529" s="79"/>
      <c r="M529" s="4" t="str">
        <f>IF(Adresse[[#This Row],[Nombre de Boites ]]=SUM(Adresse[[#This Row],[Nombre de Distribués]:[Nombre de Non-Distribué ]]),"VRAI","ERREUR")</f>
        <v>ERREUR</v>
      </c>
    </row>
    <row r="530" spans="1:13" x14ac:dyDescent="0.3">
      <c r="A530" s="17" t="s">
        <v>9</v>
      </c>
      <c r="B530" s="17" t="s">
        <v>146</v>
      </c>
      <c r="C530" s="17" t="s">
        <v>28</v>
      </c>
      <c r="D530" s="17" t="s">
        <v>372</v>
      </c>
      <c r="E530" s="34" t="str">
        <f t="shared" si="8"/>
        <v>Janzé | Lieu-Dit La Mortière</v>
      </c>
      <c r="F530" s="2">
        <v>1</v>
      </c>
      <c r="G530" s="2"/>
      <c r="H530" s="4" t="str">
        <f>IF(G530&lt;&gt;"",LOOKUP(G530,Personnel!$F$2:$F$1000,Personnel!$D$2:$D$1000),"")</f>
        <v/>
      </c>
      <c r="I530" s="4"/>
      <c r="J530" s="4"/>
      <c r="K530" s="79"/>
      <c r="L530" s="79"/>
      <c r="M530" s="4" t="str">
        <f>IF(Adresse[[#This Row],[Nombre de Boites ]]=SUM(Adresse[[#This Row],[Nombre de Distribués]:[Nombre de Non-Distribué ]]),"VRAI","ERREUR")</f>
        <v>ERREUR</v>
      </c>
    </row>
    <row r="531" spans="1:13" x14ac:dyDescent="0.3">
      <c r="A531" s="17" t="s">
        <v>9</v>
      </c>
      <c r="B531" s="17" t="s">
        <v>146</v>
      </c>
      <c r="C531" s="17" t="s">
        <v>29</v>
      </c>
      <c r="D531" s="17" t="s">
        <v>373</v>
      </c>
      <c r="E531" s="34" t="str">
        <f t="shared" si="8"/>
        <v>Janzé | Lieu-Dit Le Mottay</v>
      </c>
      <c r="F531" s="2">
        <v>1</v>
      </c>
      <c r="G531" s="2"/>
      <c r="H531" s="4" t="str">
        <f>IF(G531&lt;&gt;"",LOOKUP(G531,Personnel!$F$2:$F$1000,Personnel!$D$2:$D$1000),"")</f>
        <v/>
      </c>
      <c r="I531" s="4"/>
      <c r="J531" s="4"/>
      <c r="K531" s="79"/>
      <c r="L531" s="79"/>
      <c r="M531" s="4" t="str">
        <f>IF(Adresse[[#This Row],[Nombre de Boites ]]=SUM(Adresse[[#This Row],[Nombre de Distribués]:[Nombre de Non-Distribué ]]),"VRAI","ERREUR")</f>
        <v>ERREUR</v>
      </c>
    </row>
    <row r="532" spans="1:13" x14ac:dyDescent="0.3">
      <c r="A532" s="17" t="s">
        <v>9</v>
      </c>
      <c r="B532" s="17" t="s">
        <v>1</v>
      </c>
      <c r="C532" s="17" t="s">
        <v>140</v>
      </c>
      <c r="D532" s="17" t="s">
        <v>374</v>
      </c>
      <c r="E532" s="34" t="str">
        <f t="shared" si="8"/>
        <v>Janzé | Rue De La Motte</v>
      </c>
      <c r="F532" s="2">
        <v>0</v>
      </c>
      <c r="G532" s="2"/>
      <c r="H532" s="4" t="str">
        <f>IF(G532&lt;&gt;"",LOOKUP(G532,Personnel!$F$2:$F$1000,Personnel!$D$2:$D$1000),"")</f>
        <v/>
      </c>
      <c r="I532" s="4"/>
      <c r="J532" s="4"/>
      <c r="K532" s="79"/>
      <c r="L532" s="79"/>
      <c r="M532" s="4" t="str">
        <f>IF(Adresse[[#This Row],[Nombre de Boites ]]=SUM(Adresse[[#This Row],[Nombre de Distribués]:[Nombre de Non-Distribué ]]),"VRAI","ERREUR")</f>
        <v>VRAI</v>
      </c>
    </row>
    <row r="533" spans="1:13" x14ac:dyDescent="0.3">
      <c r="A533" s="17" t="s">
        <v>9</v>
      </c>
      <c r="B533" s="17" t="s">
        <v>146</v>
      </c>
      <c r="C533" s="17" t="s">
        <v>28</v>
      </c>
      <c r="D533" s="17" t="s">
        <v>375</v>
      </c>
      <c r="E533" s="34" t="str">
        <f t="shared" si="8"/>
        <v>Janzé | Lieu-Dit La Moufelle</v>
      </c>
      <c r="F533" s="2">
        <v>5</v>
      </c>
      <c r="G533" s="2"/>
      <c r="H533" s="4" t="str">
        <f>IF(G533&lt;&gt;"",LOOKUP(G533,Personnel!$F$2:$F$1000,Personnel!$D$2:$D$1000),"")</f>
        <v/>
      </c>
      <c r="I533" s="4"/>
      <c r="J533" s="4"/>
      <c r="K533" s="79"/>
      <c r="L533" s="79"/>
      <c r="M533" s="4" t="str">
        <f>IF(Adresse[[#This Row],[Nombre de Boites ]]=SUM(Adresse[[#This Row],[Nombre de Distribués]:[Nombre de Non-Distribué ]]),"VRAI","ERREUR")</f>
        <v>ERREUR</v>
      </c>
    </row>
    <row r="534" spans="1:13" x14ac:dyDescent="0.3">
      <c r="A534" s="17" t="s">
        <v>9</v>
      </c>
      <c r="B534" s="17" t="s">
        <v>1</v>
      </c>
      <c r="C534" s="17" t="s">
        <v>26</v>
      </c>
      <c r="D534" s="17" t="s">
        <v>376</v>
      </c>
      <c r="E534" s="34" t="str">
        <f t="shared" si="8"/>
        <v>Janzé | Rue Du Moulin</v>
      </c>
      <c r="F534" s="2">
        <v>26</v>
      </c>
      <c r="G534" s="2"/>
      <c r="H534" s="4" t="str">
        <f>IF(G534&lt;&gt;"",LOOKUP(G534,Personnel!$F$2:$F$1000,Personnel!$D$2:$D$1000),"")</f>
        <v/>
      </c>
      <c r="I534" s="4"/>
      <c r="J534" s="4"/>
      <c r="K534" s="79"/>
      <c r="L534" s="79"/>
      <c r="M534" s="4" t="str">
        <f>IF(Adresse[[#This Row],[Nombre de Boites ]]=SUM(Adresse[[#This Row],[Nombre de Distribués]:[Nombre de Non-Distribué ]]),"VRAI","ERREUR")</f>
        <v>ERREUR</v>
      </c>
    </row>
    <row r="535" spans="1:13" x14ac:dyDescent="0.3">
      <c r="A535" s="17" t="s">
        <v>9</v>
      </c>
      <c r="B535" s="17" t="s">
        <v>146</v>
      </c>
      <c r="C535" s="17"/>
      <c r="D535" s="17" t="s">
        <v>377</v>
      </c>
      <c r="E535" s="34" t="str">
        <f t="shared" si="8"/>
        <v>Janzé | Lieu-Dit Moulin A Vent De La Jaroussaye</v>
      </c>
      <c r="F535" s="2">
        <v>3</v>
      </c>
      <c r="G535" s="2"/>
      <c r="H535" s="4" t="str">
        <f>IF(G535&lt;&gt;"",LOOKUP(G535,Personnel!$F$2:$F$1000,Personnel!$D$2:$D$1000),"")</f>
        <v/>
      </c>
      <c r="I535" s="4"/>
      <c r="J535" s="4"/>
      <c r="K535" s="79"/>
      <c r="L535" s="79"/>
      <c r="M535" s="4" t="str">
        <f>IF(Adresse[[#This Row],[Nombre de Boites ]]=SUM(Adresse[[#This Row],[Nombre de Distribués]:[Nombre de Non-Distribué ]]),"VRAI","ERREUR")</f>
        <v>ERREUR</v>
      </c>
    </row>
    <row r="536" spans="1:13" x14ac:dyDescent="0.3">
      <c r="A536" s="17" t="s">
        <v>9</v>
      </c>
      <c r="B536" s="17" t="s">
        <v>1</v>
      </c>
      <c r="C536" s="17"/>
      <c r="D536" s="17" t="s">
        <v>378</v>
      </c>
      <c r="E536" s="34" t="str">
        <f t="shared" si="8"/>
        <v>Janzé | Rue Nantaise</v>
      </c>
      <c r="F536" s="2">
        <v>66</v>
      </c>
      <c r="G536" s="2"/>
      <c r="H536" s="4" t="str">
        <f>IF(G536&lt;&gt;"",LOOKUP(G536,Personnel!$F$2:$F$1000,Personnel!$D$2:$D$1000),"")</f>
        <v/>
      </c>
      <c r="I536" s="4"/>
      <c r="J536" s="4"/>
      <c r="K536" s="79"/>
      <c r="L536" s="79"/>
      <c r="M536" s="4" t="str">
        <f>IF(Adresse[[#This Row],[Nombre de Boites ]]=SUM(Adresse[[#This Row],[Nombre de Distribués]:[Nombre de Non-Distribué ]]),"VRAI","ERREUR")</f>
        <v>ERREUR</v>
      </c>
    </row>
    <row r="537" spans="1:13" x14ac:dyDescent="0.3">
      <c r="A537" s="17" t="s">
        <v>9</v>
      </c>
      <c r="B537" s="17" t="s">
        <v>1</v>
      </c>
      <c r="C537" s="17"/>
      <c r="D537" s="17" t="s">
        <v>379</v>
      </c>
      <c r="E537" s="34" t="str">
        <f t="shared" si="8"/>
        <v>Janzé | Rue Nationale</v>
      </c>
      <c r="F537" s="2">
        <v>37</v>
      </c>
      <c r="G537" s="2"/>
      <c r="H537" s="4" t="str">
        <f>IF(G537&lt;&gt;"",LOOKUP(G537,Personnel!$F$2:$F$1000,Personnel!$D$2:$D$1000),"")</f>
        <v/>
      </c>
      <c r="I537" s="4"/>
      <c r="J537" s="4"/>
      <c r="K537" s="79"/>
      <c r="L537" s="79"/>
      <c r="M537" s="4" t="str">
        <f>IF(Adresse[[#This Row],[Nombre de Boites ]]=SUM(Adresse[[#This Row],[Nombre de Distribués]:[Nombre de Non-Distribué ]]),"VRAI","ERREUR")</f>
        <v>ERREUR</v>
      </c>
    </row>
    <row r="538" spans="1:13" x14ac:dyDescent="0.3">
      <c r="A538" s="17" t="s">
        <v>9</v>
      </c>
      <c r="B538" s="17" t="s">
        <v>146</v>
      </c>
      <c r="C538" s="17" t="s">
        <v>29</v>
      </c>
      <c r="D538" s="17" t="s">
        <v>380</v>
      </c>
      <c r="E538" s="34" t="str">
        <f t="shared" si="8"/>
        <v>Janzé | Lieu-Dit Le Noës Eon</v>
      </c>
      <c r="F538" s="2">
        <v>2</v>
      </c>
      <c r="G538" s="2"/>
      <c r="H538" s="4" t="str">
        <f>IF(G538&lt;&gt;"",LOOKUP(G538,Personnel!$F$2:$F$1000,Personnel!$D$2:$D$1000),"")</f>
        <v/>
      </c>
      <c r="I538" s="4"/>
      <c r="J538" s="4"/>
      <c r="K538" s="79"/>
      <c r="L538" s="79"/>
      <c r="M538" s="4" t="str">
        <f>IF(Adresse[[#This Row],[Nombre de Boites ]]=SUM(Adresse[[#This Row],[Nombre de Distribués]:[Nombre de Non-Distribué ]]),"VRAI","ERREUR")</f>
        <v>ERREUR</v>
      </c>
    </row>
    <row r="539" spans="1:13" x14ac:dyDescent="0.3">
      <c r="A539" s="17" t="s">
        <v>9</v>
      </c>
      <c r="B539" s="17" t="s">
        <v>1</v>
      </c>
      <c r="C539" s="17" t="s">
        <v>25</v>
      </c>
      <c r="D539" s="17" t="s">
        <v>381</v>
      </c>
      <c r="E539" s="34" t="str">
        <f t="shared" si="8"/>
        <v>Janzé | Rue Des Ondines</v>
      </c>
      <c r="F539" s="2">
        <v>1</v>
      </c>
      <c r="G539" s="2"/>
      <c r="H539" s="4" t="str">
        <f>IF(G539&lt;&gt;"",LOOKUP(G539,Personnel!$F$2:$F$1000,Personnel!$D$2:$D$1000),"")</f>
        <v/>
      </c>
      <c r="I539" s="4"/>
      <c r="J539" s="4"/>
      <c r="K539" s="79"/>
      <c r="L539" s="79"/>
      <c r="M539" s="4" t="str">
        <f>IF(Adresse[[#This Row],[Nombre de Boites ]]=SUM(Adresse[[#This Row],[Nombre de Distribués]:[Nombre de Non-Distribué ]]),"VRAI","ERREUR")</f>
        <v>ERREUR</v>
      </c>
    </row>
    <row r="540" spans="1:13" x14ac:dyDescent="0.3">
      <c r="A540" s="17" t="s">
        <v>9</v>
      </c>
      <c r="B540" s="17" t="s">
        <v>146</v>
      </c>
      <c r="C540" s="17" t="s">
        <v>30</v>
      </c>
      <c r="D540" s="17" t="s">
        <v>382</v>
      </c>
      <c r="E540" s="34" t="str">
        <f t="shared" si="8"/>
        <v>Janzé | Lieu-Dit Les Ormeaux Du Midi</v>
      </c>
      <c r="F540" s="2">
        <v>7</v>
      </c>
      <c r="G540" s="2"/>
      <c r="H540" s="4" t="str">
        <f>IF(G540&lt;&gt;"",LOOKUP(G540,Personnel!$F$2:$F$1000,Personnel!$D$2:$D$1000),"")</f>
        <v/>
      </c>
      <c r="I540" s="4"/>
      <c r="J540" s="4"/>
      <c r="K540" s="79"/>
      <c r="L540" s="79"/>
      <c r="M540" s="4" t="str">
        <f>IF(Adresse[[#This Row],[Nombre de Boites ]]=SUM(Adresse[[#This Row],[Nombre de Distribués]:[Nombre de Non-Distribué ]]),"VRAI","ERREUR")</f>
        <v>ERREUR</v>
      </c>
    </row>
    <row r="541" spans="1:13" x14ac:dyDescent="0.3">
      <c r="A541" s="17" t="s">
        <v>9</v>
      </c>
      <c r="B541" s="17" t="s">
        <v>146</v>
      </c>
      <c r="C541" s="17" t="s">
        <v>30</v>
      </c>
      <c r="D541" s="17" t="s">
        <v>383</v>
      </c>
      <c r="E541" s="34" t="str">
        <f t="shared" si="8"/>
        <v>Janzé | Lieu-Dit Les Ormeaux Du Nord</v>
      </c>
      <c r="F541" s="2">
        <v>17</v>
      </c>
      <c r="G541" s="2"/>
      <c r="H541" s="4" t="str">
        <f>IF(G541&lt;&gt;"",LOOKUP(G541,Personnel!$F$2:$F$1000,Personnel!$D$2:$D$1000),"")</f>
        <v/>
      </c>
      <c r="I541" s="4"/>
      <c r="J541" s="4"/>
      <c r="K541" s="79"/>
      <c r="L541" s="79"/>
      <c r="M541" s="4" t="str">
        <f>IF(Adresse[[#This Row],[Nombre de Boites ]]=SUM(Adresse[[#This Row],[Nombre de Distribués]:[Nombre de Non-Distribué ]]),"VRAI","ERREUR")</f>
        <v>ERREUR</v>
      </c>
    </row>
    <row r="542" spans="1:13" x14ac:dyDescent="0.3">
      <c r="A542" s="17" t="s">
        <v>9</v>
      </c>
      <c r="B542" s="17" t="s">
        <v>1</v>
      </c>
      <c r="C542" s="17" t="s">
        <v>25</v>
      </c>
      <c r="D542" s="17" t="s">
        <v>384</v>
      </c>
      <c r="E542" s="34" t="str">
        <f t="shared" si="8"/>
        <v>Janzé | Rue Des Ouches</v>
      </c>
      <c r="F542" s="2">
        <v>34</v>
      </c>
      <c r="G542" s="2"/>
      <c r="H542" s="4" t="str">
        <f>IF(G542&lt;&gt;"",LOOKUP(G542,Personnel!$F$2:$F$1000,Personnel!$D$2:$D$1000),"")</f>
        <v/>
      </c>
      <c r="I542" s="4"/>
      <c r="J542" s="4"/>
      <c r="K542" s="79"/>
      <c r="L542" s="79"/>
      <c r="M542" s="4" t="str">
        <f>IF(Adresse[[#This Row],[Nombre de Boites ]]=SUM(Adresse[[#This Row],[Nombre de Distribués]:[Nombre de Non-Distribué ]]),"VRAI","ERREUR")</f>
        <v>ERREUR</v>
      </c>
    </row>
    <row r="543" spans="1:13" x14ac:dyDescent="0.3">
      <c r="A543" s="17" t="s">
        <v>9</v>
      </c>
      <c r="B543" s="17" t="s">
        <v>1</v>
      </c>
      <c r="C543" s="17" t="s">
        <v>23</v>
      </c>
      <c r="D543" s="17" t="s">
        <v>385</v>
      </c>
      <c r="E543" s="34" t="str">
        <f t="shared" si="8"/>
        <v>Janzé | Rue D' Ouessant</v>
      </c>
      <c r="F543" s="2">
        <v>20</v>
      </c>
      <c r="G543" s="2"/>
      <c r="H543" s="4" t="str">
        <f>IF(G543&lt;&gt;"",LOOKUP(G543,Personnel!$F$2:$F$1000,Personnel!$D$2:$D$1000),"")</f>
        <v/>
      </c>
      <c r="I543" s="4"/>
      <c r="J543" s="4"/>
      <c r="K543" s="79"/>
      <c r="L543" s="79"/>
      <c r="M543" s="4" t="str">
        <f>IF(Adresse[[#This Row],[Nombre de Boites ]]=SUM(Adresse[[#This Row],[Nombre de Distribués]:[Nombre de Non-Distribué ]]),"VRAI","ERREUR")</f>
        <v>ERREUR</v>
      </c>
    </row>
    <row r="544" spans="1:13" x14ac:dyDescent="0.3">
      <c r="A544" s="17" t="s">
        <v>9</v>
      </c>
      <c r="B544" s="17" t="s">
        <v>1</v>
      </c>
      <c r="C544" s="17"/>
      <c r="D544" s="17" t="s">
        <v>386</v>
      </c>
      <c r="E544" s="34" t="str">
        <f t="shared" si="8"/>
        <v>Janzé | Rue Pablo Picasso</v>
      </c>
      <c r="F544" s="2">
        <v>28</v>
      </c>
      <c r="G544" s="2"/>
      <c r="H544" s="4" t="str">
        <f>IF(G544&lt;&gt;"",LOOKUP(G544,Personnel!$F$2:$F$1000,Personnel!$D$2:$D$1000),"")</f>
        <v/>
      </c>
      <c r="I544" s="4"/>
      <c r="J544" s="4"/>
      <c r="K544" s="79"/>
      <c r="L544" s="79"/>
      <c r="M544" s="4" t="str">
        <f>IF(Adresse[[#This Row],[Nombre de Boites ]]=SUM(Adresse[[#This Row],[Nombre de Distribués]:[Nombre de Non-Distribué ]]),"VRAI","ERREUR")</f>
        <v>ERREUR</v>
      </c>
    </row>
    <row r="545" spans="1:13" x14ac:dyDescent="0.3">
      <c r="A545" s="17" t="s">
        <v>9</v>
      </c>
      <c r="B545" s="17" t="s">
        <v>146</v>
      </c>
      <c r="C545" s="17" t="s">
        <v>29</v>
      </c>
      <c r="D545" s="17" t="s">
        <v>387</v>
      </c>
      <c r="E545" s="34" t="str">
        <f t="shared" si="8"/>
        <v>Janzé | Lieu-Dit Le Pacaudais</v>
      </c>
      <c r="F545" s="2">
        <v>5</v>
      </c>
      <c r="G545" s="2"/>
      <c r="H545" s="4" t="str">
        <f>IF(G545&lt;&gt;"",LOOKUP(G545,Personnel!$F$2:$F$1000,Personnel!$D$2:$D$1000),"")</f>
        <v/>
      </c>
      <c r="I545" s="4"/>
      <c r="J545" s="4"/>
      <c r="K545" s="79"/>
      <c r="L545" s="79"/>
      <c r="M545" s="4" t="str">
        <f>IF(Adresse[[#This Row],[Nombre de Boites ]]=SUM(Adresse[[#This Row],[Nombre de Distribués]:[Nombre de Non-Distribué ]]),"VRAI","ERREUR")</f>
        <v>ERREUR</v>
      </c>
    </row>
    <row r="546" spans="1:13" x14ac:dyDescent="0.3">
      <c r="A546" s="17" t="s">
        <v>9</v>
      </c>
      <c r="B546" s="17" t="s">
        <v>1</v>
      </c>
      <c r="C546" s="17" t="s">
        <v>140</v>
      </c>
      <c r="D546" s="17" t="s">
        <v>388</v>
      </c>
      <c r="E546" s="34" t="str">
        <f t="shared" si="8"/>
        <v>Janzé | Rue De La Paix</v>
      </c>
      <c r="F546" s="2">
        <v>18</v>
      </c>
      <c r="G546" s="2"/>
      <c r="H546" s="4" t="str">
        <f>IF(G546&lt;&gt;"",LOOKUP(G546,Personnel!$F$2:$F$1000,Personnel!$D$2:$D$1000),"")</f>
        <v/>
      </c>
      <c r="I546" s="4"/>
      <c r="J546" s="4"/>
      <c r="K546" s="79"/>
      <c r="L546" s="79"/>
      <c r="M546" s="4" t="str">
        <f>IF(Adresse[[#This Row],[Nombre de Boites ]]=SUM(Adresse[[#This Row],[Nombre de Distribués]:[Nombre de Non-Distribué ]]),"VRAI","ERREUR")</f>
        <v>ERREUR</v>
      </c>
    </row>
    <row r="547" spans="1:13" x14ac:dyDescent="0.3">
      <c r="A547" s="17" t="s">
        <v>9</v>
      </c>
      <c r="B547" s="17" t="s">
        <v>146</v>
      </c>
      <c r="C547" s="17" t="s">
        <v>28</v>
      </c>
      <c r="D547" s="17" t="s">
        <v>389</v>
      </c>
      <c r="E547" s="34" t="str">
        <f t="shared" si="8"/>
        <v>Janzé | Lieu-Dit La Panchavalière</v>
      </c>
      <c r="F547" s="2">
        <v>2</v>
      </c>
      <c r="G547" s="2"/>
      <c r="H547" s="4" t="str">
        <f>IF(G547&lt;&gt;"",LOOKUP(G547,Personnel!$F$2:$F$1000,Personnel!$D$2:$D$1000),"")</f>
        <v/>
      </c>
      <c r="I547" s="4"/>
      <c r="J547" s="4"/>
      <c r="K547" s="79"/>
      <c r="L547" s="79"/>
      <c r="M547" s="4" t="str">
        <f>IF(Adresse[[#This Row],[Nombre de Boites ]]=SUM(Adresse[[#This Row],[Nombre de Distribués]:[Nombre de Non-Distribué ]]),"VRAI","ERREUR")</f>
        <v>ERREUR</v>
      </c>
    </row>
    <row r="548" spans="1:13" x14ac:dyDescent="0.3">
      <c r="A548" s="17" t="s">
        <v>9</v>
      </c>
      <c r="B548" s="17" t="s">
        <v>146</v>
      </c>
      <c r="C548" s="17"/>
      <c r="D548" s="17" t="s">
        <v>390</v>
      </c>
      <c r="E548" s="34" t="str">
        <f t="shared" si="8"/>
        <v>Janzé | Lieu-Dit Parpaignon</v>
      </c>
      <c r="F548" s="2">
        <v>1</v>
      </c>
      <c r="G548" s="2"/>
      <c r="H548" s="4" t="str">
        <f>IF(G548&lt;&gt;"",LOOKUP(G548,Personnel!$F$2:$F$1000,Personnel!$D$2:$D$1000),"")</f>
        <v/>
      </c>
      <c r="I548" s="4"/>
      <c r="J548" s="4"/>
      <c r="K548" s="79"/>
      <c r="L548" s="79"/>
      <c r="M548" s="4" t="str">
        <f>IF(Adresse[[#This Row],[Nombre de Boites ]]=SUM(Adresse[[#This Row],[Nombre de Distribués]:[Nombre de Non-Distribué ]]),"VRAI","ERREUR")</f>
        <v>ERREUR</v>
      </c>
    </row>
    <row r="549" spans="1:13" x14ac:dyDescent="0.3">
      <c r="A549" s="17" t="s">
        <v>9</v>
      </c>
      <c r="B549" s="17" t="s">
        <v>146</v>
      </c>
      <c r="C549" s="17" t="s">
        <v>29</v>
      </c>
      <c r="D549" s="17" t="s">
        <v>391</v>
      </c>
      <c r="E549" s="34" t="str">
        <f t="shared" si="8"/>
        <v>Janzé | Lieu-Dit Le Pas</v>
      </c>
      <c r="F549" s="2">
        <v>1</v>
      </c>
      <c r="G549" s="2"/>
      <c r="H549" s="4" t="str">
        <f>IF(G549&lt;&gt;"",LOOKUP(G549,Personnel!$F$2:$F$1000,Personnel!$D$2:$D$1000),"")</f>
        <v/>
      </c>
      <c r="I549" s="4"/>
      <c r="J549" s="4"/>
      <c r="K549" s="79"/>
      <c r="L549" s="79"/>
      <c r="M549" s="4" t="str">
        <f>IF(Adresse[[#This Row],[Nombre de Boites ]]=SUM(Adresse[[#This Row],[Nombre de Distribués]:[Nombre de Non-Distribué ]]),"VRAI","ERREUR")</f>
        <v>ERREUR</v>
      </c>
    </row>
    <row r="550" spans="1:13" x14ac:dyDescent="0.3">
      <c r="A550" s="17" t="s">
        <v>9</v>
      </c>
      <c r="B550" s="17" t="s">
        <v>146</v>
      </c>
      <c r="C550" s="17"/>
      <c r="D550" s="17" t="s">
        <v>392</v>
      </c>
      <c r="E550" s="34" t="str">
        <f t="shared" si="8"/>
        <v>Janzé | Lieu-Dit Passe-Debout</v>
      </c>
      <c r="F550" s="2">
        <v>1</v>
      </c>
      <c r="G550" s="2"/>
      <c r="H550" s="4" t="str">
        <f>IF(G550&lt;&gt;"",LOOKUP(G550,Personnel!$F$2:$F$1000,Personnel!$D$2:$D$1000),"")</f>
        <v/>
      </c>
      <c r="I550" s="4"/>
      <c r="J550" s="4"/>
      <c r="K550" s="79"/>
      <c r="L550" s="79"/>
      <c r="M550" s="4" t="str">
        <f>IF(Adresse[[#This Row],[Nombre de Boites ]]=SUM(Adresse[[#This Row],[Nombre de Distribués]:[Nombre de Non-Distribué ]]),"VRAI","ERREUR")</f>
        <v>ERREUR</v>
      </c>
    </row>
    <row r="551" spans="1:13" x14ac:dyDescent="0.3">
      <c r="A551" s="17" t="s">
        <v>9</v>
      </c>
      <c r="B551" s="17" t="s">
        <v>13</v>
      </c>
      <c r="C551" s="17"/>
      <c r="D551" s="17" t="s">
        <v>393</v>
      </c>
      <c r="E551" s="34" t="str">
        <f t="shared" si="8"/>
        <v>Janzé | Boulevard Pasteur</v>
      </c>
      <c r="F551" s="2">
        <v>21</v>
      </c>
      <c r="G551" s="2"/>
      <c r="H551" s="4" t="str">
        <f>IF(G551&lt;&gt;"",LOOKUP(G551,Personnel!$F$2:$F$1000,Personnel!$D$2:$D$1000),"")</f>
        <v/>
      </c>
      <c r="I551" s="4"/>
      <c r="J551" s="4"/>
      <c r="K551" s="79"/>
      <c r="L551" s="79"/>
      <c r="M551" s="4" t="str">
        <f>IF(Adresse[[#This Row],[Nombre de Boites ]]=SUM(Adresse[[#This Row],[Nombre de Distribués]:[Nombre de Non-Distribué ]]),"VRAI","ERREUR")</f>
        <v>ERREUR</v>
      </c>
    </row>
    <row r="552" spans="1:13" x14ac:dyDescent="0.3">
      <c r="A552" s="17" t="s">
        <v>9</v>
      </c>
      <c r="B552" s="17" t="s">
        <v>146</v>
      </c>
      <c r="C552" s="17" t="s">
        <v>29</v>
      </c>
      <c r="D552" s="17" t="s">
        <v>394</v>
      </c>
      <c r="E552" s="34" t="str">
        <f t="shared" si="8"/>
        <v>Janzé | Lieu-Dit Le Pâtis Des Tombes</v>
      </c>
      <c r="F552" s="2">
        <v>2</v>
      </c>
      <c r="G552" s="2"/>
      <c r="H552" s="4" t="str">
        <f>IF(G552&lt;&gt;"",LOOKUP(G552,Personnel!$F$2:$F$1000,Personnel!$D$2:$D$1000),"")</f>
        <v/>
      </c>
      <c r="I552" s="4"/>
      <c r="J552" s="4"/>
      <c r="K552" s="79"/>
      <c r="L552" s="79"/>
      <c r="M552" s="4" t="str">
        <f>IF(Adresse[[#This Row],[Nombre de Boites ]]=SUM(Adresse[[#This Row],[Nombre de Distribués]:[Nombre de Non-Distribué ]]),"VRAI","ERREUR")</f>
        <v>ERREUR</v>
      </c>
    </row>
    <row r="553" spans="1:13" x14ac:dyDescent="0.3">
      <c r="A553" s="17" t="s">
        <v>9</v>
      </c>
      <c r="B553" s="17" t="s">
        <v>146</v>
      </c>
      <c r="C553" s="17" t="s">
        <v>29</v>
      </c>
      <c r="D553" s="17" t="s">
        <v>395</v>
      </c>
      <c r="E553" s="34" t="str">
        <f t="shared" si="8"/>
        <v>Janzé | Lieu-Dit Le Pâtis Sauge</v>
      </c>
      <c r="F553" s="2">
        <v>1</v>
      </c>
      <c r="G553" s="2"/>
      <c r="H553" s="4" t="str">
        <f>IF(G553&lt;&gt;"",LOOKUP(G553,Personnel!$F$2:$F$1000,Personnel!$D$2:$D$1000),"")</f>
        <v/>
      </c>
      <c r="I553" s="4"/>
      <c r="J553" s="4"/>
      <c r="K553" s="79"/>
      <c r="L553" s="79"/>
      <c r="M553" s="4" t="str">
        <f>IF(Adresse[[#This Row],[Nombre de Boites ]]=SUM(Adresse[[#This Row],[Nombre de Distribués]:[Nombre de Non-Distribué ]]),"VRAI","ERREUR")</f>
        <v>ERREUR</v>
      </c>
    </row>
    <row r="554" spans="1:13" x14ac:dyDescent="0.3">
      <c r="A554" s="17" t="s">
        <v>9</v>
      </c>
      <c r="B554" s="17" t="s">
        <v>146</v>
      </c>
      <c r="C554" s="17" t="s">
        <v>30</v>
      </c>
      <c r="D554" s="17" t="s">
        <v>396</v>
      </c>
      <c r="E554" s="34" t="str">
        <f t="shared" si="8"/>
        <v>Janzé | Lieu-Dit Les Pâtissiaux</v>
      </c>
      <c r="F554" s="2">
        <v>1</v>
      </c>
      <c r="G554" s="2"/>
      <c r="H554" s="4" t="str">
        <f>IF(G554&lt;&gt;"",LOOKUP(G554,Personnel!$F$2:$F$1000,Personnel!$D$2:$D$1000),"")</f>
        <v/>
      </c>
      <c r="I554" s="4"/>
      <c r="J554" s="4"/>
      <c r="K554" s="79"/>
      <c r="L554" s="79"/>
      <c r="M554" s="4" t="str">
        <f>IF(Adresse[[#This Row],[Nombre de Boites ]]=SUM(Adresse[[#This Row],[Nombre de Distribués]:[Nombre de Non-Distribué ]]),"VRAI","ERREUR")</f>
        <v>ERREUR</v>
      </c>
    </row>
    <row r="555" spans="1:13" x14ac:dyDescent="0.3">
      <c r="A555" s="17" t="s">
        <v>9</v>
      </c>
      <c r="B555" s="17" t="s">
        <v>1</v>
      </c>
      <c r="C555" s="17"/>
      <c r="D555" s="17" t="s">
        <v>397</v>
      </c>
      <c r="E555" s="34" t="str">
        <f t="shared" si="8"/>
        <v>Janzé | Rue Paul Cézanne</v>
      </c>
      <c r="F555" s="2">
        <v>40</v>
      </c>
      <c r="G555" s="2"/>
      <c r="H555" s="4" t="str">
        <f>IF(G555&lt;&gt;"",LOOKUP(G555,Personnel!$F$2:$F$1000,Personnel!$D$2:$D$1000),"")</f>
        <v/>
      </c>
      <c r="I555" s="4"/>
      <c r="J555" s="4"/>
      <c r="K555" s="79"/>
      <c r="L555" s="79"/>
      <c r="M555" s="4" t="str">
        <f>IF(Adresse[[#This Row],[Nombre de Boites ]]=SUM(Adresse[[#This Row],[Nombre de Distribués]:[Nombre de Non-Distribué ]]),"VRAI","ERREUR")</f>
        <v>ERREUR</v>
      </c>
    </row>
    <row r="556" spans="1:13" x14ac:dyDescent="0.3">
      <c r="A556" s="17" t="s">
        <v>9</v>
      </c>
      <c r="B556" s="17" t="s">
        <v>1</v>
      </c>
      <c r="C556" s="17"/>
      <c r="D556" s="17" t="s">
        <v>398</v>
      </c>
      <c r="E556" s="34" t="str">
        <f t="shared" si="8"/>
        <v>Janzé | Rue Paul Féval</v>
      </c>
      <c r="F556" s="2">
        <v>18</v>
      </c>
      <c r="G556" s="2"/>
      <c r="H556" s="4" t="str">
        <f>IF(G556&lt;&gt;"",LOOKUP(G556,Personnel!$F$2:$F$1000,Personnel!$D$2:$D$1000),"")</f>
        <v/>
      </c>
      <c r="I556" s="4"/>
      <c r="J556" s="4"/>
      <c r="K556" s="79"/>
      <c r="L556" s="79"/>
      <c r="M556" s="4" t="str">
        <f>IF(Adresse[[#This Row],[Nombre de Boites ]]=SUM(Adresse[[#This Row],[Nombre de Distribués]:[Nombre de Non-Distribué ]]),"VRAI","ERREUR")</f>
        <v>ERREUR</v>
      </c>
    </row>
    <row r="557" spans="1:13" x14ac:dyDescent="0.3">
      <c r="A557" s="17" t="s">
        <v>9</v>
      </c>
      <c r="B557" s="17" t="s">
        <v>1</v>
      </c>
      <c r="C557" s="17"/>
      <c r="D557" s="17" t="s">
        <v>399</v>
      </c>
      <c r="E557" s="34" t="str">
        <f t="shared" si="8"/>
        <v>Janzé | Rue Paul Gauguin</v>
      </c>
      <c r="F557" s="2">
        <v>95</v>
      </c>
      <c r="G557" s="2"/>
      <c r="H557" s="4" t="str">
        <f>IF(G557&lt;&gt;"",LOOKUP(G557,Personnel!$F$2:$F$1000,Personnel!$D$2:$D$1000),"")</f>
        <v/>
      </c>
      <c r="I557" s="4"/>
      <c r="J557" s="4"/>
      <c r="K557" s="79"/>
      <c r="L557" s="79"/>
      <c r="M557" s="4" t="str">
        <f>IF(Adresse[[#This Row],[Nombre de Boites ]]=SUM(Adresse[[#This Row],[Nombre de Distribués]:[Nombre de Non-Distribué ]]),"VRAI","ERREUR")</f>
        <v>ERREUR</v>
      </c>
    </row>
    <row r="558" spans="1:13" x14ac:dyDescent="0.3">
      <c r="A558" s="17" t="s">
        <v>9</v>
      </c>
      <c r="B558" s="17" t="s">
        <v>1</v>
      </c>
      <c r="C558" s="17"/>
      <c r="D558" s="17" t="s">
        <v>400</v>
      </c>
      <c r="E558" s="34" t="str">
        <f t="shared" si="8"/>
        <v>Janzé | Rue Paul Painleve</v>
      </c>
      <c r="F558" s="2">
        <v>46</v>
      </c>
      <c r="G558" s="2"/>
      <c r="H558" s="4" t="str">
        <f>IF(G558&lt;&gt;"",LOOKUP(G558,Personnel!$F$2:$F$1000,Personnel!$D$2:$D$1000),"")</f>
        <v/>
      </c>
      <c r="I558" s="4"/>
      <c r="J558" s="4"/>
      <c r="K558" s="79"/>
      <c r="L558" s="79"/>
      <c r="M558" s="4" t="str">
        <f>IF(Adresse[[#This Row],[Nombre de Boites ]]=SUM(Adresse[[#This Row],[Nombre de Distribués]:[Nombre de Non-Distribué ]]),"VRAI","ERREUR")</f>
        <v>ERREUR</v>
      </c>
    </row>
    <row r="559" spans="1:13" x14ac:dyDescent="0.3">
      <c r="A559" s="17" t="s">
        <v>9</v>
      </c>
      <c r="B559" s="17" t="s">
        <v>15</v>
      </c>
      <c r="C559" s="17"/>
      <c r="D559" s="17" t="s">
        <v>401</v>
      </c>
      <c r="E559" s="34" t="str">
        <f t="shared" si="8"/>
        <v>Janzé | Impasse Paul Valery</v>
      </c>
      <c r="F559" s="2">
        <v>10</v>
      </c>
      <c r="G559" s="2"/>
      <c r="H559" s="4" t="str">
        <f>IF(G559&lt;&gt;"",LOOKUP(G559,Personnel!$F$2:$F$1000,Personnel!$D$2:$D$1000),"")</f>
        <v/>
      </c>
      <c r="I559" s="4"/>
      <c r="J559" s="4"/>
      <c r="K559" s="79"/>
      <c r="L559" s="79"/>
      <c r="M559" s="4" t="str">
        <f>IF(Adresse[[#This Row],[Nombre de Boites ]]=SUM(Adresse[[#This Row],[Nombre de Distribués]:[Nombre de Non-Distribué ]]),"VRAI","ERREUR")</f>
        <v>ERREUR</v>
      </c>
    </row>
    <row r="560" spans="1:13" x14ac:dyDescent="0.3">
      <c r="A560" s="17" t="s">
        <v>9</v>
      </c>
      <c r="B560" s="17" t="s">
        <v>146</v>
      </c>
      <c r="C560" s="17" t="s">
        <v>29</v>
      </c>
      <c r="D560" s="17" t="s">
        <v>402</v>
      </c>
      <c r="E560" s="34" t="str">
        <f t="shared" si="8"/>
        <v>Janzé | Lieu-Dit Le Pavillon</v>
      </c>
      <c r="F560" s="2">
        <v>1</v>
      </c>
      <c r="G560" s="2"/>
      <c r="H560" s="4" t="str">
        <f>IF(G560&lt;&gt;"",LOOKUP(G560,Personnel!$F$2:$F$1000,Personnel!$D$2:$D$1000),"")</f>
        <v/>
      </c>
      <c r="I560" s="4"/>
      <c r="J560" s="4"/>
      <c r="K560" s="79"/>
      <c r="L560" s="79"/>
      <c r="M560" s="4" t="str">
        <f>IF(Adresse[[#This Row],[Nombre de Boites ]]=SUM(Adresse[[#This Row],[Nombre de Distribués]:[Nombre de Non-Distribué ]]),"VRAI","ERREUR")</f>
        <v>ERREUR</v>
      </c>
    </row>
    <row r="561" spans="1:13" x14ac:dyDescent="0.3">
      <c r="A561" s="17" t="s">
        <v>9</v>
      </c>
      <c r="B561" s="17" t="s">
        <v>146</v>
      </c>
      <c r="C561" s="17" t="s">
        <v>28</v>
      </c>
      <c r="D561" s="17" t="s">
        <v>403</v>
      </c>
      <c r="E561" s="34" t="str">
        <f t="shared" si="8"/>
        <v>Janzé | Lieu-Dit La Perche</v>
      </c>
      <c r="F561" s="2">
        <v>4</v>
      </c>
      <c r="G561" s="2"/>
      <c r="H561" s="4" t="str">
        <f>IF(G561&lt;&gt;"",LOOKUP(G561,Personnel!$F$2:$F$1000,Personnel!$D$2:$D$1000),"")</f>
        <v/>
      </c>
      <c r="I561" s="4"/>
      <c r="J561" s="4"/>
      <c r="K561" s="79"/>
      <c r="L561" s="79"/>
      <c r="M561" s="4" t="str">
        <f>IF(Adresse[[#This Row],[Nombre de Boites ]]=SUM(Adresse[[#This Row],[Nombre de Distribués]:[Nombre de Non-Distribué ]]),"VRAI","ERREUR")</f>
        <v>ERREUR</v>
      </c>
    </row>
    <row r="562" spans="1:13" x14ac:dyDescent="0.3">
      <c r="A562" s="17" t="s">
        <v>9</v>
      </c>
      <c r="B562" s="17" t="s">
        <v>146</v>
      </c>
      <c r="C562" s="17" t="s">
        <v>30</v>
      </c>
      <c r="D562" s="17" t="s">
        <v>404</v>
      </c>
      <c r="E562" s="34" t="str">
        <f t="shared" si="8"/>
        <v>Janzé | Lieu-Dit Les Perettes</v>
      </c>
      <c r="F562" s="2">
        <v>4</v>
      </c>
      <c r="G562" s="2"/>
      <c r="H562" s="4" t="str">
        <f>IF(G562&lt;&gt;"",LOOKUP(G562,Personnel!$F$2:$F$1000,Personnel!$D$2:$D$1000),"")</f>
        <v/>
      </c>
      <c r="I562" s="4"/>
      <c r="J562" s="4"/>
      <c r="K562" s="79"/>
      <c r="L562" s="79"/>
      <c r="M562" s="4" t="str">
        <f>IF(Adresse[[#This Row],[Nombre de Boites ]]=SUM(Adresse[[#This Row],[Nombre de Distribués]:[Nombre de Non-Distribué ]]),"VRAI","ERREUR")</f>
        <v>ERREUR</v>
      </c>
    </row>
    <row r="563" spans="1:13" x14ac:dyDescent="0.3">
      <c r="A563" s="17" t="s">
        <v>9</v>
      </c>
      <c r="B563" s="17" t="s">
        <v>146</v>
      </c>
      <c r="C563" s="17" t="s">
        <v>28</v>
      </c>
      <c r="D563" s="17" t="s">
        <v>405</v>
      </c>
      <c r="E563" s="34" t="str">
        <f t="shared" si="8"/>
        <v>Janzé | Lieu-Dit La Perrière</v>
      </c>
      <c r="F563" s="2">
        <v>2</v>
      </c>
      <c r="G563" s="2"/>
      <c r="H563" s="4" t="str">
        <f>IF(G563&lt;&gt;"",LOOKUP(G563,Personnel!$F$2:$F$1000,Personnel!$D$2:$D$1000),"")</f>
        <v/>
      </c>
      <c r="I563" s="4"/>
      <c r="J563" s="4"/>
      <c r="K563" s="79"/>
      <c r="L563" s="79"/>
      <c r="M563" s="4" t="str">
        <f>IF(Adresse[[#This Row],[Nombre de Boites ]]=SUM(Adresse[[#This Row],[Nombre de Distribués]:[Nombre de Non-Distribué ]]),"VRAI","ERREUR")</f>
        <v>ERREUR</v>
      </c>
    </row>
    <row r="564" spans="1:13" x14ac:dyDescent="0.3">
      <c r="A564" s="17" t="s">
        <v>9</v>
      </c>
      <c r="B564" s="17" t="s">
        <v>15</v>
      </c>
      <c r="C564" s="17" t="s">
        <v>25</v>
      </c>
      <c r="D564" s="17" t="s">
        <v>406</v>
      </c>
      <c r="E564" s="34" t="str">
        <f t="shared" si="8"/>
        <v>Janzé | Impasse Des Perrières</v>
      </c>
      <c r="F564" s="2">
        <v>18</v>
      </c>
      <c r="G564" s="2"/>
      <c r="H564" s="4" t="str">
        <f>IF(G564&lt;&gt;"",LOOKUP(G564,Personnel!$F$2:$F$1000,Personnel!$D$2:$D$1000),"")</f>
        <v/>
      </c>
      <c r="I564" s="4"/>
      <c r="J564" s="4"/>
      <c r="K564" s="79"/>
      <c r="L564" s="79"/>
      <c r="M564" s="4" t="str">
        <f>IF(Adresse[[#This Row],[Nombre de Boites ]]=SUM(Adresse[[#This Row],[Nombre de Distribués]:[Nombre de Non-Distribué ]]),"VRAI","ERREUR")</f>
        <v>ERREUR</v>
      </c>
    </row>
    <row r="565" spans="1:13" x14ac:dyDescent="0.3">
      <c r="A565" s="17" t="s">
        <v>9</v>
      </c>
      <c r="B565" s="17" t="s">
        <v>146</v>
      </c>
      <c r="C565" s="17" t="s">
        <v>28</v>
      </c>
      <c r="D565" s="17" t="s">
        <v>407</v>
      </c>
      <c r="E565" s="34" t="str">
        <f t="shared" si="8"/>
        <v>Janzé | Lieu-Dit La Perrière Des Landes</v>
      </c>
      <c r="F565" s="2">
        <v>1</v>
      </c>
      <c r="G565" s="2"/>
      <c r="H565" s="4" t="str">
        <f>IF(G565&lt;&gt;"",LOOKUP(G565,Personnel!$F$2:$F$1000,Personnel!$D$2:$D$1000),"")</f>
        <v/>
      </c>
      <c r="I565" s="4"/>
      <c r="J565" s="4"/>
      <c r="K565" s="79"/>
      <c r="L565" s="79"/>
      <c r="M565" s="4" t="str">
        <f>IF(Adresse[[#This Row],[Nombre de Boites ]]=SUM(Adresse[[#This Row],[Nombre de Distribués]:[Nombre de Non-Distribué ]]),"VRAI","ERREUR")</f>
        <v>ERREUR</v>
      </c>
    </row>
    <row r="566" spans="1:13" x14ac:dyDescent="0.3">
      <c r="A566" s="17" t="s">
        <v>9</v>
      </c>
      <c r="B566" s="17" t="s">
        <v>15</v>
      </c>
      <c r="C566" s="17" t="s">
        <v>25</v>
      </c>
      <c r="D566" s="17" t="s">
        <v>408</v>
      </c>
      <c r="E566" s="34" t="str">
        <f t="shared" si="8"/>
        <v>Janzé | Impasse Des Pervenches</v>
      </c>
      <c r="F566" s="2">
        <v>3</v>
      </c>
      <c r="G566" s="2"/>
      <c r="H566" s="4" t="str">
        <f>IF(G566&lt;&gt;"",LOOKUP(G566,Personnel!$F$2:$F$1000,Personnel!$D$2:$D$1000),"")</f>
        <v/>
      </c>
      <c r="I566" s="4"/>
      <c r="J566" s="4"/>
      <c r="K566" s="79"/>
      <c r="L566" s="79"/>
      <c r="M566" s="4" t="str">
        <f>IF(Adresse[[#This Row],[Nombre de Boites ]]=SUM(Adresse[[#This Row],[Nombre de Distribués]:[Nombre de Non-Distribué ]]),"VRAI","ERREUR")</f>
        <v>ERREUR</v>
      </c>
    </row>
    <row r="567" spans="1:13" x14ac:dyDescent="0.3">
      <c r="A567" s="17" t="s">
        <v>9</v>
      </c>
      <c r="B567" s="17" t="s">
        <v>146</v>
      </c>
      <c r="C567" s="17" t="s">
        <v>29</v>
      </c>
      <c r="D567" s="17" t="s">
        <v>409</v>
      </c>
      <c r="E567" s="34" t="str">
        <f t="shared" si="8"/>
        <v>Janzé | Lieu-Dit Le Petit Bellevue</v>
      </c>
      <c r="F567" s="2">
        <v>4</v>
      </c>
      <c r="G567" s="2"/>
      <c r="H567" s="4" t="str">
        <f>IF(G567&lt;&gt;"",LOOKUP(G567,Personnel!$F$2:$F$1000,Personnel!$D$2:$D$1000),"")</f>
        <v/>
      </c>
      <c r="I567" s="4"/>
      <c r="J567" s="4"/>
      <c r="K567" s="79"/>
      <c r="L567" s="79"/>
      <c r="M567" s="4" t="str">
        <f>IF(Adresse[[#This Row],[Nombre de Boites ]]=SUM(Adresse[[#This Row],[Nombre de Distribués]:[Nombre de Non-Distribué ]]),"VRAI","ERREUR")</f>
        <v>ERREUR</v>
      </c>
    </row>
    <row r="568" spans="1:13" x14ac:dyDescent="0.3">
      <c r="A568" s="17" t="s">
        <v>9</v>
      </c>
      <c r="B568" s="17" t="s">
        <v>146</v>
      </c>
      <c r="C568" s="17" t="s">
        <v>29</v>
      </c>
      <c r="D568" s="17" t="s">
        <v>410</v>
      </c>
      <c r="E568" s="34" t="str">
        <f t="shared" si="8"/>
        <v>Janzé | Lieu-Dit Le Petit Brûlon</v>
      </c>
      <c r="F568" s="2">
        <v>1</v>
      </c>
      <c r="G568" s="2"/>
      <c r="H568" s="4" t="str">
        <f>IF(G568&lt;&gt;"",LOOKUP(G568,Personnel!$F$2:$F$1000,Personnel!$D$2:$D$1000),"")</f>
        <v/>
      </c>
      <c r="I568" s="4"/>
      <c r="J568" s="4"/>
      <c r="K568" s="79"/>
      <c r="L568" s="79"/>
      <c r="M568" s="4" t="str">
        <f>IF(Adresse[[#This Row],[Nombre de Boites ]]=SUM(Adresse[[#This Row],[Nombre de Distribués]:[Nombre de Non-Distribué ]]),"VRAI","ERREUR")</f>
        <v>ERREUR</v>
      </c>
    </row>
    <row r="569" spans="1:13" x14ac:dyDescent="0.3">
      <c r="A569" s="17" t="s">
        <v>9</v>
      </c>
      <c r="B569" s="17" t="s">
        <v>146</v>
      </c>
      <c r="C569" s="17" t="s">
        <v>29</v>
      </c>
      <c r="D569" s="17" t="s">
        <v>411</v>
      </c>
      <c r="E569" s="34" t="str">
        <f t="shared" si="8"/>
        <v>Janzé | Lieu-Dit Le Petit Fresne</v>
      </c>
      <c r="F569" s="2">
        <v>2</v>
      </c>
      <c r="G569" s="2"/>
      <c r="H569" s="4" t="str">
        <f>IF(G569&lt;&gt;"",LOOKUP(G569,Personnel!$F$2:$F$1000,Personnel!$D$2:$D$1000),"")</f>
        <v/>
      </c>
      <c r="I569" s="4"/>
      <c r="J569" s="4"/>
      <c r="K569" s="79"/>
      <c r="L569" s="79"/>
      <c r="M569" s="4" t="str">
        <f>IF(Adresse[[#This Row],[Nombre de Boites ]]=SUM(Adresse[[#This Row],[Nombre de Distribués]:[Nombre de Non-Distribué ]]),"VRAI","ERREUR")</f>
        <v>ERREUR</v>
      </c>
    </row>
    <row r="570" spans="1:13" x14ac:dyDescent="0.3">
      <c r="A570" s="17" t="s">
        <v>9</v>
      </c>
      <c r="B570" s="17" t="s">
        <v>146</v>
      </c>
      <c r="C570" s="17" t="s">
        <v>28</v>
      </c>
      <c r="D570" s="17" t="s">
        <v>412</v>
      </c>
      <c r="E570" s="34" t="str">
        <f t="shared" si="8"/>
        <v>Janzé | Lieu-Dit La Petite Garde</v>
      </c>
      <c r="F570" s="2">
        <v>1</v>
      </c>
      <c r="G570" s="2"/>
      <c r="H570" s="4" t="str">
        <f>IF(G570&lt;&gt;"",LOOKUP(G570,Personnel!$F$2:$F$1000,Personnel!$D$2:$D$1000),"")</f>
        <v/>
      </c>
      <c r="I570" s="4"/>
      <c r="J570" s="4"/>
      <c r="K570" s="79"/>
      <c r="L570" s="79"/>
      <c r="M570" s="4" t="str">
        <f>IF(Adresse[[#This Row],[Nombre de Boites ]]=SUM(Adresse[[#This Row],[Nombre de Distribués]:[Nombre de Non-Distribué ]]),"VRAI","ERREUR")</f>
        <v>ERREUR</v>
      </c>
    </row>
    <row r="571" spans="1:13" x14ac:dyDescent="0.3">
      <c r="A571" s="17" t="s">
        <v>9</v>
      </c>
      <c r="B571" s="17" t="s">
        <v>146</v>
      </c>
      <c r="C571" s="17" t="s">
        <v>28</v>
      </c>
      <c r="D571" s="17" t="s">
        <v>413</v>
      </c>
      <c r="E571" s="34" t="str">
        <f t="shared" si="8"/>
        <v>Janzé | Lieu-Dit La Piaillerie</v>
      </c>
      <c r="F571" s="2">
        <v>2</v>
      </c>
      <c r="G571" s="2"/>
      <c r="H571" s="4" t="str">
        <f>IF(G571&lt;&gt;"",LOOKUP(G571,Personnel!$F$2:$F$1000,Personnel!$D$2:$D$1000),"")</f>
        <v/>
      </c>
      <c r="I571" s="4"/>
      <c r="J571" s="4"/>
      <c r="K571" s="79"/>
      <c r="L571" s="79"/>
      <c r="M571" s="4" t="str">
        <f>IF(Adresse[[#This Row],[Nombre de Boites ]]=SUM(Adresse[[#This Row],[Nombre de Distribués]:[Nombre de Non-Distribué ]]),"VRAI","ERREUR")</f>
        <v>ERREUR</v>
      </c>
    </row>
    <row r="572" spans="1:13" x14ac:dyDescent="0.3">
      <c r="A572" s="17" t="s">
        <v>9</v>
      </c>
      <c r="B572" s="17" t="s">
        <v>1</v>
      </c>
      <c r="C572" s="17"/>
      <c r="D572" s="17" t="s">
        <v>414</v>
      </c>
      <c r="E572" s="34" t="str">
        <f t="shared" si="8"/>
        <v>Janzé | Rue Pierre Aristide Breal</v>
      </c>
      <c r="F572" s="2">
        <v>13</v>
      </c>
      <c r="G572" s="2"/>
      <c r="H572" s="4" t="str">
        <f>IF(G572&lt;&gt;"",LOOKUP(G572,Personnel!$F$2:$F$1000,Personnel!$D$2:$D$1000),"")</f>
        <v/>
      </c>
      <c r="I572" s="4"/>
      <c r="J572" s="4"/>
      <c r="K572" s="79"/>
      <c r="L572" s="79"/>
      <c r="M572" s="4" t="str">
        <f>IF(Adresse[[#This Row],[Nombre de Boites ]]=SUM(Adresse[[#This Row],[Nombre de Distribués]:[Nombre de Non-Distribué ]]),"VRAI","ERREUR")</f>
        <v>ERREUR</v>
      </c>
    </row>
    <row r="573" spans="1:13" x14ac:dyDescent="0.3">
      <c r="A573" s="17" t="s">
        <v>9</v>
      </c>
      <c r="B573" s="17" t="s">
        <v>1</v>
      </c>
      <c r="C573" s="17"/>
      <c r="D573" s="17" t="s">
        <v>415</v>
      </c>
      <c r="E573" s="34" t="str">
        <f t="shared" si="8"/>
        <v>Janzé | Rue Pierre Auguste Renoir</v>
      </c>
      <c r="F573" s="2">
        <v>2</v>
      </c>
      <c r="G573" s="2"/>
      <c r="H573" s="4" t="str">
        <f>IF(G573&lt;&gt;"",LOOKUP(G573,Personnel!$F$2:$F$1000,Personnel!$D$2:$D$1000),"")</f>
        <v/>
      </c>
      <c r="I573" s="4"/>
      <c r="J573" s="4"/>
      <c r="K573" s="79"/>
      <c r="L573" s="79"/>
      <c r="M573" s="4" t="str">
        <f>IF(Adresse[[#This Row],[Nombre de Boites ]]=SUM(Adresse[[#This Row],[Nombre de Distribués]:[Nombre de Non-Distribué ]]),"VRAI","ERREUR")</f>
        <v>ERREUR</v>
      </c>
    </row>
    <row r="574" spans="1:13" x14ac:dyDescent="0.3">
      <c r="A574" s="17" t="s">
        <v>9</v>
      </c>
      <c r="B574" s="17" t="s">
        <v>1</v>
      </c>
      <c r="C574" s="17"/>
      <c r="D574" s="17" t="s">
        <v>416</v>
      </c>
      <c r="E574" s="34" t="str">
        <f t="shared" si="8"/>
        <v>Janzé | Rue Pierre De Coubertin</v>
      </c>
      <c r="F574" s="2">
        <v>47</v>
      </c>
      <c r="G574" s="2"/>
      <c r="H574" s="4" t="str">
        <f>IF(G574&lt;&gt;"",LOOKUP(G574,Personnel!$F$2:$F$1000,Personnel!$D$2:$D$1000),"")</f>
        <v/>
      </c>
      <c r="I574" s="4"/>
      <c r="J574" s="4"/>
      <c r="K574" s="79"/>
      <c r="L574" s="79"/>
      <c r="M574" s="4" t="str">
        <f>IF(Adresse[[#This Row],[Nombre de Boites ]]=SUM(Adresse[[#This Row],[Nombre de Distribués]:[Nombre de Non-Distribué ]]),"VRAI","ERREUR")</f>
        <v>ERREUR</v>
      </c>
    </row>
    <row r="575" spans="1:13" x14ac:dyDescent="0.3">
      <c r="A575" s="17" t="s">
        <v>9</v>
      </c>
      <c r="B575" s="17" t="s">
        <v>11</v>
      </c>
      <c r="C575" s="17"/>
      <c r="D575" s="17" t="s">
        <v>417</v>
      </c>
      <c r="E575" s="34" t="str">
        <f t="shared" si="8"/>
        <v>Janzé | Allée Pierre De Ronsard</v>
      </c>
      <c r="F575" s="2">
        <v>83</v>
      </c>
      <c r="G575" s="2"/>
      <c r="H575" s="4" t="str">
        <f>IF(G575&lt;&gt;"",LOOKUP(G575,Personnel!$F$2:$F$1000,Personnel!$D$2:$D$1000),"")</f>
        <v/>
      </c>
      <c r="I575" s="4"/>
      <c r="J575" s="4"/>
      <c r="K575" s="79"/>
      <c r="L575" s="79"/>
      <c r="M575" s="4" t="str">
        <f>IF(Adresse[[#This Row],[Nombre de Boites ]]=SUM(Adresse[[#This Row],[Nombre de Distribués]:[Nombre de Non-Distribué ]]),"VRAI","ERREUR")</f>
        <v>ERREUR</v>
      </c>
    </row>
    <row r="576" spans="1:13" x14ac:dyDescent="0.3">
      <c r="A576" s="17" t="s">
        <v>9</v>
      </c>
      <c r="B576" s="17" t="s">
        <v>1</v>
      </c>
      <c r="C576" s="17"/>
      <c r="D576" s="17" t="s">
        <v>418</v>
      </c>
      <c r="E576" s="34" t="str">
        <f t="shared" si="8"/>
        <v>Janzé | Rue Pierre et Marie Curie</v>
      </c>
      <c r="F576" s="2">
        <v>2</v>
      </c>
      <c r="G576" s="2"/>
      <c r="H576" s="4" t="str">
        <f>IF(G576&lt;&gt;"",LOOKUP(G576,Personnel!$F$2:$F$1000,Personnel!$D$2:$D$1000),"")</f>
        <v/>
      </c>
      <c r="I576" s="4"/>
      <c r="J576" s="4"/>
      <c r="K576" s="79"/>
      <c r="L576" s="79"/>
      <c r="M576" s="4" t="str">
        <f>IF(Adresse[[#This Row],[Nombre de Boites ]]=SUM(Adresse[[#This Row],[Nombre de Distribués]:[Nombre de Non-Distribué ]]),"VRAI","ERREUR")</f>
        <v>ERREUR</v>
      </c>
    </row>
    <row r="577" spans="1:13" x14ac:dyDescent="0.3">
      <c r="A577" s="17" t="s">
        <v>9</v>
      </c>
      <c r="B577" s="17" t="s">
        <v>1</v>
      </c>
      <c r="C577" s="17"/>
      <c r="D577" s="17" t="s">
        <v>419</v>
      </c>
      <c r="E577" s="34" t="str">
        <f t="shared" si="8"/>
        <v>Janzé | Rue Pierre Loti</v>
      </c>
      <c r="F577" s="2">
        <v>27</v>
      </c>
      <c r="G577" s="2"/>
      <c r="H577" s="4" t="str">
        <f>IF(G577&lt;&gt;"",LOOKUP(G577,Personnel!$F$2:$F$1000,Personnel!$D$2:$D$1000),"")</f>
        <v/>
      </c>
      <c r="I577" s="4"/>
      <c r="J577" s="4"/>
      <c r="K577" s="79"/>
      <c r="L577" s="79"/>
      <c r="M577" s="4" t="str">
        <f>IF(Adresse[[#This Row],[Nombre de Boites ]]=SUM(Adresse[[#This Row],[Nombre de Distribués]:[Nombre de Non-Distribué ]]),"VRAI","ERREUR")</f>
        <v>ERREUR</v>
      </c>
    </row>
    <row r="578" spans="1:13" x14ac:dyDescent="0.3">
      <c r="A578" s="17" t="s">
        <v>9</v>
      </c>
      <c r="B578" s="17" t="s">
        <v>146</v>
      </c>
      <c r="C578" s="17" t="s">
        <v>28</v>
      </c>
      <c r="D578" s="17" t="s">
        <v>420</v>
      </c>
      <c r="E578" s="34" t="str">
        <f t="shared" ref="E578:E641" si="9">TRIM(A578 &amp; " | " &amp; B578 &amp; " " &amp; IF(C578="", "", C578) &amp; " " &amp; D578)</f>
        <v>Janzé | Lieu-Dit La Pilais</v>
      </c>
      <c r="F578" s="2">
        <v>3</v>
      </c>
      <c r="G578" s="2"/>
      <c r="H578" s="4" t="str">
        <f>IF(G578&lt;&gt;"",LOOKUP(G578,Personnel!$F$2:$F$1000,Personnel!$D$2:$D$1000),"")</f>
        <v/>
      </c>
      <c r="I578" s="4"/>
      <c r="J578" s="4"/>
      <c r="K578" s="79"/>
      <c r="L578" s="79"/>
      <c r="M578" s="4" t="str">
        <f>IF(Adresse[[#This Row],[Nombre de Boites ]]=SUM(Adresse[[#This Row],[Nombre de Distribués]:[Nombre de Non-Distribué ]]),"VRAI","ERREUR")</f>
        <v>ERREUR</v>
      </c>
    </row>
    <row r="579" spans="1:13" x14ac:dyDescent="0.3">
      <c r="A579" s="17" t="s">
        <v>9</v>
      </c>
      <c r="B579" s="17" t="s">
        <v>146</v>
      </c>
      <c r="C579" s="17" t="s">
        <v>29</v>
      </c>
      <c r="D579" s="17" t="s">
        <v>421</v>
      </c>
      <c r="E579" s="34" t="str">
        <f t="shared" si="9"/>
        <v>Janzé | Lieu-Dit Le Pilier Du Milieu</v>
      </c>
      <c r="F579" s="2">
        <v>3</v>
      </c>
      <c r="G579" s="2"/>
      <c r="H579" s="4" t="str">
        <f>IF(G579&lt;&gt;"",LOOKUP(G579,Personnel!$F$2:$F$1000,Personnel!$D$2:$D$1000),"")</f>
        <v/>
      </c>
      <c r="I579" s="4"/>
      <c r="J579" s="4"/>
      <c r="K579" s="79"/>
      <c r="L579" s="79"/>
      <c r="M579" s="4" t="str">
        <f>IF(Adresse[[#This Row],[Nombre de Boites ]]=SUM(Adresse[[#This Row],[Nombre de Distribués]:[Nombre de Non-Distribué ]]),"VRAI","ERREUR")</f>
        <v>ERREUR</v>
      </c>
    </row>
    <row r="580" spans="1:13" x14ac:dyDescent="0.3">
      <c r="A580" s="17" t="s">
        <v>9</v>
      </c>
      <c r="B580" s="17" t="s">
        <v>146</v>
      </c>
      <c r="C580" s="17" t="s">
        <v>28</v>
      </c>
      <c r="D580" s="17" t="s">
        <v>422</v>
      </c>
      <c r="E580" s="34" t="str">
        <f t="shared" si="9"/>
        <v>Janzé | Lieu-Dit La Pinotière</v>
      </c>
      <c r="F580" s="2">
        <v>2</v>
      </c>
      <c r="G580" s="2"/>
      <c r="H580" s="4" t="str">
        <f>IF(G580&lt;&gt;"",LOOKUP(G580,Personnel!$F$2:$F$1000,Personnel!$D$2:$D$1000),"")</f>
        <v/>
      </c>
      <c r="I580" s="4"/>
      <c r="J580" s="4"/>
      <c r="K580" s="79"/>
      <c r="L580" s="79"/>
      <c r="M580" s="4" t="str">
        <f>IF(Adresse[[#This Row],[Nombre de Boites ]]=SUM(Adresse[[#This Row],[Nombre de Distribués]:[Nombre de Non-Distribué ]]),"VRAI","ERREUR")</f>
        <v>ERREUR</v>
      </c>
    </row>
    <row r="581" spans="1:13" x14ac:dyDescent="0.3">
      <c r="A581" s="17" t="s">
        <v>9</v>
      </c>
      <c r="B581" s="17" t="s">
        <v>146</v>
      </c>
      <c r="C581" s="17" t="s">
        <v>28</v>
      </c>
      <c r="D581" s="17" t="s">
        <v>423</v>
      </c>
      <c r="E581" s="34" t="str">
        <f t="shared" si="9"/>
        <v>Janzé | Lieu-Dit La Planche</v>
      </c>
      <c r="F581" s="2">
        <v>1</v>
      </c>
      <c r="G581" s="2"/>
      <c r="H581" s="4" t="str">
        <f>IF(G581&lt;&gt;"",LOOKUP(G581,Personnel!$F$2:$F$1000,Personnel!$D$2:$D$1000),"")</f>
        <v/>
      </c>
      <c r="I581" s="4"/>
      <c r="J581" s="4"/>
      <c r="K581" s="79"/>
      <c r="L581" s="79"/>
      <c r="M581" s="4" t="str">
        <f>IF(Adresse[[#This Row],[Nombre de Boites ]]=SUM(Adresse[[#This Row],[Nombre de Distribués]:[Nombre de Non-Distribué ]]),"VRAI","ERREUR")</f>
        <v>ERREUR</v>
      </c>
    </row>
    <row r="582" spans="1:13" x14ac:dyDescent="0.3">
      <c r="A582" s="17" t="s">
        <v>9</v>
      </c>
      <c r="B582" s="17" t="s">
        <v>146</v>
      </c>
      <c r="C582" s="17" t="s">
        <v>28</v>
      </c>
      <c r="D582" s="17" t="s">
        <v>424</v>
      </c>
      <c r="E582" s="34" t="str">
        <f t="shared" si="9"/>
        <v>Janzé | Lieu-Dit La Planchette</v>
      </c>
      <c r="F582" s="2">
        <v>2</v>
      </c>
      <c r="G582" s="2"/>
      <c r="H582" s="4" t="str">
        <f>IF(G582&lt;&gt;"",LOOKUP(G582,Personnel!$F$2:$F$1000,Personnel!$D$2:$D$1000),"")</f>
        <v/>
      </c>
      <c r="I582" s="4"/>
      <c r="J582" s="4"/>
      <c r="K582" s="79"/>
      <c r="L582" s="79"/>
      <c r="M582" s="4" t="str">
        <f>IF(Adresse[[#This Row],[Nombre de Boites ]]=SUM(Adresse[[#This Row],[Nombre de Distribués]:[Nombre de Non-Distribué ]]),"VRAI","ERREUR")</f>
        <v>ERREUR</v>
      </c>
    </row>
    <row r="583" spans="1:13" x14ac:dyDescent="0.3">
      <c r="A583" s="17" t="s">
        <v>9</v>
      </c>
      <c r="B583" s="17" t="s">
        <v>13</v>
      </c>
      <c r="C583" s="17"/>
      <c r="D583" s="17" t="s">
        <v>425</v>
      </c>
      <c r="E583" s="34" t="str">
        <f t="shared" si="9"/>
        <v>Janzé | Boulevard Plazanet</v>
      </c>
      <c r="F583" s="2">
        <v>65</v>
      </c>
      <c r="G583" s="2"/>
      <c r="H583" s="4" t="str">
        <f>IF(G583&lt;&gt;"",LOOKUP(G583,Personnel!$F$2:$F$1000,Personnel!$D$2:$D$1000),"")</f>
        <v/>
      </c>
      <c r="I583" s="4"/>
      <c r="J583" s="4"/>
      <c r="K583" s="79"/>
      <c r="L583" s="79"/>
      <c r="M583" s="4" t="str">
        <f>IF(Adresse[[#This Row],[Nombre de Boites ]]=SUM(Adresse[[#This Row],[Nombre de Distribués]:[Nombre de Non-Distribué ]]),"VRAI","ERREUR")</f>
        <v>ERREUR</v>
      </c>
    </row>
    <row r="584" spans="1:13" x14ac:dyDescent="0.3">
      <c r="A584" s="17" t="s">
        <v>9</v>
      </c>
      <c r="B584" s="17" t="s">
        <v>15</v>
      </c>
      <c r="C584" s="17" t="s">
        <v>140</v>
      </c>
      <c r="D584" s="17" t="s">
        <v>426</v>
      </c>
      <c r="E584" s="34" t="str">
        <f t="shared" si="9"/>
        <v>Janzé | Impasse De La Pointe</v>
      </c>
      <c r="F584" s="2">
        <v>2</v>
      </c>
      <c r="G584" s="2"/>
      <c r="H584" s="4" t="str">
        <f>IF(G584&lt;&gt;"",LOOKUP(G584,Personnel!$F$2:$F$1000,Personnel!$D$2:$D$1000),"")</f>
        <v/>
      </c>
      <c r="I584" s="4"/>
      <c r="J584" s="4"/>
      <c r="K584" s="79"/>
      <c r="L584" s="79"/>
      <c r="M584" s="4" t="str">
        <f>IF(Adresse[[#This Row],[Nombre de Boites ]]=SUM(Adresse[[#This Row],[Nombre de Distribués]:[Nombre de Non-Distribué ]]),"VRAI","ERREUR")</f>
        <v>ERREUR</v>
      </c>
    </row>
    <row r="585" spans="1:13" x14ac:dyDescent="0.3">
      <c r="A585" s="17" t="s">
        <v>9</v>
      </c>
      <c r="B585" s="17" t="s">
        <v>146</v>
      </c>
      <c r="C585" s="17" t="s">
        <v>29</v>
      </c>
      <c r="D585" s="17" t="s">
        <v>427</v>
      </c>
      <c r="E585" s="34" t="str">
        <f t="shared" si="9"/>
        <v>Janzé | Lieu-Dit Le Portail De La Godefriere</v>
      </c>
      <c r="F585" s="2">
        <v>1</v>
      </c>
      <c r="G585" s="2"/>
      <c r="H585" s="4" t="str">
        <f>IF(G585&lt;&gt;"",LOOKUP(G585,Personnel!$F$2:$F$1000,Personnel!$D$2:$D$1000),"")</f>
        <v/>
      </c>
      <c r="I585" s="4"/>
      <c r="J585" s="4"/>
      <c r="K585" s="79"/>
      <c r="L585" s="79"/>
      <c r="M585" s="4" t="str">
        <f>IF(Adresse[[#This Row],[Nombre de Boites ]]=SUM(Adresse[[#This Row],[Nombre de Distribués]:[Nombre de Non-Distribué ]]),"VRAI","ERREUR")</f>
        <v>ERREUR</v>
      </c>
    </row>
    <row r="586" spans="1:13" x14ac:dyDescent="0.3">
      <c r="A586" s="17" t="s">
        <v>9</v>
      </c>
      <c r="B586" s="17" t="s">
        <v>146</v>
      </c>
      <c r="C586" s="17"/>
      <c r="D586" s="17" t="s">
        <v>428</v>
      </c>
      <c r="E586" s="34" t="str">
        <f t="shared" si="9"/>
        <v>Janzé | Lieu-Dit Poulier</v>
      </c>
      <c r="F586" s="2">
        <v>4</v>
      </c>
      <c r="G586" s="2"/>
      <c r="H586" s="4" t="str">
        <f>IF(G586&lt;&gt;"",LOOKUP(G586,Personnel!$F$2:$F$1000,Personnel!$D$2:$D$1000),"")</f>
        <v/>
      </c>
      <c r="I586" s="4"/>
      <c r="J586" s="4"/>
      <c r="K586" s="79"/>
      <c r="L586" s="79"/>
      <c r="M586" s="4" t="str">
        <f>IF(Adresse[[#This Row],[Nombre de Boites ]]=SUM(Adresse[[#This Row],[Nombre de Distribués]:[Nombre de Non-Distribué ]]),"VRAI","ERREUR")</f>
        <v>ERREUR</v>
      </c>
    </row>
    <row r="587" spans="1:13" x14ac:dyDescent="0.3">
      <c r="A587" s="17" t="s">
        <v>9</v>
      </c>
      <c r="B587" s="17" t="s">
        <v>1</v>
      </c>
      <c r="C587" s="17"/>
      <c r="D587" s="17" t="s">
        <v>429</v>
      </c>
      <c r="E587" s="34" t="str">
        <f t="shared" si="9"/>
        <v>Janzé | Rue Pourtour Du Champ De Foire</v>
      </c>
      <c r="F587" s="2">
        <v>2</v>
      </c>
      <c r="G587" s="2"/>
      <c r="H587" s="4" t="str">
        <f>IF(G587&lt;&gt;"",LOOKUP(G587,Personnel!$F$2:$F$1000,Personnel!$D$2:$D$1000),"")</f>
        <v/>
      </c>
      <c r="I587" s="4"/>
      <c r="J587" s="4"/>
      <c r="K587" s="79"/>
      <c r="L587" s="79"/>
      <c r="M587" s="4" t="str">
        <f>IF(Adresse[[#This Row],[Nombre de Boites ]]=SUM(Adresse[[#This Row],[Nombre de Distribués]:[Nombre de Non-Distribué ]]),"VRAI","ERREUR")</f>
        <v>ERREUR</v>
      </c>
    </row>
    <row r="588" spans="1:13" x14ac:dyDescent="0.3">
      <c r="A588" s="17" t="s">
        <v>9</v>
      </c>
      <c r="B588" s="17" t="s">
        <v>146</v>
      </c>
      <c r="C588" s="17" t="s">
        <v>29</v>
      </c>
      <c r="D588" s="17" t="s">
        <v>430</v>
      </c>
      <c r="E588" s="34" t="str">
        <f t="shared" si="9"/>
        <v>Janzé | Lieu-Dit Le Pré Aubert</v>
      </c>
      <c r="F588" s="2">
        <v>4</v>
      </c>
      <c r="G588" s="2"/>
      <c r="H588" s="4" t="str">
        <f>IF(G588&lt;&gt;"",LOOKUP(G588,Personnel!$F$2:$F$1000,Personnel!$D$2:$D$1000),"")</f>
        <v/>
      </c>
      <c r="I588" s="4"/>
      <c r="J588" s="4"/>
      <c r="K588" s="79"/>
      <c r="L588" s="79"/>
      <c r="M588" s="4" t="str">
        <f>IF(Adresse[[#This Row],[Nombre de Boites ]]=SUM(Adresse[[#This Row],[Nombre de Distribués]:[Nombre de Non-Distribué ]]),"VRAI","ERREUR")</f>
        <v>ERREUR</v>
      </c>
    </row>
    <row r="589" spans="1:13" x14ac:dyDescent="0.3">
      <c r="A589" s="17" t="s">
        <v>9</v>
      </c>
      <c r="B589" s="17" t="s">
        <v>146</v>
      </c>
      <c r="C589" s="17" t="s">
        <v>30</v>
      </c>
      <c r="D589" s="17" t="s">
        <v>431</v>
      </c>
      <c r="E589" s="34" t="str">
        <f t="shared" si="9"/>
        <v>Janzé | Lieu-Dit Les Prés Landais</v>
      </c>
      <c r="F589" s="2">
        <v>2</v>
      </c>
      <c r="G589" s="2"/>
      <c r="H589" s="4" t="str">
        <f>IF(G589&lt;&gt;"",LOOKUP(G589,Personnel!$F$2:$F$1000,Personnel!$D$2:$D$1000),"")</f>
        <v/>
      </c>
      <c r="I589" s="4"/>
      <c r="J589" s="4"/>
      <c r="K589" s="79"/>
      <c r="L589" s="79"/>
      <c r="M589" s="4" t="str">
        <f>IF(Adresse[[#This Row],[Nombre de Boites ]]=SUM(Adresse[[#This Row],[Nombre de Distribués]:[Nombre de Non-Distribué ]]),"VRAI","ERREUR")</f>
        <v>ERREUR</v>
      </c>
    </row>
    <row r="590" spans="1:13" x14ac:dyDescent="0.3">
      <c r="A590" s="17" t="s">
        <v>9</v>
      </c>
      <c r="B590" s="17" t="s">
        <v>1</v>
      </c>
      <c r="C590" s="17" t="s">
        <v>25</v>
      </c>
      <c r="D590" s="17" t="s">
        <v>432</v>
      </c>
      <c r="E590" s="34" t="str">
        <f t="shared" si="9"/>
        <v>Janzé | Rue Des Primeveres</v>
      </c>
      <c r="F590" s="2">
        <v>39</v>
      </c>
      <c r="G590" s="2"/>
      <c r="H590" s="4" t="str">
        <f>IF(G590&lt;&gt;"",LOOKUP(G590,Personnel!$F$2:$F$1000,Personnel!$D$2:$D$1000),"")</f>
        <v/>
      </c>
      <c r="I590" s="4"/>
      <c r="J590" s="4"/>
      <c r="K590" s="79"/>
      <c r="L590" s="79"/>
      <c r="M590" s="4" t="str">
        <f>IF(Adresse[[#This Row],[Nombre de Boites ]]=SUM(Adresse[[#This Row],[Nombre de Distribués]:[Nombre de Non-Distribué ]]),"VRAI","ERREUR")</f>
        <v>ERREUR</v>
      </c>
    </row>
    <row r="591" spans="1:13" x14ac:dyDescent="0.3">
      <c r="A591" s="17" t="s">
        <v>9</v>
      </c>
      <c r="B591" s="17" t="s">
        <v>19</v>
      </c>
      <c r="C591" s="17" t="s">
        <v>25</v>
      </c>
      <c r="D591" s="17" t="s">
        <v>432</v>
      </c>
      <c r="E591" s="34" t="str">
        <f t="shared" si="9"/>
        <v>Janzé | Résidence Des Primeveres</v>
      </c>
      <c r="F591" s="2">
        <v>52</v>
      </c>
      <c r="G591" s="2"/>
      <c r="H591" s="4" t="str">
        <f>IF(G591&lt;&gt;"",LOOKUP(G591,Personnel!$F$2:$F$1000,Personnel!$D$2:$D$1000),"")</f>
        <v/>
      </c>
      <c r="I591" s="4"/>
      <c r="J591" s="4"/>
      <c r="K591" s="79"/>
      <c r="L591" s="79"/>
      <c r="M591" s="4" t="str">
        <f>IF(Adresse[[#This Row],[Nombre de Boites ]]=SUM(Adresse[[#This Row],[Nombre de Distribués]:[Nombre de Non-Distribué ]]),"VRAI","ERREUR")</f>
        <v>ERREUR</v>
      </c>
    </row>
    <row r="592" spans="1:13" x14ac:dyDescent="0.3">
      <c r="A592" s="17" t="s">
        <v>9</v>
      </c>
      <c r="B592" s="17" t="s">
        <v>146</v>
      </c>
      <c r="C592" s="17" t="s">
        <v>30</v>
      </c>
      <c r="D592" s="17" t="s">
        <v>433</v>
      </c>
      <c r="E592" s="34" t="str">
        <f t="shared" si="9"/>
        <v>Janzé | Lieu-Dit Les Quatre Chênes</v>
      </c>
      <c r="F592" s="2">
        <v>1</v>
      </c>
      <c r="G592" s="2"/>
      <c r="H592" s="4" t="str">
        <f>IF(G592&lt;&gt;"",LOOKUP(G592,Personnel!$F$2:$F$1000,Personnel!$D$2:$D$1000),"")</f>
        <v/>
      </c>
      <c r="I592" s="4"/>
      <c r="J592" s="4"/>
      <c r="K592" s="79"/>
      <c r="L592" s="79"/>
      <c r="M592" s="4" t="str">
        <f>IF(Adresse[[#This Row],[Nombre de Boites ]]=SUM(Adresse[[#This Row],[Nombre de Distribués]:[Nombre de Non-Distribué ]]),"VRAI","ERREUR")</f>
        <v>ERREUR</v>
      </c>
    </row>
    <row r="593" spans="1:13" x14ac:dyDescent="0.3">
      <c r="A593" s="17" t="s">
        <v>9</v>
      </c>
      <c r="B593" s="17" t="s">
        <v>146</v>
      </c>
      <c r="C593" s="17" t="s">
        <v>28</v>
      </c>
      <c r="D593" s="17" t="s">
        <v>434</v>
      </c>
      <c r="E593" s="34" t="str">
        <f t="shared" si="9"/>
        <v>Janzé | Lieu-Dit La Ranjardière</v>
      </c>
      <c r="F593" s="2">
        <v>5</v>
      </c>
      <c r="G593" s="2"/>
      <c r="H593" s="4" t="str">
        <f>IF(G593&lt;&gt;"",LOOKUP(G593,Personnel!$F$2:$F$1000,Personnel!$D$2:$D$1000),"")</f>
        <v/>
      </c>
      <c r="I593" s="4"/>
      <c r="J593" s="4"/>
      <c r="K593" s="79"/>
      <c r="L593" s="79"/>
      <c r="M593" s="4" t="str">
        <f>IF(Adresse[[#This Row],[Nombre de Boites ]]=SUM(Adresse[[#This Row],[Nombre de Distribués]:[Nombre de Non-Distribué ]]),"VRAI","ERREUR")</f>
        <v>ERREUR</v>
      </c>
    </row>
    <row r="594" spans="1:13" x14ac:dyDescent="0.3">
      <c r="A594" s="17" t="s">
        <v>9</v>
      </c>
      <c r="B594" s="17" t="s">
        <v>146</v>
      </c>
      <c r="C594" s="17" t="s">
        <v>29</v>
      </c>
      <c r="D594" s="17" t="s">
        <v>435</v>
      </c>
      <c r="E594" s="34" t="str">
        <f t="shared" si="9"/>
        <v>Janzé | Lieu-Dit Le Réda</v>
      </c>
      <c r="F594" s="2">
        <v>1</v>
      </c>
      <c r="G594" s="2"/>
      <c r="H594" s="4" t="str">
        <f>IF(G594&lt;&gt;"",LOOKUP(G594,Personnel!$F$2:$F$1000,Personnel!$D$2:$D$1000),"")</f>
        <v/>
      </c>
      <c r="I594" s="4"/>
      <c r="J594" s="4"/>
      <c r="K594" s="79"/>
      <c r="L594" s="79"/>
      <c r="M594" s="4" t="str">
        <f>IF(Adresse[[#This Row],[Nombre de Boites ]]=SUM(Adresse[[#This Row],[Nombre de Distribués]:[Nombre de Non-Distribué ]]),"VRAI","ERREUR")</f>
        <v>ERREUR</v>
      </c>
    </row>
    <row r="595" spans="1:13" x14ac:dyDescent="0.3">
      <c r="A595" s="17" t="s">
        <v>9</v>
      </c>
      <c r="B595" s="17" t="s">
        <v>146</v>
      </c>
      <c r="C595" s="17" t="s">
        <v>28</v>
      </c>
      <c r="D595" s="17" t="s">
        <v>436</v>
      </c>
      <c r="E595" s="34" t="str">
        <f t="shared" si="9"/>
        <v>Janzé | Lieu-Dit La Renaudais</v>
      </c>
      <c r="F595" s="2">
        <v>10</v>
      </c>
      <c r="G595" s="2"/>
      <c r="H595" s="4" t="str">
        <f>IF(G595&lt;&gt;"",LOOKUP(G595,Personnel!$F$2:$F$1000,Personnel!$D$2:$D$1000),"")</f>
        <v/>
      </c>
      <c r="I595" s="4"/>
      <c r="J595" s="4"/>
      <c r="K595" s="79"/>
      <c r="L595" s="79"/>
      <c r="M595" s="4" t="str">
        <f>IF(Adresse[[#This Row],[Nombre de Boites ]]=SUM(Adresse[[#This Row],[Nombre de Distribués]:[Nombre de Non-Distribué ]]),"VRAI","ERREUR")</f>
        <v>ERREUR</v>
      </c>
    </row>
    <row r="596" spans="1:13" x14ac:dyDescent="0.3">
      <c r="A596" s="17" t="s">
        <v>9</v>
      </c>
      <c r="B596" s="17" t="s">
        <v>1</v>
      </c>
      <c r="C596" s="17" t="s">
        <v>24</v>
      </c>
      <c r="D596" s="17" t="s">
        <v>437</v>
      </c>
      <c r="E596" s="34" t="str">
        <f t="shared" si="9"/>
        <v>Janzé | Rue De Rennes</v>
      </c>
      <c r="F596" s="2">
        <v>50</v>
      </c>
      <c r="G596" s="2"/>
      <c r="H596" s="4" t="str">
        <f>IF(G596&lt;&gt;"",LOOKUP(G596,Personnel!$F$2:$F$1000,Personnel!$D$2:$D$1000),"")</f>
        <v/>
      </c>
      <c r="I596" s="4"/>
      <c r="J596" s="4"/>
      <c r="K596" s="79"/>
      <c r="L596" s="79"/>
      <c r="M596" s="4" t="str">
        <f>IF(Adresse[[#This Row],[Nombre de Boites ]]=SUM(Adresse[[#This Row],[Nombre de Distribués]:[Nombre de Non-Distribué ]]),"VRAI","ERREUR")</f>
        <v>ERREUR</v>
      </c>
    </row>
    <row r="597" spans="1:13" x14ac:dyDescent="0.3">
      <c r="A597" s="17" t="s">
        <v>9</v>
      </c>
      <c r="B597" s="17" t="s">
        <v>18</v>
      </c>
      <c r="C597" s="17" t="s">
        <v>140</v>
      </c>
      <c r="D597" s="17" t="s">
        <v>438</v>
      </c>
      <c r="E597" s="34" t="str">
        <f t="shared" si="9"/>
        <v>Janzé | Place De La Republique</v>
      </c>
      <c r="F597" s="2">
        <v>13</v>
      </c>
      <c r="G597" s="2"/>
      <c r="H597" s="4" t="str">
        <f>IF(G597&lt;&gt;"",LOOKUP(G597,Personnel!$F$2:$F$1000,Personnel!$D$2:$D$1000),"")</f>
        <v/>
      </c>
      <c r="I597" s="4"/>
      <c r="J597" s="4"/>
      <c r="K597" s="79"/>
      <c r="L597" s="79"/>
      <c r="M597" s="4" t="str">
        <f>IF(Adresse[[#This Row],[Nombre de Boites ]]=SUM(Adresse[[#This Row],[Nombre de Distribués]:[Nombre de Non-Distribué ]]),"VRAI","ERREUR")</f>
        <v>ERREUR</v>
      </c>
    </row>
    <row r="598" spans="1:13" x14ac:dyDescent="0.3">
      <c r="A598" s="17" t="s">
        <v>9</v>
      </c>
      <c r="B598" s="17" t="s">
        <v>146</v>
      </c>
      <c r="C598" s="17" t="s">
        <v>30</v>
      </c>
      <c r="D598" s="17" t="s">
        <v>439</v>
      </c>
      <c r="E598" s="34" t="str">
        <f t="shared" si="9"/>
        <v>Janzé | Lieu-Dit Les Rimbouillères</v>
      </c>
      <c r="F598" s="2">
        <v>9</v>
      </c>
      <c r="G598" s="2"/>
      <c r="H598" s="4" t="str">
        <f>IF(G598&lt;&gt;"",LOOKUP(G598,Personnel!$F$2:$F$1000,Personnel!$D$2:$D$1000),"")</f>
        <v/>
      </c>
      <c r="I598" s="4"/>
      <c r="J598" s="4"/>
      <c r="K598" s="79"/>
      <c r="L598" s="79"/>
      <c r="M598" s="4" t="str">
        <f>IF(Adresse[[#This Row],[Nombre de Boites ]]=SUM(Adresse[[#This Row],[Nombre de Distribués]:[Nombre de Non-Distribué ]]),"VRAI","ERREUR")</f>
        <v>ERREUR</v>
      </c>
    </row>
    <row r="599" spans="1:13" x14ac:dyDescent="0.3">
      <c r="A599" s="17" t="s">
        <v>9</v>
      </c>
      <c r="B599" s="17" t="s">
        <v>146</v>
      </c>
      <c r="C599" s="17" t="s">
        <v>28</v>
      </c>
      <c r="D599" s="17" t="s">
        <v>440</v>
      </c>
      <c r="E599" s="34" t="str">
        <f t="shared" si="9"/>
        <v>Janzé | Lieu-Dit La Rivière Bodin</v>
      </c>
      <c r="F599" s="2">
        <v>1</v>
      </c>
      <c r="G599" s="2"/>
      <c r="H599" s="4" t="str">
        <f>IF(G599&lt;&gt;"",LOOKUP(G599,Personnel!$F$2:$F$1000,Personnel!$D$2:$D$1000),"")</f>
        <v/>
      </c>
      <c r="I599" s="4"/>
      <c r="J599" s="4"/>
      <c r="K599" s="79"/>
      <c r="L599" s="79"/>
      <c r="M599" s="4" t="str">
        <f>IF(Adresse[[#This Row],[Nombre de Boites ]]=SUM(Adresse[[#This Row],[Nombre de Distribués]:[Nombre de Non-Distribué ]]),"VRAI","ERREUR")</f>
        <v>ERREUR</v>
      </c>
    </row>
    <row r="600" spans="1:13" x14ac:dyDescent="0.3">
      <c r="A600" s="17" t="s">
        <v>9</v>
      </c>
      <c r="B600" s="17" t="s">
        <v>146</v>
      </c>
      <c r="C600" s="17" t="s">
        <v>28</v>
      </c>
      <c r="D600" s="17" t="s">
        <v>441</v>
      </c>
      <c r="E600" s="34" t="str">
        <f t="shared" si="9"/>
        <v>Janzé | Lieu-Dit La Robidelais</v>
      </c>
      <c r="F600" s="2">
        <v>2</v>
      </c>
      <c r="G600" s="2"/>
      <c r="H600" s="4" t="str">
        <f>IF(G600&lt;&gt;"",LOOKUP(G600,Personnel!$F$2:$F$1000,Personnel!$D$2:$D$1000),"")</f>
        <v/>
      </c>
      <c r="I600" s="4"/>
      <c r="J600" s="4"/>
      <c r="K600" s="79"/>
      <c r="L600" s="79"/>
      <c r="M600" s="4" t="str">
        <f>IF(Adresse[[#This Row],[Nombre de Boites ]]=SUM(Adresse[[#This Row],[Nombre de Distribués]:[Nombre de Non-Distribué ]]),"VRAI","ERREUR")</f>
        <v>ERREUR</v>
      </c>
    </row>
    <row r="601" spans="1:13" x14ac:dyDescent="0.3">
      <c r="A601" s="17" t="s">
        <v>9</v>
      </c>
      <c r="B601" s="17" t="s">
        <v>146</v>
      </c>
      <c r="C601" s="17" t="s">
        <v>29</v>
      </c>
      <c r="D601" s="17" t="s">
        <v>442</v>
      </c>
      <c r="E601" s="34" t="str">
        <f t="shared" si="9"/>
        <v>Janzé | Lieu-Dit Le Rocher</v>
      </c>
      <c r="F601" s="2">
        <v>1</v>
      </c>
      <c r="G601" s="2"/>
      <c r="H601" s="4" t="str">
        <f>IF(G601&lt;&gt;"",LOOKUP(G601,Personnel!$F$2:$F$1000,Personnel!$D$2:$D$1000),"")</f>
        <v/>
      </c>
      <c r="I601" s="4"/>
      <c r="J601" s="4"/>
      <c r="K601" s="79"/>
      <c r="L601" s="79"/>
      <c r="M601" s="4" t="str">
        <f>IF(Adresse[[#This Row],[Nombre de Boites ]]=SUM(Adresse[[#This Row],[Nombre de Distribués]:[Nombre de Non-Distribué ]]),"VRAI","ERREUR")</f>
        <v>ERREUR</v>
      </c>
    </row>
    <row r="602" spans="1:13" x14ac:dyDescent="0.3">
      <c r="A602" s="17" t="s">
        <v>9</v>
      </c>
      <c r="B602" s="17" t="s">
        <v>146</v>
      </c>
      <c r="C602" s="17" t="s">
        <v>29</v>
      </c>
      <c r="D602" s="17" t="s">
        <v>443</v>
      </c>
      <c r="E602" s="34" t="str">
        <f t="shared" si="9"/>
        <v>Janzé | Lieu-Dit Le Rocton</v>
      </c>
      <c r="F602" s="2">
        <v>3</v>
      </c>
      <c r="G602" s="2"/>
      <c r="H602" s="4" t="str">
        <f>IF(G602&lt;&gt;"",LOOKUP(G602,Personnel!$F$2:$F$1000,Personnel!$D$2:$D$1000),"")</f>
        <v/>
      </c>
      <c r="I602" s="4"/>
      <c r="J602" s="4"/>
      <c r="K602" s="79"/>
      <c r="L602" s="79"/>
      <c r="M602" s="4" t="str">
        <f>IF(Adresse[[#This Row],[Nombre de Boites ]]=SUM(Adresse[[#This Row],[Nombre de Distribués]:[Nombre de Non-Distribué ]]),"VRAI","ERREUR")</f>
        <v>ERREUR</v>
      </c>
    </row>
    <row r="603" spans="1:13" x14ac:dyDescent="0.3">
      <c r="A603" s="17" t="s">
        <v>9</v>
      </c>
      <c r="B603" s="17" t="s">
        <v>1</v>
      </c>
      <c r="C603" s="17" t="s">
        <v>26</v>
      </c>
      <c r="D603" s="17" t="s">
        <v>444</v>
      </c>
      <c r="E603" s="34" t="str">
        <f t="shared" si="9"/>
        <v>Janzé | Rue Du Roncerays</v>
      </c>
      <c r="F603" s="2">
        <v>7</v>
      </c>
      <c r="G603" s="2"/>
      <c r="H603" s="4" t="str">
        <f>IF(G603&lt;&gt;"",LOOKUP(G603,Personnel!$F$2:$F$1000,Personnel!$D$2:$D$1000),"")</f>
        <v/>
      </c>
      <c r="I603" s="4"/>
      <c r="J603" s="4"/>
      <c r="K603" s="79"/>
      <c r="L603" s="79"/>
      <c r="M603" s="4" t="str">
        <f>IF(Adresse[[#This Row],[Nombre de Boites ]]=SUM(Adresse[[#This Row],[Nombre de Distribués]:[Nombre de Non-Distribué ]]),"VRAI","ERREUR")</f>
        <v>ERREUR</v>
      </c>
    </row>
    <row r="604" spans="1:13" x14ac:dyDescent="0.3">
      <c r="A604" s="17" t="s">
        <v>9</v>
      </c>
      <c r="B604" s="17" t="s">
        <v>146</v>
      </c>
      <c r="C604" s="17" t="s">
        <v>28</v>
      </c>
      <c r="D604" s="17" t="s">
        <v>445</v>
      </c>
      <c r="E604" s="34" t="str">
        <f t="shared" si="9"/>
        <v>Janzé | Lieu-Dit La Rougerais</v>
      </c>
      <c r="F604" s="2">
        <v>2</v>
      </c>
      <c r="G604" s="2"/>
      <c r="H604" s="4" t="str">
        <f>IF(G604&lt;&gt;"",LOOKUP(G604,Personnel!$F$2:$F$1000,Personnel!$D$2:$D$1000),"")</f>
        <v/>
      </c>
      <c r="I604" s="4"/>
      <c r="J604" s="4"/>
      <c r="K604" s="79"/>
      <c r="L604" s="79"/>
      <c r="M604" s="4" t="str">
        <f>IF(Adresse[[#This Row],[Nombre de Boites ]]=SUM(Adresse[[#This Row],[Nombre de Distribués]:[Nombre de Non-Distribué ]]),"VRAI","ERREUR")</f>
        <v>ERREUR</v>
      </c>
    </row>
    <row r="605" spans="1:13" x14ac:dyDescent="0.3">
      <c r="A605" s="17" t="s">
        <v>9</v>
      </c>
      <c r="B605" s="17" t="s">
        <v>146</v>
      </c>
      <c r="C605" s="17" t="s">
        <v>28</v>
      </c>
      <c r="D605" s="17" t="s">
        <v>446</v>
      </c>
      <c r="E605" s="34" t="str">
        <f t="shared" si="9"/>
        <v>Janzé | Lieu-Dit La Rue Creuse</v>
      </c>
      <c r="F605" s="2">
        <v>1</v>
      </c>
      <c r="G605" s="2"/>
      <c r="H605" s="4" t="str">
        <f>IF(G605&lt;&gt;"",LOOKUP(G605,Personnel!$F$2:$F$1000,Personnel!$D$2:$D$1000),"")</f>
        <v/>
      </c>
      <c r="I605" s="4"/>
      <c r="J605" s="4"/>
      <c r="K605" s="79"/>
      <c r="L605" s="79"/>
      <c r="M605" s="4" t="str">
        <f>IF(Adresse[[#This Row],[Nombre de Boites ]]=SUM(Adresse[[#This Row],[Nombre de Distribués]:[Nombre de Non-Distribué ]]),"VRAI","ERREUR")</f>
        <v>ERREUR</v>
      </c>
    </row>
    <row r="606" spans="1:13" x14ac:dyDescent="0.3">
      <c r="A606" s="17" t="s">
        <v>9</v>
      </c>
      <c r="B606" s="17" t="s">
        <v>146</v>
      </c>
      <c r="C606" s="17" t="s">
        <v>29</v>
      </c>
      <c r="D606" s="17" t="s">
        <v>447</v>
      </c>
      <c r="E606" s="34" t="str">
        <f t="shared" si="9"/>
        <v>Janzé | Lieu-Dit Le Ruel</v>
      </c>
      <c r="F606" s="2">
        <v>1</v>
      </c>
      <c r="G606" s="2"/>
      <c r="H606" s="4" t="str">
        <f>IF(G606&lt;&gt;"",LOOKUP(G606,Personnel!$F$2:$F$1000,Personnel!$D$2:$D$1000),"")</f>
        <v/>
      </c>
      <c r="I606" s="4"/>
      <c r="J606" s="4"/>
      <c r="K606" s="79"/>
      <c r="L606" s="79"/>
      <c r="M606" s="4" t="str">
        <f>IF(Adresse[[#This Row],[Nombre de Boites ]]=SUM(Adresse[[#This Row],[Nombre de Distribués]:[Nombre de Non-Distribué ]]),"VRAI","ERREUR")</f>
        <v>ERREUR</v>
      </c>
    </row>
    <row r="607" spans="1:13" x14ac:dyDescent="0.3">
      <c r="A607" s="17" t="s">
        <v>9</v>
      </c>
      <c r="B607" s="17" t="s">
        <v>146</v>
      </c>
      <c r="C607" s="17" t="s">
        <v>29</v>
      </c>
      <c r="D607" s="17" t="s">
        <v>448</v>
      </c>
      <c r="E607" s="34" t="str">
        <f t="shared" si="9"/>
        <v>Janzé | Lieu-Dit Le Sabot Doré</v>
      </c>
      <c r="F607" s="2">
        <v>5</v>
      </c>
      <c r="G607" s="2"/>
      <c r="H607" s="4" t="str">
        <f>IF(G607&lt;&gt;"",LOOKUP(G607,Personnel!$F$2:$F$1000,Personnel!$D$2:$D$1000),"")</f>
        <v/>
      </c>
      <c r="I607" s="4"/>
      <c r="J607" s="4"/>
      <c r="K607" s="79"/>
      <c r="L607" s="79"/>
      <c r="M607" s="4" t="str">
        <f>IF(Adresse[[#This Row],[Nombre de Boites ]]=SUM(Adresse[[#This Row],[Nombre de Distribués]:[Nombre de Non-Distribué ]]),"VRAI","ERREUR")</f>
        <v>ERREUR</v>
      </c>
    </row>
    <row r="608" spans="1:13" x14ac:dyDescent="0.3">
      <c r="A608" s="17" t="s">
        <v>9</v>
      </c>
      <c r="B608" s="17" t="s">
        <v>1</v>
      </c>
      <c r="C608" s="17"/>
      <c r="D608" s="17" t="s">
        <v>449</v>
      </c>
      <c r="E608" s="34" t="str">
        <f t="shared" si="9"/>
        <v>Janzé | Rue Saint Exupéry</v>
      </c>
      <c r="F608" s="2">
        <v>9</v>
      </c>
      <c r="G608" s="2"/>
      <c r="H608" s="4" t="str">
        <f>IF(G608&lt;&gt;"",LOOKUP(G608,Personnel!$F$2:$F$1000,Personnel!$D$2:$D$1000),"")</f>
        <v/>
      </c>
      <c r="I608" s="4"/>
      <c r="J608" s="4"/>
      <c r="K608" s="79"/>
      <c r="L608" s="79"/>
      <c r="M608" s="4" t="str">
        <f>IF(Adresse[[#This Row],[Nombre de Boites ]]=SUM(Adresse[[#This Row],[Nombre de Distribués]:[Nombre de Non-Distribué ]]),"VRAI","ERREUR")</f>
        <v>ERREUR</v>
      </c>
    </row>
    <row r="609" spans="1:13" x14ac:dyDescent="0.3">
      <c r="A609" s="17" t="s">
        <v>9</v>
      </c>
      <c r="B609" s="17" t="s">
        <v>1</v>
      </c>
      <c r="C609" s="17"/>
      <c r="D609" s="17" t="s">
        <v>450</v>
      </c>
      <c r="E609" s="34" t="str">
        <f t="shared" si="9"/>
        <v>Janzé | Rue Saint Martin</v>
      </c>
      <c r="F609" s="2">
        <v>3</v>
      </c>
      <c r="G609" s="2"/>
      <c r="H609" s="4" t="str">
        <f>IF(G609&lt;&gt;"",LOOKUP(G609,Personnel!$F$2:$F$1000,Personnel!$D$2:$D$1000),"")</f>
        <v/>
      </c>
      <c r="I609" s="4"/>
      <c r="J609" s="4"/>
      <c r="K609" s="79"/>
      <c r="L609" s="79"/>
      <c r="M609" s="4" t="str">
        <f>IF(Adresse[[#This Row],[Nombre de Boites ]]=SUM(Adresse[[#This Row],[Nombre de Distribués]:[Nombre de Non-Distribué ]]),"VRAI","ERREUR")</f>
        <v>ERREUR</v>
      </c>
    </row>
    <row r="610" spans="1:13" x14ac:dyDescent="0.3">
      <c r="A610" s="17" t="s">
        <v>9</v>
      </c>
      <c r="B610" s="17" t="s">
        <v>1</v>
      </c>
      <c r="C610" s="17"/>
      <c r="D610" s="17" t="s">
        <v>451</v>
      </c>
      <c r="E610" s="34" t="str">
        <f t="shared" si="9"/>
        <v>Janzé | Rue Saint Michel</v>
      </c>
      <c r="F610" s="2">
        <v>6</v>
      </c>
      <c r="G610" s="2"/>
      <c r="H610" s="4" t="str">
        <f>IF(G610&lt;&gt;"",LOOKUP(G610,Personnel!$F$2:$F$1000,Personnel!$D$2:$D$1000),"")</f>
        <v/>
      </c>
      <c r="I610" s="4"/>
      <c r="J610" s="4"/>
      <c r="K610" s="79"/>
      <c r="L610" s="79"/>
      <c r="M610" s="4" t="str">
        <f>IF(Adresse[[#This Row],[Nombre de Boites ]]=SUM(Adresse[[#This Row],[Nombre de Distribués]:[Nombre de Non-Distribué ]]),"VRAI","ERREUR")</f>
        <v>ERREUR</v>
      </c>
    </row>
    <row r="611" spans="1:13" x14ac:dyDescent="0.3">
      <c r="A611" s="17" t="s">
        <v>9</v>
      </c>
      <c r="B611" s="17" t="s">
        <v>1</v>
      </c>
      <c r="C611" s="17"/>
      <c r="D611" s="17" t="s">
        <v>452</v>
      </c>
      <c r="E611" s="34" t="str">
        <f t="shared" si="9"/>
        <v>Janzé | Rue Saint Pierre</v>
      </c>
      <c r="F611" s="2">
        <v>39</v>
      </c>
      <c r="G611" s="2"/>
      <c r="H611" s="4" t="str">
        <f>IF(G611&lt;&gt;"",LOOKUP(G611,Personnel!$F$2:$F$1000,Personnel!$D$2:$D$1000),"")</f>
        <v/>
      </c>
      <c r="I611" s="4"/>
      <c r="J611" s="4"/>
      <c r="K611" s="79"/>
      <c r="L611" s="79"/>
      <c r="M611" s="4" t="str">
        <f>IF(Adresse[[#This Row],[Nombre de Boites ]]=SUM(Adresse[[#This Row],[Nombre de Distribués]:[Nombre de Non-Distribué ]]),"VRAI","ERREUR")</f>
        <v>ERREUR</v>
      </c>
    </row>
    <row r="612" spans="1:13" x14ac:dyDescent="0.3">
      <c r="A612" s="17" t="s">
        <v>9</v>
      </c>
      <c r="B612" s="17" t="s">
        <v>146</v>
      </c>
      <c r="C612" s="17" t="s">
        <v>28</v>
      </c>
      <c r="D612" s="17" t="s">
        <v>453</v>
      </c>
      <c r="E612" s="34" t="str">
        <f t="shared" si="9"/>
        <v>Janzé | Lieu-Dit La Sasserie</v>
      </c>
      <c r="F612" s="2">
        <v>6</v>
      </c>
      <c r="G612" s="2"/>
      <c r="H612" s="4" t="str">
        <f>IF(G612&lt;&gt;"",LOOKUP(G612,Personnel!$F$2:$F$1000,Personnel!$D$2:$D$1000),"")</f>
        <v/>
      </c>
      <c r="I612" s="4"/>
      <c r="J612" s="4"/>
      <c r="K612" s="79"/>
      <c r="L612" s="79"/>
      <c r="M612" s="4" t="str">
        <f>IF(Adresse[[#This Row],[Nombre de Boites ]]=SUM(Adresse[[#This Row],[Nombre de Distribués]:[Nombre de Non-Distribué ]]),"VRAI","ERREUR")</f>
        <v>ERREUR</v>
      </c>
    </row>
    <row r="613" spans="1:13" x14ac:dyDescent="0.3">
      <c r="A613" s="17" t="s">
        <v>9</v>
      </c>
      <c r="B613" s="17" t="s">
        <v>14</v>
      </c>
      <c r="C613" s="17" t="s">
        <v>140</v>
      </c>
      <c r="D613" s="17" t="s">
        <v>454</v>
      </c>
      <c r="E613" s="34" t="str">
        <f t="shared" si="9"/>
        <v>Janzé | Chemin De La Saudraie</v>
      </c>
      <c r="F613" s="2">
        <v>9</v>
      </c>
      <c r="G613" s="2"/>
      <c r="H613" s="4" t="str">
        <f>IF(G613&lt;&gt;"",LOOKUP(G613,Personnel!$F$2:$F$1000,Personnel!$D$2:$D$1000),"")</f>
        <v/>
      </c>
      <c r="I613" s="4"/>
      <c r="J613" s="4"/>
      <c r="K613" s="79"/>
      <c r="L613" s="79"/>
      <c r="M613" s="4" t="str">
        <f>IF(Adresse[[#This Row],[Nombre de Boites ]]=SUM(Adresse[[#This Row],[Nombre de Distribués]:[Nombre de Non-Distribué ]]),"VRAI","ERREUR")</f>
        <v>ERREUR</v>
      </c>
    </row>
    <row r="614" spans="1:13" x14ac:dyDescent="0.3">
      <c r="A614" s="17" t="s">
        <v>9</v>
      </c>
      <c r="B614" s="17" t="s">
        <v>146</v>
      </c>
      <c r="C614" s="17" t="s">
        <v>28</v>
      </c>
      <c r="D614" s="17" t="s">
        <v>455</v>
      </c>
      <c r="E614" s="34" t="str">
        <f t="shared" si="9"/>
        <v>Janzé | Lieu-Dit La Saudrais</v>
      </c>
      <c r="F614" s="2">
        <v>5</v>
      </c>
      <c r="G614" s="2"/>
      <c r="H614" s="4" t="str">
        <f>IF(G614&lt;&gt;"",LOOKUP(G614,Personnel!$F$2:$F$1000,Personnel!$D$2:$D$1000),"")</f>
        <v/>
      </c>
      <c r="I614" s="4"/>
      <c r="J614" s="4"/>
      <c r="K614" s="79"/>
      <c r="L614" s="79"/>
      <c r="M614" s="4" t="str">
        <f>IF(Adresse[[#This Row],[Nombre de Boites ]]=SUM(Adresse[[#This Row],[Nombre de Distribués]:[Nombre de Non-Distribué ]]),"VRAI","ERREUR")</f>
        <v>ERREUR</v>
      </c>
    </row>
    <row r="615" spans="1:13" x14ac:dyDescent="0.3">
      <c r="A615" s="17" t="s">
        <v>9</v>
      </c>
      <c r="B615" s="17" t="s">
        <v>1</v>
      </c>
      <c r="C615" s="17" t="s">
        <v>24</v>
      </c>
      <c r="D615" s="17" t="s">
        <v>456</v>
      </c>
      <c r="E615" s="34" t="str">
        <f t="shared" si="9"/>
        <v>Janzé | Rue De Savoie</v>
      </c>
      <c r="F615" s="2">
        <v>26</v>
      </c>
      <c r="G615" s="2"/>
      <c r="H615" s="4" t="str">
        <f>IF(G615&lt;&gt;"",LOOKUP(G615,Personnel!$F$2:$F$1000,Personnel!$D$2:$D$1000),"")</f>
        <v/>
      </c>
      <c r="I615" s="4"/>
      <c r="J615" s="4"/>
      <c r="K615" s="79"/>
      <c r="L615" s="79"/>
      <c r="M615" s="4" t="str">
        <f>IF(Adresse[[#This Row],[Nombre de Boites ]]=SUM(Adresse[[#This Row],[Nombre de Distribués]:[Nombre de Non-Distribué ]]),"VRAI","ERREUR")</f>
        <v>ERREUR</v>
      </c>
    </row>
    <row r="616" spans="1:13" x14ac:dyDescent="0.3">
      <c r="A616" s="17" t="s">
        <v>9</v>
      </c>
      <c r="B616" s="17" t="s">
        <v>15</v>
      </c>
      <c r="C616" s="17"/>
      <c r="D616" s="17" t="s">
        <v>457</v>
      </c>
      <c r="E616" s="34" t="str">
        <f t="shared" si="9"/>
        <v>Janzé | Impasse Simone Signoret</v>
      </c>
      <c r="F616" s="2">
        <v>15</v>
      </c>
      <c r="G616" s="2"/>
      <c r="H616" s="4" t="str">
        <f>IF(G616&lt;&gt;"",LOOKUP(G616,Personnel!$F$2:$F$1000,Personnel!$D$2:$D$1000),"")</f>
        <v/>
      </c>
      <c r="I616" s="4"/>
      <c r="J616" s="4"/>
      <c r="K616" s="79"/>
      <c r="L616" s="79"/>
      <c r="M616" s="4" t="str">
        <f>IF(Adresse[[#This Row],[Nombre de Boites ]]=SUM(Adresse[[#This Row],[Nombre de Distribués]:[Nombre de Non-Distribué ]]),"VRAI","ERREUR")</f>
        <v>ERREUR</v>
      </c>
    </row>
    <row r="617" spans="1:13" x14ac:dyDescent="0.3">
      <c r="A617" s="17" t="s">
        <v>9</v>
      </c>
      <c r="B617" s="17" t="s">
        <v>146</v>
      </c>
      <c r="C617" s="17" t="s">
        <v>28</v>
      </c>
      <c r="D617" s="17" t="s">
        <v>458</v>
      </c>
      <c r="E617" s="34" t="str">
        <f t="shared" si="9"/>
        <v>Janzé | Lieu-Dit La Sortoire</v>
      </c>
      <c r="F617" s="2">
        <v>3</v>
      </c>
      <c r="G617" s="2"/>
      <c r="H617" s="4" t="str">
        <f>IF(G617&lt;&gt;"",LOOKUP(G617,Personnel!$F$2:$F$1000,Personnel!$D$2:$D$1000),"")</f>
        <v/>
      </c>
      <c r="I617" s="4"/>
      <c r="J617" s="4"/>
      <c r="K617" s="79"/>
      <c r="L617" s="79"/>
      <c r="M617" s="4" t="str">
        <f>IF(Adresse[[#This Row],[Nombre de Boites ]]=SUM(Adresse[[#This Row],[Nombre de Distribués]:[Nombre de Non-Distribué ]]),"VRAI","ERREUR")</f>
        <v>ERREUR</v>
      </c>
    </row>
    <row r="618" spans="1:13" x14ac:dyDescent="0.3">
      <c r="A618" s="17" t="s">
        <v>9</v>
      </c>
      <c r="B618" s="17" t="s">
        <v>1</v>
      </c>
      <c r="C618" s="17" t="s">
        <v>26</v>
      </c>
      <c r="D618" s="17" t="s">
        <v>459</v>
      </c>
      <c r="E618" s="34" t="str">
        <f t="shared" si="9"/>
        <v>Janzé | Rue Du Square</v>
      </c>
      <c r="F618" s="2">
        <v>4</v>
      </c>
      <c r="G618" s="2"/>
      <c r="H618" s="4" t="str">
        <f>IF(G618&lt;&gt;"",LOOKUP(G618,Personnel!$F$2:$F$1000,Personnel!$D$2:$D$1000),"")</f>
        <v/>
      </c>
      <c r="I618" s="4"/>
      <c r="J618" s="4"/>
      <c r="K618" s="79"/>
      <c r="L618" s="79"/>
      <c r="M618" s="4" t="str">
        <f>IF(Adresse[[#This Row],[Nombre de Boites ]]=SUM(Adresse[[#This Row],[Nombre de Distribués]:[Nombre de Non-Distribué ]]),"VRAI","ERREUR")</f>
        <v>ERREUR</v>
      </c>
    </row>
    <row r="619" spans="1:13" x14ac:dyDescent="0.3">
      <c r="A619" s="17" t="s">
        <v>9</v>
      </c>
      <c r="B619" s="17" t="s">
        <v>146</v>
      </c>
      <c r="C619" s="17"/>
      <c r="D619" s="17" t="s">
        <v>460</v>
      </c>
      <c r="E619" s="34" t="str">
        <f t="shared" si="9"/>
        <v>Janzé | Lieu-Dit Tauce</v>
      </c>
      <c r="F619" s="2">
        <v>2</v>
      </c>
      <c r="G619" s="2"/>
      <c r="H619" s="4" t="str">
        <f>IF(G619&lt;&gt;"",LOOKUP(G619,Personnel!$F$2:$F$1000,Personnel!$D$2:$D$1000),"")</f>
        <v/>
      </c>
      <c r="I619" s="4"/>
      <c r="J619" s="4"/>
      <c r="K619" s="79"/>
      <c r="L619" s="79"/>
      <c r="M619" s="4" t="str">
        <f>IF(Adresse[[#This Row],[Nombre de Boites ]]=SUM(Adresse[[#This Row],[Nombre de Distribués]:[Nombre de Non-Distribué ]]),"VRAI","ERREUR")</f>
        <v>ERREUR</v>
      </c>
    </row>
    <row r="620" spans="1:13" x14ac:dyDescent="0.3">
      <c r="A620" s="17" t="s">
        <v>9</v>
      </c>
      <c r="B620" s="17" t="s">
        <v>146</v>
      </c>
      <c r="C620" s="17"/>
      <c r="D620" s="17" t="s">
        <v>461</v>
      </c>
      <c r="E620" s="34" t="str">
        <f t="shared" si="9"/>
        <v>Janzé | Lieu-Dit Tartoul</v>
      </c>
      <c r="F620" s="2">
        <v>5</v>
      </c>
      <c r="G620" s="2"/>
      <c r="H620" s="4" t="str">
        <f>IF(G620&lt;&gt;"",LOOKUP(G620,Personnel!$F$2:$F$1000,Personnel!$D$2:$D$1000),"")</f>
        <v/>
      </c>
      <c r="I620" s="4"/>
      <c r="J620" s="4"/>
      <c r="K620" s="79"/>
      <c r="L620" s="79"/>
      <c r="M620" s="4" t="str">
        <f>IF(Adresse[[#This Row],[Nombre de Boites ]]=SUM(Adresse[[#This Row],[Nombre de Distribués]:[Nombre de Non-Distribué ]]),"VRAI","ERREUR")</f>
        <v>ERREUR</v>
      </c>
    </row>
    <row r="621" spans="1:13" x14ac:dyDescent="0.3">
      <c r="A621" s="17" t="s">
        <v>9</v>
      </c>
      <c r="B621" s="17" t="s">
        <v>146</v>
      </c>
      <c r="C621" s="17"/>
      <c r="D621" s="17" t="s">
        <v>462</v>
      </c>
      <c r="E621" s="34" t="str">
        <f t="shared" si="9"/>
        <v>Janzé | Lieu-Dit Teillay</v>
      </c>
      <c r="F621" s="2">
        <v>1</v>
      </c>
      <c r="G621" s="2"/>
      <c r="H621" s="4" t="str">
        <f>IF(G621&lt;&gt;"",LOOKUP(G621,Personnel!$F$2:$F$1000,Personnel!$D$2:$D$1000),"")</f>
        <v/>
      </c>
      <c r="I621" s="4"/>
      <c r="J621" s="4"/>
      <c r="K621" s="79"/>
      <c r="L621" s="79"/>
      <c r="M621" s="4" t="str">
        <f>IF(Adresse[[#This Row],[Nombre de Boites ]]=SUM(Adresse[[#This Row],[Nombre de Distribués]:[Nombre de Non-Distribué ]]),"VRAI","ERREUR")</f>
        <v>ERREUR</v>
      </c>
    </row>
    <row r="622" spans="1:13" x14ac:dyDescent="0.3">
      <c r="A622" s="17" t="s">
        <v>9</v>
      </c>
      <c r="B622" s="17" t="s">
        <v>1</v>
      </c>
      <c r="C622" s="17" t="s">
        <v>26</v>
      </c>
      <c r="D622" s="17" t="s">
        <v>463</v>
      </c>
      <c r="E622" s="34" t="str">
        <f t="shared" si="9"/>
        <v>Janzé | Rue Du Tellier</v>
      </c>
      <c r="F622" s="2">
        <v>7</v>
      </c>
      <c r="G622" s="2"/>
      <c r="H622" s="4" t="str">
        <f>IF(G622&lt;&gt;"",LOOKUP(G622,Personnel!$F$2:$F$1000,Personnel!$D$2:$D$1000),"")</f>
        <v/>
      </c>
      <c r="I622" s="4"/>
      <c r="J622" s="4"/>
      <c r="K622" s="79"/>
      <c r="L622" s="79"/>
      <c r="M622" s="4" t="str">
        <f>IF(Adresse[[#This Row],[Nombre de Boites ]]=SUM(Adresse[[#This Row],[Nombre de Distribués]:[Nombre de Non-Distribué ]]),"VRAI","ERREUR")</f>
        <v>ERREUR</v>
      </c>
    </row>
    <row r="623" spans="1:13" x14ac:dyDescent="0.3">
      <c r="A623" s="17" t="s">
        <v>9</v>
      </c>
      <c r="B623" s="17" t="s">
        <v>146</v>
      </c>
      <c r="C623" s="17" t="s">
        <v>28</v>
      </c>
      <c r="D623" s="17" t="s">
        <v>464</v>
      </c>
      <c r="E623" s="34" t="str">
        <f t="shared" si="9"/>
        <v>Janzé | Lieu-Dit La Templerie</v>
      </c>
      <c r="F623" s="2">
        <v>2</v>
      </c>
      <c r="G623" s="2"/>
      <c r="H623" s="4" t="str">
        <f>IF(G623&lt;&gt;"",LOOKUP(G623,Personnel!$F$2:$F$1000,Personnel!$D$2:$D$1000),"")</f>
        <v/>
      </c>
      <c r="I623" s="4"/>
      <c r="J623" s="4"/>
      <c r="K623" s="79"/>
      <c r="L623" s="79"/>
      <c r="M623" s="4" t="str">
        <f>IF(Adresse[[#This Row],[Nombre de Boites ]]=SUM(Adresse[[#This Row],[Nombre de Distribués]:[Nombre de Non-Distribué ]]),"VRAI","ERREUR")</f>
        <v>ERREUR</v>
      </c>
    </row>
    <row r="624" spans="1:13" x14ac:dyDescent="0.3">
      <c r="A624" s="17" t="s">
        <v>9</v>
      </c>
      <c r="B624" s="17" t="s">
        <v>146</v>
      </c>
      <c r="C624" s="17" t="s">
        <v>30</v>
      </c>
      <c r="D624" s="17" t="s">
        <v>465</v>
      </c>
      <c r="E624" s="34" t="str">
        <f t="shared" si="9"/>
        <v>Janzé | Lieu-Dit Les Ténières</v>
      </c>
      <c r="F624" s="2">
        <v>1</v>
      </c>
      <c r="G624" s="2"/>
      <c r="H624" s="4" t="str">
        <f>IF(G624&lt;&gt;"",LOOKUP(G624,Personnel!$F$2:$F$1000,Personnel!$D$2:$D$1000),"")</f>
        <v/>
      </c>
      <c r="I624" s="4"/>
      <c r="J624" s="4"/>
      <c r="K624" s="79"/>
      <c r="L624" s="79"/>
      <c r="M624" s="4" t="str">
        <f>IF(Adresse[[#This Row],[Nombre de Boites ]]=SUM(Adresse[[#This Row],[Nombre de Distribués]:[Nombre de Non-Distribué ]]),"VRAI","ERREUR")</f>
        <v>ERREUR</v>
      </c>
    </row>
    <row r="625" spans="1:13" x14ac:dyDescent="0.3">
      <c r="A625" s="17" t="s">
        <v>9</v>
      </c>
      <c r="B625" s="17" t="s">
        <v>15</v>
      </c>
      <c r="C625" s="17" t="s">
        <v>26</v>
      </c>
      <c r="D625" s="17" t="s">
        <v>466</v>
      </c>
      <c r="E625" s="34" t="str">
        <f t="shared" si="9"/>
        <v>Janzé | Impasse Du Tertre</v>
      </c>
      <c r="F625" s="2">
        <v>6</v>
      </c>
      <c r="G625" s="2"/>
      <c r="H625" s="4" t="str">
        <f>IF(G625&lt;&gt;"",LOOKUP(G625,Personnel!$F$2:$F$1000,Personnel!$D$2:$D$1000),"")</f>
        <v/>
      </c>
      <c r="I625" s="4"/>
      <c r="J625" s="4"/>
      <c r="K625" s="79"/>
      <c r="L625" s="79"/>
      <c r="M625" s="4" t="str">
        <f>IF(Adresse[[#This Row],[Nombre de Boites ]]=SUM(Adresse[[#This Row],[Nombre de Distribués]:[Nombre de Non-Distribué ]]),"VRAI","ERREUR")</f>
        <v>ERREUR</v>
      </c>
    </row>
    <row r="626" spans="1:13" x14ac:dyDescent="0.3">
      <c r="A626" s="17" t="s">
        <v>9</v>
      </c>
      <c r="B626" s="17" t="s">
        <v>1</v>
      </c>
      <c r="C626" s="17" t="s">
        <v>25</v>
      </c>
      <c r="D626" s="17" t="s">
        <v>467</v>
      </c>
      <c r="E626" s="34" t="str">
        <f t="shared" si="9"/>
        <v>Janzé | Rue Des Thuyas</v>
      </c>
      <c r="F626" s="2">
        <v>17</v>
      </c>
      <c r="G626" s="2"/>
      <c r="H626" s="4" t="str">
        <f>IF(G626&lt;&gt;"",LOOKUP(G626,Personnel!$F$2:$F$1000,Personnel!$D$2:$D$1000),"")</f>
        <v/>
      </c>
      <c r="I626" s="4"/>
      <c r="J626" s="4"/>
      <c r="K626" s="79"/>
      <c r="L626" s="79"/>
      <c r="M626" s="4" t="str">
        <f>IF(Adresse[[#This Row],[Nombre de Boites ]]=SUM(Adresse[[#This Row],[Nombre de Distribués]:[Nombre de Non-Distribué ]]),"VRAI","ERREUR")</f>
        <v>ERREUR</v>
      </c>
    </row>
    <row r="627" spans="1:13" x14ac:dyDescent="0.3">
      <c r="A627" s="17" t="s">
        <v>9</v>
      </c>
      <c r="B627" s="17" t="s">
        <v>15</v>
      </c>
      <c r="C627" s="17" t="s">
        <v>25</v>
      </c>
      <c r="D627" s="17" t="s">
        <v>468</v>
      </c>
      <c r="E627" s="34" t="str">
        <f t="shared" si="9"/>
        <v>Janzé | Impasse Des Tilleuls</v>
      </c>
      <c r="F627" s="2">
        <v>6</v>
      </c>
      <c r="G627" s="2"/>
      <c r="H627" s="4" t="str">
        <f>IF(G627&lt;&gt;"",LOOKUP(G627,Personnel!$F$2:$F$1000,Personnel!$D$2:$D$1000),"")</f>
        <v/>
      </c>
      <c r="I627" s="4"/>
      <c r="J627" s="4"/>
      <c r="K627" s="79"/>
      <c r="L627" s="79"/>
      <c r="M627" s="4" t="str">
        <f>IF(Adresse[[#This Row],[Nombre de Boites ]]=SUM(Adresse[[#This Row],[Nombre de Distribués]:[Nombre de Non-Distribué ]]),"VRAI","ERREUR")</f>
        <v>ERREUR</v>
      </c>
    </row>
    <row r="628" spans="1:13" x14ac:dyDescent="0.3">
      <c r="A628" s="17" t="s">
        <v>9</v>
      </c>
      <c r="B628" s="17" t="s">
        <v>1</v>
      </c>
      <c r="C628" s="17" t="s">
        <v>140</v>
      </c>
      <c r="D628" s="17" t="s">
        <v>469</v>
      </c>
      <c r="E628" s="34" t="str">
        <f t="shared" si="9"/>
        <v>Janzé | Rue De La Touche Auffray</v>
      </c>
      <c r="F628" s="2">
        <v>36</v>
      </c>
      <c r="G628" s="2"/>
      <c r="H628" s="4" t="str">
        <f>IF(G628&lt;&gt;"",LOOKUP(G628,Personnel!$F$2:$F$1000,Personnel!$D$2:$D$1000),"")</f>
        <v/>
      </c>
      <c r="I628" s="4"/>
      <c r="J628" s="4"/>
      <c r="K628" s="79"/>
      <c r="L628" s="79"/>
      <c r="M628" s="4" t="str">
        <f>IF(Adresse[[#This Row],[Nombre de Boites ]]=SUM(Adresse[[#This Row],[Nombre de Distribués]:[Nombre de Non-Distribué ]]),"VRAI","ERREUR")</f>
        <v>ERREUR</v>
      </c>
    </row>
    <row r="629" spans="1:13" x14ac:dyDescent="0.3">
      <c r="A629" s="17" t="s">
        <v>9</v>
      </c>
      <c r="B629" s="17" t="s">
        <v>146</v>
      </c>
      <c r="C629" s="17" t="s">
        <v>28</v>
      </c>
      <c r="D629" s="17" t="s">
        <v>470</v>
      </c>
      <c r="E629" s="34" t="str">
        <f t="shared" si="9"/>
        <v>Janzé | Lieu-Dit La Touche Bodin</v>
      </c>
      <c r="F629" s="2">
        <v>7</v>
      </c>
      <c r="G629" s="2"/>
      <c r="H629" s="4" t="str">
        <f>IF(G629&lt;&gt;"",LOOKUP(G629,Personnel!$F$2:$F$1000,Personnel!$D$2:$D$1000),"")</f>
        <v/>
      </c>
      <c r="I629" s="4"/>
      <c r="J629" s="4"/>
      <c r="K629" s="79"/>
      <c r="L629" s="79"/>
      <c r="M629" s="4" t="str">
        <f>IF(Adresse[[#This Row],[Nombre de Boites ]]=SUM(Adresse[[#This Row],[Nombre de Distribués]:[Nombre de Non-Distribué ]]),"VRAI","ERREUR")</f>
        <v>ERREUR</v>
      </c>
    </row>
    <row r="630" spans="1:13" x14ac:dyDescent="0.3">
      <c r="A630" s="17" t="s">
        <v>9</v>
      </c>
      <c r="B630" s="17" t="s">
        <v>146</v>
      </c>
      <c r="C630" s="17" t="s">
        <v>28</v>
      </c>
      <c r="D630" s="17" t="s">
        <v>471</v>
      </c>
      <c r="E630" s="34" t="str">
        <f t="shared" si="9"/>
        <v>Janzé | Lieu-Dit La Touche Colin</v>
      </c>
      <c r="F630" s="2">
        <v>2</v>
      </c>
      <c r="G630" s="2"/>
      <c r="H630" s="4" t="str">
        <f>IF(G630&lt;&gt;"",LOOKUP(G630,Personnel!$F$2:$F$1000,Personnel!$D$2:$D$1000),"")</f>
        <v/>
      </c>
      <c r="I630" s="4"/>
      <c r="J630" s="4"/>
      <c r="K630" s="79"/>
      <c r="L630" s="79"/>
      <c r="M630" s="4" t="str">
        <f>IF(Adresse[[#This Row],[Nombre de Boites ]]=SUM(Adresse[[#This Row],[Nombre de Distribués]:[Nombre de Non-Distribué ]]),"VRAI","ERREUR")</f>
        <v>ERREUR</v>
      </c>
    </row>
    <row r="631" spans="1:13" x14ac:dyDescent="0.3">
      <c r="A631" s="17" t="s">
        <v>9</v>
      </c>
      <c r="B631" s="17" t="s">
        <v>146</v>
      </c>
      <c r="C631" s="17" t="s">
        <v>28</v>
      </c>
      <c r="D631" s="17" t="s">
        <v>472</v>
      </c>
      <c r="E631" s="34" t="str">
        <f t="shared" si="9"/>
        <v>Janzé | Lieu-Dit La Touche Nicole</v>
      </c>
      <c r="F631" s="2">
        <v>4</v>
      </c>
      <c r="G631" s="2"/>
      <c r="H631" s="4" t="str">
        <f>IF(G631&lt;&gt;"",LOOKUP(G631,Personnel!$F$2:$F$1000,Personnel!$D$2:$D$1000),"")</f>
        <v/>
      </c>
      <c r="I631" s="4"/>
      <c r="J631" s="4"/>
      <c r="K631" s="79"/>
      <c r="L631" s="79"/>
      <c r="M631" s="4" t="str">
        <f>IF(Adresse[[#This Row],[Nombre de Boites ]]=SUM(Adresse[[#This Row],[Nombre de Distribués]:[Nombre de Non-Distribué ]]),"VRAI","ERREUR")</f>
        <v>ERREUR</v>
      </c>
    </row>
    <row r="632" spans="1:13" x14ac:dyDescent="0.3">
      <c r="A632" s="17" t="s">
        <v>9</v>
      </c>
      <c r="B632" s="17" t="s">
        <v>146</v>
      </c>
      <c r="C632" s="17" t="s">
        <v>28</v>
      </c>
      <c r="D632" s="17" t="s">
        <v>473</v>
      </c>
      <c r="E632" s="34" t="str">
        <f t="shared" si="9"/>
        <v>Janzé | Lieu-Dit La Tourlais</v>
      </c>
      <c r="F632" s="2">
        <v>1</v>
      </c>
      <c r="G632" s="2"/>
      <c r="H632" s="4" t="str">
        <f>IF(G632&lt;&gt;"",LOOKUP(G632,Personnel!$F$2:$F$1000,Personnel!$D$2:$D$1000),"")</f>
        <v/>
      </c>
      <c r="I632" s="4"/>
      <c r="J632" s="4"/>
      <c r="K632" s="79"/>
      <c r="L632" s="79"/>
      <c r="M632" s="4" t="str">
        <f>IF(Adresse[[#This Row],[Nombre de Boites ]]=SUM(Adresse[[#This Row],[Nombre de Distribués]:[Nombre de Non-Distribué ]]),"VRAI","ERREUR")</f>
        <v>ERREUR</v>
      </c>
    </row>
    <row r="633" spans="1:13" x14ac:dyDescent="0.3">
      <c r="A633" s="17" t="s">
        <v>9</v>
      </c>
      <c r="B633" s="17" t="s">
        <v>146</v>
      </c>
      <c r="C633" s="17"/>
      <c r="D633" s="17" t="s">
        <v>474</v>
      </c>
      <c r="E633" s="34" t="str">
        <f t="shared" si="9"/>
        <v>Janzé | Lieu-Dit Touyon</v>
      </c>
      <c r="F633" s="2">
        <v>2</v>
      </c>
      <c r="G633" s="2"/>
      <c r="H633" s="4" t="str">
        <f>IF(G633&lt;&gt;"",LOOKUP(G633,Personnel!$F$2:$F$1000,Personnel!$D$2:$D$1000),"")</f>
        <v/>
      </c>
      <c r="I633" s="4"/>
      <c r="J633" s="4"/>
      <c r="K633" s="79"/>
      <c r="L633" s="79"/>
      <c r="M633" s="4" t="str">
        <f>IF(Adresse[[#This Row],[Nombre de Boites ]]=SUM(Adresse[[#This Row],[Nombre de Distribués]:[Nombre de Non-Distribué ]]),"VRAI","ERREUR")</f>
        <v>ERREUR</v>
      </c>
    </row>
    <row r="634" spans="1:13" x14ac:dyDescent="0.3">
      <c r="A634" s="17" t="s">
        <v>9</v>
      </c>
      <c r="B634" s="17" t="s">
        <v>146</v>
      </c>
      <c r="C634" s="17" t="s">
        <v>28</v>
      </c>
      <c r="D634" s="17" t="s">
        <v>475</v>
      </c>
      <c r="E634" s="34" t="str">
        <f t="shared" si="9"/>
        <v>Janzé | Lieu-Dit La Tremblais</v>
      </c>
      <c r="F634" s="2">
        <v>2</v>
      </c>
      <c r="G634" s="2"/>
      <c r="H634" s="4" t="str">
        <f>IF(G634&lt;&gt;"",LOOKUP(G634,Personnel!$F$2:$F$1000,Personnel!$D$2:$D$1000),"")</f>
        <v/>
      </c>
      <c r="I634" s="4"/>
      <c r="J634" s="4"/>
      <c r="K634" s="79"/>
      <c r="L634" s="79"/>
      <c r="M634" s="4" t="str">
        <f>IF(Adresse[[#This Row],[Nombre de Boites ]]=SUM(Adresse[[#This Row],[Nombre de Distribués]:[Nombre de Non-Distribué ]]),"VRAI","ERREUR")</f>
        <v>ERREUR</v>
      </c>
    </row>
    <row r="635" spans="1:13" x14ac:dyDescent="0.3">
      <c r="A635" s="17" t="s">
        <v>9</v>
      </c>
      <c r="B635" s="17" t="s">
        <v>1</v>
      </c>
      <c r="C635" s="17" t="s">
        <v>25</v>
      </c>
      <c r="D635" s="17" t="s">
        <v>476</v>
      </c>
      <c r="E635" s="34" t="str">
        <f t="shared" si="9"/>
        <v>Janzé | Rue Des Trois Sapins</v>
      </c>
      <c r="F635" s="2">
        <v>21</v>
      </c>
      <c r="G635" s="2"/>
      <c r="H635" s="4" t="str">
        <f>IF(G635&lt;&gt;"",LOOKUP(G635,Personnel!$F$2:$F$1000,Personnel!$D$2:$D$1000),"")</f>
        <v/>
      </c>
      <c r="I635" s="4"/>
      <c r="J635" s="4"/>
      <c r="K635" s="79"/>
      <c r="L635" s="79"/>
      <c r="M635" s="4" t="str">
        <f>IF(Adresse[[#This Row],[Nombre de Boites ]]=SUM(Adresse[[#This Row],[Nombre de Distribués]:[Nombre de Non-Distribué ]]),"VRAI","ERREUR")</f>
        <v>ERREUR</v>
      </c>
    </row>
    <row r="636" spans="1:13" x14ac:dyDescent="0.3">
      <c r="A636" s="17" t="s">
        <v>9</v>
      </c>
      <c r="B636" s="17" t="s">
        <v>146</v>
      </c>
      <c r="C636" s="17" t="s">
        <v>28</v>
      </c>
      <c r="D636" s="17" t="s">
        <v>477</v>
      </c>
      <c r="E636" s="34" t="str">
        <f t="shared" si="9"/>
        <v>Janzé | Lieu-Dit La Trouinsais</v>
      </c>
      <c r="F636" s="2">
        <v>6</v>
      </c>
      <c r="G636" s="2"/>
      <c r="H636" s="4" t="str">
        <f>IF(G636&lt;&gt;"",LOOKUP(G636,Personnel!$F$2:$F$1000,Personnel!$D$2:$D$1000),"")</f>
        <v/>
      </c>
      <c r="I636" s="4"/>
      <c r="J636" s="4"/>
      <c r="K636" s="79"/>
      <c r="L636" s="79"/>
      <c r="M636" s="4" t="str">
        <f>IF(Adresse[[#This Row],[Nombre de Boites ]]=SUM(Adresse[[#This Row],[Nombre de Distribués]:[Nombre de Non-Distribué ]]),"VRAI","ERREUR")</f>
        <v>ERREUR</v>
      </c>
    </row>
    <row r="637" spans="1:13" x14ac:dyDescent="0.3">
      <c r="A637" s="17" t="s">
        <v>9</v>
      </c>
      <c r="B637" s="17" t="s">
        <v>146</v>
      </c>
      <c r="C637" s="17" t="s">
        <v>28</v>
      </c>
      <c r="D637" s="17" t="s">
        <v>478</v>
      </c>
      <c r="E637" s="34" t="str">
        <f t="shared" si="9"/>
        <v>Janzé | Lieu-Dit La Tullaye</v>
      </c>
      <c r="F637" s="2">
        <v>2</v>
      </c>
      <c r="G637" s="2"/>
      <c r="H637" s="4" t="str">
        <f>IF(G637&lt;&gt;"",LOOKUP(G637,Personnel!$F$2:$F$1000,Personnel!$D$2:$D$1000),"")</f>
        <v/>
      </c>
      <c r="I637" s="4"/>
      <c r="J637" s="4"/>
      <c r="K637" s="79"/>
      <c r="L637" s="79"/>
      <c r="M637" s="4" t="str">
        <f>IF(Adresse[[#This Row],[Nombre de Boites ]]=SUM(Adresse[[#This Row],[Nombre de Distribués]:[Nombre de Non-Distribué ]]),"VRAI","ERREUR")</f>
        <v>ERREUR</v>
      </c>
    </row>
    <row r="638" spans="1:13" x14ac:dyDescent="0.3">
      <c r="A638" s="17" t="s">
        <v>9</v>
      </c>
      <c r="B638" s="17" t="s">
        <v>1</v>
      </c>
      <c r="C638" s="17"/>
      <c r="D638" s="17" t="s">
        <v>479</v>
      </c>
      <c r="E638" s="34" t="str">
        <f t="shared" si="9"/>
        <v>Janzé | Rue Van Gogh</v>
      </c>
      <c r="F638" s="2">
        <v>35</v>
      </c>
      <c r="G638" s="2"/>
      <c r="H638" s="4" t="str">
        <f>IF(G638&lt;&gt;"",LOOKUP(G638,Personnel!$F$2:$F$1000,Personnel!$D$2:$D$1000),"")</f>
        <v/>
      </c>
      <c r="I638" s="4"/>
      <c r="J638" s="4"/>
      <c r="K638" s="79"/>
      <c r="L638" s="79"/>
      <c r="M638" s="4" t="str">
        <f>IF(Adresse[[#This Row],[Nombre de Boites ]]=SUM(Adresse[[#This Row],[Nombre de Distribués]:[Nombre de Non-Distribué ]]),"VRAI","ERREUR")</f>
        <v>ERREUR</v>
      </c>
    </row>
    <row r="639" spans="1:13" x14ac:dyDescent="0.3">
      <c r="A639" s="17" t="s">
        <v>9</v>
      </c>
      <c r="B639" s="17" t="s">
        <v>1</v>
      </c>
      <c r="C639" s="17" t="s">
        <v>25</v>
      </c>
      <c r="D639" s="17" t="s">
        <v>480</v>
      </c>
      <c r="E639" s="34" t="str">
        <f t="shared" si="9"/>
        <v>Janzé | Rue Des Verdiers</v>
      </c>
      <c r="F639" s="2">
        <v>27</v>
      </c>
      <c r="G639" s="2"/>
      <c r="H639" s="4" t="str">
        <f>IF(G639&lt;&gt;"",LOOKUP(G639,Personnel!$F$2:$F$1000,Personnel!$D$2:$D$1000),"")</f>
        <v/>
      </c>
      <c r="I639" s="4"/>
      <c r="J639" s="4"/>
      <c r="K639" s="79"/>
      <c r="L639" s="79"/>
      <c r="M639" s="4" t="str">
        <f>IF(Adresse[[#This Row],[Nombre de Boites ]]=SUM(Adresse[[#This Row],[Nombre de Distribués]:[Nombre de Non-Distribué ]]),"VRAI","ERREUR")</f>
        <v>ERREUR</v>
      </c>
    </row>
    <row r="640" spans="1:13" x14ac:dyDescent="0.3">
      <c r="A640" s="17" t="s">
        <v>9</v>
      </c>
      <c r="B640" s="17" t="s">
        <v>11</v>
      </c>
      <c r="C640" s="17" t="s">
        <v>26</v>
      </c>
      <c r="D640" s="17" t="s">
        <v>145</v>
      </c>
      <c r="E640" s="34" t="str">
        <f t="shared" si="9"/>
        <v>Janzé | Allée Du Verger</v>
      </c>
      <c r="F640" s="2">
        <v>7</v>
      </c>
      <c r="G640" s="2"/>
      <c r="H640" s="4" t="str">
        <f>IF(G640&lt;&gt;"",LOOKUP(G640,Personnel!$F$2:$F$1000,Personnel!$D$2:$D$1000),"")</f>
        <v/>
      </c>
      <c r="I640" s="4"/>
      <c r="J640" s="4"/>
      <c r="K640" s="79"/>
      <c r="L640" s="79"/>
      <c r="M640" s="4" t="str">
        <f>IF(Adresse[[#This Row],[Nombre de Boites ]]=SUM(Adresse[[#This Row],[Nombre de Distribués]:[Nombre de Non-Distribué ]]),"VRAI","ERREUR")</f>
        <v>ERREUR</v>
      </c>
    </row>
    <row r="641" spans="1:13" x14ac:dyDescent="0.3">
      <c r="A641" s="17" t="s">
        <v>9</v>
      </c>
      <c r="B641" s="17" t="s">
        <v>15</v>
      </c>
      <c r="C641" s="17" t="s">
        <v>140</v>
      </c>
      <c r="D641" s="17" t="s">
        <v>481</v>
      </c>
      <c r="E641" s="34" t="str">
        <f t="shared" si="9"/>
        <v>Janzé | Impasse De La Vergne</v>
      </c>
      <c r="F641" s="2">
        <v>6</v>
      </c>
      <c r="G641" s="2"/>
      <c r="H641" s="4" t="str">
        <f>IF(G641&lt;&gt;"",LOOKUP(G641,Personnel!$F$2:$F$1000,Personnel!$D$2:$D$1000),"")</f>
        <v/>
      </c>
      <c r="I641" s="4"/>
      <c r="J641" s="4"/>
      <c r="K641" s="79"/>
      <c r="L641" s="79"/>
      <c r="M641" s="4" t="str">
        <f>IF(Adresse[[#This Row],[Nombre de Boites ]]=SUM(Adresse[[#This Row],[Nombre de Distribués]:[Nombre de Non-Distribué ]]),"VRAI","ERREUR")</f>
        <v>ERREUR</v>
      </c>
    </row>
    <row r="642" spans="1:13" x14ac:dyDescent="0.3">
      <c r="A642" s="17" t="s">
        <v>9</v>
      </c>
      <c r="B642" s="17" t="s">
        <v>1</v>
      </c>
      <c r="C642" s="17" t="s">
        <v>25</v>
      </c>
      <c r="D642" s="17" t="s">
        <v>482</v>
      </c>
      <c r="E642" s="34" t="str">
        <f t="shared" ref="E642:E705" si="10">TRIM(A642 &amp; " | " &amp; B642 &amp; " " &amp; IF(C642="", "", C642) &amp; " " &amp; D642)</f>
        <v>Janzé | Rue Des Vieilles Halles</v>
      </c>
      <c r="F642" s="2">
        <v>3</v>
      </c>
      <c r="G642" s="2"/>
      <c r="H642" s="4" t="str">
        <f>IF(G642&lt;&gt;"",LOOKUP(G642,Personnel!$F$2:$F$1000,Personnel!$D$2:$D$1000),"")</f>
        <v/>
      </c>
      <c r="I642" s="4"/>
      <c r="J642" s="4"/>
      <c r="K642" s="79"/>
      <c r="L642" s="79"/>
      <c r="M642" s="4" t="str">
        <f>IF(Adresse[[#This Row],[Nombre de Boites ]]=SUM(Adresse[[#This Row],[Nombre de Distribués]:[Nombre de Non-Distribué ]]),"VRAI","ERREUR")</f>
        <v>ERREUR</v>
      </c>
    </row>
    <row r="643" spans="1:13" x14ac:dyDescent="0.3">
      <c r="A643" s="17" t="s">
        <v>9</v>
      </c>
      <c r="B643" s="17" t="s">
        <v>146</v>
      </c>
      <c r="C643" s="17" t="s">
        <v>28</v>
      </c>
      <c r="D643" s="17" t="s">
        <v>483</v>
      </c>
      <c r="E643" s="34" t="str">
        <f t="shared" si="10"/>
        <v>Janzé | Lieu-Dit La Vigne</v>
      </c>
      <c r="F643" s="2">
        <v>1</v>
      </c>
      <c r="G643" s="2"/>
      <c r="H643" s="4" t="str">
        <f>IF(G643&lt;&gt;"",LOOKUP(G643,Personnel!$F$2:$F$1000,Personnel!$D$2:$D$1000),"")</f>
        <v/>
      </c>
      <c r="I643" s="4"/>
      <c r="J643" s="4"/>
      <c r="K643" s="79"/>
      <c r="L643" s="79"/>
      <c r="M643" s="4" t="str">
        <f>IF(Adresse[[#This Row],[Nombre de Boites ]]=SUM(Adresse[[#This Row],[Nombre de Distribués]:[Nombre de Non-Distribué ]]),"VRAI","ERREUR")</f>
        <v>ERREUR</v>
      </c>
    </row>
    <row r="644" spans="1:13" x14ac:dyDescent="0.3">
      <c r="A644" s="17" t="s">
        <v>9</v>
      </c>
      <c r="B644" s="17" t="s">
        <v>146</v>
      </c>
      <c r="C644" s="17"/>
      <c r="D644" s="17" t="s">
        <v>484</v>
      </c>
      <c r="E644" s="34" t="str">
        <f t="shared" si="10"/>
        <v>Janzé | Lieu-Dit Vilerault</v>
      </c>
      <c r="F644" s="2">
        <v>1</v>
      </c>
      <c r="G644" s="2"/>
      <c r="H644" s="4" t="str">
        <f>IF(G644&lt;&gt;"",LOOKUP(G644,Personnel!$F$2:$F$1000,Personnel!$D$2:$D$1000),"")</f>
        <v/>
      </c>
      <c r="I644" s="4"/>
      <c r="J644" s="4"/>
      <c r="K644" s="79"/>
      <c r="L644" s="79"/>
      <c r="M644" s="4" t="str">
        <f>IF(Adresse[[#This Row],[Nombre de Boites ]]=SUM(Adresse[[#This Row],[Nombre de Distribués]:[Nombre de Non-Distribué ]]),"VRAI","ERREUR")</f>
        <v>ERREUR</v>
      </c>
    </row>
    <row r="645" spans="1:13" x14ac:dyDescent="0.3">
      <c r="A645" s="17" t="s">
        <v>9</v>
      </c>
      <c r="B645" s="17" t="s">
        <v>146</v>
      </c>
      <c r="C645" s="17"/>
      <c r="D645" s="17" t="s">
        <v>485</v>
      </c>
      <c r="E645" s="34" t="str">
        <f t="shared" si="10"/>
        <v>Janzé | Lieu-Dit Villabois</v>
      </c>
      <c r="F645" s="2">
        <v>1</v>
      </c>
      <c r="G645" s="2"/>
      <c r="H645" s="4" t="str">
        <f>IF(G645&lt;&gt;"",LOOKUP(G645,Personnel!$F$2:$F$1000,Personnel!$D$2:$D$1000),"")</f>
        <v/>
      </c>
      <c r="I645" s="4"/>
      <c r="J645" s="4"/>
      <c r="K645" s="79"/>
      <c r="L645" s="79"/>
      <c r="M645" s="4" t="str">
        <f>IF(Adresse[[#This Row],[Nombre de Boites ]]=SUM(Adresse[[#This Row],[Nombre de Distribués]:[Nombre de Non-Distribué ]]),"VRAI","ERREUR")</f>
        <v>ERREUR</v>
      </c>
    </row>
    <row r="646" spans="1:13" x14ac:dyDescent="0.3">
      <c r="A646" s="17" t="s">
        <v>9</v>
      </c>
      <c r="B646" s="17" t="s">
        <v>146</v>
      </c>
      <c r="C646" s="17" t="s">
        <v>28</v>
      </c>
      <c r="D646" s="17" t="s">
        <v>486</v>
      </c>
      <c r="E646" s="34" t="str">
        <f t="shared" si="10"/>
        <v>Janzé | Lieu-Dit La Violais</v>
      </c>
      <c r="F646" s="2">
        <v>1</v>
      </c>
      <c r="G646" s="2"/>
      <c r="H646" s="4" t="str">
        <f>IF(G646&lt;&gt;"",LOOKUP(G646,Personnel!$F$2:$F$1000,Personnel!$D$2:$D$1000),"")</f>
        <v/>
      </c>
      <c r="I646" s="4"/>
      <c r="J646" s="4"/>
      <c r="K646" s="79"/>
      <c r="L646" s="79"/>
      <c r="M646" s="4" t="str">
        <f>IF(Adresse[[#This Row],[Nombre de Boites ]]=SUM(Adresse[[#This Row],[Nombre de Distribués]:[Nombre de Non-Distribué ]]),"VRAI","ERREUR")</f>
        <v>ERREUR</v>
      </c>
    </row>
    <row r="647" spans="1:13" x14ac:dyDescent="0.3">
      <c r="A647" s="17" t="s">
        <v>9</v>
      </c>
      <c r="B647" s="17" t="s">
        <v>1</v>
      </c>
      <c r="C647" s="17" t="s">
        <v>26</v>
      </c>
      <c r="D647" s="17" t="s">
        <v>487</v>
      </c>
      <c r="E647" s="34" t="str">
        <f t="shared" si="10"/>
        <v>Janzé | Rue Du Vivier</v>
      </c>
      <c r="F647" s="2">
        <v>2</v>
      </c>
      <c r="G647" s="2"/>
      <c r="H647" s="4" t="str">
        <f>IF(G647&lt;&gt;"",LOOKUP(G647,Personnel!$F$2:$F$1000,Personnel!$D$2:$D$1000),"")</f>
        <v/>
      </c>
      <c r="I647" s="4"/>
      <c r="J647" s="4"/>
      <c r="K647" s="79"/>
      <c r="L647" s="79"/>
      <c r="M647" s="4" t="str">
        <f>IF(Adresse[[#This Row],[Nombre de Boites ]]=SUM(Adresse[[#This Row],[Nombre de Distribués]:[Nombre de Non-Distribué ]]),"VRAI","ERREUR")</f>
        <v>ERREUR</v>
      </c>
    </row>
    <row r="648" spans="1:13" x14ac:dyDescent="0.3">
      <c r="A648" s="17" t="s">
        <v>9</v>
      </c>
      <c r="B648" s="17" t="s">
        <v>11</v>
      </c>
      <c r="C648" s="17" t="s">
        <v>141</v>
      </c>
      <c r="D648" s="17" t="s">
        <v>142</v>
      </c>
      <c r="E648" s="34" t="str">
        <f t="shared" si="10"/>
        <v>Janzé | Allée De L' Yve</v>
      </c>
      <c r="F648" s="2">
        <v>42</v>
      </c>
      <c r="G648" s="2"/>
      <c r="H648" s="4" t="str">
        <f>IF(G648&lt;&gt;"",LOOKUP(G648,Personnel!$F$2:$F$1000,Personnel!$D$2:$D$1000),"")</f>
        <v/>
      </c>
      <c r="I648" s="4"/>
      <c r="J648" s="4"/>
      <c r="K648" s="79"/>
      <c r="L648" s="79"/>
      <c r="M648" s="4" t="str">
        <f>IF(Adresse[[#This Row],[Nombre de Boites ]]=SUM(Adresse[[#This Row],[Nombre de Distribués]:[Nombre de Non-Distribué ]]),"VRAI","ERREUR")</f>
        <v>ERREUR</v>
      </c>
    </row>
    <row r="649" spans="1:13" x14ac:dyDescent="0.3">
      <c r="A649" s="17" t="s">
        <v>10</v>
      </c>
      <c r="B649" s="17" t="s">
        <v>146</v>
      </c>
      <c r="C649" s="17"/>
      <c r="D649" s="17" t="s">
        <v>775</v>
      </c>
      <c r="E649" s="34" t="str">
        <f t="shared" si="10"/>
        <v>Saulnières | Lieu-Dit Beau Soleil</v>
      </c>
      <c r="F649" s="2">
        <v>18</v>
      </c>
      <c r="G649" s="2"/>
      <c r="H649" s="4" t="str">
        <f>IF(G649&lt;&gt;"",LOOKUP(G649,Personnel!$F$2:$F$1000,Personnel!$D$2:$D$1000),"")</f>
        <v/>
      </c>
      <c r="I649" s="4"/>
      <c r="J649" s="4"/>
      <c r="K649" s="79"/>
      <c r="L649" s="79"/>
      <c r="M649" s="4" t="str">
        <f>IF(Adresse[[#This Row],[Nombre de Boites ]]=SUM(Adresse[[#This Row],[Nombre de Distribués]:[Nombre de Non-Distribué ]]),"VRAI","ERREUR")</f>
        <v>ERREUR</v>
      </c>
    </row>
    <row r="650" spans="1:13" x14ac:dyDescent="0.3">
      <c r="A650" s="17" t="s">
        <v>10</v>
      </c>
      <c r="B650" s="17" t="s">
        <v>146</v>
      </c>
      <c r="C650" s="17"/>
      <c r="D650" s="17" t="s">
        <v>776</v>
      </c>
      <c r="E650" s="34" t="str">
        <f t="shared" si="10"/>
        <v>Saulnières | Lieu-Dit Bel - Air</v>
      </c>
      <c r="F650" s="2">
        <v>1</v>
      </c>
      <c r="G650" s="2"/>
      <c r="H650" s="4" t="str">
        <f>IF(G650&lt;&gt;"",LOOKUP(G650,Personnel!$F$2:$F$1000,Personnel!$D$2:$D$1000),"")</f>
        <v/>
      </c>
      <c r="I650" s="4"/>
      <c r="J650" s="4"/>
      <c r="K650" s="79"/>
      <c r="L650" s="79"/>
      <c r="M650" s="4" t="str">
        <f>IF(Adresse[[#This Row],[Nombre de Boites ]]=SUM(Adresse[[#This Row],[Nombre de Distribués]:[Nombre de Non-Distribué ]]),"VRAI","ERREUR")</f>
        <v>ERREUR</v>
      </c>
    </row>
    <row r="651" spans="1:13" x14ac:dyDescent="0.3">
      <c r="A651" s="17" t="s">
        <v>10</v>
      </c>
      <c r="B651" s="17" t="s">
        <v>146</v>
      </c>
      <c r="C651" s="17" t="s">
        <v>28</v>
      </c>
      <c r="D651" s="17" t="s">
        <v>777</v>
      </c>
      <c r="E651" s="34" t="str">
        <f t="shared" si="10"/>
        <v>Saulnières | Lieu-Dit La Belle Epine</v>
      </c>
      <c r="F651" s="2">
        <v>7</v>
      </c>
      <c r="G651" s="2"/>
      <c r="H651" s="4" t="str">
        <f>IF(G651&lt;&gt;"",LOOKUP(G651,Personnel!$F$2:$F$1000,Personnel!$D$2:$D$1000),"")</f>
        <v/>
      </c>
      <c r="I651" s="4"/>
      <c r="J651" s="4"/>
      <c r="K651" s="79"/>
      <c r="L651" s="79"/>
      <c r="M651" s="4" t="str">
        <f>IF(Adresse[[#This Row],[Nombre de Boites ]]=SUM(Adresse[[#This Row],[Nombre de Distribués]:[Nombre de Non-Distribué ]]),"VRAI","ERREUR")</f>
        <v>ERREUR</v>
      </c>
    </row>
    <row r="652" spans="1:13" x14ac:dyDescent="0.3">
      <c r="A652" s="17" t="s">
        <v>10</v>
      </c>
      <c r="B652" s="17" t="s">
        <v>146</v>
      </c>
      <c r="C652" s="17" t="s">
        <v>29</v>
      </c>
      <c r="D652" s="17" t="s">
        <v>778</v>
      </c>
      <c r="E652" s="34" t="str">
        <f t="shared" si="10"/>
        <v>Saulnières | Lieu-Dit Le Bois Aubry</v>
      </c>
      <c r="F652" s="2">
        <v>3</v>
      </c>
      <c r="G652" s="2"/>
      <c r="H652" s="4" t="str">
        <f>IF(G652&lt;&gt;"",LOOKUP(G652,Personnel!$F$2:$F$1000,Personnel!$D$2:$D$1000),"")</f>
        <v/>
      </c>
      <c r="I652" s="4"/>
      <c r="J652" s="4"/>
      <c r="K652" s="79"/>
      <c r="L652" s="79"/>
      <c r="M652" s="4" t="str">
        <f>IF(Adresse[[#This Row],[Nombre de Boites ]]=SUM(Adresse[[#This Row],[Nombre de Distribués]:[Nombre de Non-Distribué ]]),"VRAI","ERREUR")</f>
        <v>ERREUR</v>
      </c>
    </row>
    <row r="653" spans="1:13" x14ac:dyDescent="0.3">
      <c r="A653" s="17" t="s">
        <v>10</v>
      </c>
      <c r="B653" s="17" t="s">
        <v>146</v>
      </c>
      <c r="C653" s="17" t="s">
        <v>29</v>
      </c>
      <c r="D653" s="17" t="s">
        <v>779</v>
      </c>
      <c r="E653" s="34" t="str">
        <f t="shared" si="10"/>
        <v>Saulnières | Lieu-Dit Le Boulay</v>
      </c>
      <c r="F653" s="2">
        <v>3</v>
      </c>
      <c r="G653" s="2"/>
      <c r="H653" s="4" t="str">
        <f>IF(G653&lt;&gt;"",LOOKUP(G653,Personnel!$F$2:$F$1000,Personnel!$D$2:$D$1000),"")</f>
        <v/>
      </c>
      <c r="I653" s="4"/>
      <c r="J653" s="4"/>
      <c r="K653" s="79"/>
      <c r="L653" s="79"/>
      <c r="M653" s="4" t="str">
        <f>IF(Adresse[[#This Row],[Nombre de Boites ]]=SUM(Adresse[[#This Row],[Nombre de Distribués]:[Nombre de Non-Distribué ]]),"VRAI","ERREUR")</f>
        <v>ERREUR</v>
      </c>
    </row>
    <row r="654" spans="1:13" x14ac:dyDescent="0.3">
      <c r="A654" s="17" t="s">
        <v>10</v>
      </c>
      <c r="B654" s="17" t="s">
        <v>146</v>
      </c>
      <c r="C654" s="17"/>
      <c r="D654" s="17" t="s">
        <v>780</v>
      </c>
      <c r="E654" s="34" t="str">
        <f t="shared" si="10"/>
        <v>Saulnières | Lieu-Dit Caharel</v>
      </c>
      <c r="F654" s="2">
        <v>6</v>
      </c>
      <c r="G654" s="2"/>
      <c r="H654" s="4" t="str">
        <f>IF(G654&lt;&gt;"",LOOKUP(G654,Personnel!$F$2:$F$1000,Personnel!$D$2:$D$1000),"")</f>
        <v/>
      </c>
      <c r="I654" s="4"/>
      <c r="J654" s="4"/>
      <c r="K654" s="79"/>
      <c r="L654" s="79"/>
      <c r="M654" s="4" t="str">
        <f>IF(Adresse[[#This Row],[Nombre de Boites ]]=SUM(Adresse[[#This Row],[Nombre de Distribués]:[Nombre de Non-Distribué ]]),"VRAI","ERREUR")</f>
        <v>ERREUR</v>
      </c>
    </row>
    <row r="655" spans="1:13" x14ac:dyDescent="0.3">
      <c r="A655" s="17" t="s">
        <v>10</v>
      </c>
      <c r="B655" s="17" t="s">
        <v>146</v>
      </c>
      <c r="C655" s="17" t="s">
        <v>29</v>
      </c>
      <c r="D655" s="17" t="s">
        <v>781</v>
      </c>
      <c r="E655" s="34" t="str">
        <f t="shared" si="10"/>
        <v>Saulnières | Lieu-Dit Le Casseul</v>
      </c>
      <c r="F655" s="2">
        <v>3</v>
      </c>
      <c r="G655" s="2"/>
      <c r="H655" s="4" t="str">
        <f>IF(G655&lt;&gt;"",LOOKUP(G655,Personnel!$F$2:$F$1000,Personnel!$D$2:$D$1000),"")</f>
        <v/>
      </c>
      <c r="I655" s="4"/>
      <c r="J655" s="4"/>
      <c r="K655" s="79"/>
      <c r="L655" s="79"/>
      <c r="M655" s="4" t="str">
        <f>IF(Adresse[[#This Row],[Nombre de Boites ]]=SUM(Adresse[[#This Row],[Nombre de Distribués]:[Nombre de Non-Distribué ]]),"VRAI","ERREUR")</f>
        <v>ERREUR</v>
      </c>
    </row>
    <row r="656" spans="1:13" x14ac:dyDescent="0.3">
      <c r="A656" s="17" t="s">
        <v>10</v>
      </c>
      <c r="B656" s="17" t="s">
        <v>146</v>
      </c>
      <c r="C656" s="17" t="s">
        <v>29</v>
      </c>
      <c r="D656" s="17" t="s">
        <v>782</v>
      </c>
      <c r="E656" s="34" t="str">
        <f t="shared" si="10"/>
        <v>Saulnières | Lieu-Dit Le Champ Berhaud</v>
      </c>
      <c r="F656" s="2">
        <v>3</v>
      </c>
      <c r="G656" s="2"/>
      <c r="H656" s="4" t="str">
        <f>IF(G656&lt;&gt;"",LOOKUP(G656,Personnel!$F$2:$F$1000,Personnel!$D$2:$D$1000),"")</f>
        <v/>
      </c>
      <c r="I656" s="4"/>
      <c r="J656" s="4"/>
      <c r="K656" s="79"/>
      <c r="L656" s="79"/>
      <c r="M656" s="4" t="str">
        <f>IF(Adresse[[#This Row],[Nombre de Boites ]]=SUM(Adresse[[#This Row],[Nombre de Distribués]:[Nombre de Non-Distribué ]]),"VRAI","ERREUR")</f>
        <v>ERREUR</v>
      </c>
    </row>
    <row r="657" spans="1:13" x14ac:dyDescent="0.3">
      <c r="A657" s="17" t="s">
        <v>10</v>
      </c>
      <c r="B657" s="17" t="s">
        <v>146</v>
      </c>
      <c r="C657" s="17" t="s">
        <v>29</v>
      </c>
      <c r="D657" s="17" t="s">
        <v>783</v>
      </c>
      <c r="E657" s="34" t="str">
        <f t="shared" si="10"/>
        <v>Saulnières | Lieu-Dit Le Chêne Blanc</v>
      </c>
      <c r="F657" s="2">
        <v>2</v>
      </c>
      <c r="G657" s="2"/>
      <c r="H657" s="4" t="str">
        <f>IF(G657&lt;&gt;"",LOOKUP(G657,Personnel!$F$2:$F$1000,Personnel!$D$2:$D$1000),"")</f>
        <v/>
      </c>
      <c r="I657" s="4"/>
      <c r="J657" s="4"/>
      <c r="K657" s="79"/>
      <c r="L657" s="79"/>
      <c r="M657" s="4" t="str">
        <f>IF(Adresse[[#This Row],[Nombre de Boites ]]=SUM(Adresse[[#This Row],[Nombre de Distribués]:[Nombre de Non-Distribué ]]),"VRAI","ERREUR")</f>
        <v>ERREUR</v>
      </c>
    </row>
    <row r="658" spans="1:13" x14ac:dyDescent="0.3">
      <c r="A658" s="17" t="s">
        <v>10</v>
      </c>
      <c r="B658" s="17" t="s">
        <v>1</v>
      </c>
      <c r="C658" s="17"/>
      <c r="D658" s="17" t="s">
        <v>784</v>
      </c>
      <c r="E658" s="34" t="str">
        <f t="shared" si="10"/>
        <v>Saulnières | Rue Cintrée</v>
      </c>
      <c r="F658" s="2">
        <v>1</v>
      </c>
      <c r="G658" s="2"/>
      <c r="H658" s="4" t="str">
        <f>IF(G658&lt;&gt;"",LOOKUP(G658,Personnel!$F$2:$F$1000,Personnel!$D$2:$D$1000),"")</f>
        <v/>
      </c>
      <c r="I658" s="4"/>
      <c r="J658" s="4"/>
      <c r="K658" s="79"/>
      <c r="L658" s="79"/>
      <c r="M658" s="4" t="str">
        <f>IF(Adresse[[#This Row],[Nombre de Boites ]]=SUM(Adresse[[#This Row],[Nombre de Distribués]:[Nombre de Non-Distribué ]]),"VRAI","ERREUR")</f>
        <v>ERREUR</v>
      </c>
    </row>
    <row r="659" spans="1:13" x14ac:dyDescent="0.3">
      <c r="A659" s="17" t="s">
        <v>10</v>
      </c>
      <c r="B659" s="17" t="s">
        <v>146</v>
      </c>
      <c r="C659" s="17" t="s">
        <v>28</v>
      </c>
      <c r="D659" s="17" t="s">
        <v>785</v>
      </c>
      <c r="E659" s="34" t="str">
        <f t="shared" si="10"/>
        <v>Saulnières | Lieu-Dit La Colombais</v>
      </c>
      <c r="F659" s="2">
        <v>12</v>
      </c>
      <c r="G659" s="2"/>
      <c r="H659" s="4" t="str">
        <f>IF(G659&lt;&gt;"",LOOKUP(G659,Personnel!$F$2:$F$1000,Personnel!$D$2:$D$1000),"")</f>
        <v/>
      </c>
      <c r="I659" s="4"/>
      <c r="J659" s="4"/>
      <c r="K659" s="79"/>
      <c r="L659" s="79"/>
      <c r="M659" s="4" t="str">
        <f>IF(Adresse[[#This Row],[Nombre de Boites ]]=SUM(Adresse[[#This Row],[Nombre de Distribués]:[Nombre de Non-Distribué ]]),"VRAI","ERREUR")</f>
        <v>ERREUR</v>
      </c>
    </row>
    <row r="660" spans="1:13" x14ac:dyDescent="0.3">
      <c r="A660" s="17" t="s">
        <v>10</v>
      </c>
      <c r="B660" s="17" t="s">
        <v>146</v>
      </c>
      <c r="C660" s="17" t="s">
        <v>28</v>
      </c>
      <c r="D660" s="17" t="s">
        <v>786</v>
      </c>
      <c r="E660" s="34" t="str">
        <f t="shared" si="10"/>
        <v>Saulnières | Lieu-Dit La Croix</v>
      </c>
      <c r="F660" s="2">
        <v>7</v>
      </c>
      <c r="G660" s="2"/>
      <c r="H660" s="4" t="str">
        <f>IF(G660&lt;&gt;"",LOOKUP(G660,Personnel!$F$2:$F$1000,Personnel!$D$2:$D$1000),"")</f>
        <v/>
      </c>
      <c r="I660" s="4"/>
      <c r="J660" s="4"/>
      <c r="K660" s="79"/>
      <c r="L660" s="79"/>
      <c r="M660" s="4" t="str">
        <f>IF(Adresse[[#This Row],[Nombre de Boites ]]=SUM(Adresse[[#This Row],[Nombre de Distribués]:[Nombre de Non-Distribué ]]),"VRAI","ERREUR")</f>
        <v>ERREUR</v>
      </c>
    </row>
    <row r="661" spans="1:13" x14ac:dyDescent="0.3">
      <c r="A661" s="17" t="s">
        <v>10</v>
      </c>
      <c r="B661" s="17" t="s">
        <v>146</v>
      </c>
      <c r="C661" s="17" t="s">
        <v>28</v>
      </c>
      <c r="D661" s="17" t="s">
        <v>254</v>
      </c>
      <c r="E661" s="34" t="str">
        <f t="shared" si="10"/>
        <v>Saulnières | Lieu-Dit La Croix Blanche</v>
      </c>
      <c r="F661" s="2">
        <v>10</v>
      </c>
      <c r="G661" s="2"/>
      <c r="H661" s="4" t="str">
        <f>IF(G661&lt;&gt;"",LOOKUP(G661,Personnel!$F$2:$F$1000,Personnel!$D$2:$D$1000),"")</f>
        <v/>
      </c>
      <c r="I661" s="4"/>
      <c r="J661" s="4"/>
      <c r="K661" s="79"/>
      <c r="L661" s="79"/>
      <c r="M661" s="4" t="str">
        <f>IF(Adresse[[#This Row],[Nombre de Boites ]]=SUM(Adresse[[#This Row],[Nombre de Distribués]:[Nombre de Non-Distribué ]]),"VRAI","ERREUR")</f>
        <v>ERREUR</v>
      </c>
    </row>
    <row r="662" spans="1:13" x14ac:dyDescent="0.3">
      <c r="A662" s="17" t="s">
        <v>10</v>
      </c>
      <c r="B662" s="17" t="s">
        <v>1</v>
      </c>
      <c r="C662" s="17" t="s">
        <v>25</v>
      </c>
      <c r="D662" s="17" t="s">
        <v>787</v>
      </c>
      <c r="E662" s="34" t="str">
        <f t="shared" si="10"/>
        <v>Saulnières | Rue Des Demoiselles</v>
      </c>
      <c r="F662" s="2">
        <v>6</v>
      </c>
      <c r="G662" s="2"/>
      <c r="H662" s="4" t="str">
        <f>IF(G662&lt;&gt;"",LOOKUP(G662,Personnel!$F$2:$F$1000,Personnel!$D$2:$D$1000),"")</f>
        <v/>
      </c>
      <c r="I662" s="4"/>
      <c r="J662" s="4"/>
      <c r="K662" s="79"/>
      <c r="L662" s="79"/>
      <c r="M662" s="4" t="str">
        <f>IF(Adresse[[#This Row],[Nombre de Boites ]]=SUM(Adresse[[#This Row],[Nombre de Distribués]:[Nombre de Non-Distribué ]]),"VRAI","ERREUR")</f>
        <v>ERREUR</v>
      </c>
    </row>
    <row r="663" spans="1:13" x14ac:dyDescent="0.3">
      <c r="A663" s="17" t="s">
        <v>10</v>
      </c>
      <c r="B663" s="17" t="s">
        <v>146</v>
      </c>
      <c r="C663" s="17" t="s">
        <v>28</v>
      </c>
      <c r="D663" s="17" t="s">
        <v>788</v>
      </c>
      <c r="E663" s="34" t="str">
        <f t="shared" si="10"/>
        <v>Saulnières | Lieu-Dit La Fontaine Piard</v>
      </c>
      <c r="F663" s="2">
        <v>3</v>
      </c>
      <c r="G663" s="2"/>
      <c r="H663" s="4" t="str">
        <f>IF(G663&lt;&gt;"",LOOKUP(G663,Personnel!$F$2:$F$1000,Personnel!$D$2:$D$1000),"")</f>
        <v/>
      </c>
      <c r="I663" s="4"/>
      <c r="J663" s="4"/>
      <c r="K663" s="79"/>
      <c r="L663" s="79"/>
      <c r="M663" s="4" t="str">
        <f>IF(Adresse[[#This Row],[Nombre de Boites ]]=SUM(Adresse[[#This Row],[Nombre de Distribués]:[Nombre de Non-Distribué ]]),"VRAI","ERREUR")</f>
        <v>ERREUR</v>
      </c>
    </row>
    <row r="664" spans="1:13" x14ac:dyDescent="0.3">
      <c r="A664" s="17" t="s">
        <v>10</v>
      </c>
      <c r="B664" s="17" t="s">
        <v>1</v>
      </c>
      <c r="C664" s="17" t="s">
        <v>26</v>
      </c>
      <c r="D664" s="17" t="s">
        <v>789</v>
      </c>
      <c r="E664" s="34" t="str">
        <f t="shared" si="10"/>
        <v>Saulnières | Rue Du Four</v>
      </c>
      <c r="F664" s="2">
        <v>4</v>
      </c>
      <c r="G664" s="2"/>
      <c r="H664" s="4" t="str">
        <f>IF(G664&lt;&gt;"",LOOKUP(G664,Personnel!$F$2:$F$1000,Personnel!$D$2:$D$1000),"")</f>
        <v/>
      </c>
      <c r="I664" s="4"/>
      <c r="J664" s="4"/>
      <c r="K664" s="79"/>
      <c r="L664" s="79"/>
      <c r="M664" s="4" t="str">
        <f>IF(Adresse[[#This Row],[Nombre de Boites ]]=SUM(Adresse[[#This Row],[Nombre de Distribués]:[Nombre de Non-Distribué ]]),"VRAI","ERREUR")</f>
        <v>ERREUR</v>
      </c>
    </row>
    <row r="665" spans="1:13" x14ac:dyDescent="0.3">
      <c r="A665" s="17" t="s">
        <v>10</v>
      </c>
      <c r="B665" s="17" t="s">
        <v>146</v>
      </c>
      <c r="C665" s="17" t="s">
        <v>29</v>
      </c>
      <c r="D665" s="17" t="s">
        <v>790</v>
      </c>
      <c r="E665" s="34" t="str">
        <f t="shared" si="10"/>
        <v>Saulnières | Lieu-Dit Le Fouteau</v>
      </c>
      <c r="F665" s="2">
        <v>6</v>
      </c>
      <c r="G665" s="2"/>
      <c r="H665" s="4" t="str">
        <f>IF(G665&lt;&gt;"",LOOKUP(G665,Personnel!$F$2:$F$1000,Personnel!$D$2:$D$1000),"")</f>
        <v/>
      </c>
      <c r="I665" s="4"/>
      <c r="J665" s="4"/>
      <c r="K665" s="79"/>
      <c r="L665" s="79"/>
      <c r="M665" s="4" t="str">
        <f>IF(Adresse[[#This Row],[Nombre de Boites ]]=SUM(Adresse[[#This Row],[Nombre de Distribués]:[Nombre de Non-Distribué ]]),"VRAI","ERREUR")</f>
        <v>ERREUR</v>
      </c>
    </row>
    <row r="666" spans="1:13" x14ac:dyDescent="0.3">
      <c r="A666" s="17" t="s">
        <v>10</v>
      </c>
      <c r="B666" s="17" t="s">
        <v>20</v>
      </c>
      <c r="C666" s="17" t="s">
        <v>25</v>
      </c>
      <c r="D666" s="17" t="s">
        <v>791</v>
      </c>
      <c r="E666" s="34" t="str">
        <f t="shared" si="10"/>
        <v>Saulnières | Ruelle Des Francs Bourgeois</v>
      </c>
      <c r="F666" s="2">
        <v>3</v>
      </c>
      <c r="G666" s="2"/>
      <c r="H666" s="4" t="str">
        <f>IF(G666&lt;&gt;"",LOOKUP(G666,Personnel!$F$2:$F$1000,Personnel!$D$2:$D$1000),"")</f>
        <v/>
      </c>
      <c r="I666" s="4"/>
      <c r="J666" s="4"/>
      <c r="K666" s="79"/>
      <c r="L666" s="79"/>
      <c r="M666" s="4" t="str">
        <f>IF(Adresse[[#This Row],[Nombre de Boites ]]=SUM(Adresse[[#This Row],[Nombre de Distribués]:[Nombre de Non-Distribué ]]),"VRAI","ERREUR")</f>
        <v>ERREUR</v>
      </c>
    </row>
    <row r="667" spans="1:13" x14ac:dyDescent="0.3">
      <c r="A667" s="17" t="s">
        <v>10</v>
      </c>
      <c r="B667" s="17" t="s">
        <v>1</v>
      </c>
      <c r="C667" s="17" t="s">
        <v>140</v>
      </c>
      <c r="D667" s="17" t="s">
        <v>284</v>
      </c>
      <c r="E667" s="34" t="str">
        <f t="shared" si="10"/>
        <v>Saulnières | Rue De La Gare</v>
      </c>
      <c r="F667" s="2">
        <v>9</v>
      </c>
      <c r="G667" s="2"/>
      <c r="H667" s="4" t="str">
        <f>IF(G667&lt;&gt;"",LOOKUP(G667,Personnel!$F$2:$F$1000,Personnel!$D$2:$D$1000),"")</f>
        <v/>
      </c>
      <c r="I667" s="4"/>
      <c r="J667" s="4"/>
      <c r="K667" s="79"/>
      <c r="L667" s="79"/>
      <c r="M667" s="4" t="str">
        <f>IF(Adresse[[#This Row],[Nombre de Boites ]]=SUM(Adresse[[#This Row],[Nombre de Distribués]:[Nombre de Non-Distribué ]]),"VRAI","ERREUR")</f>
        <v>ERREUR</v>
      </c>
    </row>
    <row r="668" spans="1:13" x14ac:dyDescent="0.3">
      <c r="A668" s="17" t="s">
        <v>10</v>
      </c>
      <c r="B668" s="17" t="s">
        <v>146</v>
      </c>
      <c r="C668" s="17"/>
      <c r="D668" s="17" t="s">
        <v>792</v>
      </c>
      <c r="E668" s="34" t="str">
        <f t="shared" si="10"/>
        <v>Saulnières | Lieu-Dit Gâtel</v>
      </c>
      <c r="F668" s="2">
        <v>3</v>
      </c>
      <c r="G668" s="2"/>
      <c r="H668" s="4" t="str">
        <f>IF(G668&lt;&gt;"",LOOKUP(G668,Personnel!$F$2:$F$1000,Personnel!$D$2:$D$1000),"")</f>
        <v/>
      </c>
      <c r="I668" s="4"/>
      <c r="J668" s="4"/>
      <c r="K668" s="79"/>
      <c r="L668" s="79"/>
      <c r="M668" s="4" t="str">
        <f>IF(Adresse[[#This Row],[Nombre de Boites ]]=SUM(Adresse[[#This Row],[Nombre de Distribués]:[Nombre de Non-Distribué ]]),"VRAI","ERREUR")</f>
        <v>ERREUR</v>
      </c>
    </row>
    <row r="669" spans="1:13" x14ac:dyDescent="0.3">
      <c r="A669" s="17" t="s">
        <v>10</v>
      </c>
      <c r="B669" s="17" t="s">
        <v>146</v>
      </c>
      <c r="C669" s="17" t="s">
        <v>28</v>
      </c>
      <c r="D669" s="17" t="s">
        <v>793</v>
      </c>
      <c r="E669" s="34" t="str">
        <f t="shared" si="10"/>
        <v>Saulnières | Lieu-Dit La Jouaudière</v>
      </c>
      <c r="F669" s="2">
        <v>2</v>
      </c>
      <c r="G669" s="2"/>
      <c r="H669" s="4" t="str">
        <f>IF(G669&lt;&gt;"",LOOKUP(G669,Personnel!$F$2:$F$1000,Personnel!$D$2:$D$1000),"")</f>
        <v/>
      </c>
      <c r="I669" s="4"/>
      <c r="J669" s="4"/>
      <c r="K669" s="79"/>
      <c r="L669" s="79"/>
      <c r="M669" s="4" t="str">
        <f>IF(Adresse[[#This Row],[Nombre de Boites ]]=SUM(Adresse[[#This Row],[Nombre de Distribués]:[Nombre de Non-Distribué ]]),"VRAI","ERREUR")</f>
        <v>ERREUR</v>
      </c>
    </row>
    <row r="670" spans="1:13" x14ac:dyDescent="0.3">
      <c r="A670" s="17" t="s">
        <v>10</v>
      </c>
      <c r="B670" s="17" t="s">
        <v>1</v>
      </c>
      <c r="C670" s="17" t="s">
        <v>24</v>
      </c>
      <c r="D670" s="17" t="s">
        <v>794</v>
      </c>
      <c r="E670" s="34" t="str">
        <f t="shared" si="10"/>
        <v>Saulnières | Rue De L' Etang</v>
      </c>
      <c r="F670" s="2">
        <v>3</v>
      </c>
      <c r="G670" s="2"/>
      <c r="H670" s="4" t="str">
        <f>IF(G670&lt;&gt;"",LOOKUP(G670,Personnel!$F$2:$F$1000,Personnel!$D$2:$D$1000),"")</f>
        <v/>
      </c>
      <c r="I670" s="4"/>
      <c r="J670" s="4"/>
      <c r="K670" s="79"/>
      <c r="L670" s="79"/>
      <c r="M670" s="4" t="str">
        <f>IF(Adresse[[#This Row],[Nombre de Boites ]]=SUM(Adresse[[#This Row],[Nombre de Distribués]:[Nombre de Non-Distribué ]]),"VRAI","ERREUR")</f>
        <v>ERREUR</v>
      </c>
    </row>
    <row r="671" spans="1:13" x14ac:dyDescent="0.3">
      <c r="A671" s="17" t="s">
        <v>10</v>
      </c>
      <c r="B671" s="17" t="s">
        <v>146</v>
      </c>
      <c r="C671" s="17"/>
      <c r="D671" s="17" t="s">
        <v>795</v>
      </c>
      <c r="E671" s="34" t="str">
        <f t="shared" si="10"/>
        <v>Saulnières | Lieu-Dit Landruais</v>
      </c>
      <c r="F671" s="2">
        <v>3</v>
      </c>
      <c r="G671" s="2"/>
      <c r="H671" s="4" t="str">
        <f>IF(G671&lt;&gt;"",LOOKUP(G671,Personnel!$F$2:$F$1000,Personnel!$D$2:$D$1000),"")</f>
        <v/>
      </c>
      <c r="I671" s="4"/>
      <c r="J671" s="4"/>
      <c r="K671" s="79"/>
      <c r="L671" s="79"/>
      <c r="M671" s="4" t="str">
        <f>IF(Adresse[[#This Row],[Nombre de Boites ]]=SUM(Adresse[[#This Row],[Nombre de Distribués]:[Nombre de Non-Distribué ]]),"VRAI","ERREUR")</f>
        <v>ERREUR</v>
      </c>
    </row>
    <row r="672" spans="1:13" x14ac:dyDescent="0.3">
      <c r="A672" s="17" t="s">
        <v>10</v>
      </c>
      <c r="B672" s="17" t="s">
        <v>146</v>
      </c>
      <c r="C672" s="17"/>
      <c r="D672" s="17" t="s">
        <v>796</v>
      </c>
      <c r="E672" s="34" t="str">
        <f t="shared" si="10"/>
        <v>Saulnières | Lieu-Dit Laurière</v>
      </c>
      <c r="F672" s="2">
        <v>1</v>
      </c>
      <c r="G672" s="2"/>
      <c r="H672" s="4" t="str">
        <f>IF(G672&lt;&gt;"",LOOKUP(G672,Personnel!$F$2:$F$1000,Personnel!$D$2:$D$1000),"")</f>
        <v/>
      </c>
      <c r="I672" s="4"/>
      <c r="J672" s="4"/>
      <c r="K672" s="79"/>
      <c r="L672" s="79"/>
      <c r="M672" s="4" t="str">
        <f>IF(Adresse[[#This Row],[Nombre de Boites ]]=SUM(Adresse[[#This Row],[Nombre de Distribués]:[Nombre de Non-Distribué ]]),"VRAI","ERREUR")</f>
        <v>ERREUR</v>
      </c>
    </row>
    <row r="673" spans="1:13" x14ac:dyDescent="0.3">
      <c r="A673" s="17" t="s">
        <v>10</v>
      </c>
      <c r="B673" s="17" t="s">
        <v>146</v>
      </c>
      <c r="C673" s="17" t="s">
        <v>28</v>
      </c>
      <c r="D673" s="17" t="s">
        <v>797</v>
      </c>
      <c r="E673" s="34" t="str">
        <f t="shared" si="10"/>
        <v>Saulnières | Lieu-Dit La Marchée</v>
      </c>
      <c r="F673" s="2">
        <v>1</v>
      </c>
      <c r="G673" s="2"/>
      <c r="H673" s="4" t="str">
        <f>IF(G673&lt;&gt;"",LOOKUP(G673,Personnel!$F$2:$F$1000,Personnel!$D$2:$D$1000),"")</f>
        <v/>
      </c>
      <c r="I673" s="4"/>
      <c r="J673" s="4"/>
      <c r="K673" s="79"/>
      <c r="L673" s="79"/>
      <c r="M673" s="4" t="str">
        <f>IF(Adresse[[#This Row],[Nombre de Boites ]]=SUM(Adresse[[#This Row],[Nombre de Distribués]:[Nombre de Non-Distribué ]]),"VRAI","ERREUR")</f>
        <v>ERREUR</v>
      </c>
    </row>
    <row r="674" spans="1:13" x14ac:dyDescent="0.3">
      <c r="A674" s="17" t="s">
        <v>10</v>
      </c>
      <c r="B674" s="17" t="s">
        <v>146</v>
      </c>
      <c r="C674" s="17"/>
      <c r="D674" s="17" t="s">
        <v>798</v>
      </c>
      <c r="E674" s="34" t="str">
        <f t="shared" si="10"/>
        <v>Saulnières | Lieu-Dit Marnas</v>
      </c>
      <c r="F674" s="2">
        <v>3</v>
      </c>
      <c r="G674" s="2"/>
      <c r="H674" s="4" t="str">
        <f>IF(G674&lt;&gt;"",LOOKUP(G674,Personnel!$F$2:$F$1000,Personnel!$D$2:$D$1000),"")</f>
        <v/>
      </c>
      <c r="I674" s="4"/>
      <c r="J674" s="4"/>
      <c r="K674" s="79"/>
      <c r="L674" s="79"/>
      <c r="M674" s="4" t="str">
        <f>IF(Adresse[[#This Row],[Nombre de Boites ]]=SUM(Adresse[[#This Row],[Nombre de Distribués]:[Nombre de Non-Distribué ]]),"VRAI","ERREUR")</f>
        <v>ERREUR</v>
      </c>
    </row>
    <row r="675" spans="1:13" x14ac:dyDescent="0.3">
      <c r="A675" s="17" t="s">
        <v>10</v>
      </c>
      <c r="B675" s="17" t="s">
        <v>146</v>
      </c>
      <c r="C675" s="17" t="s">
        <v>30</v>
      </c>
      <c r="D675" s="17" t="s">
        <v>799</v>
      </c>
      <c r="E675" s="34" t="str">
        <f t="shared" si="10"/>
        <v>Saulnières | Lieu-Dit Les Marronniers</v>
      </c>
      <c r="F675" s="2">
        <v>1</v>
      </c>
      <c r="G675" s="2"/>
      <c r="H675" s="4" t="str">
        <f>IF(G675&lt;&gt;"",LOOKUP(G675,Personnel!$F$2:$F$1000,Personnel!$D$2:$D$1000),"")</f>
        <v/>
      </c>
      <c r="I675" s="4"/>
      <c r="J675" s="4"/>
      <c r="K675" s="79"/>
      <c r="L675" s="79"/>
      <c r="M675" s="4" t="str">
        <f>IF(Adresse[[#This Row],[Nombre de Boites ]]=SUM(Adresse[[#This Row],[Nombre de Distribués]:[Nombre de Non-Distribué ]]),"VRAI","ERREUR")</f>
        <v>ERREUR</v>
      </c>
    </row>
    <row r="676" spans="1:13" x14ac:dyDescent="0.3">
      <c r="A676" s="17" t="s">
        <v>10</v>
      </c>
      <c r="B676" s="17" t="s">
        <v>146</v>
      </c>
      <c r="C676" s="17" t="s">
        <v>29</v>
      </c>
      <c r="D676" s="17" t="s">
        <v>800</v>
      </c>
      <c r="E676" s="34" t="str">
        <f t="shared" si="10"/>
        <v>Saulnières | Lieu-Dit Le Mortier</v>
      </c>
      <c r="F676" s="2">
        <v>5</v>
      </c>
      <c r="G676" s="2"/>
      <c r="H676" s="4" t="str">
        <f>IF(G676&lt;&gt;"",LOOKUP(G676,Personnel!$F$2:$F$1000,Personnel!$D$2:$D$1000),"")</f>
        <v/>
      </c>
      <c r="I676" s="4"/>
      <c r="J676" s="4"/>
      <c r="K676" s="79"/>
      <c r="L676" s="79"/>
      <c r="M676" s="4" t="str">
        <f>IF(Adresse[[#This Row],[Nombre de Boites ]]=SUM(Adresse[[#This Row],[Nombre de Distribués]:[Nombre de Non-Distribué ]]),"VRAI","ERREUR")</f>
        <v>ERREUR</v>
      </c>
    </row>
    <row r="677" spans="1:13" x14ac:dyDescent="0.3">
      <c r="A677" s="17" t="s">
        <v>10</v>
      </c>
      <c r="B677" s="17" t="s">
        <v>146</v>
      </c>
      <c r="C677" s="17" t="s">
        <v>28</v>
      </c>
      <c r="D677" s="17" t="s">
        <v>374</v>
      </c>
      <c r="E677" s="34" t="str">
        <f t="shared" si="10"/>
        <v>Saulnières | Lieu-Dit La Motte</v>
      </c>
      <c r="F677" s="2">
        <v>1</v>
      </c>
      <c r="G677" s="2"/>
      <c r="H677" s="4" t="str">
        <f>IF(G677&lt;&gt;"",LOOKUP(G677,Personnel!$F$2:$F$1000,Personnel!$D$2:$D$1000),"")</f>
        <v/>
      </c>
      <c r="I677" s="4"/>
      <c r="J677" s="4"/>
      <c r="K677" s="79"/>
      <c r="L677" s="79"/>
      <c r="M677" s="4" t="str">
        <f>IF(Adresse[[#This Row],[Nombre de Boites ]]=SUM(Adresse[[#This Row],[Nombre de Distribués]:[Nombre de Non-Distribué ]]),"VRAI","ERREUR")</f>
        <v>ERREUR</v>
      </c>
    </row>
    <row r="678" spans="1:13" x14ac:dyDescent="0.3">
      <c r="A678" s="17" t="s">
        <v>10</v>
      </c>
      <c r="B678" s="17" t="s">
        <v>146</v>
      </c>
      <c r="C678" s="17" t="s">
        <v>28</v>
      </c>
      <c r="D678" s="17" t="s">
        <v>801</v>
      </c>
      <c r="E678" s="34" t="str">
        <f t="shared" si="10"/>
        <v>Saulnières | Lieu-Dit La Noë Blanche</v>
      </c>
      <c r="F678" s="2">
        <v>1</v>
      </c>
      <c r="G678" s="2"/>
      <c r="H678" s="4" t="str">
        <f>IF(G678&lt;&gt;"",LOOKUP(G678,Personnel!$F$2:$F$1000,Personnel!$D$2:$D$1000),"")</f>
        <v/>
      </c>
      <c r="I678" s="4"/>
      <c r="J678" s="4"/>
      <c r="K678" s="79"/>
      <c r="L678" s="79"/>
      <c r="M678" s="4" t="str">
        <f>IF(Adresse[[#This Row],[Nombre de Boites ]]=SUM(Adresse[[#This Row],[Nombre de Distribués]:[Nombre de Non-Distribué ]]),"VRAI","ERREUR")</f>
        <v>ERREUR</v>
      </c>
    </row>
    <row r="679" spans="1:13" x14ac:dyDescent="0.3">
      <c r="A679" s="17" t="s">
        <v>10</v>
      </c>
      <c r="B679" s="17" t="s">
        <v>1</v>
      </c>
      <c r="C679" s="17" t="s">
        <v>25</v>
      </c>
      <c r="D679" s="17" t="s">
        <v>802</v>
      </c>
      <c r="E679" s="34" t="str">
        <f t="shared" si="10"/>
        <v>Saulnières | Rue Des Œillets</v>
      </c>
      <c r="F679" s="2">
        <v>7</v>
      </c>
      <c r="G679" s="2"/>
      <c r="H679" s="4" t="str">
        <f>IF(G679&lt;&gt;"",LOOKUP(G679,Personnel!$F$2:$F$1000,Personnel!$D$2:$D$1000),"")</f>
        <v/>
      </c>
      <c r="I679" s="4"/>
      <c r="J679" s="4"/>
      <c r="K679" s="79"/>
      <c r="L679" s="79"/>
      <c r="M679" s="4" t="str">
        <f>IF(Adresse[[#This Row],[Nombre de Boites ]]=SUM(Adresse[[#This Row],[Nombre de Distribués]:[Nombre de Non-Distribué ]]),"VRAI","ERREUR")</f>
        <v>ERREUR</v>
      </c>
    </row>
    <row r="680" spans="1:13" x14ac:dyDescent="0.3">
      <c r="A680" s="17" t="s">
        <v>10</v>
      </c>
      <c r="B680" s="17" t="s">
        <v>146</v>
      </c>
      <c r="C680" s="17" t="s">
        <v>30</v>
      </c>
      <c r="D680" s="17" t="s">
        <v>803</v>
      </c>
      <c r="E680" s="34" t="str">
        <f t="shared" si="10"/>
        <v>Saulnières | Lieu-Dit Les Oriais</v>
      </c>
      <c r="F680" s="2">
        <v>1</v>
      </c>
      <c r="G680" s="2"/>
      <c r="H680" s="4" t="str">
        <f>IF(G680&lt;&gt;"",LOOKUP(G680,Personnel!$F$2:$F$1000,Personnel!$D$2:$D$1000),"")</f>
        <v/>
      </c>
      <c r="I680" s="4"/>
      <c r="J680" s="4"/>
      <c r="K680" s="79"/>
      <c r="L680" s="79"/>
      <c r="M680" s="4" t="str">
        <f>IF(Adresse[[#This Row],[Nombre de Boites ]]=SUM(Adresse[[#This Row],[Nombre de Distribués]:[Nombre de Non-Distribué ]]),"VRAI","ERREUR")</f>
        <v>ERREUR</v>
      </c>
    </row>
    <row r="681" spans="1:13" x14ac:dyDescent="0.3">
      <c r="A681" s="17" t="s">
        <v>10</v>
      </c>
      <c r="B681" s="17" t="s">
        <v>1</v>
      </c>
      <c r="C681" s="17" t="s">
        <v>25</v>
      </c>
      <c r="D681" s="17" t="s">
        <v>804</v>
      </c>
      <c r="E681" s="34" t="str">
        <f t="shared" si="10"/>
        <v>Saulnières | Rue Des Paludiers</v>
      </c>
      <c r="F681" s="2">
        <v>17</v>
      </c>
      <c r="G681" s="2"/>
      <c r="H681" s="4" t="str">
        <f>IF(G681&lt;&gt;"",LOOKUP(G681,Personnel!$F$2:$F$1000,Personnel!$D$2:$D$1000),"")</f>
        <v/>
      </c>
      <c r="I681" s="4"/>
      <c r="J681" s="4"/>
      <c r="K681" s="79"/>
      <c r="L681" s="79"/>
      <c r="M681" s="4" t="str">
        <f>IF(Adresse[[#This Row],[Nombre de Boites ]]=SUM(Adresse[[#This Row],[Nombre de Distribués]:[Nombre de Non-Distribué ]]),"VRAI","ERREUR")</f>
        <v>ERREUR</v>
      </c>
    </row>
    <row r="682" spans="1:13" x14ac:dyDescent="0.3">
      <c r="A682" s="17" t="s">
        <v>10</v>
      </c>
      <c r="B682" s="17" t="s">
        <v>146</v>
      </c>
      <c r="C682" s="17" t="s">
        <v>30</v>
      </c>
      <c r="D682" s="17" t="s">
        <v>805</v>
      </c>
      <c r="E682" s="34" t="str">
        <f t="shared" si="10"/>
        <v>Saulnières | Lieu-Dit Les Perrettes</v>
      </c>
      <c r="F682" s="2">
        <v>2</v>
      </c>
      <c r="G682" s="2"/>
      <c r="H682" s="4" t="str">
        <f>IF(G682&lt;&gt;"",LOOKUP(G682,Personnel!$F$2:$F$1000,Personnel!$D$2:$D$1000),"")</f>
        <v/>
      </c>
      <c r="I682" s="4"/>
      <c r="J682" s="4"/>
      <c r="K682" s="79"/>
      <c r="L682" s="79"/>
      <c r="M682" s="4" t="str">
        <f>IF(Adresse[[#This Row],[Nombre de Boites ]]=SUM(Adresse[[#This Row],[Nombre de Distribués]:[Nombre de Non-Distribué ]]),"VRAI","ERREUR")</f>
        <v>ERREUR</v>
      </c>
    </row>
    <row r="683" spans="1:13" x14ac:dyDescent="0.3">
      <c r="A683" s="17" t="s">
        <v>10</v>
      </c>
      <c r="B683" s="17" t="s">
        <v>11</v>
      </c>
      <c r="C683" s="17" t="s">
        <v>25</v>
      </c>
      <c r="D683" s="17" t="s">
        <v>806</v>
      </c>
      <c r="E683" s="34" t="str">
        <f t="shared" si="10"/>
        <v>Saulnières | Allée Des Peupliers</v>
      </c>
      <c r="F683" s="2">
        <v>5</v>
      </c>
      <c r="G683" s="2"/>
      <c r="H683" s="4" t="str">
        <f>IF(G683&lt;&gt;"",LOOKUP(G683,Personnel!$F$2:$F$1000,Personnel!$D$2:$D$1000),"")</f>
        <v/>
      </c>
      <c r="I683" s="4"/>
      <c r="J683" s="4"/>
      <c r="K683" s="79"/>
      <c r="L683" s="79"/>
      <c r="M683" s="4" t="str">
        <f>IF(Adresse[[#This Row],[Nombre de Boites ]]=SUM(Adresse[[#This Row],[Nombre de Distribués]:[Nombre de Non-Distribué ]]),"VRAI","ERREUR")</f>
        <v>ERREUR</v>
      </c>
    </row>
    <row r="684" spans="1:13" x14ac:dyDescent="0.3">
      <c r="A684" s="17" t="s">
        <v>10</v>
      </c>
      <c r="B684" s="17" t="s">
        <v>146</v>
      </c>
      <c r="C684" s="17" t="s">
        <v>29</v>
      </c>
      <c r="D684" s="17" t="s">
        <v>807</v>
      </c>
      <c r="E684" s="34" t="str">
        <f t="shared" si="10"/>
        <v>Saulnières | Lieu-Dit Le Plessis Bon Enfant</v>
      </c>
      <c r="F684" s="2">
        <v>2</v>
      </c>
      <c r="G684" s="2"/>
      <c r="H684" s="4" t="str">
        <f>IF(G684&lt;&gt;"",LOOKUP(G684,Personnel!$F$2:$F$1000,Personnel!$D$2:$D$1000),"")</f>
        <v/>
      </c>
      <c r="I684" s="4"/>
      <c r="J684" s="4"/>
      <c r="K684" s="79"/>
      <c r="L684" s="79"/>
      <c r="M684" s="4" t="str">
        <f>IF(Adresse[[#This Row],[Nombre de Boites ]]=SUM(Adresse[[#This Row],[Nombre de Distribués]:[Nombre de Non-Distribué ]]),"VRAI","ERREUR")</f>
        <v>ERREUR</v>
      </c>
    </row>
    <row r="685" spans="1:13" x14ac:dyDescent="0.3">
      <c r="A685" s="17" t="s">
        <v>10</v>
      </c>
      <c r="B685" s="17" t="s">
        <v>146</v>
      </c>
      <c r="C685" s="17" t="s">
        <v>30</v>
      </c>
      <c r="D685" s="17" t="s">
        <v>808</v>
      </c>
      <c r="E685" s="34" t="str">
        <f t="shared" si="10"/>
        <v>Saulnières | Lieu-Dit Les Pointellières</v>
      </c>
      <c r="F685" s="2">
        <v>11</v>
      </c>
      <c r="G685" s="2"/>
      <c r="H685" s="4" t="str">
        <f>IF(G685&lt;&gt;"",LOOKUP(G685,Personnel!$F$2:$F$1000,Personnel!$D$2:$D$1000),"")</f>
        <v/>
      </c>
      <c r="I685" s="4"/>
      <c r="J685" s="4"/>
      <c r="K685" s="79"/>
      <c r="L685" s="79"/>
      <c r="M685" s="4" t="str">
        <f>IF(Adresse[[#This Row],[Nombre de Boites ]]=SUM(Adresse[[#This Row],[Nombre de Distribués]:[Nombre de Non-Distribué ]]),"VRAI","ERREUR")</f>
        <v>ERREUR</v>
      </c>
    </row>
    <row r="686" spans="1:13" x14ac:dyDescent="0.3">
      <c r="A686" s="17" t="s">
        <v>10</v>
      </c>
      <c r="B686" s="17" t="s">
        <v>146</v>
      </c>
      <c r="C686" s="17" t="s">
        <v>30</v>
      </c>
      <c r="D686" s="17" t="s">
        <v>754</v>
      </c>
      <c r="E686" s="34" t="str">
        <f t="shared" si="10"/>
        <v>Saulnières | Lieu-Dit Les Quatre Vents</v>
      </c>
      <c r="F686" s="2">
        <v>2</v>
      </c>
      <c r="G686" s="2"/>
      <c r="H686" s="4" t="str">
        <f>IF(G686&lt;&gt;"",LOOKUP(G686,Personnel!$F$2:$F$1000,Personnel!$D$2:$D$1000),"")</f>
        <v/>
      </c>
      <c r="I686" s="4"/>
      <c r="J686" s="4"/>
      <c r="K686" s="79"/>
      <c r="L686" s="79"/>
      <c r="M686" s="4" t="str">
        <f>IF(Adresse[[#This Row],[Nombre de Boites ]]=SUM(Adresse[[#This Row],[Nombre de Distribués]:[Nombre de Non-Distribué ]]),"VRAI","ERREUR")</f>
        <v>ERREUR</v>
      </c>
    </row>
    <row r="687" spans="1:13" x14ac:dyDescent="0.3">
      <c r="A687" s="17" t="s">
        <v>10</v>
      </c>
      <c r="B687" s="17" t="s">
        <v>146</v>
      </c>
      <c r="C687" s="17" t="s">
        <v>27</v>
      </c>
      <c r="D687" s="17" t="s">
        <v>809</v>
      </c>
      <c r="E687" s="34" t="str">
        <f t="shared" si="10"/>
        <v>Saulnières | Lieu-Dit L' Etang de Régnier</v>
      </c>
      <c r="F687" s="2">
        <v>1</v>
      </c>
      <c r="G687" s="2"/>
      <c r="H687" s="4" t="str">
        <f>IF(G687&lt;&gt;"",LOOKUP(G687,Personnel!$F$2:$F$1000,Personnel!$D$2:$D$1000),"")</f>
        <v/>
      </c>
      <c r="I687" s="4"/>
      <c r="J687" s="4"/>
      <c r="K687" s="79"/>
      <c r="L687" s="79"/>
      <c r="M687" s="4" t="str">
        <f>IF(Adresse[[#This Row],[Nombre de Boites ]]=SUM(Adresse[[#This Row],[Nombre de Distribués]:[Nombre de Non-Distribué ]]),"VRAI","ERREUR")</f>
        <v>ERREUR</v>
      </c>
    </row>
    <row r="688" spans="1:13" x14ac:dyDescent="0.3">
      <c r="A688" s="17" t="s">
        <v>10</v>
      </c>
      <c r="B688" s="17" t="s">
        <v>146</v>
      </c>
      <c r="C688" s="17" t="s">
        <v>28</v>
      </c>
      <c r="D688" s="17" t="s">
        <v>810</v>
      </c>
      <c r="E688" s="34" t="str">
        <f t="shared" si="10"/>
        <v>Saulnières | Lieu-Dit La Rivière Breton</v>
      </c>
      <c r="F688" s="2">
        <v>4</v>
      </c>
      <c r="G688" s="2"/>
      <c r="H688" s="4" t="str">
        <f>IF(G688&lt;&gt;"",LOOKUP(G688,Personnel!$F$2:$F$1000,Personnel!$D$2:$D$1000),"")</f>
        <v/>
      </c>
      <c r="I688" s="4"/>
      <c r="J688" s="4"/>
      <c r="K688" s="79"/>
      <c r="L688" s="79"/>
      <c r="M688" s="4" t="str">
        <f>IF(Adresse[[#This Row],[Nombre de Boites ]]=SUM(Adresse[[#This Row],[Nombre de Distribués]:[Nombre de Non-Distribué ]]),"VRAI","ERREUR")</f>
        <v>ERREUR</v>
      </c>
    </row>
    <row r="689" spans="1:13" x14ac:dyDescent="0.3">
      <c r="A689" s="17" t="s">
        <v>10</v>
      </c>
      <c r="B689" s="17" t="s">
        <v>146</v>
      </c>
      <c r="C689" s="17" t="s">
        <v>28</v>
      </c>
      <c r="D689" s="17" t="s">
        <v>811</v>
      </c>
      <c r="E689" s="34" t="str">
        <f t="shared" si="10"/>
        <v>Saulnières | Lieu-Dit La Rivière Noyal</v>
      </c>
      <c r="F689" s="2">
        <v>6</v>
      </c>
      <c r="G689" s="2"/>
      <c r="H689" s="4" t="str">
        <f>IF(G689&lt;&gt;"",LOOKUP(G689,Personnel!$F$2:$F$1000,Personnel!$D$2:$D$1000),"")</f>
        <v/>
      </c>
      <c r="I689" s="4"/>
      <c r="J689" s="4"/>
      <c r="K689" s="79"/>
      <c r="L689" s="79"/>
      <c r="M689" s="4" t="str">
        <f>IF(Adresse[[#This Row],[Nombre de Boites ]]=SUM(Adresse[[#This Row],[Nombre de Distribués]:[Nombre de Non-Distribué ]]),"VRAI","ERREUR")</f>
        <v>ERREUR</v>
      </c>
    </row>
    <row r="690" spans="1:13" x14ac:dyDescent="0.3">
      <c r="A690" s="17" t="s">
        <v>10</v>
      </c>
      <c r="B690" s="17" t="s">
        <v>1</v>
      </c>
      <c r="C690" s="17" t="s">
        <v>25</v>
      </c>
      <c r="D690" s="17" t="s">
        <v>812</v>
      </c>
      <c r="E690" s="34" t="str">
        <f t="shared" si="10"/>
        <v>Saulnières | Rue Des Rosiers</v>
      </c>
      <c r="F690" s="2">
        <v>12</v>
      </c>
      <c r="G690" s="2"/>
      <c r="H690" s="4" t="str">
        <f>IF(G690&lt;&gt;"",LOOKUP(G690,Personnel!$F$2:$F$1000,Personnel!$D$2:$D$1000),"")</f>
        <v/>
      </c>
      <c r="I690" s="4"/>
      <c r="J690" s="4"/>
      <c r="K690" s="79"/>
      <c r="L690" s="79"/>
      <c r="M690" s="4" t="str">
        <f>IF(Adresse[[#This Row],[Nombre de Boites ]]=SUM(Adresse[[#This Row],[Nombre de Distribués]:[Nombre de Non-Distribué ]]),"VRAI","ERREUR")</f>
        <v>ERREUR</v>
      </c>
    </row>
    <row r="691" spans="1:13" x14ac:dyDescent="0.3">
      <c r="A691" s="17" t="s">
        <v>10</v>
      </c>
      <c r="B691" s="17" t="s">
        <v>1</v>
      </c>
      <c r="C691" s="17"/>
      <c r="D691" s="17" t="s">
        <v>450</v>
      </c>
      <c r="E691" s="34" t="str">
        <f t="shared" si="10"/>
        <v>Saulnières | Rue Saint Martin</v>
      </c>
      <c r="F691" s="2">
        <v>12</v>
      </c>
      <c r="G691" s="2"/>
      <c r="H691" s="4" t="str">
        <f>IF(G691&lt;&gt;"",LOOKUP(G691,Personnel!$F$2:$F$1000,Personnel!$D$2:$D$1000),"")</f>
        <v/>
      </c>
      <c r="I691" s="4"/>
      <c r="J691" s="4"/>
      <c r="K691" s="79"/>
      <c r="L691" s="79"/>
      <c r="M691" s="4" t="str">
        <f>IF(Adresse[[#This Row],[Nombre de Boites ]]=SUM(Adresse[[#This Row],[Nombre de Distribués]:[Nombre de Non-Distribué ]]),"VRAI","ERREUR")</f>
        <v>ERREUR</v>
      </c>
    </row>
    <row r="692" spans="1:13" x14ac:dyDescent="0.3">
      <c r="A692" s="17" t="s">
        <v>10</v>
      </c>
      <c r="B692" s="17" t="s">
        <v>1</v>
      </c>
      <c r="C692" s="17" t="s">
        <v>25</v>
      </c>
      <c r="D692" s="17" t="s">
        <v>813</v>
      </c>
      <c r="E692" s="34" t="str">
        <f t="shared" si="10"/>
        <v>Saulnières | Rue Des Salicornes</v>
      </c>
      <c r="F692" s="2">
        <v>11</v>
      </c>
      <c r="G692" s="2"/>
      <c r="H692" s="4" t="str">
        <f>IF(G692&lt;&gt;"",LOOKUP(G692,Personnel!$F$2:$F$1000,Personnel!$D$2:$D$1000),"")</f>
        <v/>
      </c>
      <c r="I692" s="4"/>
      <c r="J692" s="4"/>
      <c r="K692" s="79"/>
      <c r="L692" s="79"/>
      <c r="M692" s="4" t="str">
        <f>IF(Adresse[[#This Row],[Nombre de Boites ]]=SUM(Adresse[[#This Row],[Nombre de Distribués]:[Nombre de Non-Distribué ]]),"VRAI","ERREUR")</f>
        <v>ERREUR</v>
      </c>
    </row>
    <row r="693" spans="1:13" x14ac:dyDescent="0.3">
      <c r="A693" s="17" t="s">
        <v>10</v>
      </c>
      <c r="B693" s="17" t="s">
        <v>21</v>
      </c>
      <c r="C693" s="17" t="s">
        <v>30</v>
      </c>
      <c r="D693" s="17" t="s">
        <v>814</v>
      </c>
      <c r="E693" s="34" t="str">
        <f t="shared" si="10"/>
        <v>Saulnières | Z.A. Les Salines</v>
      </c>
      <c r="F693" s="2">
        <v>2</v>
      </c>
      <c r="G693" s="2"/>
      <c r="H693" s="4" t="str">
        <f>IF(G693&lt;&gt;"",LOOKUP(G693,Personnel!$F$2:$F$1000,Personnel!$D$2:$D$1000),"")</f>
        <v/>
      </c>
      <c r="I693" s="4"/>
      <c r="J693" s="4"/>
      <c r="K693" s="79"/>
      <c r="L693" s="79"/>
      <c r="M693" s="4" t="str">
        <f>IF(Adresse[[#This Row],[Nombre de Boites ]]=SUM(Adresse[[#This Row],[Nombre de Distribués]:[Nombre de Non-Distribué ]]),"VRAI","ERREUR")</f>
        <v>ERREUR</v>
      </c>
    </row>
    <row r="694" spans="1:13" x14ac:dyDescent="0.3">
      <c r="A694" s="17" t="s">
        <v>10</v>
      </c>
      <c r="B694" s="17" t="s">
        <v>1</v>
      </c>
      <c r="C694" s="17" t="s">
        <v>25</v>
      </c>
      <c r="D694" s="17" t="s">
        <v>815</v>
      </c>
      <c r="E694" s="34" t="str">
        <f t="shared" si="10"/>
        <v>Saulnières | Rue Des Saulniers</v>
      </c>
      <c r="F694" s="2">
        <v>6</v>
      </c>
      <c r="G694" s="2"/>
      <c r="H694" s="4" t="str">
        <f>IF(G694&lt;&gt;"",LOOKUP(G694,Personnel!$F$2:$F$1000,Personnel!$D$2:$D$1000),"")</f>
        <v/>
      </c>
      <c r="I694" s="4"/>
      <c r="J694" s="4"/>
      <c r="K694" s="79"/>
      <c r="L694" s="79"/>
      <c r="M694" s="4" t="str">
        <f>IF(Adresse[[#This Row],[Nombre de Boites ]]=SUM(Adresse[[#This Row],[Nombre de Distribués]:[Nombre de Non-Distribué ]]),"VRAI","ERREUR")</f>
        <v>ERREUR</v>
      </c>
    </row>
    <row r="695" spans="1:13" x14ac:dyDescent="0.3">
      <c r="A695" s="17" t="s">
        <v>10</v>
      </c>
      <c r="B695" s="17" t="s">
        <v>146</v>
      </c>
      <c r="C695" s="17" t="s">
        <v>28</v>
      </c>
      <c r="D695" s="17" t="s">
        <v>816</v>
      </c>
      <c r="E695" s="34" t="str">
        <f t="shared" si="10"/>
        <v>Saulnières | Lieu-Dit La Sorais</v>
      </c>
      <c r="F695" s="2">
        <v>5</v>
      </c>
      <c r="G695" s="2"/>
      <c r="H695" s="4" t="str">
        <f>IF(G695&lt;&gt;"",LOOKUP(G695,Personnel!$F$2:$F$1000,Personnel!$D$2:$D$1000),"")</f>
        <v/>
      </c>
      <c r="I695" s="4"/>
      <c r="J695" s="4"/>
      <c r="K695" s="79"/>
      <c r="L695" s="79"/>
      <c r="M695" s="4" t="str">
        <f>IF(Adresse[[#This Row],[Nombre de Boites ]]=SUM(Adresse[[#This Row],[Nombre de Distribués]:[Nombre de Non-Distribué ]]),"VRAI","ERREUR")</f>
        <v>ERREUR</v>
      </c>
    </row>
    <row r="696" spans="1:13" x14ac:dyDescent="0.3">
      <c r="A696" s="17" t="s">
        <v>10</v>
      </c>
      <c r="B696" s="17" t="s">
        <v>146</v>
      </c>
      <c r="C696" s="17" t="s">
        <v>28</v>
      </c>
      <c r="D696" s="17" t="s">
        <v>817</v>
      </c>
      <c r="E696" s="34" t="str">
        <f t="shared" si="10"/>
        <v>Saulnières | Lieu-Dit La Tennehais</v>
      </c>
      <c r="F696" s="2">
        <v>7</v>
      </c>
      <c r="G696" s="2"/>
      <c r="H696" s="4" t="str">
        <f>IF(G696&lt;&gt;"",LOOKUP(G696,Personnel!$F$2:$F$1000,Personnel!$D$2:$D$1000),"")</f>
        <v/>
      </c>
      <c r="I696" s="4"/>
      <c r="J696" s="4"/>
      <c r="K696" s="79"/>
      <c r="L696" s="79"/>
      <c r="M696" s="4" t="str">
        <f>IF(Adresse[[#This Row],[Nombre de Boites ]]=SUM(Adresse[[#This Row],[Nombre de Distribués]:[Nombre de Non-Distribué ]]),"VRAI","ERREUR")</f>
        <v>ERREUR</v>
      </c>
    </row>
    <row r="697" spans="1:13" x14ac:dyDescent="0.3">
      <c r="A697" s="17" t="s">
        <v>10</v>
      </c>
      <c r="B697" s="17" t="s">
        <v>19</v>
      </c>
      <c r="C697" s="17" t="s">
        <v>26</v>
      </c>
      <c r="D697" s="17" t="s">
        <v>818</v>
      </c>
      <c r="E697" s="34" t="str">
        <f t="shared" si="10"/>
        <v>Saulnières | Résidence Du Tilleul</v>
      </c>
      <c r="F697" s="2">
        <v>11</v>
      </c>
      <c r="G697" s="2"/>
      <c r="H697" s="4" t="str">
        <f>IF(G697&lt;&gt;"",LOOKUP(G697,Personnel!$F$2:$F$1000,Personnel!$D$2:$D$1000),"")</f>
        <v/>
      </c>
      <c r="I697" s="4"/>
      <c r="J697" s="4"/>
      <c r="K697" s="79"/>
      <c r="L697" s="79"/>
      <c r="M697" s="4" t="str">
        <f>IF(Adresse[[#This Row],[Nombre de Boites ]]=SUM(Adresse[[#This Row],[Nombre de Distribués]:[Nombre de Non-Distribué ]]),"VRAI","ERREUR")</f>
        <v>ERREUR</v>
      </c>
    </row>
    <row r="698" spans="1:13" x14ac:dyDescent="0.3">
      <c r="A698" s="17" t="s">
        <v>10</v>
      </c>
      <c r="B698" s="17" t="s">
        <v>146</v>
      </c>
      <c r="C698" s="17" t="s">
        <v>28</v>
      </c>
      <c r="D698" s="17" t="s">
        <v>819</v>
      </c>
      <c r="E698" s="34" t="str">
        <f t="shared" si="10"/>
        <v>Saulnières | Lieu-Dit La Touche</v>
      </c>
      <c r="F698" s="2">
        <v>1</v>
      </c>
      <c r="G698" s="2"/>
      <c r="H698" s="4" t="str">
        <f>IF(G698&lt;&gt;"",LOOKUP(G698,Personnel!$F$2:$F$1000,Personnel!$D$2:$D$1000),"")</f>
        <v/>
      </c>
      <c r="I698" s="4"/>
      <c r="J698" s="4"/>
      <c r="K698" s="79"/>
      <c r="L698" s="79"/>
      <c r="M698" s="4" t="str">
        <f>IF(Adresse[[#This Row],[Nombre de Boites ]]=SUM(Adresse[[#This Row],[Nombre de Distribués]:[Nombre de Non-Distribué ]]),"VRAI","ERREUR")</f>
        <v>ERREUR</v>
      </c>
    </row>
    <row r="699" spans="1:13" x14ac:dyDescent="0.3">
      <c r="A699" s="17" t="s">
        <v>10</v>
      </c>
      <c r="B699" s="17" t="s">
        <v>146</v>
      </c>
      <c r="C699" s="17" t="s">
        <v>29</v>
      </c>
      <c r="D699" s="17" t="s">
        <v>820</v>
      </c>
      <c r="E699" s="34" t="str">
        <f t="shared" si="10"/>
        <v>Saulnières | Lieu-Dit Le Tremble</v>
      </c>
      <c r="F699" s="2">
        <v>1</v>
      </c>
      <c r="G699" s="2"/>
      <c r="H699" s="4" t="str">
        <f>IF(G699&lt;&gt;"",LOOKUP(G699,Personnel!$F$2:$F$1000,Personnel!$D$2:$D$1000),"")</f>
        <v/>
      </c>
      <c r="I699" s="4"/>
      <c r="J699" s="4"/>
      <c r="K699" s="79"/>
      <c r="L699" s="79"/>
      <c r="M699" s="4" t="str">
        <f>IF(Adresse[[#This Row],[Nombre de Boites ]]=SUM(Adresse[[#This Row],[Nombre de Distribués]:[Nombre de Non-Distribué ]]),"VRAI","ERREUR")</f>
        <v>ERREUR</v>
      </c>
    </row>
    <row r="700" spans="1:13" x14ac:dyDescent="0.3">
      <c r="A700" s="17" t="s">
        <v>10</v>
      </c>
      <c r="B700" s="17" t="s">
        <v>146</v>
      </c>
      <c r="C700" s="17" t="s">
        <v>28</v>
      </c>
      <c r="D700" s="17" t="s">
        <v>821</v>
      </c>
      <c r="E700" s="34" t="str">
        <f t="shared" si="10"/>
        <v>Saulnières | Lieu-Dit La Vieille Cour</v>
      </c>
      <c r="F700" s="2">
        <v>3</v>
      </c>
      <c r="G700" s="2"/>
      <c r="H700" s="4" t="str">
        <f>IF(G700&lt;&gt;"",LOOKUP(G700,Personnel!$F$2:$F$1000,Personnel!$D$2:$D$1000),"")</f>
        <v/>
      </c>
      <c r="I700" s="4"/>
      <c r="J700" s="4"/>
      <c r="K700" s="79"/>
      <c r="L700" s="79"/>
      <c r="M700" s="4" t="str">
        <f>IF(Adresse[[#This Row],[Nombre de Boites ]]=SUM(Adresse[[#This Row],[Nombre de Distribués]:[Nombre de Non-Distribué ]]),"VRAI","ERREUR")</f>
        <v>ERREUR</v>
      </c>
    </row>
    <row r="701" spans="1:13" x14ac:dyDescent="0.3">
      <c r="A701" s="17" t="s">
        <v>10</v>
      </c>
      <c r="B701" s="17" t="s">
        <v>1</v>
      </c>
      <c r="C701" s="17" t="s">
        <v>26</v>
      </c>
      <c r="D701" s="17" t="s">
        <v>822</v>
      </c>
      <c r="E701" s="34" t="str">
        <f t="shared" si="10"/>
        <v>Saulnières | Rue Du Vieux Bourg</v>
      </c>
      <c r="F701" s="2">
        <v>6</v>
      </c>
      <c r="G701" s="2"/>
      <c r="H701" s="4" t="str">
        <f>IF(G701&lt;&gt;"",LOOKUP(G701,Personnel!$F$2:$F$1000,Personnel!$D$2:$D$1000),"")</f>
        <v/>
      </c>
      <c r="I701" s="4"/>
      <c r="J701" s="4"/>
      <c r="K701" s="79"/>
      <c r="L701" s="79"/>
      <c r="M701" s="4" t="str">
        <f>IF(Adresse[[#This Row],[Nombre de Boites ]]=SUM(Adresse[[#This Row],[Nombre de Distribués]:[Nombre de Non-Distribué ]]),"VRAI","ERREUR")</f>
        <v>ERREUR</v>
      </c>
    </row>
    <row r="702" spans="1:13" x14ac:dyDescent="0.3">
      <c r="A702" s="17" t="s">
        <v>10</v>
      </c>
      <c r="B702" s="17" t="s">
        <v>146</v>
      </c>
      <c r="C702" s="17"/>
      <c r="D702" s="17" t="s">
        <v>823</v>
      </c>
      <c r="E702" s="34" t="str">
        <f t="shared" si="10"/>
        <v>Saulnières | Lieu-Dit Villeneuve</v>
      </c>
      <c r="F702" s="2">
        <v>1</v>
      </c>
      <c r="G702" s="2"/>
      <c r="H702" s="4" t="str">
        <f>IF(G702&lt;&gt;"",LOOKUP(G702,Personnel!$F$2:$F$1000,Personnel!$D$2:$D$1000),"")</f>
        <v/>
      </c>
      <c r="I702" s="4"/>
      <c r="J702" s="4"/>
      <c r="K702" s="79"/>
      <c r="L702" s="79"/>
      <c r="M702" s="4" t="str">
        <f>IF(Adresse[[#This Row],[Nombre de Boites ]]=SUM(Adresse[[#This Row],[Nombre de Distribués]:[Nombre de Non-Distribué ]]),"VRAI","ERREUR")</f>
        <v>ERREUR</v>
      </c>
    </row>
    <row r="703" spans="1:13" x14ac:dyDescent="0.3">
      <c r="A703" s="17" t="s">
        <v>10</v>
      </c>
      <c r="B703" s="17" t="s">
        <v>15</v>
      </c>
      <c r="C703" s="17" t="s">
        <v>26</v>
      </c>
      <c r="D703" s="17" t="s">
        <v>487</v>
      </c>
      <c r="E703" s="34" t="str">
        <f t="shared" si="10"/>
        <v>Saulnières | Impasse Du Vivier</v>
      </c>
      <c r="F703" s="2">
        <v>8</v>
      </c>
      <c r="G703" s="2"/>
      <c r="H703" s="4" t="str">
        <f>IF(G703&lt;&gt;"",LOOKUP(G703,Personnel!$F$2:$F$1000,Personnel!$D$2:$D$1000),"")</f>
        <v/>
      </c>
      <c r="I703" s="4"/>
      <c r="J703" s="4"/>
      <c r="K703" s="79"/>
      <c r="L703" s="79"/>
      <c r="M703" s="135" t="str">
        <f>IF(Adresse[[#This Row],[Nombre de Boites ]]=SUM(Adresse[[#This Row],[Nombre de Distribués]:[Nombre de Non-Distribué ]]),"VRAI","ERREUR")</f>
        <v>ERREUR</v>
      </c>
    </row>
  </sheetData>
  <conditionalFormatting sqref="A2:A703">
    <cfRule type="containsText" dxfId="25" priority="3" operator="containsText" text="Saulnières">
      <formula>NOT(ISERROR(SEARCH("Saulnières",A2)))</formula>
    </cfRule>
    <cfRule type="containsText" dxfId="24" priority="4" operator="containsText" text="Janzé">
      <formula>NOT(ISERROR(SEARCH("Janzé",A2)))</formula>
    </cfRule>
    <cfRule type="containsText" dxfId="23" priority="5" operator="containsText" text="Essé">
      <formula>NOT(ISERROR(SEARCH("Essé",A2)))</formula>
    </cfRule>
    <cfRule type="containsText" dxfId="22" priority="6" operator="containsText" text="Brie">
      <formula>NOT(ISERROR(SEARCH("Brie",A2)))</formula>
    </cfRule>
    <cfRule type="containsText" dxfId="21" priority="7" operator="containsText" text="Amanlis">
      <formula>NOT(ISERROR(SEARCH("Amanlis",A2)))</formula>
    </cfRule>
  </conditionalFormatting>
  <conditionalFormatting sqref="M1:M1048576">
    <cfRule type="containsText" dxfId="20" priority="1" operator="containsText" text="Erreur">
      <formula>NOT(ISERROR(SEARCH("Erreur",M1)))</formula>
    </cfRule>
    <cfRule type="containsText" dxfId="19" priority="2" operator="containsText" text="VRAI">
      <formula>NOT(ISERROR(SEARCH("VRAI",M1)))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 de Données'!$A$2:$A$6</xm:f>
          </x14:formula1>
          <xm:sqref>A2:A703</xm:sqref>
        </x14:dataValidation>
        <x14:dataValidation type="list" allowBlank="1" showInputMessage="1" showErrorMessage="1">
          <x14:formula1>
            <xm:f>'Liste de Données'!$B$2:$B$15</xm:f>
          </x14:formula1>
          <xm:sqref>B2:B703</xm:sqref>
        </x14:dataValidation>
        <x14:dataValidation type="list" allowBlank="1" showInputMessage="1" showErrorMessage="1">
          <x14:formula1>
            <xm:f>'Liste de Données'!$C$2:$C$11</xm:f>
          </x14:formula1>
          <xm:sqref>C3:C703</xm:sqref>
        </x14:dataValidation>
        <x14:dataValidation type="list" allowBlank="1" showInputMessage="1" showErrorMessage="1">
          <x14:formula1>
            <xm:f>'Liste de Données'!$C$2:$C$12</xm:f>
          </x14:formula1>
          <xm:sqref>C2</xm:sqref>
        </x14:dataValidation>
        <x14:dataValidation type="list" allowBlank="1" showInputMessage="1" showErrorMessage="1">
          <x14:formula1>
            <xm:f>'Liste de Données'!$G$2:$G$61</xm:f>
          </x14:formula1>
          <xm:sqref>G2:G703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A1:F56"/>
  <sheetViews>
    <sheetView tabSelected="1" topLeftCell="A4" workbookViewId="0">
      <selection activeCell="H10" sqref="H10"/>
    </sheetView>
  </sheetViews>
  <sheetFormatPr baseColWidth="10" defaultRowHeight="14.4" x14ac:dyDescent="0.3"/>
  <cols>
    <col min="1" max="1" width="12.77734375" customWidth="1"/>
    <col min="2" max="2" width="17.44140625" customWidth="1"/>
    <col min="3" max="3" width="16.88671875" customWidth="1"/>
    <col min="4" max="4" width="25.5546875" customWidth="1"/>
    <col min="5" max="5" width="18.5546875" customWidth="1"/>
    <col min="6" max="6" width="23.109375" customWidth="1"/>
  </cols>
  <sheetData>
    <row r="1" spans="1:6" ht="15.6" x14ac:dyDescent="0.3">
      <c r="A1" s="6" t="s">
        <v>84</v>
      </c>
      <c r="B1" s="5" t="s">
        <v>33</v>
      </c>
      <c r="C1" s="6" t="s">
        <v>34</v>
      </c>
      <c r="D1" s="6" t="s">
        <v>35</v>
      </c>
      <c r="E1" s="7" t="s">
        <v>123</v>
      </c>
      <c r="F1" s="7" t="s">
        <v>5</v>
      </c>
    </row>
    <row r="2" spans="1:6" s="11" customFormat="1" ht="13.8" x14ac:dyDescent="0.3">
      <c r="A2" s="13" t="s">
        <v>124</v>
      </c>
      <c r="B2" s="8" t="s">
        <v>36</v>
      </c>
      <c r="C2" s="9" t="s">
        <v>37</v>
      </c>
      <c r="D2" s="9" t="str">
        <f t="shared" ref="D2:D33" si="0" xml:space="preserve"> B2 &amp; " " &amp; C2</f>
        <v>ALIX Laurent</v>
      </c>
      <c r="E2" s="10" t="s">
        <v>124</v>
      </c>
      <c r="F2" s="10"/>
    </row>
    <row r="3" spans="1:6" s="12" customFormat="1" x14ac:dyDescent="0.3">
      <c r="A3" s="13" t="s">
        <v>124</v>
      </c>
      <c r="B3" s="8" t="s">
        <v>38</v>
      </c>
      <c r="C3" s="9" t="s">
        <v>39</v>
      </c>
      <c r="D3" s="9" t="str">
        <f t="shared" si="0"/>
        <v>AUBRY Christophe</v>
      </c>
      <c r="E3" s="14" t="s">
        <v>124</v>
      </c>
      <c r="F3" s="10"/>
    </row>
    <row r="4" spans="1:6" x14ac:dyDescent="0.3">
      <c r="A4" s="13" t="s">
        <v>124</v>
      </c>
      <c r="B4" s="8" t="s">
        <v>40</v>
      </c>
      <c r="C4" s="9" t="s">
        <v>41</v>
      </c>
      <c r="D4" s="9" t="str">
        <f t="shared" si="0"/>
        <v>AULNETTE Romain</v>
      </c>
      <c r="E4" s="14" t="s">
        <v>124</v>
      </c>
      <c r="F4" s="10"/>
    </row>
    <row r="5" spans="1:6" x14ac:dyDescent="0.3">
      <c r="A5" s="13" t="s">
        <v>124</v>
      </c>
      <c r="B5" s="8" t="s">
        <v>42</v>
      </c>
      <c r="C5" s="9" t="s">
        <v>43</v>
      </c>
      <c r="D5" s="9" t="str">
        <f t="shared" si="0"/>
        <v>BARBOU Quentin</v>
      </c>
      <c r="E5" s="14" t="s">
        <v>124</v>
      </c>
      <c r="F5" s="10"/>
    </row>
    <row r="6" spans="1:6" x14ac:dyDescent="0.3">
      <c r="A6" s="13" t="s">
        <v>124</v>
      </c>
      <c r="B6" s="8" t="s">
        <v>44</v>
      </c>
      <c r="C6" s="9" t="s">
        <v>45</v>
      </c>
      <c r="D6" s="9" t="str">
        <f t="shared" si="0"/>
        <v>BONNAMY Stephen</v>
      </c>
      <c r="E6" s="14" t="s">
        <v>124</v>
      </c>
      <c r="F6" s="10"/>
    </row>
    <row r="7" spans="1:6" x14ac:dyDescent="0.3">
      <c r="A7" s="13" t="s">
        <v>124</v>
      </c>
      <c r="B7" s="8" t="s">
        <v>46</v>
      </c>
      <c r="C7" s="9" t="s">
        <v>47</v>
      </c>
      <c r="D7" s="9" t="str">
        <f t="shared" si="0"/>
        <v>BOURGOGNE Damien</v>
      </c>
      <c r="E7" s="14" t="s">
        <v>124</v>
      </c>
      <c r="F7" s="10"/>
    </row>
    <row r="8" spans="1:6" x14ac:dyDescent="0.3">
      <c r="A8" s="13" t="s">
        <v>124</v>
      </c>
      <c r="B8" s="8" t="s">
        <v>48</v>
      </c>
      <c r="C8" s="9" t="s">
        <v>49</v>
      </c>
      <c r="D8" s="9" t="str">
        <f t="shared" si="0"/>
        <v>CELLIER Estelle</v>
      </c>
      <c r="E8" s="14" t="s">
        <v>124</v>
      </c>
      <c r="F8" s="10"/>
    </row>
    <row r="9" spans="1:6" x14ac:dyDescent="0.3">
      <c r="A9" s="13" t="s">
        <v>124</v>
      </c>
      <c r="B9" s="8" t="s">
        <v>118</v>
      </c>
      <c r="C9" s="9" t="s">
        <v>117</v>
      </c>
      <c r="D9" s="9" t="str">
        <f t="shared" si="0"/>
        <v>CHARAUD Pierre</v>
      </c>
      <c r="E9" s="14" t="s">
        <v>124</v>
      </c>
      <c r="F9" s="10"/>
    </row>
    <row r="10" spans="1:6" x14ac:dyDescent="0.3">
      <c r="A10" s="13" t="s">
        <v>124</v>
      </c>
      <c r="B10" s="8" t="s">
        <v>54</v>
      </c>
      <c r="C10" s="9" t="s">
        <v>55</v>
      </c>
      <c r="D10" s="9" t="str">
        <f t="shared" si="0"/>
        <v>DUCLOS Bertrand</v>
      </c>
      <c r="E10" s="14" t="s">
        <v>124</v>
      </c>
      <c r="F10" s="10"/>
    </row>
    <row r="11" spans="1:6" x14ac:dyDescent="0.3">
      <c r="A11" s="13" t="s">
        <v>124</v>
      </c>
      <c r="B11" s="8" t="s">
        <v>56</v>
      </c>
      <c r="C11" s="9" t="s">
        <v>57</v>
      </c>
      <c r="D11" s="9" t="str">
        <f t="shared" si="0"/>
        <v>FAUVEL Claire</v>
      </c>
      <c r="E11" s="14" t="s">
        <v>124</v>
      </c>
      <c r="F11" s="10"/>
    </row>
    <row r="12" spans="1:6" x14ac:dyDescent="0.3">
      <c r="A12" s="13" t="s">
        <v>126</v>
      </c>
      <c r="B12" s="8" t="s">
        <v>58</v>
      </c>
      <c r="C12" s="9" t="s">
        <v>59</v>
      </c>
      <c r="D12" s="9" t="str">
        <f t="shared" si="0"/>
        <v>FONTAINE Baptiste</v>
      </c>
      <c r="E12" s="14" t="s">
        <v>124</v>
      </c>
      <c r="F12" s="10"/>
    </row>
    <row r="13" spans="1:6" x14ac:dyDescent="0.3">
      <c r="A13" s="13" t="s">
        <v>124</v>
      </c>
      <c r="B13" s="8" t="s">
        <v>60</v>
      </c>
      <c r="C13" s="9" t="s">
        <v>62</v>
      </c>
      <c r="D13" s="9" t="str">
        <f t="shared" si="0"/>
        <v>FROSTIN William</v>
      </c>
      <c r="E13" s="14" t="s">
        <v>124</v>
      </c>
      <c r="F13" s="10"/>
    </row>
    <row r="14" spans="1:6" x14ac:dyDescent="0.3">
      <c r="A14" s="13" t="s">
        <v>124</v>
      </c>
      <c r="B14" s="8" t="s">
        <v>60</v>
      </c>
      <c r="C14" s="9" t="s">
        <v>61</v>
      </c>
      <c r="D14" s="9" t="str">
        <f t="shared" si="0"/>
        <v>FROSTIN Yann</v>
      </c>
      <c r="E14" s="14" t="s">
        <v>124</v>
      </c>
      <c r="F14" s="10"/>
    </row>
    <row r="15" spans="1:6" x14ac:dyDescent="0.3">
      <c r="A15" s="13" t="s">
        <v>124</v>
      </c>
      <c r="B15" s="8" t="s">
        <v>63</v>
      </c>
      <c r="C15" s="9" t="s">
        <v>64</v>
      </c>
      <c r="D15" s="9" t="str">
        <f t="shared" si="0"/>
        <v>GAUNIER Jean-Claude</v>
      </c>
      <c r="E15" s="14" t="s">
        <v>124</v>
      </c>
      <c r="F15" s="10"/>
    </row>
    <row r="16" spans="1:6" x14ac:dyDescent="0.3">
      <c r="A16" s="13" t="s">
        <v>124</v>
      </c>
      <c r="B16" s="8" t="s">
        <v>65</v>
      </c>
      <c r="C16" s="9" t="s">
        <v>66</v>
      </c>
      <c r="D16" s="9" t="str">
        <f t="shared" si="0"/>
        <v>GAUTHIER Sébastien</v>
      </c>
      <c r="E16" s="14" t="s">
        <v>124</v>
      </c>
      <c r="F16" s="10"/>
    </row>
    <row r="17" spans="1:6" x14ac:dyDescent="0.3">
      <c r="A17" s="13" t="s">
        <v>124</v>
      </c>
      <c r="B17" s="8" t="s">
        <v>67</v>
      </c>
      <c r="C17" s="9" t="s">
        <v>68</v>
      </c>
      <c r="D17" s="9" t="str">
        <f t="shared" si="0"/>
        <v>GIRARD Mikaël</v>
      </c>
      <c r="E17" s="14" t="s">
        <v>124</v>
      </c>
      <c r="F17" s="10"/>
    </row>
    <row r="18" spans="1:6" x14ac:dyDescent="0.3">
      <c r="A18" s="13" t="s">
        <v>124</v>
      </c>
      <c r="B18" s="8" t="s">
        <v>69</v>
      </c>
      <c r="C18" s="9" t="s">
        <v>70</v>
      </c>
      <c r="D18" s="9" t="str">
        <f t="shared" si="0"/>
        <v>GODAIS Florian</v>
      </c>
      <c r="E18" s="14" t="s">
        <v>124</v>
      </c>
      <c r="F18" s="10"/>
    </row>
    <row r="19" spans="1:6" x14ac:dyDescent="0.3">
      <c r="A19" s="13" t="s">
        <v>124</v>
      </c>
      <c r="B19" s="8" t="s">
        <v>71</v>
      </c>
      <c r="C19" s="9" t="s">
        <v>72</v>
      </c>
      <c r="D19" s="9" t="str">
        <f t="shared" si="0"/>
        <v>GODET Tom</v>
      </c>
      <c r="E19" s="14" t="s">
        <v>124</v>
      </c>
      <c r="F19" s="10"/>
    </row>
    <row r="20" spans="1:6" x14ac:dyDescent="0.3">
      <c r="A20" s="13" t="s">
        <v>124</v>
      </c>
      <c r="B20" s="8" t="s">
        <v>74</v>
      </c>
      <c r="C20" s="9" t="s">
        <v>73</v>
      </c>
      <c r="D20" s="9" t="str">
        <f t="shared" si="0"/>
        <v>GUERINEL Mathieu</v>
      </c>
      <c r="E20" s="14" t="s">
        <v>124</v>
      </c>
      <c r="F20" s="10"/>
    </row>
    <row r="21" spans="1:6" x14ac:dyDescent="0.3">
      <c r="A21" s="13" t="s">
        <v>124</v>
      </c>
      <c r="B21" s="8" t="s">
        <v>75</v>
      </c>
      <c r="C21" s="9" t="s">
        <v>76</v>
      </c>
      <c r="D21" s="9" t="str">
        <f t="shared" si="0"/>
        <v>GUINE Ronan</v>
      </c>
      <c r="E21" s="14" t="s">
        <v>124</v>
      </c>
      <c r="F21" s="10"/>
    </row>
    <row r="22" spans="1:6" x14ac:dyDescent="0.3">
      <c r="A22" s="13" t="s">
        <v>124</v>
      </c>
      <c r="B22" s="8" t="s">
        <v>77</v>
      </c>
      <c r="C22" s="9" t="s">
        <v>78</v>
      </c>
      <c r="D22" s="9" t="str">
        <f t="shared" si="0"/>
        <v>HAUBOIS Samuel</v>
      </c>
      <c r="E22" s="14" t="s">
        <v>124</v>
      </c>
      <c r="F22" s="10"/>
    </row>
    <row r="23" spans="1:6" x14ac:dyDescent="0.3">
      <c r="A23" s="13" t="s">
        <v>124</v>
      </c>
      <c r="B23" s="8" t="s">
        <v>79</v>
      </c>
      <c r="C23" s="9" t="s">
        <v>80</v>
      </c>
      <c r="D23" s="9" t="str">
        <f t="shared" si="0"/>
        <v>HUDON Ludovic</v>
      </c>
      <c r="E23" s="14" t="s">
        <v>124</v>
      </c>
      <c r="F23" s="10"/>
    </row>
    <row r="24" spans="1:6" x14ac:dyDescent="0.3">
      <c r="A24" s="13" t="s">
        <v>124</v>
      </c>
      <c r="B24" s="8" t="s">
        <v>81</v>
      </c>
      <c r="C24" s="9" t="s">
        <v>82</v>
      </c>
      <c r="D24" s="9" t="str">
        <f t="shared" si="0"/>
        <v>HUET Mathias</v>
      </c>
      <c r="E24" s="14" t="s">
        <v>124</v>
      </c>
      <c r="F24" s="10"/>
    </row>
    <row r="25" spans="1:6" x14ac:dyDescent="0.3">
      <c r="A25" s="13" t="s">
        <v>124</v>
      </c>
      <c r="B25" s="8" t="s">
        <v>81</v>
      </c>
      <c r="C25" s="9" t="s">
        <v>83</v>
      </c>
      <c r="D25" s="9" t="str">
        <f t="shared" si="0"/>
        <v>HUET Stéphane</v>
      </c>
      <c r="E25" s="14" t="s">
        <v>124</v>
      </c>
      <c r="F25" s="10"/>
    </row>
    <row r="26" spans="1:6" x14ac:dyDescent="0.3">
      <c r="A26" s="13" t="s">
        <v>124</v>
      </c>
      <c r="B26" s="8" t="s">
        <v>89</v>
      </c>
      <c r="C26" s="9" t="s">
        <v>90</v>
      </c>
      <c r="D26" s="9" t="str">
        <f t="shared" si="0"/>
        <v>KEREBEL Jérémie</v>
      </c>
      <c r="E26" s="14" t="s">
        <v>124</v>
      </c>
      <c r="F26" s="10"/>
    </row>
    <row r="27" spans="1:6" x14ac:dyDescent="0.3">
      <c r="A27" s="13" t="s">
        <v>124</v>
      </c>
      <c r="B27" s="8" t="s">
        <v>91</v>
      </c>
      <c r="C27" s="9" t="s">
        <v>92</v>
      </c>
      <c r="D27" s="9" t="str">
        <f t="shared" si="0"/>
        <v>LAUTE Morgan</v>
      </c>
      <c r="E27" s="14" t="s">
        <v>124</v>
      </c>
      <c r="F27" s="10"/>
    </row>
    <row r="28" spans="1:6" x14ac:dyDescent="0.3">
      <c r="A28" s="13" t="s">
        <v>124</v>
      </c>
      <c r="B28" s="8" t="s">
        <v>93</v>
      </c>
      <c r="C28" s="9" t="s">
        <v>92</v>
      </c>
      <c r="D28" s="9" t="str">
        <f t="shared" si="0"/>
        <v>LE GUILLOU Morgan</v>
      </c>
      <c r="E28" s="14" t="s">
        <v>124</v>
      </c>
      <c r="F28" s="10"/>
    </row>
    <row r="29" spans="1:6" x14ac:dyDescent="0.3">
      <c r="A29" s="13" t="s">
        <v>124</v>
      </c>
      <c r="B29" s="8" t="s">
        <v>94</v>
      </c>
      <c r="C29" s="9" t="s">
        <v>39</v>
      </c>
      <c r="D29" s="9" t="str">
        <f t="shared" si="0"/>
        <v>MARTIN Christophe</v>
      </c>
      <c r="E29" s="14" t="s">
        <v>124</v>
      </c>
      <c r="F29" s="10"/>
    </row>
    <row r="30" spans="1:6" x14ac:dyDescent="0.3">
      <c r="A30" s="13" t="s">
        <v>124</v>
      </c>
      <c r="B30" s="8" t="s">
        <v>94</v>
      </c>
      <c r="C30" s="9" t="s">
        <v>95</v>
      </c>
      <c r="D30" s="9" t="str">
        <f t="shared" si="0"/>
        <v>MARTIN Fabien</v>
      </c>
      <c r="E30" s="14" t="s">
        <v>124</v>
      </c>
      <c r="F30" s="10"/>
    </row>
    <row r="31" spans="1:6" x14ac:dyDescent="0.3">
      <c r="A31" s="13" t="s">
        <v>124</v>
      </c>
      <c r="B31" s="8" t="s">
        <v>96</v>
      </c>
      <c r="C31" s="9" t="s">
        <v>41</v>
      </c>
      <c r="D31" s="9" t="str">
        <f t="shared" si="0"/>
        <v>MASSE Romain</v>
      </c>
      <c r="E31" s="14" t="s">
        <v>124</v>
      </c>
      <c r="F31" s="10"/>
    </row>
    <row r="32" spans="1:6" x14ac:dyDescent="0.3">
      <c r="A32" s="13" t="s">
        <v>124</v>
      </c>
      <c r="B32" s="8" t="s">
        <v>97</v>
      </c>
      <c r="C32" s="9" t="s">
        <v>98</v>
      </c>
      <c r="D32" s="9" t="str">
        <f t="shared" si="0"/>
        <v>MENARD Nicolas</v>
      </c>
      <c r="E32" s="14" t="s">
        <v>124</v>
      </c>
      <c r="F32" s="10"/>
    </row>
    <row r="33" spans="1:6" x14ac:dyDescent="0.3">
      <c r="A33" s="13" t="s">
        <v>124</v>
      </c>
      <c r="B33" s="8" t="s">
        <v>119</v>
      </c>
      <c r="C33" s="9" t="s">
        <v>120</v>
      </c>
      <c r="D33" s="9" t="str">
        <f t="shared" si="0"/>
        <v>MOLLET Meggane</v>
      </c>
      <c r="E33" s="14" t="s">
        <v>124</v>
      </c>
      <c r="F33" s="10"/>
    </row>
    <row r="34" spans="1:6" x14ac:dyDescent="0.3">
      <c r="A34" s="13" t="s">
        <v>124</v>
      </c>
      <c r="B34" s="8" t="s">
        <v>99</v>
      </c>
      <c r="C34" s="9" t="s">
        <v>100</v>
      </c>
      <c r="D34" s="9" t="str">
        <f t="shared" ref="D34:D56" si="1" xml:space="preserve"> B34 &amp; " " &amp; C34</f>
        <v>NORMAND Eloise</v>
      </c>
      <c r="E34" s="14" t="s">
        <v>124</v>
      </c>
      <c r="F34" s="10"/>
    </row>
    <row r="35" spans="1:6" x14ac:dyDescent="0.3">
      <c r="A35" s="13" t="s">
        <v>124</v>
      </c>
      <c r="B35" s="8" t="s">
        <v>101</v>
      </c>
      <c r="C35" s="9" t="s">
        <v>102</v>
      </c>
      <c r="D35" s="9" t="str">
        <f t="shared" si="1"/>
        <v>PEYS Yhoan</v>
      </c>
      <c r="E35" s="14" t="s">
        <v>124</v>
      </c>
      <c r="F35" s="10"/>
    </row>
    <row r="36" spans="1:6" x14ac:dyDescent="0.3">
      <c r="A36" s="13" t="s">
        <v>124</v>
      </c>
      <c r="B36" s="8" t="s">
        <v>121</v>
      </c>
      <c r="C36" s="9" t="s">
        <v>122</v>
      </c>
      <c r="D36" s="9" t="str">
        <f t="shared" si="1"/>
        <v>POIRIER Valentin</v>
      </c>
      <c r="E36" s="14" t="s">
        <v>124</v>
      </c>
      <c r="F36" s="10"/>
    </row>
    <row r="37" spans="1:6" x14ac:dyDescent="0.3">
      <c r="A37" s="13" t="s">
        <v>124</v>
      </c>
      <c r="B37" s="8" t="s">
        <v>105</v>
      </c>
      <c r="C37" s="9" t="s">
        <v>61</v>
      </c>
      <c r="D37" s="9" t="str">
        <f t="shared" si="1"/>
        <v>POLIGNE Yann</v>
      </c>
      <c r="E37" s="14" t="s">
        <v>124</v>
      </c>
      <c r="F37" s="10"/>
    </row>
    <row r="38" spans="1:6" x14ac:dyDescent="0.3">
      <c r="A38" s="13" t="s">
        <v>124</v>
      </c>
      <c r="B38" s="8" t="s">
        <v>106</v>
      </c>
      <c r="C38" s="9" t="s">
        <v>107</v>
      </c>
      <c r="D38" s="9" t="str">
        <f t="shared" si="1"/>
        <v>PRODHOMME Emannuel</v>
      </c>
      <c r="E38" s="14" t="s">
        <v>124</v>
      </c>
      <c r="F38" s="10"/>
    </row>
    <row r="39" spans="1:6" x14ac:dyDescent="0.3">
      <c r="A39" s="13" t="s">
        <v>124</v>
      </c>
      <c r="B39" s="8" t="s">
        <v>108</v>
      </c>
      <c r="C39" s="9" t="s">
        <v>109</v>
      </c>
      <c r="D39" s="9" t="str">
        <f t="shared" si="1"/>
        <v>RAIMBAUD Mehdi</v>
      </c>
      <c r="E39" s="14" t="s">
        <v>124</v>
      </c>
      <c r="F39" s="10"/>
    </row>
    <row r="40" spans="1:6" x14ac:dyDescent="0.3">
      <c r="A40" s="13" t="s">
        <v>124</v>
      </c>
      <c r="B40" s="8" t="s">
        <v>138</v>
      </c>
      <c r="C40" s="9" t="s">
        <v>72</v>
      </c>
      <c r="D40" s="9" t="str">
        <f t="shared" si="1"/>
        <v>ROULLIER Tom</v>
      </c>
      <c r="E40" s="14" t="s">
        <v>124</v>
      </c>
      <c r="F40" s="10"/>
    </row>
    <row r="41" spans="1:6" x14ac:dyDescent="0.3">
      <c r="A41" s="13" t="s">
        <v>124</v>
      </c>
      <c r="B41" s="8" t="s">
        <v>488</v>
      </c>
      <c r="C41" s="9" t="s">
        <v>489</v>
      </c>
      <c r="D41" s="9" t="str">
        <f t="shared" si="1"/>
        <v>SOULAS Gildas</v>
      </c>
      <c r="E41" s="14" t="s">
        <v>124</v>
      </c>
      <c r="F41" s="10"/>
    </row>
    <row r="42" spans="1:6" x14ac:dyDescent="0.3">
      <c r="A42" s="13" t="s">
        <v>124</v>
      </c>
      <c r="B42" s="8" t="s">
        <v>110</v>
      </c>
      <c r="C42" s="9" t="s">
        <v>111</v>
      </c>
      <c r="D42" s="9" t="str">
        <f t="shared" si="1"/>
        <v>SUBIRY Gaël</v>
      </c>
      <c r="E42" s="14" t="s">
        <v>124</v>
      </c>
      <c r="F42" s="10"/>
    </row>
    <row r="43" spans="1:6" x14ac:dyDescent="0.3">
      <c r="A43" s="13" t="s">
        <v>124</v>
      </c>
      <c r="B43" s="8" t="s">
        <v>112</v>
      </c>
      <c r="C43" s="9" t="s">
        <v>66</v>
      </c>
      <c r="D43" s="9" t="str">
        <f t="shared" si="1"/>
        <v>TESSIER Sébastien</v>
      </c>
      <c r="E43" s="14" t="s">
        <v>124</v>
      </c>
      <c r="F43" s="10"/>
    </row>
    <row r="44" spans="1:6" x14ac:dyDescent="0.3">
      <c r="A44" s="13" t="s">
        <v>124</v>
      </c>
      <c r="B44" s="8" t="s">
        <v>113</v>
      </c>
      <c r="C44" s="9" t="s">
        <v>114</v>
      </c>
      <c r="D44" s="9" t="str">
        <f t="shared" si="1"/>
        <v>VIEL Désiré</v>
      </c>
      <c r="E44" s="14" t="s">
        <v>124</v>
      </c>
      <c r="F44" s="10"/>
    </row>
    <row r="45" spans="1:6" x14ac:dyDescent="0.3">
      <c r="A45" s="13" t="s">
        <v>124</v>
      </c>
      <c r="B45" s="8" t="s">
        <v>116</v>
      </c>
      <c r="C45" s="9" t="s">
        <v>117</v>
      </c>
      <c r="D45" s="9" t="str">
        <f t="shared" si="1"/>
        <v>VIGNON Pierre</v>
      </c>
      <c r="E45" s="14" t="s">
        <v>124</v>
      </c>
      <c r="F45" s="10"/>
    </row>
    <row r="46" spans="1:6" x14ac:dyDescent="0.3">
      <c r="A46" s="13" t="s">
        <v>125</v>
      </c>
      <c r="B46" s="8" t="s">
        <v>50</v>
      </c>
      <c r="C46" s="9" t="s">
        <v>51</v>
      </c>
      <c r="D46" s="9" t="str">
        <f t="shared" si="1"/>
        <v>CLOLUS Emmanuel</v>
      </c>
      <c r="E46" s="14"/>
      <c r="F46" s="10"/>
    </row>
    <row r="47" spans="1:6" x14ac:dyDescent="0.3">
      <c r="A47" s="13" t="s">
        <v>124</v>
      </c>
      <c r="B47" s="8" t="s">
        <v>130</v>
      </c>
      <c r="C47" s="9" t="s">
        <v>131</v>
      </c>
      <c r="D47" s="9" t="str">
        <f t="shared" si="1"/>
        <v>BESNARD Guillaume</v>
      </c>
      <c r="E47" s="14" t="s">
        <v>127</v>
      </c>
      <c r="F47" s="10"/>
    </row>
    <row r="48" spans="1:6" x14ac:dyDescent="0.3">
      <c r="A48" s="13" t="s">
        <v>125</v>
      </c>
      <c r="B48" s="8" t="s">
        <v>132</v>
      </c>
      <c r="C48" s="9" t="s">
        <v>133</v>
      </c>
      <c r="D48" s="9" t="str">
        <f t="shared" si="1"/>
        <v>BOIS Lucile</v>
      </c>
      <c r="E48" s="14"/>
      <c r="F48" s="10"/>
    </row>
    <row r="49" spans="1:6" x14ac:dyDescent="0.3">
      <c r="A49" s="13" t="s">
        <v>125</v>
      </c>
      <c r="B49" s="8" t="s">
        <v>134</v>
      </c>
      <c r="C49" s="9" t="s">
        <v>135</v>
      </c>
      <c r="D49" s="9" t="str">
        <f t="shared" si="1"/>
        <v>DAVY Gaëlle</v>
      </c>
      <c r="E49" s="14"/>
      <c r="F49" s="10"/>
    </row>
    <row r="50" spans="1:6" x14ac:dyDescent="0.3">
      <c r="A50" s="13" t="s">
        <v>125</v>
      </c>
      <c r="B50" s="8" t="s">
        <v>52</v>
      </c>
      <c r="C50" s="9" t="s">
        <v>53</v>
      </c>
      <c r="D50" s="9" t="str">
        <f t="shared" si="1"/>
        <v>DENIEUL Louisane</v>
      </c>
      <c r="E50" s="14"/>
      <c r="F50" s="10"/>
    </row>
    <row r="51" spans="1:6" x14ac:dyDescent="0.3">
      <c r="A51" s="13" t="s">
        <v>125</v>
      </c>
      <c r="B51" s="8" t="s">
        <v>85</v>
      </c>
      <c r="C51" s="9" t="s">
        <v>86</v>
      </c>
      <c r="D51" s="9" t="str">
        <f t="shared" si="1"/>
        <v>GINGUENE Laetitia</v>
      </c>
      <c r="E51" s="14"/>
      <c r="F51" s="10"/>
    </row>
    <row r="52" spans="1:6" x14ac:dyDescent="0.3">
      <c r="A52" s="13" t="s">
        <v>124</v>
      </c>
      <c r="B52" s="8" t="s">
        <v>136</v>
      </c>
      <c r="C52" s="9" t="s">
        <v>137</v>
      </c>
      <c r="D52" s="9" t="str">
        <f t="shared" si="1"/>
        <v>JOUAN Franck</v>
      </c>
      <c r="E52" s="14" t="s">
        <v>127</v>
      </c>
      <c r="F52" s="10"/>
    </row>
    <row r="53" spans="1:6" x14ac:dyDescent="0.3">
      <c r="A53" s="13" t="s">
        <v>125</v>
      </c>
      <c r="B53" s="8" t="s">
        <v>87</v>
      </c>
      <c r="C53" s="9" t="s">
        <v>88</v>
      </c>
      <c r="D53" s="9" t="str">
        <f t="shared" si="1"/>
        <v>JUVIN Anthony</v>
      </c>
      <c r="E53" s="14"/>
      <c r="F53" s="10"/>
    </row>
    <row r="54" spans="1:6" x14ac:dyDescent="0.3">
      <c r="A54" s="13" t="s">
        <v>124</v>
      </c>
      <c r="B54" s="8" t="s">
        <v>103</v>
      </c>
      <c r="C54" s="9" t="s">
        <v>104</v>
      </c>
      <c r="D54" s="9" t="str">
        <f t="shared" si="1"/>
        <v>PIGEON Catherine</v>
      </c>
      <c r="E54" s="14" t="s">
        <v>129</v>
      </c>
      <c r="F54" s="10"/>
    </row>
    <row r="55" spans="1:6" x14ac:dyDescent="0.3">
      <c r="A55" s="13" t="s">
        <v>124</v>
      </c>
      <c r="B55" s="8" t="s">
        <v>139</v>
      </c>
      <c r="C55" s="9" t="s">
        <v>55</v>
      </c>
      <c r="D55" s="9" t="str">
        <f t="shared" si="1"/>
        <v>RENIER Bertrand</v>
      </c>
      <c r="E55" s="14" t="s">
        <v>127</v>
      </c>
      <c r="F55" s="10"/>
    </row>
    <row r="56" spans="1:6" x14ac:dyDescent="0.3">
      <c r="A56" s="9" t="s">
        <v>124</v>
      </c>
      <c r="B56" s="8" t="s">
        <v>113</v>
      </c>
      <c r="C56" s="9" t="s">
        <v>115</v>
      </c>
      <c r="D56" s="9" t="str">
        <f t="shared" si="1"/>
        <v>VIEL Maurice</v>
      </c>
      <c r="E56" s="14" t="s">
        <v>127</v>
      </c>
      <c r="F56" s="10"/>
    </row>
  </sheetData>
  <conditionalFormatting sqref="A2:A56">
    <cfRule type="containsText" dxfId="18" priority="14" operator="containsText" text="A verifier">
      <formula>NOT(ISERROR(SEARCH("A verifier",A2)))</formula>
    </cfRule>
    <cfRule type="containsText" dxfId="17" priority="15" operator="containsText" text="Non">
      <formula>NOT(ISERROR(SEARCH("Non",A2)))</formula>
    </cfRule>
    <cfRule type="containsText" dxfId="16" priority="16" operator="containsText" text="Oui">
      <formula>NOT(ISERROR(SEARCH("Oui",A2)))</formula>
    </cfRule>
  </conditionalFormatting>
  <conditionalFormatting sqref="E2:E56">
    <cfRule type="containsText" dxfId="15" priority="5" operator="containsText" text="PUB">
      <formula>NOT(ISERROR(SEARCH("PUB",E2)))</formula>
    </cfRule>
    <cfRule type="containsText" dxfId="14" priority="6" operator="containsText" text="PERSONNEL">
      <formula>NOT(ISERROR(SEARCH("PERSONNEL",E2)))</formula>
    </cfRule>
    <cfRule type="containsText" dxfId="13" priority="7" operator="containsText" text="DOUBLE CASQUE">
      <formula>NOT(ISERROR(SEARCH("DOUBLE CASQUE",E2)))</formula>
    </cfRule>
    <cfRule type="containsText" dxfId="12" priority="8" operator="containsText" text="OUI">
      <formula>NOT(ISERROR(SEARCH("OUI",E2)))</formula>
    </cfRule>
    <cfRule type="expression" dxfId="11" priority="10">
      <formula>A2="NON"</formula>
    </cfRule>
  </conditionalFormatting>
  <conditionalFormatting sqref="F2:F56">
    <cfRule type="expression" dxfId="10" priority="1">
      <formula>E2="PERSONNEL"</formula>
    </cfRule>
    <cfRule type="expression" dxfId="9" priority="2">
      <formula>E2="PUB"</formula>
    </cfRule>
    <cfRule type="expression" dxfId="8" priority="3">
      <formula>E2="DOUBLE CASQUE"</formula>
    </cfRule>
    <cfRule type="expression" dxfId="7" priority="9">
      <formula>A2="NON"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Données'!$E$2:$E$4</xm:f>
          </x14:formula1>
          <xm:sqref>A2:A56</xm:sqref>
        </x14:dataValidation>
        <x14:dataValidation type="list" allowBlank="1" showInputMessage="1" showErrorMessage="1">
          <x14:formula1>
            <xm:f>'Liste de Données'!$F$2:$F$5</xm:f>
          </x14:formula1>
          <xm:sqref>E2:E56</xm:sqref>
        </x14:dataValidation>
        <x14:dataValidation type="list" allowBlank="1" showInputMessage="1" showErrorMessage="1">
          <x14:formula1>
            <xm:f>'Liste de Données'!$G$2:$G$61</xm:f>
          </x14:formula1>
          <xm:sqref>F2:F56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66"/>
  </sheetPr>
  <dimension ref="B1:K717"/>
  <sheetViews>
    <sheetView workbookViewId="0">
      <selection activeCell="J21" sqref="J21"/>
    </sheetView>
  </sheetViews>
  <sheetFormatPr baseColWidth="10" defaultRowHeight="14.4" x14ac:dyDescent="0.3"/>
  <cols>
    <col min="1" max="1" width="5.77734375" customWidth="1"/>
    <col min="2" max="2" width="14.33203125" customWidth="1"/>
    <col min="3" max="3" width="14.6640625" bestFit="1" customWidth="1"/>
    <col min="4" max="4" width="27.6640625" bestFit="1" customWidth="1"/>
    <col min="5" max="5" width="5.77734375" customWidth="1"/>
    <col min="6" max="6" width="12.6640625" customWidth="1"/>
    <col min="7" max="7" width="27.6640625" customWidth="1"/>
    <col min="8" max="8" width="5.77734375" customWidth="1"/>
    <col min="9" max="9" width="17.109375" customWidth="1"/>
    <col min="10" max="10" width="27.33203125" customWidth="1"/>
    <col min="11" max="11" width="27.6640625" customWidth="1"/>
    <col min="12" max="22" width="5.77734375" customWidth="1"/>
  </cols>
  <sheetData>
    <row r="1" spans="2:11" x14ac:dyDescent="0.3">
      <c r="B1" s="94" t="s">
        <v>655</v>
      </c>
      <c r="C1" s="95"/>
      <c r="D1" s="95"/>
      <c r="E1" s="95"/>
      <c r="F1" s="95"/>
      <c r="G1" s="96"/>
      <c r="H1" s="92" t="s">
        <v>502</v>
      </c>
      <c r="I1" s="92"/>
      <c r="J1" s="88"/>
      <c r="K1" s="89"/>
    </row>
    <row r="2" spans="2:11" x14ac:dyDescent="0.3">
      <c r="B2" s="97"/>
      <c r="C2" s="98"/>
      <c r="D2" s="98"/>
      <c r="E2" s="98"/>
      <c r="F2" s="98"/>
      <c r="G2" s="99"/>
      <c r="H2" s="93"/>
      <c r="I2" s="93"/>
      <c r="J2" s="90"/>
      <c r="K2" s="91"/>
    </row>
    <row r="4" spans="2:11" x14ac:dyDescent="0.3">
      <c r="B4" s="100" t="s">
        <v>494</v>
      </c>
      <c r="C4" s="100"/>
      <c r="D4" s="100"/>
      <c r="F4" s="84" t="s">
        <v>496</v>
      </c>
      <c r="G4" s="84"/>
      <c r="I4" s="85" t="s">
        <v>495</v>
      </c>
      <c r="J4" s="86"/>
      <c r="K4" s="87"/>
    </row>
    <row r="5" spans="2:11" x14ac:dyDescent="0.3">
      <c r="B5" s="30" t="s">
        <v>0</v>
      </c>
      <c r="C5" s="52" t="s">
        <v>774</v>
      </c>
      <c r="D5" s="53" t="s">
        <v>493</v>
      </c>
      <c r="F5" s="45" t="s">
        <v>490</v>
      </c>
      <c r="G5" s="30" t="s">
        <v>493</v>
      </c>
      <c r="H5" s="23"/>
      <c r="I5" s="71" t="s">
        <v>842</v>
      </c>
      <c r="J5" s="73" t="s">
        <v>850</v>
      </c>
      <c r="K5" s="44" t="s">
        <v>493</v>
      </c>
    </row>
    <row r="6" spans="2:11" x14ac:dyDescent="0.3">
      <c r="B6" s="25" t="s">
        <v>6</v>
      </c>
      <c r="C6" s="48">
        <v>76</v>
      </c>
      <c r="D6" s="26">
        <v>285</v>
      </c>
      <c r="F6" s="46" t="s">
        <v>491</v>
      </c>
      <c r="G6" s="31">
        <v>5132</v>
      </c>
      <c r="I6" s="132"/>
      <c r="J6" s="14">
        <v>702</v>
      </c>
      <c r="K6" s="39">
        <v>5132</v>
      </c>
    </row>
    <row r="7" spans="2:11" x14ac:dyDescent="0.3">
      <c r="B7" s="47" t="s">
        <v>7</v>
      </c>
      <c r="C7" s="49">
        <v>85</v>
      </c>
      <c r="D7" s="28">
        <v>389</v>
      </c>
      <c r="E7" s="35"/>
      <c r="F7" s="32" t="s">
        <v>492</v>
      </c>
      <c r="G7" s="29">
        <v>5132</v>
      </c>
      <c r="I7" s="36" t="s">
        <v>492</v>
      </c>
      <c r="J7" s="37">
        <v>702</v>
      </c>
      <c r="K7" s="38">
        <v>5132</v>
      </c>
    </row>
    <row r="8" spans="2:11" x14ac:dyDescent="0.3">
      <c r="B8" s="47" t="s">
        <v>8</v>
      </c>
      <c r="C8" s="49">
        <v>135</v>
      </c>
      <c r="D8" s="28">
        <v>431</v>
      </c>
      <c r="E8" s="50"/>
    </row>
    <row r="9" spans="2:11" x14ac:dyDescent="0.3">
      <c r="B9" s="47" t="s">
        <v>9</v>
      </c>
      <c r="C9" s="49">
        <v>351</v>
      </c>
      <c r="D9" s="28">
        <v>3752</v>
      </c>
      <c r="E9" s="50"/>
    </row>
    <row r="10" spans="2:11" x14ac:dyDescent="0.3">
      <c r="B10" s="27" t="s">
        <v>10</v>
      </c>
      <c r="C10" s="49">
        <v>55</v>
      </c>
      <c r="D10" s="28">
        <v>275</v>
      </c>
      <c r="E10" s="50"/>
    </row>
    <row r="11" spans="2:11" x14ac:dyDescent="0.3">
      <c r="B11" s="32" t="s">
        <v>492</v>
      </c>
      <c r="C11" s="33">
        <v>702</v>
      </c>
      <c r="D11" s="29">
        <v>5132</v>
      </c>
      <c r="E11" s="51"/>
    </row>
    <row r="15" spans="2:11" x14ac:dyDescent="0.3">
      <c r="B15" s="136"/>
    </row>
    <row r="16" spans="2:11" x14ac:dyDescent="0.3">
      <c r="B16" s="136"/>
    </row>
    <row r="17" spans="2:4" x14ac:dyDescent="0.3">
      <c r="B17" s="136"/>
    </row>
    <row r="18" spans="2:4" x14ac:dyDescent="0.3">
      <c r="B18" s="136"/>
    </row>
    <row r="19" spans="2:4" x14ac:dyDescent="0.3">
      <c r="B19" s="136"/>
    </row>
    <row r="20" spans="2:4" x14ac:dyDescent="0.3">
      <c r="B20" s="136"/>
    </row>
    <row r="21" spans="2:4" x14ac:dyDescent="0.3">
      <c r="B21" s="136"/>
    </row>
    <row r="22" spans="2:4" x14ac:dyDescent="0.3">
      <c r="B22" s="136"/>
    </row>
    <row r="23" spans="2:4" x14ac:dyDescent="0.3">
      <c r="B23" s="136"/>
    </row>
    <row r="24" spans="2:4" x14ac:dyDescent="0.3">
      <c r="B24" s="136"/>
    </row>
    <row r="25" spans="2:4" x14ac:dyDescent="0.3">
      <c r="B25" s="136"/>
    </row>
    <row r="26" spans="2:4" x14ac:dyDescent="0.3">
      <c r="B26" s="130" t="s">
        <v>845</v>
      </c>
      <c r="C26" s="147">
        <f>COUNTIF(Adresse!A1:M703,"ERREUR")</f>
        <v>696</v>
      </c>
      <c r="D26" s="147"/>
    </row>
    <row r="27" spans="2:4" ht="25.2" customHeight="1" x14ac:dyDescent="0.3">
      <c r="B27" s="130"/>
      <c r="C27" s="147"/>
      <c r="D27" s="147"/>
    </row>
    <row r="28" spans="2:4" x14ac:dyDescent="0.3">
      <c r="B28" s="136"/>
    </row>
    <row r="29" spans="2:4" x14ac:dyDescent="0.3">
      <c r="B29" s="136"/>
    </row>
    <row r="30" spans="2:4" x14ac:dyDescent="0.3">
      <c r="B30" s="136"/>
    </row>
    <row r="31" spans="2:4" x14ac:dyDescent="0.3">
      <c r="B31" s="136"/>
    </row>
    <row r="32" spans="2:4" x14ac:dyDescent="0.3">
      <c r="B32" s="136"/>
    </row>
    <row r="33" spans="2:2" x14ac:dyDescent="0.3">
      <c r="B33" s="136"/>
    </row>
    <row r="34" spans="2:2" x14ac:dyDescent="0.3">
      <c r="B34" s="136"/>
    </row>
    <row r="35" spans="2:2" x14ac:dyDescent="0.3">
      <c r="B35" s="136"/>
    </row>
    <row r="36" spans="2:2" x14ac:dyDescent="0.3">
      <c r="B36" s="136"/>
    </row>
    <row r="37" spans="2:2" x14ac:dyDescent="0.3">
      <c r="B37" s="136"/>
    </row>
    <row r="38" spans="2:2" x14ac:dyDescent="0.3">
      <c r="B38" s="136"/>
    </row>
    <row r="39" spans="2:2" x14ac:dyDescent="0.3">
      <c r="B39" s="136"/>
    </row>
    <row r="40" spans="2:2" x14ac:dyDescent="0.3">
      <c r="B40" s="136"/>
    </row>
    <row r="41" spans="2:2" x14ac:dyDescent="0.3">
      <c r="B41" s="136"/>
    </row>
    <row r="42" spans="2:2" x14ac:dyDescent="0.3">
      <c r="B42" s="136"/>
    </row>
    <row r="43" spans="2:2" x14ac:dyDescent="0.3">
      <c r="B43" s="136"/>
    </row>
    <row r="44" spans="2:2" x14ac:dyDescent="0.3">
      <c r="B44" s="136"/>
    </row>
    <row r="45" spans="2:2" x14ac:dyDescent="0.3">
      <c r="B45" s="136"/>
    </row>
    <row r="46" spans="2:2" x14ac:dyDescent="0.3">
      <c r="B46" s="136"/>
    </row>
    <row r="47" spans="2:2" x14ac:dyDescent="0.3">
      <c r="B47" s="136"/>
    </row>
    <row r="48" spans="2:2" x14ac:dyDescent="0.3">
      <c r="B48" s="136"/>
    </row>
    <row r="49" spans="2:2" x14ac:dyDescent="0.3">
      <c r="B49" s="136"/>
    </row>
    <row r="50" spans="2:2" x14ac:dyDescent="0.3">
      <c r="B50" s="136"/>
    </row>
    <row r="51" spans="2:2" x14ac:dyDescent="0.3">
      <c r="B51" s="136"/>
    </row>
    <row r="52" spans="2:2" x14ac:dyDescent="0.3">
      <c r="B52" s="136"/>
    </row>
    <row r="53" spans="2:2" x14ac:dyDescent="0.3">
      <c r="B53" s="136"/>
    </row>
    <row r="54" spans="2:2" x14ac:dyDescent="0.3">
      <c r="B54" s="136"/>
    </row>
    <row r="55" spans="2:2" x14ac:dyDescent="0.3">
      <c r="B55" s="136"/>
    </row>
    <row r="56" spans="2:2" x14ac:dyDescent="0.3">
      <c r="B56" s="136"/>
    </row>
    <row r="57" spans="2:2" x14ac:dyDescent="0.3">
      <c r="B57" s="136"/>
    </row>
    <row r="58" spans="2:2" x14ac:dyDescent="0.3">
      <c r="B58" s="136"/>
    </row>
    <row r="59" spans="2:2" x14ac:dyDescent="0.3">
      <c r="B59" s="136"/>
    </row>
    <row r="60" spans="2:2" x14ac:dyDescent="0.3">
      <c r="B60" s="136"/>
    </row>
    <row r="61" spans="2:2" x14ac:dyDescent="0.3">
      <c r="B61" s="136"/>
    </row>
    <row r="62" spans="2:2" x14ac:dyDescent="0.3">
      <c r="B62" s="136"/>
    </row>
    <row r="63" spans="2:2" x14ac:dyDescent="0.3">
      <c r="B63" s="136"/>
    </row>
    <row r="64" spans="2:2" x14ac:dyDescent="0.3">
      <c r="B64" s="136"/>
    </row>
    <row r="65" spans="2:2" x14ac:dyDescent="0.3">
      <c r="B65" s="136"/>
    </row>
    <row r="66" spans="2:2" x14ac:dyDescent="0.3">
      <c r="B66" s="136"/>
    </row>
    <row r="67" spans="2:2" x14ac:dyDescent="0.3">
      <c r="B67" s="136"/>
    </row>
    <row r="68" spans="2:2" x14ac:dyDescent="0.3">
      <c r="B68" s="136"/>
    </row>
    <row r="69" spans="2:2" x14ac:dyDescent="0.3">
      <c r="B69" s="136"/>
    </row>
    <row r="70" spans="2:2" x14ac:dyDescent="0.3">
      <c r="B70" s="136"/>
    </row>
    <row r="71" spans="2:2" x14ac:dyDescent="0.3">
      <c r="B71" s="136"/>
    </row>
    <row r="72" spans="2:2" x14ac:dyDescent="0.3">
      <c r="B72" s="136"/>
    </row>
    <row r="73" spans="2:2" x14ac:dyDescent="0.3">
      <c r="B73" s="136"/>
    </row>
    <row r="74" spans="2:2" x14ac:dyDescent="0.3">
      <c r="B74" s="136"/>
    </row>
    <row r="75" spans="2:2" x14ac:dyDescent="0.3">
      <c r="B75" s="136"/>
    </row>
    <row r="76" spans="2:2" x14ac:dyDescent="0.3">
      <c r="B76" s="136"/>
    </row>
    <row r="77" spans="2:2" x14ac:dyDescent="0.3">
      <c r="B77" s="136"/>
    </row>
    <row r="78" spans="2:2" x14ac:dyDescent="0.3">
      <c r="B78" s="136"/>
    </row>
    <row r="79" spans="2:2" x14ac:dyDescent="0.3">
      <c r="B79" s="136"/>
    </row>
    <row r="80" spans="2:2" x14ac:dyDescent="0.3">
      <c r="B80" s="136"/>
    </row>
    <row r="81" spans="2:2" x14ac:dyDescent="0.3">
      <c r="B81" s="136"/>
    </row>
    <row r="82" spans="2:2" x14ac:dyDescent="0.3">
      <c r="B82" s="136"/>
    </row>
    <row r="83" spans="2:2" x14ac:dyDescent="0.3">
      <c r="B83" s="136"/>
    </row>
    <row r="84" spans="2:2" x14ac:dyDescent="0.3">
      <c r="B84" s="136"/>
    </row>
    <row r="85" spans="2:2" x14ac:dyDescent="0.3">
      <c r="B85" s="136"/>
    </row>
    <row r="86" spans="2:2" x14ac:dyDescent="0.3">
      <c r="B86" s="136"/>
    </row>
    <row r="87" spans="2:2" x14ac:dyDescent="0.3">
      <c r="B87" s="136"/>
    </row>
    <row r="88" spans="2:2" x14ac:dyDescent="0.3">
      <c r="B88" s="136"/>
    </row>
    <row r="89" spans="2:2" x14ac:dyDescent="0.3">
      <c r="B89" s="136"/>
    </row>
    <row r="90" spans="2:2" x14ac:dyDescent="0.3">
      <c r="B90" s="136"/>
    </row>
    <row r="91" spans="2:2" x14ac:dyDescent="0.3">
      <c r="B91" s="136"/>
    </row>
    <row r="92" spans="2:2" x14ac:dyDescent="0.3">
      <c r="B92" s="136"/>
    </row>
    <row r="93" spans="2:2" x14ac:dyDescent="0.3">
      <c r="B93" s="136"/>
    </row>
    <row r="94" spans="2:2" x14ac:dyDescent="0.3">
      <c r="B94" s="136"/>
    </row>
    <row r="95" spans="2:2" x14ac:dyDescent="0.3">
      <c r="B95" s="136"/>
    </row>
    <row r="96" spans="2:2" x14ac:dyDescent="0.3">
      <c r="B96" s="136"/>
    </row>
    <row r="97" spans="2:2" x14ac:dyDescent="0.3">
      <c r="B97" s="136"/>
    </row>
    <row r="98" spans="2:2" x14ac:dyDescent="0.3">
      <c r="B98" s="136"/>
    </row>
    <row r="99" spans="2:2" x14ac:dyDescent="0.3">
      <c r="B99" s="136"/>
    </row>
    <row r="100" spans="2:2" x14ac:dyDescent="0.3">
      <c r="B100" s="136"/>
    </row>
    <row r="101" spans="2:2" x14ac:dyDescent="0.3">
      <c r="B101" s="136"/>
    </row>
    <row r="102" spans="2:2" x14ac:dyDescent="0.3">
      <c r="B102" s="136"/>
    </row>
    <row r="103" spans="2:2" x14ac:dyDescent="0.3">
      <c r="B103" s="136"/>
    </row>
    <row r="104" spans="2:2" x14ac:dyDescent="0.3">
      <c r="B104" s="136"/>
    </row>
    <row r="105" spans="2:2" x14ac:dyDescent="0.3">
      <c r="B105" s="136"/>
    </row>
    <row r="106" spans="2:2" x14ac:dyDescent="0.3">
      <c r="B106" s="136"/>
    </row>
    <row r="107" spans="2:2" x14ac:dyDescent="0.3">
      <c r="B107" s="136"/>
    </row>
    <row r="108" spans="2:2" x14ac:dyDescent="0.3">
      <c r="B108" s="136"/>
    </row>
    <row r="109" spans="2:2" x14ac:dyDescent="0.3">
      <c r="B109" s="136"/>
    </row>
    <row r="110" spans="2:2" x14ac:dyDescent="0.3">
      <c r="B110" s="136"/>
    </row>
    <row r="111" spans="2:2" x14ac:dyDescent="0.3">
      <c r="B111" s="136"/>
    </row>
    <row r="112" spans="2:2" x14ac:dyDescent="0.3">
      <c r="B112" s="136"/>
    </row>
    <row r="113" spans="2:2" x14ac:dyDescent="0.3">
      <c r="B113" s="136"/>
    </row>
    <row r="114" spans="2:2" x14ac:dyDescent="0.3">
      <c r="B114" s="136"/>
    </row>
    <row r="115" spans="2:2" x14ac:dyDescent="0.3">
      <c r="B115" s="136"/>
    </row>
    <row r="116" spans="2:2" x14ac:dyDescent="0.3">
      <c r="B116" s="136"/>
    </row>
    <row r="117" spans="2:2" x14ac:dyDescent="0.3">
      <c r="B117" s="136"/>
    </row>
    <row r="118" spans="2:2" x14ac:dyDescent="0.3">
      <c r="B118" s="136"/>
    </row>
    <row r="119" spans="2:2" x14ac:dyDescent="0.3">
      <c r="B119" s="136"/>
    </row>
    <row r="120" spans="2:2" x14ac:dyDescent="0.3">
      <c r="B120" s="136"/>
    </row>
    <row r="121" spans="2:2" x14ac:dyDescent="0.3">
      <c r="B121" s="136"/>
    </row>
    <row r="122" spans="2:2" x14ac:dyDescent="0.3">
      <c r="B122" s="136"/>
    </row>
    <row r="123" spans="2:2" x14ac:dyDescent="0.3">
      <c r="B123" s="136"/>
    </row>
    <row r="124" spans="2:2" x14ac:dyDescent="0.3">
      <c r="B124" s="136"/>
    </row>
    <row r="125" spans="2:2" x14ac:dyDescent="0.3">
      <c r="B125" s="136"/>
    </row>
    <row r="126" spans="2:2" x14ac:dyDescent="0.3">
      <c r="B126" s="136"/>
    </row>
    <row r="127" spans="2:2" x14ac:dyDescent="0.3">
      <c r="B127" s="136"/>
    </row>
    <row r="128" spans="2:2" x14ac:dyDescent="0.3">
      <c r="B128" s="136"/>
    </row>
    <row r="129" spans="2:2" x14ac:dyDescent="0.3">
      <c r="B129" s="136"/>
    </row>
    <row r="130" spans="2:2" x14ac:dyDescent="0.3">
      <c r="B130" s="136"/>
    </row>
    <row r="131" spans="2:2" x14ac:dyDescent="0.3">
      <c r="B131" s="136"/>
    </row>
    <row r="132" spans="2:2" x14ac:dyDescent="0.3">
      <c r="B132" s="136"/>
    </row>
    <row r="133" spans="2:2" x14ac:dyDescent="0.3">
      <c r="B133" s="136"/>
    </row>
    <row r="134" spans="2:2" x14ac:dyDescent="0.3">
      <c r="B134" s="136"/>
    </row>
    <row r="135" spans="2:2" x14ac:dyDescent="0.3">
      <c r="B135" s="136"/>
    </row>
    <row r="136" spans="2:2" x14ac:dyDescent="0.3">
      <c r="B136" s="136"/>
    </row>
    <row r="137" spans="2:2" x14ac:dyDescent="0.3">
      <c r="B137" s="136"/>
    </row>
    <row r="138" spans="2:2" x14ac:dyDescent="0.3">
      <c r="B138" s="136"/>
    </row>
    <row r="139" spans="2:2" x14ac:dyDescent="0.3">
      <c r="B139" s="136"/>
    </row>
    <row r="140" spans="2:2" x14ac:dyDescent="0.3">
      <c r="B140" s="136"/>
    </row>
    <row r="141" spans="2:2" x14ac:dyDescent="0.3">
      <c r="B141" s="136"/>
    </row>
    <row r="142" spans="2:2" x14ac:dyDescent="0.3">
      <c r="B142" s="136"/>
    </row>
    <row r="143" spans="2:2" x14ac:dyDescent="0.3">
      <c r="B143" s="136"/>
    </row>
    <row r="144" spans="2:2" x14ac:dyDescent="0.3">
      <c r="B144" s="136"/>
    </row>
    <row r="145" spans="2:2" x14ac:dyDescent="0.3">
      <c r="B145" s="136"/>
    </row>
    <row r="146" spans="2:2" x14ac:dyDescent="0.3">
      <c r="B146" s="136"/>
    </row>
    <row r="147" spans="2:2" x14ac:dyDescent="0.3">
      <c r="B147" s="136"/>
    </row>
    <row r="148" spans="2:2" x14ac:dyDescent="0.3">
      <c r="B148" s="136"/>
    </row>
    <row r="149" spans="2:2" x14ac:dyDescent="0.3">
      <c r="B149" s="136"/>
    </row>
    <row r="150" spans="2:2" x14ac:dyDescent="0.3">
      <c r="B150" s="136"/>
    </row>
    <row r="151" spans="2:2" x14ac:dyDescent="0.3">
      <c r="B151" s="136"/>
    </row>
    <row r="152" spans="2:2" x14ac:dyDescent="0.3">
      <c r="B152" s="136"/>
    </row>
    <row r="153" spans="2:2" x14ac:dyDescent="0.3">
      <c r="B153" s="136"/>
    </row>
    <row r="154" spans="2:2" x14ac:dyDescent="0.3">
      <c r="B154" s="136"/>
    </row>
    <row r="155" spans="2:2" x14ac:dyDescent="0.3">
      <c r="B155" s="136"/>
    </row>
    <row r="156" spans="2:2" x14ac:dyDescent="0.3">
      <c r="B156" s="136"/>
    </row>
    <row r="157" spans="2:2" x14ac:dyDescent="0.3">
      <c r="B157" s="136"/>
    </row>
    <row r="158" spans="2:2" x14ac:dyDescent="0.3">
      <c r="B158" s="136"/>
    </row>
    <row r="159" spans="2:2" x14ac:dyDescent="0.3">
      <c r="B159" s="136"/>
    </row>
    <row r="160" spans="2:2" x14ac:dyDescent="0.3">
      <c r="B160" s="136"/>
    </row>
    <row r="161" spans="2:2" x14ac:dyDescent="0.3">
      <c r="B161" s="136"/>
    </row>
    <row r="162" spans="2:2" x14ac:dyDescent="0.3">
      <c r="B162" s="136"/>
    </row>
    <row r="163" spans="2:2" x14ac:dyDescent="0.3">
      <c r="B163" s="136"/>
    </row>
    <row r="164" spans="2:2" x14ac:dyDescent="0.3">
      <c r="B164" s="136"/>
    </row>
    <row r="165" spans="2:2" x14ac:dyDescent="0.3">
      <c r="B165" s="136"/>
    </row>
    <row r="166" spans="2:2" x14ac:dyDescent="0.3">
      <c r="B166" s="136"/>
    </row>
    <row r="167" spans="2:2" x14ac:dyDescent="0.3">
      <c r="B167" s="136"/>
    </row>
    <row r="168" spans="2:2" x14ac:dyDescent="0.3">
      <c r="B168" s="136"/>
    </row>
    <row r="169" spans="2:2" x14ac:dyDescent="0.3">
      <c r="B169" s="136"/>
    </row>
    <row r="170" spans="2:2" x14ac:dyDescent="0.3">
      <c r="B170" s="136"/>
    </row>
    <row r="171" spans="2:2" x14ac:dyDescent="0.3">
      <c r="B171" s="136"/>
    </row>
    <row r="172" spans="2:2" x14ac:dyDescent="0.3">
      <c r="B172" s="136"/>
    </row>
    <row r="173" spans="2:2" x14ac:dyDescent="0.3">
      <c r="B173" s="136"/>
    </row>
    <row r="174" spans="2:2" x14ac:dyDescent="0.3">
      <c r="B174" s="136"/>
    </row>
    <row r="175" spans="2:2" x14ac:dyDescent="0.3">
      <c r="B175" s="136"/>
    </row>
    <row r="176" spans="2:2" x14ac:dyDescent="0.3">
      <c r="B176" s="136"/>
    </row>
    <row r="177" spans="2:2" x14ac:dyDescent="0.3">
      <c r="B177" s="136"/>
    </row>
    <row r="178" spans="2:2" x14ac:dyDescent="0.3">
      <c r="B178" s="136"/>
    </row>
    <row r="179" spans="2:2" x14ac:dyDescent="0.3">
      <c r="B179" s="136"/>
    </row>
    <row r="180" spans="2:2" x14ac:dyDescent="0.3">
      <c r="B180" s="136"/>
    </row>
    <row r="181" spans="2:2" x14ac:dyDescent="0.3">
      <c r="B181" s="136"/>
    </row>
    <row r="182" spans="2:2" x14ac:dyDescent="0.3">
      <c r="B182" s="136"/>
    </row>
    <row r="183" spans="2:2" x14ac:dyDescent="0.3">
      <c r="B183" s="136"/>
    </row>
    <row r="184" spans="2:2" x14ac:dyDescent="0.3">
      <c r="B184" s="136"/>
    </row>
    <row r="185" spans="2:2" x14ac:dyDescent="0.3">
      <c r="B185" s="136"/>
    </row>
    <row r="186" spans="2:2" x14ac:dyDescent="0.3">
      <c r="B186" s="136"/>
    </row>
    <row r="187" spans="2:2" x14ac:dyDescent="0.3">
      <c r="B187" s="136"/>
    </row>
    <row r="188" spans="2:2" x14ac:dyDescent="0.3">
      <c r="B188" s="136"/>
    </row>
    <row r="189" spans="2:2" x14ac:dyDescent="0.3">
      <c r="B189" s="136"/>
    </row>
    <row r="190" spans="2:2" x14ac:dyDescent="0.3">
      <c r="B190" s="136"/>
    </row>
    <row r="191" spans="2:2" x14ac:dyDescent="0.3">
      <c r="B191" s="136"/>
    </row>
    <row r="192" spans="2:2" x14ac:dyDescent="0.3">
      <c r="B192" s="136"/>
    </row>
    <row r="193" spans="2:2" x14ac:dyDescent="0.3">
      <c r="B193" s="136"/>
    </row>
    <row r="194" spans="2:2" x14ac:dyDescent="0.3">
      <c r="B194" s="136"/>
    </row>
    <row r="195" spans="2:2" x14ac:dyDescent="0.3">
      <c r="B195" s="136"/>
    </row>
    <row r="196" spans="2:2" x14ac:dyDescent="0.3">
      <c r="B196" s="136"/>
    </row>
    <row r="197" spans="2:2" x14ac:dyDescent="0.3">
      <c r="B197" s="136"/>
    </row>
    <row r="198" spans="2:2" x14ac:dyDescent="0.3">
      <c r="B198" s="136"/>
    </row>
    <row r="199" spans="2:2" x14ac:dyDescent="0.3">
      <c r="B199" s="136"/>
    </row>
    <row r="200" spans="2:2" x14ac:dyDescent="0.3">
      <c r="B200" s="136"/>
    </row>
    <row r="201" spans="2:2" x14ac:dyDescent="0.3">
      <c r="B201" s="136"/>
    </row>
    <row r="202" spans="2:2" x14ac:dyDescent="0.3">
      <c r="B202" s="136"/>
    </row>
    <row r="203" spans="2:2" x14ac:dyDescent="0.3">
      <c r="B203" s="136"/>
    </row>
    <row r="204" spans="2:2" x14ac:dyDescent="0.3">
      <c r="B204" s="136"/>
    </row>
    <row r="205" spans="2:2" x14ac:dyDescent="0.3">
      <c r="B205" s="136"/>
    </row>
    <row r="206" spans="2:2" x14ac:dyDescent="0.3">
      <c r="B206" s="136"/>
    </row>
    <row r="207" spans="2:2" x14ac:dyDescent="0.3">
      <c r="B207" s="136"/>
    </row>
    <row r="208" spans="2:2" x14ac:dyDescent="0.3">
      <c r="B208" s="136"/>
    </row>
    <row r="209" spans="2:2" x14ac:dyDescent="0.3">
      <c r="B209" s="136"/>
    </row>
    <row r="210" spans="2:2" x14ac:dyDescent="0.3">
      <c r="B210" s="136"/>
    </row>
    <row r="211" spans="2:2" x14ac:dyDescent="0.3">
      <c r="B211" s="136"/>
    </row>
    <row r="212" spans="2:2" x14ac:dyDescent="0.3">
      <c r="B212" s="136"/>
    </row>
    <row r="213" spans="2:2" x14ac:dyDescent="0.3">
      <c r="B213" s="136"/>
    </row>
    <row r="214" spans="2:2" x14ac:dyDescent="0.3">
      <c r="B214" s="136"/>
    </row>
    <row r="215" spans="2:2" x14ac:dyDescent="0.3">
      <c r="B215" s="136"/>
    </row>
    <row r="216" spans="2:2" x14ac:dyDescent="0.3">
      <c r="B216" s="136"/>
    </row>
    <row r="217" spans="2:2" x14ac:dyDescent="0.3">
      <c r="B217" s="136"/>
    </row>
    <row r="218" spans="2:2" x14ac:dyDescent="0.3">
      <c r="B218" s="136"/>
    </row>
    <row r="219" spans="2:2" x14ac:dyDescent="0.3">
      <c r="B219" s="136"/>
    </row>
    <row r="220" spans="2:2" x14ac:dyDescent="0.3">
      <c r="B220" s="136"/>
    </row>
    <row r="221" spans="2:2" x14ac:dyDescent="0.3">
      <c r="B221" s="136"/>
    </row>
    <row r="222" spans="2:2" x14ac:dyDescent="0.3">
      <c r="B222" s="136"/>
    </row>
    <row r="223" spans="2:2" x14ac:dyDescent="0.3">
      <c r="B223" s="136"/>
    </row>
    <row r="224" spans="2:2" x14ac:dyDescent="0.3">
      <c r="B224" s="136"/>
    </row>
    <row r="225" spans="2:2" x14ac:dyDescent="0.3">
      <c r="B225" s="136"/>
    </row>
    <row r="226" spans="2:2" x14ac:dyDescent="0.3">
      <c r="B226" s="136"/>
    </row>
    <row r="227" spans="2:2" x14ac:dyDescent="0.3">
      <c r="B227" s="136"/>
    </row>
    <row r="228" spans="2:2" x14ac:dyDescent="0.3">
      <c r="B228" s="136"/>
    </row>
    <row r="229" spans="2:2" x14ac:dyDescent="0.3">
      <c r="B229" s="136"/>
    </row>
    <row r="230" spans="2:2" x14ac:dyDescent="0.3">
      <c r="B230" s="136"/>
    </row>
    <row r="231" spans="2:2" x14ac:dyDescent="0.3">
      <c r="B231" s="136"/>
    </row>
    <row r="232" spans="2:2" x14ac:dyDescent="0.3">
      <c r="B232" s="136"/>
    </row>
    <row r="233" spans="2:2" x14ac:dyDescent="0.3">
      <c r="B233" s="136"/>
    </row>
    <row r="234" spans="2:2" x14ac:dyDescent="0.3">
      <c r="B234" s="136"/>
    </row>
    <row r="235" spans="2:2" x14ac:dyDescent="0.3">
      <c r="B235" s="136"/>
    </row>
    <row r="236" spans="2:2" x14ac:dyDescent="0.3">
      <c r="B236" s="136"/>
    </row>
    <row r="237" spans="2:2" x14ac:dyDescent="0.3">
      <c r="B237" s="136"/>
    </row>
    <row r="238" spans="2:2" x14ac:dyDescent="0.3">
      <c r="B238" s="136"/>
    </row>
    <row r="239" spans="2:2" x14ac:dyDescent="0.3">
      <c r="B239" s="136"/>
    </row>
    <row r="240" spans="2:2" x14ac:dyDescent="0.3">
      <c r="B240" s="136"/>
    </row>
    <row r="241" spans="2:2" x14ac:dyDescent="0.3">
      <c r="B241" s="136"/>
    </row>
    <row r="242" spans="2:2" x14ac:dyDescent="0.3">
      <c r="B242" s="136"/>
    </row>
    <row r="243" spans="2:2" x14ac:dyDescent="0.3">
      <c r="B243" s="136"/>
    </row>
    <row r="244" spans="2:2" x14ac:dyDescent="0.3">
      <c r="B244" s="136"/>
    </row>
    <row r="245" spans="2:2" x14ac:dyDescent="0.3">
      <c r="B245" s="136"/>
    </row>
    <row r="246" spans="2:2" x14ac:dyDescent="0.3">
      <c r="B246" s="136"/>
    </row>
    <row r="247" spans="2:2" x14ac:dyDescent="0.3">
      <c r="B247" s="136"/>
    </row>
    <row r="248" spans="2:2" x14ac:dyDescent="0.3">
      <c r="B248" s="136"/>
    </row>
    <row r="249" spans="2:2" x14ac:dyDescent="0.3">
      <c r="B249" s="136"/>
    </row>
    <row r="250" spans="2:2" x14ac:dyDescent="0.3">
      <c r="B250" s="136"/>
    </row>
    <row r="251" spans="2:2" x14ac:dyDescent="0.3">
      <c r="B251" s="136"/>
    </row>
    <row r="252" spans="2:2" x14ac:dyDescent="0.3">
      <c r="B252" s="136"/>
    </row>
    <row r="253" spans="2:2" x14ac:dyDescent="0.3">
      <c r="B253" s="136"/>
    </row>
    <row r="254" spans="2:2" x14ac:dyDescent="0.3">
      <c r="B254" s="136"/>
    </row>
    <row r="255" spans="2:2" x14ac:dyDescent="0.3">
      <c r="B255" s="136"/>
    </row>
    <row r="256" spans="2:2" x14ac:dyDescent="0.3">
      <c r="B256" s="136"/>
    </row>
    <row r="257" spans="2:2" x14ac:dyDescent="0.3">
      <c r="B257" s="136"/>
    </row>
    <row r="258" spans="2:2" x14ac:dyDescent="0.3">
      <c r="B258" s="136"/>
    </row>
    <row r="259" spans="2:2" x14ac:dyDescent="0.3">
      <c r="B259" s="136"/>
    </row>
    <row r="260" spans="2:2" x14ac:dyDescent="0.3">
      <c r="B260" s="136"/>
    </row>
    <row r="261" spans="2:2" x14ac:dyDescent="0.3">
      <c r="B261" s="136"/>
    </row>
    <row r="262" spans="2:2" x14ac:dyDescent="0.3">
      <c r="B262" s="136"/>
    </row>
    <row r="263" spans="2:2" x14ac:dyDescent="0.3">
      <c r="B263" s="136"/>
    </row>
    <row r="264" spans="2:2" x14ac:dyDescent="0.3">
      <c r="B264" s="136"/>
    </row>
    <row r="265" spans="2:2" x14ac:dyDescent="0.3">
      <c r="B265" s="136"/>
    </row>
    <row r="266" spans="2:2" x14ac:dyDescent="0.3">
      <c r="B266" s="136"/>
    </row>
    <row r="267" spans="2:2" x14ac:dyDescent="0.3">
      <c r="B267" s="136"/>
    </row>
    <row r="268" spans="2:2" x14ac:dyDescent="0.3">
      <c r="B268" s="136"/>
    </row>
    <row r="269" spans="2:2" x14ac:dyDescent="0.3">
      <c r="B269" s="136"/>
    </row>
    <row r="270" spans="2:2" x14ac:dyDescent="0.3">
      <c r="B270" s="136"/>
    </row>
    <row r="271" spans="2:2" x14ac:dyDescent="0.3">
      <c r="B271" s="136"/>
    </row>
    <row r="272" spans="2:2" x14ac:dyDescent="0.3">
      <c r="B272" s="136"/>
    </row>
    <row r="273" spans="2:2" x14ac:dyDescent="0.3">
      <c r="B273" s="136"/>
    </row>
    <row r="274" spans="2:2" x14ac:dyDescent="0.3">
      <c r="B274" s="136"/>
    </row>
    <row r="275" spans="2:2" x14ac:dyDescent="0.3">
      <c r="B275" s="136"/>
    </row>
    <row r="276" spans="2:2" x14ac:dyDescent="0.3">
      <c r="B276" s="136"/>
    </row>
    <row r="277" spans="2:2" x14ac:dyDescent="0.3">
      <c r="B277" s="136"/>
    </row>
    <row r="278" spans="2:2" x14ac:dyDescent="0.3">
      <c r="B278" s="136"/>
    </row>
    <row r="279" spans="2:2" x14ac:dyDescent="0.3">
      <c r="B279" s="136"/>
    </row>
    <row r="280" spans="2:2" x14ac:dyDescent="0.3">
      <c r="B280" s="136"/>
    </row>
    <row r="281" spans="2:2" x14ac:dyDescent="0.3">
      <c r="B281" s="136"/>
    </row>
    <row r="282" spans="2:2" x14ac:dyDescent="0.3">
      <c r="B282" s="136"/>
    </row>
    <row r="283" spans="2:2" x14ac:dyDescent="0.3">
      <c r="B283" s="136"/>
    </row>
    <row r="284" spans="2:2" x14ac:dyDescent="0.3">
      <c r="B284" s="136"/>
    </row>
    <row r="285" spans="2:2" x14ac:dyDescent="0.3">
      <c r="B285" s="136"/>
    </row>
    <row r="286" spans="2:2" x14ac:dyDescent="0.3">
      <c r="B286" s="136"/>
    </row>
    <row r="287" spans="2:2" x14ac:dyDescent="0.3">
      <c r="B287" s="136"/>
    </row>
    <row r="288" spans="2:2" x14ac:dyDescent="0.3">
      <c r="B288" s="136"/>
    </row>
    <row r="289" spans="2:2" x14ac:dyDescent="0.3">
      <c r="B289" s="136"/>
    </row>
    <row r="290" spans="2:2" x14ac:dyDescent="0.3">
      <c r="B290" s="136"/>
    </row>
    <row r="291" spans="2:2" x14ac:dyDescent="0.3">
      <c r="B291" s="136"/>
    </row>
    <row r="292" spans="2:2" x14ac:dyDescent="0.3">
      <c r="B292" s="136"/>
    </row>
    <row r="293" spans="2:2" x14ac:dyDescent="0.3">
      <c r="B293" s="136"/>
    </row>
    <row r="294" spans="2:2" x14ac:dyDescent="0.3">
      <c r="B294" s="136"/>
    </row>
    <row r="295" spans="2:2" x14ac:dyDescent="0.3">
      <c r="B295" s="136"/>
    </row>
    <row r="296" spans="2:2" x14ac:dyDescent="0.3">
      <c r="B296" s="136"/>
    </row>
    <row r="297" spans="2:2" x14ac:dyDescent="0.3">
      <c r="B297" s="136"/>
    </row>
    <row r="298" spans="2:2" x14ac:dyDescent="0.3">
      <c r="B298" s="136"/>
    </row>
    <row r="299" spans="2:2" x14ac:dyDescent="0.3">
      <c r="B299" s="136"/>
    </row>
    <row r="300" spans="2:2" x14ac:dyDescent="0.3">
      <c r="B300" s="136"/>
    </row>
    <row r="301" spans="2:2" x14ac:dyDescent="0.3">
      <c r="B301" s="136"/>
    </row>
    <row r="302" spans="2:2" x14ac:dyDescent="0.3">
      <c r="B302" s="136"/>
    </row>
    <row r="303" spans="2:2" x14ac:dyDescent="0.3">
      <c r="B303" s="136"/>
    </row>
    <row r="304" spans="2:2" x14ac:dyDescent="0.3">
      <c r="B304" s="136"/>
    </row>
    <row r="305" spans="2:2" x14ac:dyDescent="0.3">
      <c r="B305" s="136"/>
    </row>
    <row r="306" spans="2:2" x14ac:dyDescent="0.3">
      <c r="B306" s="136"/>
    </row>
    <row r="307" spans="2:2" x14ac:dyDescent="0.3">
      <c r="B307" s="136"/>
    </row>
    <row r="308" spans="2:2" x14ac:dyDescent="0.3">
      <c r="B308" s="136"/>
    </row>
    <row r="309" spans="2:2" x14ac:dyDescent="0.3">
      <c r="B309" s="136"/>
    </row>
    <row r="310" spans="2:2" x14ac:dyDescent="0.3">
      <c r="B310" s="136"/>
    </row>
    <row r="311" spans="2:2" x14ac:dyDescent="0.3">
      <c r="B311" s="136"/>
    </row>
    <row r="312" spans="2:2" x14ac:dyDescent="0.3">
      <c r="B312" s="136"/>
    </row>
    <row r="313" spans="2:2" x14ac:dyDescent="0.3">
      <c r="B313" s="136"/>
    </row>
    <row r="314" spans="2:2" x14ac:dyDescent="0.3">
      <c r="B314" s="136"/>
    </row>
    <row r="315" spans="2:2" x14ac:dyDescent="0.3">
      <c r="B315" s="136"/>
    </row>
    <row r="316" spans="2:2" x14ac:dyDescent="0.3">
      <c r="B316" s="136"/>
    </row>
    <row r="317" spans="2:2" x14ac:dyDescent="0.3">
      <c r="B317" s="136"/>
    </row>
    <row r="318" spans="2:2" x14ac:dyDescent="0.3">
      <c r="B318" s="136"/>
    </row>
    <row r="319" spans="2:2" x14ac:dyDescent="0.3">
      <c r="B319" s="136"/>
    </row>
    <row r="320" spans="2:2" x14ac:dyDescent="0.3">
      <c r="B320" s="136"/>
    </row>
    <row r="321" spans="2:2" x14ac:dyDescent="0.3">
      <c r="B321" s="136"/>
    </row>
    <row r="322" spans="2:2" x14ac:dyDescent="0.3">
      <c r="B322" s="136"/>
    </row>
    <row r="323" spans="2:2" x14ac:dyDescent="0.3">
      <c r="B323" s="136"/>
    </row>
    <row r="324" spans="2:2" x14ac:dyDescent="0.3">
      <c r="B324" s="136"/>
    </row>
    <row r="325" spans="2:2" x14ac:dyDescent="0.3">
      <c r="B325" s="136"/>
    </row>
    <row r="326" spans="2:2" x14ac:dyDescent="0.3">
      <c r="B326" s="136"/>
    </row>
    <row r="327" spans="2:2" x14ac:dyDescent="0.3">
      <c r="B327" s="136"/>
    </row>
    <row r="328" spans="2:2" x14ac:dyDescent="0.3">
      <c r="B328" s="136"/>
    </row>
    <row r="329" spans="2:2" x14ac:dyDescent="0.3">
      <c r="B329" s="136"/>
    </row>
    <row r="330" spans="2:2" x14ac:dyDescent="0.3">
      <c r="B330" s="136"/>
    </row>
    <row r="331" spans="2:2" x14ac:dyDescent="0.3">
      <c r="B331" s="136"/>
    </row>
    <row r="332" spans="2:2" x14ac:dyDescent="0.3">
      <c r="B332" s="136"/>
    </row>
    <row r="333" spans="2:2" x14ac:dyDescent="0.3">
      <c r="B333" s="136"/>
    </row>
    <row r="334" spans="2:2" x14ac:dyDescent="0.3">
      <c r="B334" s="136"/>
    </row>
    <row r="335" spans="2:2" x14ac:dyDescent="0.3">
      <c r="B335" s="136"/>
    </row>
    <row r="336" spans="2:2" x14ac:dyDescent="0.3">
      <c r="B336" s="136"/>
    </row>
    <row r="337" spans="2:2" x14ac:dyDescent="0.3">
      <c r="B337" s="136"/>
    </row>
    <row r="338" spans="2:2" x14ac:dyDescent="0.3">
      <c r="B338" s="136"/>
    </row>
    <row r="339" spans="2:2" x14ac:dyDescent="0.3">
      <c r="B339" s="136"/>
    </row>
    <row r="340" spans="2:2" x14ac:dyDescent="0.3">
      <c r="B340" s="136"/>
    </row>
    <row r="341" spans="2:2" x14ac:dyDescent="0.3">
      <c r="B341" s="136"/>
    </row>
    <row r="342" spans="2:2" x14ac:dyDescent="0.3">
      <c r="B342" s="136"/>
    </row>
    <row r="343" spans="2:2" x14ac:dyDescent="0.3">
      <c r="B343" s="136"/>
    </row>
    <row r="344" spans="2:2" x14ac:dyDescent="0.3">
      <c r="B344" s="136"/>
    </row>
    <row r="345" spans="2:2" x14ac:dyDescent="0.3">
      <c r="B345" s="136"/>
    </row>
    <row r="346" spans="2:2" x14ac:dyDescent="0.3">
      <c r="B346" s="136"/>
    </row>
    <row r="347" spans="2:2" x14ac:dyDescent="0.3">
      <c r="B347" s="136"/>
    </row>
    <row r="348" spans="2:2" x14ac:dyDescent="0.3">
      <c r="B348" s="136"/>
    </row>
    <row r="349" spans="2:2" x14ac:dyDescent="0.3">
      <c r="B349" s="136"/>
    </row>
    <row r="350" spans="2:2" x14ac:dyDescent="0.3">
      <c r="B350" s="136"/>
    </row>
    <row r="351" spans="2:2" x14ac:dyDescent="0.3">
      <c r="B351" s="136"/>
    </row>
    <row r="352" spans="2:2" x14ac:dyDescent="0.3">
      <c r="B352" s="136"/>
    </row>
    <row r="353" spans="2:2" x14ac:dyDescent="0.3">
      <c r="B353" s="136"/>
    </row>
    <row r="354" spans="2:2" x14ac:dyDescent="0.3">
      <c r="B354" s="136"/>
    </row>
    <row r="355" spans="2:2" x14ac:dyDescent="0.3">
      <c r="B355" s="136"/>
    </row>
    <row r="356" spans="2:2" x14ac:dyDescent="0.3">
      <c r="B356" s="136"/>
    </row>
    <row r="357" spans="2:2" x14ac:dyDescent="0.3">
      <c r="B357" s="136"/>
    </row>
    <row r="358" spans="2:2" x14ac:dyDescent="0.3">
      <c r="B358" s="136"/>
    </row>
    <row r="359" spans="2:2" x14ac:dyDescent="0.3">
      <c r="B359" s="136"/>
    </row>
    <row r="360" spans="2:2" x14ac:dyDescent="0.3">
      <c r="B360" s="136"/>
    </row>
    <row r="361" spans="2:2" x14ac:dyDescent="0.3">
      <c r="B361" s="136"/>
    </row>
    <row r="362" spans="2:2" x14ac:dyDescent="0.3">
      <c r="B362" s="136"/>
    </row>
    <row r="363" spans="2:2" x14ac:dyDescent="0.3">
      <c r="B363" s="136"/>
    </row>
    <row r="364" spans="2:2" x14ac:dyDescent="0.3">
      <c r="B364" s="136"/>
    </row>
    <row r="365" spans="2:2" x14ac:dyDescent="0.3">
      <c r="B365" s="136"/>
    </row>
    <row r="366" spans="2:2" x14ac:dyDescent="0.3">
      <c r="B366" s="136"/>
    </row>
    <row r="367" spans="2:2" x14ac:dyDescent="0.3">
      <c r="B367" s="136"/>
    </row>
    <row r="368" spans="2:2" x14ac:dyDescent="0.3">
      <c r="B368" s="136"/>
    </row>
    <row r="369" spans="2:2" x14ac:dyDescent="0.3">
      <c r="B369" s="136"/>
    </row>
    <row r="370" spans="2:2" x14ac:dyDescent="0.3">
      <c r="B370" s="136"/>
    </row>
    <row r="371" spans="2:2" x14ac:dyDescent="0.3">
      <c r="B371" s="136"/>
    </row>
    <row r="372" spans="2:2" x14ac:dyDescent="0.3">
      <c r="B372" s="136"/>
    </row>
    <row r="373" spans="2:2" x14ac:dyDescent="0.3">
      <c r="B373" s="136"/>
    </row>
    <row r="374" spans="2:2" x14ac:dyDescent="0.3">
      <c r="B374" s="136"/>
    </row>
    <row r="375" spans="2:2" x14ac:dyDescent="0.3">
      <c r="B375" s="136"/>
    </row>
    <row r="376" spans="2:2" x14ac:dyDescent="0.3">
      <c r="B376" s="136"/>
    </row>
    <row r="377" spans="2:2" x14ac:dyDescent="0.3">
      <c r="B377" s="136"/>
    </row>
    <row r="378" spans="2:2" x14ac:dyDescent="0.3">
      <c r="B378" s="136"/>
    </row>
    <row r="379" spans="2:2" x14ac:dyDescent="0.3">
      <c r="B379" s="136"/>
    </row>
    <row r="380" spans="2:2" x14ac:dyDescent="0.3">
      <c r="B380" s="136"/>
    </row>
    <row r="381" spans="2:2" x14ac:dyDescent="0.3">
      <c r="B381" s="136"/>
    </row>
    <row r="382" spans="2:2" x14ac:dyDescent="0.3">
      <c r="B382" s="136"/>
    </row>
    <row r="383" spans="2:2" x14ac:dyDescent="0.3">
      <c r="B383" s="136"/>
    </row>
    <row r="384" spans="2:2" x14ac:dyDescent="0.3">
      <c r="B384" s="136"/>
    </row>
    <row r="385" spans="2:2" x14ac:dyDescent="0.3">
      <c r="B385" s="136"/>
    </row>
    <row r="386" spans="2:2" x14ac:dyDescent="0.3">
      <c r="B386" s="136"/>
    </row>
    <row r="387" spans="2:2" x14ac:dyDescent="0.3">
      <c r="B387" s="136"/>
    </row>
    <row r="388" spans="2:2" x14ac:dyDescent="0.3">
      <c r="B388" s="136"/>
    </row>
    <row r="389" spans="2:2" x14ac:dyDescent="0.3">
      <c r="B389" s="136"/>
    </row>
    <row r="390" spans="2:2" x14ac:dyDescent="0.3">
      <c r="B390" s="136"/>
    </row>
    <row r="391" spans="2:2" x14ac:dyDescent="0.3">
      <c r="B391" s="136"/>
    </row>
    <row r="392" spans="2:2" x14ac:dyDescent="0.3">
      <c r="B392" s="136"/>
    </row>
    <row r="393" spans="2:2" x14ac:dyDescent="0.3">
      <c r="B393" s="136"/>
    </row>
    <row r="394" spans="2:2" x14ac:dyDescent="0.3">
      <c r="B394" s="136"/>
    </row>
    <row r="395" spans="2:2" x14ac:dyDescent="0.3">
      <c r="B395" s="136"/>
    </row>
    <row r="396" spans="2:2" x14ac:dyDescent="0.3">
      <c r="B396" s="136"/>
    </row>
    <row r="397" spans="2:2" x14ac:dyDescent="0.3">
      <c r="B397" s="136"/>
    </row>
    <row r="398" spans="2:2" x14ac:dyDescent="0.3">
      <c r="B398" s="136"/>
    </row>
    <row r="399" spans="2:2" x14ac:dyDescent="0.3">
      <c r="B399" s="136"/>
    </row>
    <row r="400" spans="2:2" x14ac:dyDescent="0.3">
      <c r="B400" s="136"/>
    </row>
    <row r="401" spans="2:2" x14ac:dyDescent="0.3">
      <c r="B401" s="136"/>
    </row>
    <row r="402" spans="2:2" x14ac:dyDescent="0.3">
      <c r="B402" s="136"/>
    </row>
    <row r="403" spans="2:2" x14ac:dyDescent="0.3">
      <c r="B403" s="136"/>
    </row>
    <row r="404" spans="2:2" x14ac:dyDescent="0.3">
      <c r="B404" s="136"/>
    </row>
    <row r="405" spans="2:2" x14ac:dyDescent="0.3">
      <c r="B405" s="136"/>
    </row>
    <row r="406" spans="2:2" x14ac:dyDescent="0.3">
      <c r="B406" s="136"/>
    </row>
    <row r="407" spans="2:2" x14ac:dyDescent="0.3">
      <c r="B407" s="136"/>
    </row>
    <row r="408" spans="2:2" x14ac:dyDescent="0.3">
      <c r="B408" s="136"/>
    </row>
    <row r="409" spans="2:2" x14ac:dyDescent="0.3">
      <c r="B409" s="136"/>
    </row>
    <row r="410" spans="2:2" x14ac:dyDescent="0.3">
      <c r="B410" s="136"/>
    </row>
    <row r="411" spans="2:2" x14ac:dyDescent="0.3">
      <c r="B411" s="136"/>
    </row>
    <row r="412" spans="2:2" x14ac:dyDescent="0.3">
      <c r="B412" s="136"/>
    </row>
    <row r="413" spans="2:2" x14ac:dyDescent="0.3">
      <c r="B413" s="136"/>
    </row>
    <row r="414" spans="2:2" x14ac:dyDescent="0.3">
      <c r="B414" s="136"/>
    </row>
    <row r="415" spans="2:2" x14ac:dyDescent="0.3">
      <c r="B415" s="136"/>
    </row>
    <row r="416" spans="2:2" x14ac:dyDescent="0.3">
      <c r="B416" s="136"/>
    </row>
    <row r="417" spans="2:2" x14ac:dyDescent="0.3">
      <c r="B417" s="136"/>
    </row>
    <row r="418" spans="2:2" x14ac:dyDescent="0.3">
      <c r="B418" s="136"/>
    </row>
    <row r="419" spans="2:2" x14ac:dyDescent="0.3">
      <c r="B419" s="136"/>
    </row>
    <row r="420" spans="2:2" x14ac:dyDescent="0.3">
      <c r="B420" s="136"/>
    </row>
    <row r="421" spans="2:2" x14ac:dyDescent="0.3">
      <c r="B421" s="136"/>
    </row>
    <row r="422" spans="2:2" x14ac:dyDescent="0.3">
      <c r="B422" s="136"/>
    </row>
    <row r="423" spans="2:2" x14ac:dyDescent="0.3">
      <c r="B423" s="136"/>
    </row>
    <row r="424" spans="2:2" x14ac:dyDescent="0.3">
      <c r="B424" s="136"/>
    </row>
    <row r="425" spans="2:2" x14ac:dyDescent="0.3">
      <c r="B425" s="136"/>
    </row>
    <row r="426" spans="2:2" x14ac:dyDescent="0.3">
      <c r="B426" s="136"/>
    </row>
    <row r="427" spans="2:2" x14ac:dyDescent="0.3">
      <c r="B427" s="136"/>
    </row>
    <row r="428" spans="2:2" x14ac:dyDescent="0.3">
      <c r="B428" s="136"/>
    </row>
    <row r="429" spans="2:2" x14ac:dyDescent="0.3">
      <c r="B429" s="136"/>
    </row>
    <row r="430" spans="2:2" x14ac:dyDescent="0.3">
      <c r="B430" s="136"/>
    </row>
    <row r="431" spans="2:2" x14ac:dyDescent="0.3">
      <c r="B431" s="136"/>
    </row>
    <row r="432" spans="2:2" x14ac:dyDescent="0.3">
      <c r="B432" s="136"/>
    </row>
    <row r="433" spans="2:2" x14ac:dyDescent="0.3">
      <c r="B433" s="136"/>
    </row>
    <row r="434" spans="2:2" x14ac:dyDescent="0.3">
      <c r="B434" s="136"/>
    </row>
    <row r="435" spans="2:2" x14ac:dyDescent="0.3">
      <c r="B435" s="136"/>
    </row>
    <row r="436" spans="2:2" x14ac:dyDescent="0.3">
      <c r="B436" s="136"/>
    </row>
    <row r="437" spans="2:2" x14ac:dyDescent="0.3">
      <c r="B437" s="136"/>
    </row>
    <row r="438" spans="2:2" x14ac:dyDescent="0.3">
      <c r="B438" s="136"/>
    </row>
    <row r="439" spans="2:2" x14ac:dyDescent="0.3">
      <c r="B439" s="136"/>
    </row>
    <row r="440" spans="2:2" x14ac:dyDescent="0.3">
      <c r="B440" s="136"/>
    </row>
    <row r="441" spans="2:2" x14ac:dyDescent="0.3">
      <c r="B441" s="136"/>
    </row>
    <row r="442" spans="2:2" x14ac:dyDescent="0.3">
      <c r="B442" s="136"/>
    </row>
    <row r="443" spans="2:2" x14ac:dyDescent="0.3">
      <c r="B443" s="136"/>
    </row>
    <row r="444" spans="2:2" x14ac:dyDescent="0.3">
      <c r="B444" s="136"/>
    </row>
    <row r="445" spans="2:2" x14ac:dyDescent="0.3">
      <c r="B445" s="136"/>
    </row>
    <row r="446" spans="2:2" x14ac:dyDescent="0.3">
      <c r="B446" s="136"/>
    </row>
    <row r="447" spans="2:2" x14ac:dyDescent="0.3">
      <c r="B447" s="136"/>
    </row>
    <row r="448" spans="2:2" x14ac:dyDescent="0.3">
      <c r="B448" s="136"/>
    </row>
    <row r="449" spans="2:2" x14ac:dyDescent="0.3">
      <c r="B449" s="136"/>
    </row>
    <row r="450" spans="2:2" x14ac:dyDescent="0.3">
      <c r="B450" s="136"/>
    </row>
    <row r="451" spans="2:2" x14ac:dyDescent="0.3">
      <c r="B451" s="136"/>
    </row>
    <row r="452" spans="2:2" x14ac:dyDescent="0.3">
      <c r="B452" s="136"/>
    </row>
    <row r="453" spans="2:2" x14ac:dyDescent="0.3">
      <c r="B453" s="136"/>
    </row>
    <row r="454" spans="2:2" x14ac:dyDescent="0.3">
      <c r="B454" s="136"/>
    </row>
    <row r="455" spans="2:2" x14ac:dyDescent="0.3">
      <c r="B455" s="136"/>
    </row>
    <row r="456" spans="2:2" x14ac:dyDescent="0.3">
      <c r="B456" s="136"/>
    </row>
    <row r="457" spans="2:2" x14ac:dyDescent="0.3">
      <c r="B457" s="136"/>
    </row>
    <row r="458" spans="2:2" x14ac:dyDescent="0.3">
      <c r="B458" s="136"/>
    </row>
    <row r="459" spans="2:2" x14ac:dyDescent="0.3">
      <c r="B459" s="136"/>
    </row>
    <row r="460" spans="2:2" x14ac:dyDescent="0.3">
      <c r="B460" s="136"/>
    </row>
    <row r="461" spans="2:2" x14ac:dyDescent="0.3">
      <c r="B461" s="136"/>
    </row>
    <row r="462" spans="2:2" x14ac:dyDescent="0.3">
      <c r="B462" s="136"/>
    </row>
    <row r="463" spans="2:2" x14ac:dyDescent="0.3">
      <c r="B463" s="136"/>
    </row>
    <row r="464" spans="2:2" x14ac:dyDescent="0.3">
      <c r="B464" s="136"/>
    </row>
    <row r="465" spans="2:2" x14ac:dyDescent="0.3">
      <c r="B465" s="136"/>
    </row>
    <row r="466" spans="2:2" x14ac:dyDescent="0.3">
      <c r="B466" s="136"/>
    </row>
    <row r="467" spans="2:2" x14ac:dyDescent="0.3">
      <c r="B467" s="136"/>
    </row>
    <row r="468" spans="2:2" x14ac:dyDescent="0.3">
      <c r="B468" s="136"/>
    </row>
    <row r="469" spans="2:2" x14ac:dyDescent="0.3">
      <c r="B469" s="136"/>
    </row>
    <row r="470" spans="2:2" x14ac:dyDescent="0.3">
      <c r="B470" s="136"/>
    </row>
    <row r="471" spans="2:2" x14ac:dyDescent="0.3">
      <c r="B471" s="136"/>
    </row>
    <row r="472" spans="2:2" x14ac:dyDescent="0.3">
      <c r="B472" s="136"/>
    </row>
    <row r="473" spans="2:2" x14ac:dyDescent="0.3">
      <c r="B473" s="136"/>
    </row>
    <row r="474" spans="2:2" x14ac:dyDescent="0.3">
      <c r="B474" s="136"/>
    </row>
    <row r="475" spans="2:2" x14ac:dyDescent="0.3">
      <c r="B475" s="136"/>
    </row>
    <row r="476" spans="2:2" x14ac:dyDescent="0.3">
      <c r="B476" s="136"/>
    </row>
    <row r="477" spans="2:2" x14ac:dyDescent="0.3">
      <c r="B477" s="136"/>
    </row>
    <row r="478" spans="2:2" x14ac:dyDescent="0.3">
      <c r="B478" s="136"/>
    </row>
    <row r="479" spans="2:2" x14ac:dyDescent="0.3">
      <c r="B479" s="136"/>
    </row>
    <row r="480" spans="2:2" x14ac:dyDescent="0.3">
      <c r="B480" s="136"/>
    </row>
    <row r="481" spans="2:2" x14ac:dyDescent="0.3">
      <c r="B481" s="136"/>
    </row>
    <row r="482" spans="2:2" x14ac:dyDescent="0.3">
      <c r="B482" s="136"/>
    </row>
    <row r="483" spans="2:2" x14ac:dyDescent="0.3">
      <c r="B483" s="136"/>
    </row>
    <row r="484" spans="2:2" x14ac:dyDescent="0.3">
      <c r="B484" s="136"/>
    </row>
    <row r="485" spans="2:2" x14ac:dyDescent="0.3">
      <c r="B485" s="136"/>
    </row>
    <row r="486" spans="2:2" x14ac:dyDescent="0.3">
      <c r="B486" s="136"/>
    </row>
    <row r="487" spans="2:2" x14ac:dyDescent="0.3">
      <c r="B487" s="136"/>
    </row>
    <row r="488" spans="2:2" x14ac:dyDescent="0.3">
      <c r="B488" s="136"/>
    </row>
    <row r="489" spans="2:2" x14ac:dyDescent="0.3">
      <c r="B489" s="136"/>
    </row>
    <row r="490" spans="2:2" x14ac:dyDescent="0.3">
      <c r="B490" s="136"/>
    </row>
    <row r="491" spans="2:2" x14ac:dyDescent="0.3">
      <c r="B491" s="136"/>
    </row>
    <row r="492" spans="2:2" x14ac:dyDescent="0.3">
      <c r="B492" s="136"/>
    </row>
    <row r="493" spans="2:2" x14ac:dyDescent="0.3">
      <c r="B493" s="136"/>
    </row>
    <row r="494" spans="2:2" x14ac:dyDescent="0.3">
      <c r="B494" s="136"/>
    </row>
    <row r="495" spans="2:2" x14ac:dyDescent="0.3">
      <c r="B495" s="136"/>
    </row>
    <row r="496" spans="2:2" x14ac:dyDescent="0.3">
      <c r="B496" s="136"/>
    </row>
    <row r="497" spans="2:2" x14ac:dyDescent="0.3">
      <c r="B497" s="136"/>
    </row>
    <row r="498" spans="2:2" x14ac:dyDescent="0.3">
      <c r="B498" s="136"/>
    </row>
    <row r="499" spans="2:2" x14ac:dyDescent="0.3">
      <c r="B499" s="136"/>
    </row>
    <row r="500" spans="2:2" x14ac:dyDescent="0.3">
      <c r="B500" s="136"/>
    </row>
    <row r="501" spans="2:2" x14ac:dyDescent="0.3">
      <c r="B501" s="136"/>
    </row>
    <row r="502" spans="2:2" x14ac:dyDescent="0.3">
      <c r="B502" s="136"/>
    </row>
    <row r="503" spans="2:2" x14ac:dyDescent="0.3">
      <c r="B503" s="136"/>
    </row>
    <row r="504" spans="2:2" x14ac:dyDescent="0.3">
      <c r="B504" s="136"/>
    </row>
    <row r="505" spans="2:2" x14ac:dyDescent="0.3">
      <c r="B505" s="136"/>
    </row>
    <row r="506" spans="2:2" x14ac:dyDescent="0.3">
      <c r="B506" s="136"/>
    </row>
    <row r="507" spans="2:2" x14ac:dyDescent="0.3">
      <c r="B507" s="136"/>
    </row>
    <row r="508" spans="2:2" x14ac:dyDescent="0.3">
      <c r="B508" s="136"/>
    </row>
    <row r="509" spans="2:2" x14ac:dyDescent="0.3">
      <c r="B509" s="136"/>
    </row>
    <row r="510" spans="2:2" x14ac:dyDescent="0.3">
      <c r="B510" s="136"/>
    </row>
    <row r="511" spans="2:2" x14ac:dyDescent="0.3">
      <c r="B511" s="136"/>
    </row>
    <row r="512" spans="2:2" x14ac:dyDescent="0.3">
      <c r="B512" s="136"/>
    </row>
    <row r="513" spans="2:2" x14ac:dyDescent="0.3">
      <c r="B513" s="136"/>
    </row>
    <row r="514" spans="2:2" x14ac:dyDescent="0.3">
      <c r="B514" s="136"/>
    </row>
    <row r="515" spans="2:2" x14ac:dyDescent="0.3">
      <c r="B515" s="136"/>
    </row>
    <row r="516" spans="2:2" x14ac:dyDescent="0.3">
      <c r="B516" s="136"/>
    </row>
    <row r="517" spans="2:2" x14ac:dyDescent="0.3">
      <c r="B517" s="136"/>
    </row>
    <row r="518" spans="2:2" x14ac:dyDescent="0.3">
      <c r="B518" s="136"/>
    </row>
    <row r="519" spans="2:2" x14ac:dyDescent="0.3">
      <c r="B519" s="136"/>
    </row>
    <row r="520" spans="2:2" x14ac:dyDescent="0.3">
      <c r="B520" s="136"/>
    </row>
    <row r="521" spans="2:2" x14ac:dyDescent="0.3">
      <c r="B521" s="136"/>
    </row>
    <row r="522" spans="2:2" x14ac:dyDescent="0.3">
      <c r="B522" s="136"/>
    </row>
    <row r="523" spans="2:2" x14ac:dyDescent="0.3">
      <c r="B523" s="136"/>
    </row>
    <row r="524" spans="2:2" x14ac:dyDescent="0.3">
      <c r="B524" s="136"/>
    </row>
    <row r="525" spans="2:2" x14ac:dyDescent="0.3">
      <c r="B525" s="136"/>
    </row>
    <row r="526" spans="2:2" x14ac:dyDescent="0.3">
      <c r="B526" s="136"/>
    </row>
    <row r="527" spans="2:2" x14ac:dyDescent="0.3">
      <c r="B527" s="136"/>
    </row>
    <row r="528" spans="2:2" x14ac:dyDescent="0.3">
      <c r="B528" s="136"/>
    </row>
    <row r="529" spans="2:2" x14ac:dyDescent="0.3">
      <c r="B529" s="136"/>
    </row>
    <row r="530" spans="2:2" x14ac:dyDescent="0.3">
      <c r="B530" s="136"/>
    </row>
    <row r="531" spans="2:2" x14ac:dyDescent="0.3">
      <c r="B531" s="136"/>
    </row>
    <row r="532" spans="2:2" x14ac:dyDescent="0.3">
      <c r="B532" s="136"/>
    </row>
    <row r="533" spans="2:2" x14ac:dyDescent="0.3">
      <c r="B533" s="136"/>
    </row>
    <row r="534" spans="2:2" x14ac:dyDescent="0.3">
      <c r="B534" s="136"/>
    </row>
    <row r="535" spans="2:2" x14ac:dyDescent="0.3">
      <c r="B535" s="136"/>
    </row>
    <row r="536" spans="2:2" x14ac:dyDescent="0.3">
      <c r="B536" s="136"/>
    </row>
    <row r="537" spans="2:2" x14ac:dyDescent="0.3">
      <c r="B537" s="136"/>
    </row>
    <row r="538" spans="2:2" x14ac:dyDescent="0.3">
      <c r="B538" s="136"/>
    </row>
    <row r="539" spans="2:2" x14ac:dyDescent="0.3">
      <c r="B539" s="136"/>
    </row>
    <row r="540" spans="2:2" x14ac:dyDescent="0.3">
      <c r="B540" s="136"/>
    </row>
    <row r="541" spans="2:2" x14ac:dyDescent="0.3">
      <c r="B541" s="136"/>
    </row>
    <row r="542" spans="2:2" x14ac:dyDescent="0.3">
      <c r="B542" s="136"/>
    </row>
    <row r="543" spans="2:2" x14ac:dyDescent="0.3">
      <c r="B543" s="136"/>
    </row>
    <row r="544" spans="2:2" x14ac:dyDescent="0.3">
      <c r="B544" s="136"/>
    </row>
    <row r="545" spans="2:2" x14ac:dyDescent="0.3">
      <c r="B545" s="136"/>
    </row>
    <row r="546" spans="2:2" x14ac:dyDescent="0.3">
      <c r="B546" s="136"/>
    </row>
    <row r="547" spans="2:2" x14ac:dyDescent="0.3">
      <c r="B547" s="136"/>
    </row>
    <row r="548" spans="2:2" x14ac:dyDescent="0.3">
      <c r="B548" s="136"/>
    </row>
    <row r="549" spans="2:2" x14ac:dyDescent="0.3">
      <c r="B549" s="136"/>
    </row>
    <row r="550" spans="2:2" x14ac:dyDescent="0.3">
      <c r="B550" s="136"/>
    </row>
    <row r="551" spans="2:2" x14ac:dyDescent="0.3">
      <c r="B551" s="136"/>
    </row>
    <row r="552" spans="2:2" x14ac:dyDescent="0.3">
      <c r="B552" s="136"/>
    </row>
    <row r="553" spans="2:2" x14ac:dyDescent="0.3">
      <c r="B553" s="136"/>
    </row>
    <row r="554" spans="2:2" x14ac:dyDescent="0.3">
      <c r="B554" s="136"/>
    </row>
    <row r="555" spans="2:2" x14ac:dyDescent="0.3">
      <c r="B555" s="136"/>
    </row>
    <row r="556" spans="2:2" x14ac:dyDescent="0.3">
      <c r="B556" s="136"/>
    </row>
    <row r="557" spans="2:2" x14ac:dyDescent="0.3">
      <c r="B557" s="136"/>
    </row>
    <row r="558" spans="2:2" x14ac:dyDescent="0.3">
      <c r="B558" s="136"/>
    </row>
    <row r="559" spans="2:2" x14ac:dyDescent="0.3">
      <c r="B559" s="136"/>
    </row>
    <row r="560" spans="2:2" x14ac:dyDescent="0.3">
      <c r="B560" s="136"/>
    </row>
    <row r="561" spans="2:2" x14ac:dyDescent="0.3">
      <c r="B561" s="136"/>
    </row>
    <row r="562" spans="2:2" x14ac:dyDescent="0.3">
      <c r="B562" s="136"/>
    </row>
    <row r="563" spans="2:2" x14ac:dyDescent="0.3">
      <c r="B563" s="136"/>
    </row>
    <row r="564" spans="2:2" x14ac:dyDescent="0.3">
      <c r="B564" s="136"/>
    </row>
    <row r="565" spans="2:2" x14ac:dyDescent="0.3">
      <c r="B565" s="136"/>
    </row>
    <row r="566" spans="2:2" x14ac:dyDescent="0.3">
      <c r="B566" s="136"/>
    </row>
    <row r="567" spans="2:2" x14ac:dyDescent="0.3">
      <c r="B567" s="136"/>
    </row>
    <row r="568" spans="2:2" x14ac:dyDescent="0.3">
      <c r="B568" s="136"/>
    </row>
    <row r="569" spans="2:2" x14ac:dyDescent="0.3">
      <c r="B569" s="136"/>
    </row>
    <row r="570" spans="2:2" x14ac:dyDescent="0.3">
      <c r="B570" s="136"/>
    </row>
    <row r="571" spans="2:2" x14ac:dyDescent="0.3">
      <c r="B571" s="136"/>
    </row>
    <row r="572" spans="2:2" x14ac:dyDescent="0.3">
      <c r="B572" s="136"/>
    </row>
    <row r="573" spans="2:2" x14ac:dyDescent="0.3">
      <c r="B573" s="136"/>
    </row>
    <row r="574" spans="2:2" x14ac:dyDescent="0.3">
      <c r="B574" s="136"/>
    </row>
    <row r="575" spans="2:2" x14ac:dyDescent="0.3">
      <c r="B575" s="136"/>
    </row>
    <row r="576" spans="2:2" x14ac:dyDescent="0.3">
      <c r="B576" s="136"/>
    </row>
    <row r="577" spans="2:2" x14ac:dyDescent="0.3">
      <c r="B577" s="136"/>
    </row>
    <row r="578" spans="2:2" x14ac:dyDescent="0.3">
      <c r="B578" s="136"/>
    </row>
    <row r="579" spans="2:2" x14ac:dyDescent="0.3">
      <c r="B579" s="136"/>
    </row>
    <row r="580" spans="2:2" x14ac:dyDescent="0.3">
      <c r="B580" s="136"/>
    </row>
    <row r="581" spans="2:2" x14ac:dyDescent="0.3">
      <c r="B581" s="136"/>
    </row>
    <row r="582" spans="2:2" x14ac:dyDescent="0.3">
      <c r="B582" s="136"/>
    </row>
    <row r="583" spans="2:2" x14ac:dyDescent="0.3">
      <c r="B583" s="136"/>
    </row>
    <row r="584" spans="2:2" x14ac:dyDescent="0.3">
      <c r="B584" s="136"/>
    </row>
    <row r="585" spans="2:2" x14ac:dyDescent="0.3">
      <c r="B585" s="136"/>
    </row>
    <row r="586" spans="2:2" x14ac:dyDescent="0.3">
      <c r="B586" s="136"/>
    </row>
    <row r="587" spans="2:2" x14ac:dyDescent="0.3">
      <c r="B587" s="136"/>
    </row>
    <row r="588" spans="2:2" x14ac:dyDescent="0.3">
      <c r="B588" s="136"/>
    </row>
    <row r="589" spans="2:2" x14ac:dyDescent="0.3">
      <c r="B589" s="136"/>
    </row>
    <row r="590" spans="2:2" x14ac:dyDescent="0.3">
      <c r="B590" s="136"/>
    </row>
    <row r="591" spans="2:2" x14ac:dyDescent="0.3">
      <c r="B591" s="136"/>
    </row>
    <row r="592" spans="2:2" x14ac:dyDescent="0.3">
      <c r="B592" s="136"/>
    </row>
    <row r="593" spans="2:2" x14ac:dyDescent="0.3">
      <c r="B593" s="136"/>
    </row>
    <row r="594" spans="2:2" x14ac:dyDescent="0.3">
      <c r="B594" s="136"/>
    </row>
    <row r="595" spans="2:2" x14ac:dyDescent="0.3">
      <c r="B595" s="136"/>
    </row>
    <row r="596" spans="2:2" x14ac:dyDescent="0.3">
      <c r="B596" s="136"/>
    </row>
    <row r="597" spans="2:2" x14ac:dyDescent="0.3">
      <c r="B597" s="136"/>
    </row>
    <row r="598" spans="2:2" x14ac:dyDescent="0.3">
      <c r="B598" s="136"/>
    </row>
    <row r="599" spans="2:2" x14ac:dyDescent="0.3">
      <c r="B599" s="136"/>
    </row>
    <row r="600" spans="2:2" x14ac:dyDescent="0.3">
      <c r="B600" s="136"/>
    </row>
    <row r="601" spans="2:2" x14ac:dyDescent="0.3">
      <c r="B601" s="136"/>
    </row>
    <row r="602" spans="2:2" x14ac:dyDescent="0.3">
      <c r="B602" s="136"/>
    </row>
    <row r="603" spans="2:2" x14ac:dyDescent="0.3">
      <c r="B603" s="136"/>
    </row>
    <row r="604" spans="2:2" x14ac:dyDescent="0.3">
      <c r="B604" s="136"/>
    </row>
    <row r="605" spans="2:2" x14ac:dyDescent="0.3">
      <c r="B605" s="136"/>
    </row>
    <row r="606" spans="2:2" x14ac:dyDescent="0.3">
      <c r="B606" s="136"/>
    </row>
    <row r="607" spans="2:2" x14ac:dyDescent="0.3">
      <c r="B607" s="136"/>
    </row>
    <row r="608" spans="2:2" x14ac:dyDescent="0.3">
      <c r="B608" s="136"/>
    </row>
    <row r="609" spans="2:2" x14ac:dyDescent="0.3">
      <c r="B609" s="136"/>
    </row>
    <row r="610" spans="2:2" x14ac:dyDescent="0.3">
      <c r="B610" s="136"/>
    </row>
    <row r="611" spans="2:2" x14ac:dyDescent="0.3">
      <c r="B611" s="136"/>
    </row>
    <row r="612" spans="2:2" x14ac:dyDescent="0.3">
      <c r="B612" s="136"/>
    </row>
    <row r="613" spans="2:2" x14ac:dyDescent="0.3">
      <c r="B613" s="136"/>
    </row>
    <row r="614" spans="2:2" x14ac:dyDescent="0.3">
      <c r="B614" s="136"/>
    </row>
    <row r="615" spans="2:2" x14ac:dyDescent="0.3">
      <c r="B615" s="136"/>
    </row>
    <row r="616" spans="2:2" x14ac:dyDescent="0.3">
      <c r="B616" s="136"/>
    </row>
    <row r="617" spans="2:2" x14ac:dyDescent="0.3">
      <c r="B617" s="136"/>
    </row>
    <row r="618" spans="2:2" x14ac:dyDescent="0.3">
      <c r="B618" s="136"/>
    </row>
    <row r="619" spans="2:2" x14ac:dyDescent="0.3">
      <c r="B619" s="136"/>
    </row>
    <row r="620" spans="2:2" x14ac:dyDescent="0.3">
      <c r="B620" s="136"/>
    </row>
    <row r="621" spans="2:2" x14ac:dyDescent="0.3">
      <c r="B621" s="136"/>
    </row>
    <row r="622" spans="2:2" x14ac:dyDescent="0.3">
      <c r="B622" s="136"/>
    </row>
    <row r="623" spans="2:2" x14ac:dyDescent="0.3">
      <c r="B623" s="136"/>
    </row>
    <row r="624" spans="2:2" x14ac:dyDescent="0.3">
      <c r="B624" s="136"/>
    </row>
    <row r="625" spans="2:2" x14ac:dyDescent="0.3">
      <c r="B625" s="136"/>
    </row>
    <row r="626" spans="2:2" x14ac:dyDescent="0.3">
      <c r="B626" s="136"/>
    </row>
    <row r="627" spans="2:2" x14ac:dyDescent="0.3">
      <c r="B627" s="136"/>
    </row>
    <row r="628" spans="2:2" x14ac:dyDescent="0.3">
      <c r="B628" s="136"/>
    </row>
    <row r="629" spans="2:2" x14ac:dyDescent="0.3">
      <c r="B629" s="136"/>
    </row>
    <row r="630" spans="2:2" x14ac:dyDescent="0.3">
      <c r="B630" s="136"/>
    </row>
    <row r="631" spans="2:2" x14ac:dyDescent="0.3">
      <c r="B631" s="136"/>
    </row>
    <row r="632" spans="2:2" x14ac:dyDescent="0.3">
      <c r="B632" s="136"/>
    </row>
    <row r="633" spans="2:2" x14ac:dyDescent="0.3">
      <c r="B633" s="136"/>
    </row>
    <row r="634" spans="2:2" x14ac:dyDescent="0.3">
      <c r="B634" s="136"/>
    </row>
    <row r="635" spans="2:2" x14ac:dyDescent="0.3">
      <c r="B635" s="136"/>
    </row>
    <row r="636" spans="2:2" x14ac:dyDescent="0.3">
      <c r="B636" s="136"/>
    </row>
    <row r="637" spans="2:2" x14ac:dyDescent="0.3">
      <c r="B637" s="136"/>
    </row>
    <row r="638" spans="2:2" x14ac:dyDescent="0.3">
      <c r="B638" s="136"/>
    </row>
    <row r="639" spans="2:2" x14ac:dyDescent="0.3">
      <c r="B639" s="136"/>
    </row>
    <row r="640" spans="2:2" x14ac:dyDescent="0.3">
      <c r="B640" s="136"/>
    </row>
    <row r="641" spans="2:2" x14ac:dyDescent="0.3">
      <c r="B641" s="136"/>
    </row>
    <row r="642" spans="2:2" x14ac:dyDescent="0.3">
      <c r="B642" s="136"/>
    </row>
    <row r="643" spans="2:2" x14ac:dyDescent="0.3">
      <c r="B643" s="136"/>
    </row>
    <row r="644" spans="2:2" x14ac:dyDescent="0.3">
      <c r="B644" s="136"/>
    </row>
    <row r="645" spans="2:2" x14ac:dyDescent="0.3">
      <c r="B645" s="136"/>
    </row>
    <row r="646" spans="2:2" x14ac:dyDescent="0.3">
      <c r="B646" s="136"/>
    </row>
    <row r="647" spans="2:2" x14ac:dyDescent="0.3">
      <c r="B647" s="136"/>
    </row>
    <row r="648" spans="2:2" x14ac:dyDescent="0.3">
      <c r="B648" s="136"/>
    </row>
    <row r="649" spans="2:2" x14ac:dyDescent="0.3">
      <c r="B649" s="136"/>
    </row>
    <row r="650" spans="2:2" x14ac:dyDescent="0.3">
      <c r="B650" s="136"/>
    </row>
    <row r="651" spans="2:2" x14ac:dyDescent="0.3">
      <c r="B651" s="136"/>
    </row>
    <row r="652" spans="2:2" x14ac:dyDescent="0.3">
      <c r="B652" s="136"/>
    </row>
    <row r="653" spans="2:2" x14ac:dyDescent="0.3">
      <c r="B653" s="136"/>
    </row>
    <row r="654" spans="2:2" x14ac:dyDescent="0.3">
      <c r="B654" s="136"/>
    </row>
    <row r="655" spans="2:2" x14ac:dyDescent="0.3">
      <c r="B655" s="136"/>
    </row>
    <row r="656" spans="2:2" x14ac:dyDescent="0.3">
      <c r="B656" s="136"/>
    </row>
    <row r="657" spans="2:2" x14ac:dyDescent="0.3">
      <c r="B657" s="136"/>
    </row>
    <row r="658" spans="2:2" x14ac:dyDescent="0.3">
      <c r="B658" s="136"/>
    </row>
    <row r="659" spans="2:2" x14ac:dyDescent="0.3">
      <c r="B659" s="136"/>
    </row>
    <row r="660" spans="2:2" x14ac:dyDescent="0.3">
      <c r="B660" s="136"/>
    </row>
    <row r="661" spans="2:2" x14ac:dyDescent="0.3">
      <c r="B661" s="136"/>
    </row>
    <row r="662" spans="2:2" x14ac:dyDescent="0.3">
      <c r="B662" s="136"/>
    </row>
    <row r="663" spans="2:2" x14ac:dyDescent="0.3">
      <c r="B663" s="136"/>
    </row>
    <row r="664" spans="2:2" x14ac:dyDescent="0.3">
      <c r="B664" s="136"/>
    </row>
    <row r="665" spans="2:2" x14ac:dyDescent="0.3">
      <c r="B665" s="136"/>
    </row>
    <row r="666" spans="2:2" x14ac:dyDescent="0.3">
      <c r="B666" s="136"/>
    </row>
    <row r="667" spans="2:2" x14ac:dyDescent="0.3">
      <c r="B667" s="136"/>
    </row>
    <row r="668" spans="2:2" x14ac:dyDescent="0.3">
      <c r="B668" s="136"/>
    </row>
    <row r="669" spans="2:2" x14ac:dyDescent="0.3">
      <c r="B669" s="136"/>
    </row>
    <row r="670" spans="2:2" x14ac:dyDescent="0.3">
      <c r="B670" s="136"/>
    </row>
    <row r="671" spans="2:2" x14ac:dyDescent="0.3">
      <c r="B671" s="136"/>
    </row>
    <row r="672" spans="2:2" x14ac:dyDescent="0.3">
      <c r="B672" s="136"/>
    </row>
    <row r="673" spans="2:2" x14ac:dyDescent="0.3">
      <c r="B673" s="136"/>
    </row>
    <row r="674" spans="2:2" x14ac:dyDescent="0.3">
      <c r="B674" s="136"/>
    </row>
    <row r="675" spans="2:2" x14ac:dyDescent="0.3">
      <c r="B675" s="136"/>
    </row>
    <row r="676" spans="2:2" x14ac:dyDescent="0.3">
      <c r="B676" s="136"/>
    </row>
    <row r="677" spans="2:2" x14ac:dyDescent="0.3">
      <c r="B677" s="136"/>
    </row>
    <row r="678" spans="2:2" x14ac:dyDescent="0.3">
      <c r="B678" s="136"/>
    </row>
    <row r="679" spans="2:2" x14ac:dyDescent="0.3">
      <c r="B679" s="136"/>
    </row>
    <row r="680" spans="2:2" x14ac:dyDescent="0.3">
      <c r="B680" s="136"/>
    </row>
    <row r="681" spans="2:2" x14ac:dyDescent="0.3">
      <c r="B681" s="136"/>
    </row>
    <row r="682" spans="2:2" x14ac:dyDescent="0.3">
      <c r="B682" s="136"/>
    </row>
    <row r="683" spans="2:2" x14ac:dyDescent="0.3">
      <c r="B683" s="136"/>
    </row>
    <row r="684" spans="2:2" x14ac:dyDescent="0.3">
      <c r="B684" s="136"/>
    </row>
    <row r="685" spans="2:2" x14ac:dyDescent="0.3">
      <c r="B685" s="136"/>
    </row>
    <row r="686" spans="2:2" x14ac:dyDescent="0.3">
      <c r="B686" s="136"/>
    </row>
    <row r="687" spans="2:2" x14ac:dyDescent="0.3">
      <c r="B687" s="136"/>
    </row>
    <row r="688" spans="2:2" x14ac:dyDescent="0.3">
      <c r="B688" s="136"/>
    </row>
    <row r="689" spans="2:2" x14ac:dyDescent="0.3">
      <c r="B689" s="136"/>
    </row>
    <row r="690" spans="2:2" x14ac:dyDescent="0.3">
      <c r="B690" s="136"/>
    </row>
    <row r="691" spans="2:2" x14ac:dyDescent="0.3">
      <c r="B691" s="136"/>
    </row>
    <row r="692" spans="2:2" x14ac:dyDescent="0.3">
      <c r="B692" s="136"/>
    </row>
    <row r="693" spans="2:2" x14ac:dyDescent="0.3">
      <c r="B693" s="136"/>
    </row>
    <row r="694" spans="2:2" x14ac:dyDescent="0.3">
      <c r="B694" s="136"/>
    </row>
    <row r="695" spans="2:2" x14ac:dyDescent="0.3">
      <c r="B695" s="136"/>
    </row>
    <row r="696" spans="2:2" x14ac:dyDescent="0.3">
      <c r="B696" s="136"/>
    </row>
    <row r="697" spans="2:2" x14ac:dyDescent="0.3">
      <c r="B697" s="136"/>
    </row>
    <row r="698" spans="2:2" x14ac:dyDescent="0.3">
      <c r="B698" s="136"/>
    </row>
    <row r="699" spans="2:2" x14ac:dyDescent="0.3">
      <c r="B699" s="136"/>
    </row>
    <row r="700" spans="2:2" x14ac:dyDescent="0.3">
      <c r="B700" s="136"/>
    </row>
    <row r="701" spans="2:2" x14ac:dyDescent="0.3">
      <c r="B701" s="136"/>
    </row>
    <row r="702" spans="2:2" x14ac:dyDescent="0.3">
      <c r="B702" s="136"/>
    </row>
    <row r="703" spans="2:2" x14ac:dyDescent="0.3">
      <c r="B703" s="136"/>
    </row>
    <row r="704" spans="2:2" x14ac:dyDescent="0.3">
      <c r="B704" s="136"/>
    </row>
    <row r="705" spans="2:2" x14ac:dyDescent="0.3">
      <c r="B705" s="136"/>
    </row>
    <row r="706" spans="2:2" x14ac:dyDescent="0.3">
      <c r="B706" s="136"/>
    </row>
    <row r="707" spans="2:2" x14ac:dyDescent="0.3">
      <c r="B707" s="136"/>
    </row>
    <row r="708" spans="2:2" x14ac:dyDescent="0.3">
      <c r="B708" s="136"/>
    </row>
    <row r="709" spans="2:2" x14ac:dyDescent="0.3">
      <c r="B709" s="136"/>
    </row>
    <row r="710" spans="2:2" x14ac:dyDescent="0.3">
      <c r="B710" s="136"/>
    </row>
    <row r="711" spans="2:2" x14ac:dyDescent="0.3">
      <c r="B711" s="136"/>
    </row>
    <row r="712" spans="2:2" x14ac:dyDescent="0.3">
      <c r="B712" s="136"/>
    </row>
    <row r="713" spans="2:2" x14ac:dyDescent="0.3">
      <c r="B713" s="136"/>
    </row>
    <row r="714" spans="2:2" x14ac:dyDescent="0.3">
      <c r="B714" s="136"/>
    </row>
    <row r="715" spans="2:2" x14ac:dyDescent="0.3">
      <c r="B715" s="136"/>
    </row>
    <row r="716" spans="2:2" x14ac:dyDescent="0.3">
      <c r="B716" s="136"/>
    </row>
    <row r="717" spans="2:2" x14ac:dyDescent="0.3">
      <c r="B717" s="136"/>
    </row>
  </sheetData>
  <mergeCells count="8">
    <mergeCell ref="B26:B27"/>
    <mergeCell ref="C26:D27"/>
    <mergeCell ref="F4:G4"/>
    <mergeCell ref="I4:K4"/>
    <mergeCell ref="J1:K2"/>
    <mergeCell ref="H1:I2"/>
    <mergeCell ref="B1:G2"/>
    <mergeCell ref="B4:D4"/>
  </mergeCell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Actualiser.Actualiser">
                <anchor moveWithCells="1" sizeWithCells="1">
                  <from>
                    <xdr:col>9</xdr:col>
                    <xdr:colOff>365760</xdr:colOff>
                    <xdr:row>0</xdr:row>
                    <xdr:rowOff>83820</xdr:rowOff>
                  </from>
                  <to>
                    <xdr:col>10</xdr:col>
                    <xdr:colOff>1531620</xdr:colOff>
                    <xdr:row>1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8"/>
    <pageSetUpPr fitToPage="1"/>
  </sheetPr>
  <dimension ref="A1:S300"/>
  <sheetViews>
    <sheetView zoomScaleNormal="100" workbookViewId="0">
      <selection activeCell="L6" sqref="L6"/>
    </sheetView>
  </sheetViews>
  <sheetFormatPr baseColWidth="10" defaultRowHeight="14.4" x14ac:dyDescent="0.3"/>
  <cols>
    <col min="1" max="1" width="44.33203125" bestFit="1" customWidth="1"/>
    <col min="2" max="11" width="6.77734375" customWidth="1"/>
    <col min="12" max="12" width="10.33203125" style="23" customWidth="1"/>
    <col min="13" max="14" width="11.5546875" customWidth="1"/>
    <col min="16" max="16" width="4.6640625" customWidth="1"/>
  </cols>
  <sheetData>
    <row r="1" spans="1:19" ht="63" customHeight="1" x14ac:dyDescent="0.3">
      <c r="A1" s="112" t="s">
        <v>831</v>
      </c>
      <c r="B1" s="113"/>
      <c r="C1" s="113"/>
      <c r="D1" s="113"/>
      <c r="E1" s="113"/>
      <c r="F1" s="113"/>
      <c r="G1" s="113"/>
      <c r="H1" s="110">
        <f ca="1">TODAY()+365</f>
        <v>44806</v>
      </c>
      <c r="I1" s="110"/>
      <c r="J1" s="110"/>
      <c r="K1" s="111"/>
      <c r="M1" s="69"/>
      <c r="N1" s="70"/>
      <c r="O1" s="57"/>
      <c r="P1" s="57"/>
      <c r="Q1" s="57"/>
      <c r="R1" s="57"/>
      <c r="S1" s="58"/>
    </row>
    <row r="2" spans="1:19" x14ac:dyDescent="0.3">
      <c r="M2" s="63"/>
      <c r="N2" s="64"/>
      <c r="O2" s="59"/>
      <c r="P2" s="59"/>
      <c r="Q2" s="59"/>
      <c r="R2" s="59"/>
      <c r="S2" s="60"/>
    </row>
    <row r="3" spans="1:19" x14ac:dyDescent="0.3">
      <c r="A3" s="43" t="str">
        <f xml:space="preserve"> "NOM : "</f>
        <v xml:space="preserve">NOM : </v>
      </c>
      <c r="B3" s="23"/>
      <c r="C3" s="23"/>
      <c r="D3" s="23"/>
      <c r="E3" s="23"/>
      <c r="F3" s="23"/>
      <c r="G3" s="125" t="s">
        <v>497</v>
      </c>
      <c r="H3" s="125"/>
      <c r="I3" s="125"/>
      <c r="J3" s="126">
        <f>INDEX(Personnel,P8+1,6)</f>
        <v>0</v>
      </c>
      <c r="K3" s="126"/>
      <c r="M3" s="63"/>
      <c r="N3" s="64"/>
      <c r="O3" s="59"/>
      <c r="P3" s="59"/>
      <c r="Q3" s="59"/>
      <c r="R3" s="59"/>
      <c r="S3" s="60"/>
    </row>
    <row r="4" spans="1:19" x14ac:dyDescent="0.3">
      <c r="A4" s="42" t="str">
        <f xml:space="preserve"> INDEX(Personnel,P8+1,4)</f>
        <v>ALIX Laurent</v>
      </c>
      <c r="G4" s="125" t="s">
        <v>500</v>
      </c>
      <c r="H4" s="125"/>
      <c r="I4" s="125"/>
      <c r="J4" s="127">
        <f ca="1">TODAY()</f>
        <v>44441</v>
      </c>
      <c r="K4" s="127"/>
      <c r="M4" s="63"/>
      <c r="N4" s="64"/>
      <c r="O4" s="59"/>
      <c r="P4" s="59"/>
      <c r="Q4" s="59"/>
      <c r="R4" s="59"/>
      <c r="S4" s="60"/>
    </row>
    <row r="5" spans="1:19" x14ac:dyDescent="0.3">
      <c r="A5" s="43"/>
      <c r="M5" s="63"/>
      <c r="N5" s="64"/>
      <c r="O5" s="59"/>
      <c r="P5" s="59"/>
      <c r="Q5" s="59"/>
      <c r="R5" s="59"/>
      <c r="S5" s="60"/>
    </row>
    <row r="6" spans="1:19" x14ac:dyDescent="0.3">
      <c r="A6" s="43"/>
      <c r="M6" s="63"/>
      <c r="N6" s="64"/>
      <c r="O6" s="59"/>
      <c r="P6" s="59"/>
      <c r="Q6" s="59"/>
      <c r="R6" s="59"/>
      <c r="S6" s="60"/>
    </row>
    <row r="7" spans="1:19" x14ac:dyDescent="0.3">
      <c r="A7" s="116" t="s">
        <v>837</v>
      </c>
      <c r="B7" s="117"/>
      <c r="C7" s="117"/>
      <c r="D7" s="117"/>
      <c r="E7" s="117"/>
      <c r="F7" s="117"/>
      <c r="G7" s="117"/>
      <c r="H7" s="117"/>
      <c r="I7" s="117"/>
      <c r="J7" s="117"/>
      <c r="K7" s="118"/>
      <c r="L7" s="41"/>
      <c r="M7" s="63"/>
      <c r="N7" s="64"/>
      <c r="O7" s="59"/>
      <c r="P7" s="59"/>
      <c r="Q7" s="59"/>
      <c r="R7" s="59"/>
      <c r="S7" s="60"/>
    </row>
    <row r="8" spans="1:19" x14ac:dyDescent="0.3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1"/>
      <c r="L8" s="41"/>
      <c r="M8" s="63"/>
      <c r="N8" s="64"/>
      <c r="O8" s="59"/>
      <c r="P8" s="59">
        <v>1</v>
      </c>
      <c r="Q8" s="59"/>
      <c r="R8" s="59"/>
      <c r="S8" s="60"/>
    </row>
    <row r="9" spans="1:19" x14ac:dyDescent="0.3">
      <c r="A9" s="119"/>
      <c r="B9" s="120"/>
      <c r="C9" s="120"/>
      <c r="D9" s="120"/>
      <c r="E9" s="120"/>
      <c r="F9" s="120"/>
      <c r="G9" s="120"/>
      <c r="H9" s="120"/>
      <c r="I9" s="120"/>
      <c r="J9" s="120"/>
      <c r="K9" s="121"/>
      <c r="L9" s="41"/>
      <c r="M9" s="63"/>
      <c r="N9" s="64"/>
      <c r="O9" s="59"/>
      <c r="P9" s="59"/>
      <c r="Q9" s="59"/>
      <c r="R9" s="59"/>
      <c r="S9" s="60"/>
    </row>
    <row r="10" spans="1:19" x14ac:dyDescent="0.3">
      <c r="A10" s="122"/>
      <c r="B10" s="123"/>
      <c r="C10" s="123"/>
      <c r="D10" s="123"/>
      <c r="E10" s="123"/>
      <c r="F10" s="123"/>
      <c r="G10" s="123"/>
      <c r="H10" s="123"/>
      <c r="I10" s="123"/>
      <c r="J10" s="123"/>
      <c r="K10" s="124"/>
      <c r="M10" s="63"/>
      <c r="N10" s="64"/>
      <c r="O10" s="59"/>
      <c r="P10" s="59"/>
      <c r="Q10" s="59"/>
      <c r="R10" s="59"/>
      <c r="S10" s="60"/>
    </row>
    <row r="11" spans="1:19" x14ac:dyDescent="0.3">
      <c r="A11" s="40"/>
      <c r="B11" s="40"/>
      <c r="C11" s="40"/>
      <c r="D11" s="40"/>
      <c r="E11" s="40"/>
      <c r="F11" s="40"/>
      <c r="G11" s="40"/>
      <c r="H11" s="40"/>
      <c r="I11" s="40"/>
      <c r="M11" s="63"/>
      <c r="N11" s="64"/>
      <c r="O11" s="59"/>
      <c r="P11" s="59"/>
      <c r="Q11" s="59"/>
      <c r="R11" s="59"/>
      <c r="S11" s="60"/>
    </row>
    <row r="12" spans="1:19" x14ac:dyDescent="0.3">
      <c r="A12" s="40"/>
      <c r="B12" s="40"/>
      <c r="C12" s="40"/>
      <c r="D12" s="40"/>
      <c r="E12" s="40"/>
      <c r="F12" s="40"/>
      <c r="G12" s="40"/>
      <c r="H12" s="40"/>
      <c r="I12" s="40"/>
      <c r="M12" s="63"/>
      <c r="N12" s="64"/>
      <c r="O12" s="59"/>
      <c r="P12" s="59"/>
      <c r="Q12" s="59"/>
      <c r="R12" s="59"/>
      <c r="S12" s="60"/>
    </row>
    <row r="13" spans="1:19" s="12" customFormat="1" ht="30.6" customHeight="1" x14ac:dyDescent="0.25">
      <c r="A13" s="128" t="s">
        <v>836</v>
      </c>
      <c r="B13" s="130" t="s">
        <v>824</v>
      </c>
      <c r="C13" s="130"/>
      <c r="D13" s="130" t="s">
        <v>835</v>
      </c>
      <c r="E13" s="130"/>
      <c r="F13" s="130" t="s">
        <v>829</v>
      </c>
      <c r="G13" s="130"/>
      <c r="H13" s="114" t="s">
        <v>834</v>
      </c>
      <c r="I13" s="115"/>
      <c r="J13" s="114" t="s">
        <v>848</v>
      </c>
      <c r="K13" s="115"/>
      <c r="M13" s="63"/>
      <c r="N13" s="64"/>
      <c r="O13" s="61"/>
      <c r="P13" s="61"/>
      <c r="Q13" s="61"/>
      <c r="R13" s="61"/>
      <c r="S13" s="62"/>
    </row>
    <row r="14" spans="1:19" s="12" customFormat="1" x14ac:dyDescent="0.25">
      <c r="A14" s="129"/>
      <c r="B14" s="54" t="s">
        <v>498</v>
      </c>
      <c r="C14" s="55" t="s">
        <v>499</v>
      </c>
      <c r="D14" s="54" t="s">
        <v>498</v>
      </c>
      <c r="E14" s="55" t="s">
        <v>499</v>
      </c>
      <c r="F14" s="54" t="s">
        <v>498</v>
      </c>
      <c r="G14" s="55" t="s">
        <v>499</v>
      </c>
      <c r="H14" s="54" t="s">
        <v>498</v>
      </c>
      <c r="I14" s="55" t="s">
        <v>499</v>
      </c>
      <c r="J14" s="54" t="s">
        <v>498</v>
      </c>
      <c r="K14" s="55" t="s">
        <v>499</v>
      </c>
      <c r="M14" s="63"/>
      <c r="N14" s="64"/>
      <c r="O14" s="61"/>
      <c r="P14" s="61"/>
      <c r="Q14" s="61"/>
      <c r="R14" s="61"/>
      <c r="S14" s="62"/>
    </row>
    <row r="15" spans="1:19" s="24" customFormat="1" ht="13.8" x14ac:dyDescent="0.25">
      <c r="A15" s="75" t="s">
        <v>825</v>
      </c>
      <c r="B15" s="76">
        <f>SUM(B16:B200)</f>
        <v>1</v>
      </c>
      <c r="C15" s="77" t="str">
        <f>IF(C16="","",SUM(C16:C200))</f>
        <v/>
      </c>
      <c r="D15" s="77"/>
      <c r="E15" s="77"/>
      <c r="F15" s="76"/>
      <c r="G15" s="77"/>
      <c r="H15" s="76"/>
      <c r="I15" s="77"/>
      <c r="J15" s="76"/>
      <c r="K15" s="77"/>
      <c r="L15" s="3" t="str">
        <f>IF(C15="Signature :","",IF(C15&lt;&gt;"",IF(C15-(E15+G15+I15+K15)=0,"VRAI","FAUX"),""))</f>
        <v/>
      </c>
      <c r="M15" s="63"/>
      <c r="N15" s="64"/>
      <c r="O15" s="64"/>
      <c r="P15" s="64"/>
      <c r="Q15" s="64"/>
      <c r="R15" s="64"/>
      <c r="S15" s="65"/>
    </row>
    <row r="16" spans="1:19" s="24" customFormat="1" ht="13.8" x14ac:dyDescent="0.25">
      <c r="A16" s="56" t="s">
        <v>826</v>
      </c>
      <c r="B16" s="13">
        <v>1</v>
      </c>
      <c r="C16" s="13"/>
      <c r="D16" s="13"/>
      <c r="E16" s="13"/>
      <c r="F16" s="13"/>
      <c r="G16" s="13"/>
      <c r="H16" s="13"/>
      <c r="I16" s="13"/>
      <c r="J16" s="13"/>
      <c r="K16" s="13"/>
      <c r="L16" s="3" t="str">
        <f t="shared" ref="L16:L79" si="0">IF(C16="Signature :","",IF(C16&lt;&gt;"",IF(C16-(E16+G16+I16+K16)=0,"VRAI","FAUX"),""))</f>
        <v/>
      </c>
      <c r="M16" s="63"/>
      <c r="N16" s="64"/>
      <c r="O16" s="64"/>
      <c r="P16" s="64"/>
      <c r="Q16" s="64"/>
      <c r="R16" s="64"/>
      <c r="S16" s="65"/>
    </row>
    <row r="17" spans="1:19" s="24" customFormat="1" x14ac:dyDescent="0.3">
      <c r="A17"/>
      <c r="B17"/>
      <c r="C17"/>
      <c r="D17"/>
      <c r="E17"/>
      <c r="F17"/>
      <c r="G17"/>
      <c r="H17"/>
      <c r="I17"/>
      <c r="J17"/>
      <c r="K17"/>
      <c r="L17" s="3" t="str">
        <f t="shared" si="0"/>
        <v/>
      </c>
      <c r="M17" s="63"/>
      <c r="N17" s="64"/>
      <c r="O17" s="64"/>
      <c r="P17" s="64"/>
      <c r="Q17" s="64"/>
      <c r="R17" s="64"/>
      <c r="S17" s="65"/>
    </row>
    <row r="18" spans="1:19" s="24" customFormat="1" x14ac:dyDescent="0.3">
      <c r="A18"/>
      <c r="B18"/>
      <c r="C18"/>
      <c r="D18"/>
      <c r="E18"/>
      <c r="F18"/>
      <c r="G18"/>
      <c r="H18"/>
      <c r="I18"/>
      <c r="J18"/>
      <c r="K18"/>
      <c r="L18" s="3" t="str">
        <f t="shared" si="0"/>
        <v/>
      </c>
      <c r="M18" s="63"/>
      <c r="N18" s="64"/>
      <c r="O18" s="64"/>
      <c r="P18" s="64"/>
      <c r="Q18" s="64"/>
      <c r="R18" s="64"/>
      <c r="S18" s="65"/>
    </row>
    <row r="19" spans="1:19" s="24" customFormat="1" ht="14.4" customHeight="1" x14ac:dyDescent="0.25">
      <c r="A19" s="101" t="s">
        <v>827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3"/>
      <c r="L19" s="3" t="str">
        <f t="shared" si="0"/>
        <v/>
      </c>
      <c r="M19" s="63"/>
      <c r="N19" s="64"/>
      <c r="O19" s="64"/>
      <c r="P19" s="64"/>
      <c r="Q19" s="64"/>
      <c r="R19" s="64"/>
      <c r="S19" s="65"/>
    </row>
    <row r="20" spans="1:19" s="24" customFormat="1" ht="14.4" customHeight="1" x14ac:dyDescent="0.25">
      <c r="A20" s="104"/>
      <c r="B20" s="105"/>
      <c r="C20" s="105"/>
      <c r="D20" s="105"/>
      <c r="E20" s="105"/>
      <c r="F20" s="105"/>
      <c r="G20" s="105"/>
      <c r="H20" s="105"/>
      <c r="I20" s="105"/>
      <c r="J20" s="105"/>
      <c r="K20" s="106"/>
      <c r="L20" s="3" t="str">
        <f t="shared" si="0"/>
        <v/>
      </c>
      <c r="M20" s="63"/>
      <c r="N20" s="64"/>
      <c r="O20" s="64"/>
      <c r="P20" s="64"/>
      <c r="Q20" s="64"/>
      <c r="R20" s="64"/>
      <c r="S20" s="65"/>
    </row>
    <row r="21" spans="1:19" s="24" customFormat="1" ht="14.4" customHeight="1" x14ac:dyDescent="0.25">
      <c r="A21" s="104"/>
      <c r="B21" s="105"/>
      <c r="C21" s="105"/>
      <c r="D21" s="105"/>
      <c r="E21" s="105"/>
      <c r="F21" s="105"/>
      <c r="G21" s="105"/>
      <c r="H21" s="105"/>
      <c r="I21" s="105"/>
      <c r="J21" s="105"/>
      <c r="K21" s="106"/>
      <c r="L21" s="3" t="str">
        <f t="shared" si="0"/>
        <v/>
      </c>
      <c r="M21" s="63"/>
      <c r="N21" s="64"/>
      <c r="O21" s="64"/>
      <c r="P21" s="64"/>
      <c r="Q21" s="64"/>
      <c r="R21" s="64"/>
      <c r="S21" s="65"/>
    </row>
    <row r="22" spans="1:19" s="24" customFormat="1" ht="14.4" customHeight="1" x14ac:dyDescent="0.25">
      <c r="A22" s="104"/>
      <c r="B22" s="105"/>
      <c r="C22" s="105"/>
      <c r="D22" s="105"/>
      <c r="E22" s="105"/>
      <c r="F22" s="105"/>
      <c r="G22" s="105"/>
      <c r="H22" s="105"/>
      <c r="I22" s="105"/>
      <c r="J22" s="105"/>
      <c r="K22" s="106"/>
      <c r="L22" s="3" t="str">
        <f t="shared" si="0"/>
        <v/>
      </c>
      <c r="M22" s="63"/>
      <c r="N22" s="64"/>
      <c r="O22" s="64"/>
      <c r="P22" s="64"/>
      <c r="Q22" s="64"/>
      <c r="R22" s="64"/>
      <c r="S22" s="65"/>
    </row>
    <row r="23" spans="1:19" s="24" customFormat="1" ht="14.4" customHeight="1" x14ac:dyDescent="0.25">
      <c r="A23" s="104"/>
      <c r="B23" s="105"/>
      <c r="C23" s="105"/>
      <c r="D23" s="105"/>
      <c r="E23" s="105"/>
      <c r="F23" s="105"/>
      <c r="G23" s="105"/>
      <c r="H23" s="105"/>
      <c r="I23" s="105"/>
      <c r="J23" s="105"/>
      <c r="K23" s="106"/>
      <c r="L23" s="3" t="str">
        <f t="shared" si="0"/>
        <v/>
      </c>
      <c r="M23" s="63"/>
      <c r="N23" s="64"/>
      <c r="O23" s="64"/>
      <c r="P23" s="64"/>
      <c r="Q23" s="64"/>
      <c r="R23" s="64"/>
      <c r="S23" s="65"/>
    </row>
    <row r="24" spans="1:19" s="24" customFormat="1" ht="14.4" customHeight="1" x14ac:dyDescent="0.25">
      <c r="A24" s="107"/>
      <c r="B24" s="108"/>
      <c r="C24" s="108"/>
      <c r="D24" s="108"/>
      <c r="E24" s="108"/>
      <c r="F24" s="108"/>
      <c r="G24" s="108"/>
      <c r="H24" s="108"/>
      <c r="I24" s="108"/>
      <c r="J24" s="108"/>
      <c r="K24" s="109"/>
      <c r="L24" s="3" t="str">
        <f t="shared" si="0"/>
        <v/>
      </c>
      <c r="M24" s="63"/>
      <c r="N24" s="64"/>
      <c r="O24" s="64"/>
      <c r="P24" s="64"/>
      <c r="Q24" s="64"/>
      <c r="R24" s="64"/>
      <c r="S24" s="65"/>
    </row>
    <row r="25" spans="1:19" s="24" customFormat="1" ht="14.4" customHeight="1" x14ac:dyDescent="0.3">
      <c r="A25"/>
      <c r="B25"/>
      <c r="C25"/>
      <c r="D25"/>
      <c r="E25"/>
      <c r="F25"/>
      <c r="G25"/>
      <c r="H25"/>
      <c r="I25"/>
      <c r="J25"/>
      <c r="K25"/>
      <c r="L25" s="3" t="str">
        <f t="shared" si="0"/>
        <v/>
      </c>
      <c r="M25" s="63"/>
      <c r="N25" s="64"/>
      <c r="O25" s="64"/>
      <c r="P25" s="64"/>
      <c r="Q25" s="64"/>
      <c r="R25" s="64"/>
      <c r="S25" s="65"/>
    </row>
    <row r="26" spans="1:19" s="24" customFormat="1" ht="14.4" customHeight="1" x14ac:dyDescent="0.3">
      <c r="A26"/>
      <c r="B26"/>
      <c r="C26"/>
      <c r="D26"/>
      <c r="E26"/>
      <c r="F26"/>
      <c r="G26"/>
      <c r="H26"/>
      <c r="I26"/>
      <c r="J26"/>
      <c r="K26"/>
      <c r="L26" s="3" t="str">
        <f t="shared" si="0"/>
        <v/>
      </c>
      <c r="M26" s="63"/>
      <c r="N26" s="64"/>
      <c r="O26" s="64"/>
      <c r="P26" s="64"/>
      <c r="Q26" s="64"/>
      <c r="R26" s="64"/>
      <c r="S26" s="65"/>
    </row>
    <row r="27" spans="1:19" s="24" customFormat="1" ht="14.4" customHeight="1" x14ac:dyDescent="0.3">
      <c r="A27" s="101" t="s">
        <v>501</v>
      </c>
      <c r="B27" s="103"/>
      <c r="C27"/>
      <c r="D27"/>
      <c r="E27" s="101" t="s">
        <v>828</v>
      </c>
      <c r="F27" s="102"/>
      <c r="G27" s="102"/>
      <c r="H27" s="102"/>
      <c r="I27" s="102"/>
      <c r="J27" s="102"/>
      <c r="K27" s="103"/>
      <c r="L27" s="3" t="str">
        <f t="shared" si="0"/>
        <v/>
      </c>
      <c r="M27" s="63"/>
      <c r="N27" s="64"/>
      <c r="O27" s="64"/>
      <c r="P27" s="64"/>
      <c r="Q27" s="64"/>
      <c r="R27" s="64"/>
      <c r="S27" s="65"/>
    </row>
    <row r="28" spans="1:19" s="24" customFormat="1" ht="14.4" customHeight="1" x14ac:dyDescent="0.3">
      <c r="A28" s="104"/>
      <c r="B28" s="106"/>
      <c r="C28"/>
      <c r="D28"/>
      <c r="E28" s="104"/>
      <c r="F28" s="105"/>
      <c r="G28" s="105"/>
      <c r="H28" s="105"/>
      <c r="I28" s="105"/>
      <c r="J28" s="105"/>
      <c r="K28" s="106"/>
      <c r="L28" s="3" t="str">
        <f t="shared" si="0"/>
        <v/>
      </c>
      <c r="M28" s="66"/>
      <c r="N28" s="67"/>
      <c r="O28" s="67"/>
      <c r="P28" s="67"/>
      <c r="Q28" s="67"/>
      <c r="R28" s="67"/>
      <c r="S28" s="68"/>
    </row>
    <row r="29" spans="1:19" s="24" customFormat="1" x14ac:dyDescent="0.3">
      <c r="A29" s="107"/>
      <c r="B29" s="109"/>
      <c r="C29"/>
      <c r="D29"/>
      <c r="E29" s="107"/>
      <c r="F29" s="108"/>
      <c r="G29" s="108"/>
      <c r="H29" s="108"/>
      <c r="I29" s="108"/>
      <c r="J29" s="108"/>
      <c r="K29" s="109"/>
      <c r="L29" s="3" t="str">
        <f t="shared" si="0"/>
        <v/>
      </c>
    </row>
    <row r="30" spans="1:19" s="24" customFormat="1" x14ac:dyDescent="0.3">
      <c r="A30"/>
      <c r="B30"/>
      <c r="C30"/>
      <c r="D30"/>
      <c r="E30"/>
      <c r="F30"/>
      <c r="G30"/>
      <c r="H30"/>
      <c r="I30"/>
      <c r="J30"/>
      <c r="K30"/>
      <c r="L30" s="3" t="str">
        <f t="shared" si="0"/>
        <v/>
      </c>
    </row>
    <row r="31" spans="1:19" s="24" customFormat="1" x14ac:dyDescent="0.3">
      <c r="A31"/>
      <c r="B31"/>
      <c r="C31"/>
      <c r="D31"/>
      <c r="E31"/>
      <c r="F31"/>
      <c r="G31"/>
      <c r="H31"/>
      <c r="I31"/>
      <c r="J31"/>
      <c r="K31"/>
      <c r="L31" s="3" t="str">
        <f t="shared" si="0"/>
        <v/>
      </c>
    </row>
    <row r="32" spans="1:19" s="24" customFormat="1" x14ac:dyDescent="0.3">
      <c r="A32"/>
      <c r="B32"/>
      <c r="C32"/>
      <c r="D32"/>
      <c r="E32"/>
      <c r="F32"/>
      <c r="G32"/>
      <c r="H32"/>
      <c r="I32"/>
      <c r="J32"/>
      <c r="K32"/>
      <c r="L32" s="3" t="str">
        <f t="shared" si="0"/>
        <v/>
      </c>
    </row>
    <row r="33" spans="1:12" s="24" customFormat="1" x14ac:dyDescent="0.3">
      <c r="A33"/>
      <c r="B33"/>
      <c r="C33"/>
      <c r="D33"/>
      <c r="E33"/>
      <c r="F33"/>
      <c r="G33"/>
      <c r="H33"/>
      <c r="I33"/>
      <c r="J33"/>
      <c r="K33"/>
      <c r="L33" s="3" t="str">
        <f t="shared" si="0"/>
        <v/>
      </c>
    </row>
    <row r="34" spans="1:12" s="24" customFormat="1" x14ac:dyDescent="0.3">
      <c r="A34"/>
      <c r="B34"/>
      <c r="C34"/>
      <c r="D34"/>
      <c r="E34"/>
      <c r="F34"/>
      <c r="G34"/>
      <c r="H34"/>
      <c r="I34"/>
      <c r="J34"/>
      <c r="K34"/>
      <c r="L34" s="3" t="str">
        <f t="shared" si="0"/>
        <v/>
      </c>
    </row>
    <row r="35" spans="1:12" s="24" customFormat="1" x14ac:dyDescent="0.3">
      <c r="A35"/>
      <c r="B35"/>
      <c r="C35"/>
      <c r="D35"/>
      <c r="E35"/>
      <c r="F35"/>
      <c r="G35"/>
      <c r="H35"/>
      <c r="I35"/>
      <c r="J35"/>
      <c r="K35"/>
      <c r="L35" s="3" t="str">
        <f t="shared" si="0"/>
        <v/>
      </c>
    </row>
    <row r="36" spans="1:12" s="24" customFormat="1" x14ac:dyDescent="0.3">
      <c r="A36"/>
      <c r="B36"/>
      <c r="C36"/>
      <c r="D36"/>
      <c r="E36"/>
      <c r="F36"/>
      <c r="G36"/>
      <c r="H36"/>
      <c r="I36"/>
      <c r="J36"/>
      <c r="K36"/>
      <c r="L36" s="3" t="str">
        <f t="shared" si="0"/>
        <v/>
      </c>
    </row>
    <row r="37" spans="1:12" s="24" customFormat="1" x14ac:dyDescent="0.3">
      <c r="A37"/>
      <c r="B37"/>
      <c r="C37"/>
      <c r="D37"/>
      <c r="E37"/>
      <c r="F37"/>
      <c r="G37"/>
      <c r="H37"/>
      <c r="I37"/>
      <c r="J37"/>
      <c r="K37"/>
      <c r="L37" s="3" t="str">
        <f t="shared" si="0"/>
        <v/>
      </c>
    </row>
    <row r="38" spans="1:12" x14ac:dyDescent="0.3">
      <c r="L38" s="3" t="str">
        <f t="shared" si="0"/>
        <v/>
      </c>
    </row>
    <row r="39" spans="1:12" x14ac:dyDescent="0.3">
      <c r="L39" s="3" t="str">
        <f t="shared" si="0"/>
        <v/>
      </c>
    </row>
    <row r="40" spans="1:12" x14ac:dyDescent="0.3">
      <c r="L40" s="3" t="str">
        <f t="shared" si="0"/>
        <v/>
      </c>
    </row>
    <row r="41" spans="1:12" x14ac:dyDescent="0.3">
      <c r="L41" s="3" t="str">
        <f t="shared" si="0"/>
        <v/>
      </c>
    </row>
    <row r="42" spans="1:12" x14ac:dyDescent="0.3">
      <c r="L42" s="3" t="str">
        <f t="shared" si="0"/>
        <v/>
      </c>
    </row>
    <row r="43" spans="1:12" x14ac:dyDescent="0.3">
      <c r="L43" s="3" t="str">
        <f t="shared" si="0"/>
        <v/>
      </c>
    </row>
    <row r="44" spans="1:12" x14ac:dyDescent="0.3">
      <c r="L44" s="3" t="str">
        <f t="shared" si="0"/>
        <v/>
      </c>
    </row>
    <row r="45" spans="1:12" x14ac:dyDescent="0.3">
      <c r="L45" s="3" t="str">
        <f t="shared" si="0"/>
        <v/>
      </c>
    </row>
    <row r="46" spans="1:12" x14ac:dyDescent="0.3">
      <c r="L46" s="3" t="str">
        <f t="shared" si="0"/>
        <v/>
      </c>
    </row>
    <row r="47" spans="1:12" x14ac:dyDescent="0.3">
      <c r="L47" s="3" t="str">
        <f t="shared" si="0"/>
        <v/>
      </c>
    </row>
    <row r="48" spans="1:12" x14ac:dyDescent="0.3">
      <c r="L48" s="3" t="str">
        <f t="shared" si="0"/>
        <v/>
      </c>
    </row>
    <row r="49" spans="12:12" x14ac:dyDescent="0.3">
      <c r="L49" s="3" t="str">
        <f t="shared" si="0"/>
        <v/>
      </c>
    </row>
    <row r="50" spans="12:12" x14ac:dyDescent="0.3">
      <c r="L50" s="3" t="str">
        <f t="shared" si="0"/>
        <v/>
      </c>
    </row>
    <row r="51" spans="12:12" x14ac:dyDescent="0.3">
      <c r="L51" s="3" t="str">
        <f t="shared" si="0"/>
        <v/>
      </c>
    </row>
    <row r="52" spans="12:12" x14ac:dyDescent="0.3">
      <c r="L52" s="3" t="str">
        <f t="shared" si="0"/>
        <v/>
      </c>
    </row>
    <row r="53" spans="12:12" x14ac:dyDescent="0.3">
      <c r="L53" s="3" t="str">
        <f t="shared" si="0"/>
        <v/>
      </c>
    </row>
    <row r="54" spans="12:12" x14ac:dyDescent="0.3">
      <c r="L54" s="3" t="str">
        <f t="shared" si="0"/>
        <v/>
      </c>
    </row>
    <row r="55" spans="12:12" x14ac:dyDescent="0.3">
      <c r="L55" s="3" t="str">
        <f t="shared" si="0"/>
        <v/>
      </c>
    </row>
    <row r="56" spans="12:12" x14ac:dyDescent="0.3">
      <c r="L56" s="3" t="str">
        <f t="shared" si="0"/>
        <v/>
      </c>
    </row>
    <row r="57" spans="12:12" x14ac:dyDescent="0.3">
      <c r="L57" s="3" t="str">
        <f t="shared" si="0"/>
        <v/>
      </c>
    </row>
    <row r="58" spans="12:12" x14ac:dyDescent="0.3">
      <c r="L58" s="3" t="str">
        <f t="shared" si="0"/>
        <v/>
      </c>
    </row>
    <row r="59" spans="12:12" x14ac:dyDescent="0.3">
      <c r="L59" s="3" t="str">
        <f t="shared" si="0"/>
        <v/>
      </c>
    </row>
    <row r="60" spans="12:12" x14ac:dyDescent="0.3">
      <c r="L60" s="3" t="str">
        <f t="shared" si="0"/>
        <v/>
      </c>
    </row>
    <row r="61" spans="12:12" x14ac:dyDescent="0.3">
      <c r="L61" s="3" t="str">
        <f t="shared" si="0"/>
        <v/>
      </c>
    </row>
    <row r="62" spans="12:12" x14ac:dyDescent="0.3">
      <c r="L62" s="3" t="str">
        <f t="shared" si="0"/>
        <v/>
      </c>
    </row>
    <row r="63" spans="12:12" x14ac:dyDescent="0.3">
      <c r="L63" s="3" t="str">
        <f t="shared" si="0"/>
        <v/>
      </c>
    </row>
    <row r="64" spans="12:12" x14ac:dyDescent="0.3">
      <c r="L64" s="3" t="str">
        <f t="shared" si="0"/>
        <v/>
      </c>
    </row>
    <row r="65" spans="12:12" x14ac:dyDescent="0.3">
      <c r="L65" s="3" t="str">
        <f t="shared" si="0"/>
        <v/>
      </c>
    </row>
    <row r="66" spans="12:12" x14ac:dyDescent="0.3">
      <c r="L66" s="3" t="str">
        <f t="shared" si="0"/>
        <v/>
      </c>
    </row>
    <row r="67" spans="12:12" x14ac:dyDescent="0.3">
      <c r="L67" s="3" t="str">
        <f t="shared" si="0"/>
        <v/>
      </c>
    </row>
    <row r="68" spans="12:12" x14ac:dyDescent="0.3">
      <c r="L68" s="3" t="str">
        <f t="shared" si="0"/>
        <v/>
      </c>
    </row>
    <row r="69" spans="12:12" x14ac:dyDescent="0.3">
      <c r="L69" s="3" t="str">
        <f t="shared" si="0"/>
        <v/>
      </c>
    </row>
    <row r="70" spans="12:12" x14ac:dyDescent="0.3">
      <c r="L70" s="3" t="str">
        <f t="shared" si="0"/>
        <v/>
      </c>
    </row>
    <row r="71" spans="12:12" x14ac:dyDescent="0.3">
      <c r="L71" s="3" t="str">
        <f t="shared" si="0"/>
        <v/>
      </c>
    </row>
    <row r="72" spans="12:12" x14ac:dyDescent="0.3">
      <c r="L72" s="3" t="str">
        <f t="shared" si="0"/>
        <v/>
      </c>
    </row>
    <row r="73" spans="12:12" x14ac:dyDescent="0.3">
      <c r="L73" s="3" t="str">
        <f t="shared" si="0"/>
        <v/>
      </c>
    </row>
    <row r="74" spans="12:12" x14ac:dyDescent="0.3">
      <c r="L74" s="3" t="str">
        <f t="shared" si="0"/>
        <v/>
      </c>
    </row>
    <row r="75" spans="12:12" x14ac:dyDescent="0.3">
      <c r="L75" s="3" t="str">
        <f t="shared" si="0"/>
        <v/>
      </c>
    </row>
    <row r="76" spans="12:12" x14ac:dyDescent="0.3">
      <c r="L76" s="3" t="str">
        <f t="shared" si="0"/>
        <v/>
      </c>
    </row>
    <row r="77" spans="12:12" x14ac:dyDescent="0.3">
      <c r="L77" s="3" t="str">
        <f t="shared" si="0"/>
        <v/>
      </c>
    </row>
    <row r="78" spans="12:12" x14ac:dyDescent="0.3">
      <c r="L78" s="3" t="str">
        <f t="shared" si="0"/>
        <v/>
      </c>
    </row>
    <row r="79" spans="12:12" x14ac:dyDescent="0.3">
      <c r="L79" s="3" t="str">
        <f t="shared" si="0"/>
        <v/>
      </c>
    </row>
    <row r="80" spans="12:12" x14ac:dyDescent="0.3">
      <c r="L80" s="3" t="str">
        <f t="shared" ref="L80:L143" si="1">IF(C80="Signature :","",IF(C80&lt;&gt;"",IF(C80-(E80+G80+I80+K80)=0,"VRAI","FAUX"),""))</f>
        <v/>
      </c>
    </row>
    <row r="81" spans="12:12" x14ac:dyDescent="0.3">
      <c r="L81" s="3" t="str">
        <f t="shared" si="1"/>
        <v/>
      </c>
    </row>
    <row r="82" spans="12:12" x14ac:dyDescent="0.3">
      <c r="L82" s="3" t="str">
        <f t="shared" si="1"/>
        <v/>
      </c>
    </row>
    <row r="83" spans="12:12" x14ac:dyDescent="0.3">
      <c r="L83" s="3" t="str">
        <f t="shared" si="1"/>
        <v/>
      </c>
    </row>
    <row r="84" spans="12:12" x14ac:dyDescent="0.3">
      <c r="L84" s="3" t="str">
        <f t="shared" si="1"/>
        <v/>
      </c>
    </row>
    <row r="85" spans="12:12" x14ac:dyDescent="0.3">
      <c r="L85" s="3" t="str">
        <f t="shared" si="1"/>
        <v/>
      </c>
    </row>
    <row r="86" spans="12:12" x14ac:dyDescent="0.3">
      <c r="L86" s="3" t="str">
        <f t="shared" si="1"/>
        <v/>
      </c>
    </row>
    <row r="87" spans="12:12" x14ac:dyDescent="0.3">
      <c r="L87" s="3" t="str">
        <f t="shared" si="1"/>
        <v/>
      </c>
    </row>
    <row r="88" spans="12:12" x14ac:dyDescent="0.3">
      <c r="L88" s="3" t="str">
        <f t="shared" si="1"/>
        <v/>
      </c>
    </row>
    <row r="89" spans="12:12" x14ac:dyDescent="0.3">
      <c r="L89" s="3" t="str">
        <f t="shared" si="1"/>
        <v/>
      </c>
    </row>
    <row r="90" spans="12:12" x14ac:dyDescent="0.3">
      <c r="L90" s="3" t="str">
        <f t="shared" si="1"/>
        <v/>
      </c>
    </row>
    <row r="91" spans="12:12" x14ac:dyDescent="0.3">
      <c r="L91" s="3" t="str">
        <f t="shared" si="1"/>
        <v/>
      </c>
    </row>
    <row r="92" spans="12:12" x14ac:dyDescent="0.3">
      <c r="L92" s="3" t="str">
        <f t="shared" si="1"/>
        <v/>
      </c>
    </row>
    <row r="93" spans="12:12" x14ac:dyDescent="0.3">
      <c r="L93" s="3" t="str">
        <f t="shared" si="1"/>
        <v/>
      </c>
    </row>
    <row r="94" spans="12:12" x14ac:dyDescent="0.3">
      <c r="L94" s="3" t="str">
        <f t="shared" si="1"/>
        <v/>
      </c>
    </row>
    <row r="95" spans="12:12" x14ac:dyDescent="0.3">
      <c r="L95" s="3" t="str">
        <f t="shared" si="1"/>
        <v/>
      </c>
    </row>
    <row r="96" spans="12:12" x14ac:dyDescent="0.3">
      <c r="L96" s="3" t="str">
        <f t="shared" si="1"/>
        <v/>
      </c>
    </row>
    <row r="97" spans="12:12" x14ac:dyDescent="0.3">
      <c r="L97" s="3" t="str">
        <f t="shared" si="1"/>
        <v/>
      </c>
    </row>
    <row r="98" spans="12:12" x14ac:dyDescent="0.3">
      <c r="L98" s="3" t="str">
        <f t="shared" si="1"/>
        <v/>
      </c>
    </row>
    <row r="99" spans="12:12" x14ac:dyDescent="0.3">
      <c r="L99" s="3" t="str">
        <f t="shared" si="1"/>
        <v/>
      </c>
    </row>
    <row r="100" spans="12:12" x14ac:dyDescent="0.3">
      <c r="L100" s="3" t="str">
        <f t="shared" si="1"/>
        <v/>
      </c>
    </row>
    <row r="101" spans="12:12" x14ac:dyDescent="0.3">
      <c r="L101" s="3" t="str">
        <f t="shared" si="1"/>
        <v/>
      </c>
    </row>
    <row r="102" spans="12:12" x14ac:dyDescent="0.3">
      <c r="L102" s="3" t="str">
        <f t="shared" si="1"/>
        <v/>
      </c>
    </row>
    <row r="103" spans="12:12" x14ac:dyDescent="0.3">
      <c r="L103" s="3" t="str">
        <f t="shared" si="1"/>
        <v/>
      </c>
    </row>
    <row r="104" spans="12:12" x14ac:dyDescent="0.3">
      <c r="L104" s="3" t="str">
        <f t="shared" si="1"/>
        <v/>
      </c>
    </row>
    <row r="105" spans="12:12" x14ac:dyDescent="0.3">
      <c r="L105" s="3" t="str">
        <f t="shared" si="1"/>
        <v/>
      </c>
    </row>
    <row r="106" spans="12:12" x14ac:dyDescent="0.3">
      <c r="L106" s="3" t="str">
        <f t="shared" si="1"/>
        <v/>
      </c>
    </row>
    <row r="107" spans="12:12" x14ac:dyDescent="0.3">
      <c r="L107" s="3" t="str">
        <f t="shared" si="1"/>
        <v/>
      </c>
    </row>
    <row r="108" spans="12:12" x14ac:dyDescent="0.3">
      <c r="L108" s="3" t="str">
        <f t="shared" si="1"/>
        <v/>
      </c>
    </row>
    <row r="109" spans="12:12" x14ac:dyDescent="0.3">
      <c r="L109" s="3" t="str">
        <f t="shared" si="1"/>
        <v/>
      </c>
    </row>
    <row r="110" spans="12:12" x14ac:dyDescent="0.3">
      <c r="L110" s="3" t="str">
        <f t="shared" si="1"/>
        <v/>
      </c>
    </row>
    <row r="111" spans="12:12" x14ac:dyDescent="0.3">
      <c r="L111" s="3" t="str">
        <f t="shared" si="1"/>
        <v/>
      </c>
    </row>
    <row r="112" spans="12:12" x14ac:dyDescent="0.3">
      <c r="L112" s="3" t="str">
        <f t="shared" si="1"/>
        <v/>
      </c>
    </row>
    <row r="113" spans="12:12" x14ac:dyDescent="0.3">
      <c r="L113" s="3" t="str">
        <f t="shared" si="1"/>
        <v/>
      </c>
    </row>
    <row r="114" spans="12:12" x14ac:dyDescent="0.3">
      <c r="L114" s="3" t="str">
        <f t="shared" si="1"/>
        <v/>
      </c>
    </row>
    <row r="115" spans="12:12" x14ac:dyDescent="0.3">
      <c r="L115" s="3" t="str">
        <f t="shared" si="1"/>
        <v/>
      </c>
    </row>
    <row r="116" spans="12:12" x14ac:dyDescent="0.3">
      <c r="L116" s="3" t="str">
        <f t="shared" si="1"/>
        <v/>
      </c>
    </row>
    <row r="117" spans="12:12" x14ac:dyDescent="0.3">
      <c r="L117" s="3" t="str">
        <f t="shared" si="1"/>
        <v/>
      </c>
    </row>
    <row r="118" spans="12:12" x14ac:dyDescent="0.3">
      <c r="L118" s="3" t="str">
        <f t="shared" si="1"/>
        <v/>
      </c>
    </row>
    <row r="119" spans="12:12" x14ac:dyDescent="0.3">
      <c r="L119" s="3" t="str">
        <f t="shared" si="1"/>
        <v/>
      </c>
    </row>
    <row r="120" spans="12:12" x14ac:dyDescent="0.3">
      <c r="L120" s="3" t="str">
        <f t="shared" si="1"/>
        <v/>
      </c>
    </row>
    <row r="121" spans="12:12" x14ac:dyDescent="0.3">
      <c r="L121" s="3" t="str">
        <f t="shared" si="1"/>
        <v/>
      </c>
    </row>
    <row r="122" spans="12:12" x14ac:dyDescent="0.3">
      <c r="L122" s="3" t="str">
        <f t="shared" si="1"/>
        <v/>
      </c>
    </row>
    <row r="123" spans="12:12" x14ac:dyDescent="0.3">
      <c r="L123" s="3" t="str">
        <f t="shared" si="1"/>
        <v/>
      </c>
    </row>
    <row r="124" spans="12:12" x14ac:dyDescent="0.3">
      <c r="L124" s="3" t="str">
        <f t="shared" si="1"/>
        <v/>
      </c>
    </row>
    <row r="125" spans="12:12" x14ac:dyDescent="0.3">
      <c r="L125" s="3" t="str">
        <f t="shared" si="1"/>
        <v/>
      </c>
    </row>
    <row r="126" spans="12:12" x14ac:dyDescent="0.3">
      <c r="L126" s="3" t="str">
        <f t="shared" si="1"/>
        <v/>
      </c>
    </row>
    <row r="127" spans="12:12" x14ac:dyDescent="0.3">
      <c r="L127" s="3" t="str">
        <f t="shared" si="1"/>
        <v/>
      </c>
    </row>
    <row r="128" spans="12:12" x14ac:dyDescent="0.3">
      <c r="L128" s="3" t="str">
        <f t="shared" si="1"/>
        <v/>
      </c>
    </row>
    <row r="129" spans="12:12" x14ac:dyDescent="0.3">
      <c r="L129" s="3" t="str">
        <f t="shared" si="1"/>
        <v/>
      </c>
    </row>
    <row r="130" spans="12:12" x14ac:dyDescent="0.3">
      <c r="L130" s="3" t="str">
        <f t="shared" si="1"/>
        <v/>
      </c>
    </row>
    <row r="131" spans="12:12" x14ac:dyDescent="0.3">
      <c r="L131" s="3" t="str">
        <f t="shared" si="1"/>
        <v/>
      </c>
    </row>
    <row r="132" spans="12:12" x14ac:dyDescent="0.3">
      <c r="L132" s="3" t="str">
        <f t="shared" si="1"/>
        <v/>
      </c>
    </row>
    <row r="133" spans="12:12" x14ac:dyDescent="0.3">
      <c r="L133" s="3" t="str">
        <f t="shared" si="1"/>
        <v/>
      </c>
    </row>
    <row r="134" spans="12:12" x14ac:dyDescent="0.3">
      <c r="L134" s="3" t="str">
        <f t="shared" si="1"/>
        <v/>
      </c>
    </row>
    <row r="135" spans="12:12" x14ac:dyDescent="0.3">
      <c r="L135" s="3" t="str">
        <f t="shared" si="1"/>
        <v/>
      </c>
    </row>
    <row r="136" spans="12:12" x14ac:dyDescent="0.3">
      <c r="L136" s="3" t="str">
        <f t="shared" si="1"/>
        <v/>
      </c>
    </row>
    <row r="137" spans="12:12" x14ac:dyDescent="0.3">
      <c r="L137" s="3" t="str">
        <f t="shared" si="1"/>
        <v/>
      </c>
    </row>
    <row r="138" spans="12:12" x14ac:dyDescent="0.3">
      <c r="L138" s="3" t="str">
        <f t="shared" si="1"/>
        <v/>
      </c>
    </row>
    <row r="139" spans="12:12" x14ac:dyDescent="0.3">
      <c r="L139" s="3" t="str">
        <f t="shared" si="1"/>
        <v/>
      </c>
    </row>
    <row r="140" spans="12:12" x14ac:dyDescent="0.3">
      <c r="L140" s="3" t="str">
        <f t="shared" si="1"/>
        <v/>
      </c>
    </row>
    <row r="141" spans="12:12" x14ac:dyDescent="0.3">
      <c r="L141" s="3" t="str">
        <f t="shared" si="1"/>
        <v/>
      </c>
    </row>
    <row r="142" spans="12:12" x14ac:dyDescent="0.3">
      <c r="L142" s="3" t="str">
        <f t="shared" si="1"/>
        <v/>
      </c>
    </row>
    <row r="143" spans="12:12" x14ac:dyDescent="0.3">
      <c r="L143" s="3" t="str">
        <f t="shared" si="1"/>
        <v/>
      </c>
    </row>
    <row r="144" spans="12:12" x14ac:dyDescent="0.3">
      <c r="L144" s="3" t="str">
        <f t="shared" ref="L144:L207" si="2">IF(C144="Signature :","",IF(C144&lt;&gt;"",IF(C144-(E144+G144+I144+K144)=0,"VRAI","FAUX"),""))</f>
        <v/>
      </c>
    </row>
    <row r="145" spans="12:12" x14ac:dyDescent="0.3">
      <c r="L145" s="3" t="str">
        <f t="shared" si="2"/>
        <v/>
      </c>
    </row>
    <row r="146" spans="12:12" x14ac:dyDescent="0.3">
      <c r="L146" s="3" t="str">
        <f t="shared" si="2"/>
        <v/>
      </c>
    </row>
    <row r="147" spans="12:12" x14ac:dyDescent="0.3">
      <c r="L147" s="3" t="str">
        <f t="shared" si="2"/>
        <v/>
      </c>
    </row>
    <row r="148" spans="12:12" x14ac:dyDescent="0.3">
      <c r="L148" s="3" t="str">
        <f t="shared" si="2"/>
        <v/>
      </c>
    </row>
    <row r="149" spans="12:12" x14ac:dyDescent="0.3">
      <c r="L149" s="3" t="str">
        <f t="shared" si="2"/>
        <v/>
      </c>
    </row>
    <row r="150" spans="12:12" x14ac:dyDescent="0.3">
      <c r="L150" s="3" t="str">
        <f t="shared" si="2"/>
        <v/>
      </c>
    </row>
    <row r="151" spans="12:12" x14ac:dyDescent="0.3">
      <c r="L151" s="3" t="str">
        <f t="shared" si="2"/>
        <v/>
      </c>
    </row>
    <row r="152" spans="12:12" x14ac:dyDescent="0.3">
      <c r="L152" s="3" t="str">
        <f t="shared" si="2"/>
        <v/>
      </c>
    </row>
    <row r="153" spans="12:12" x14ac:dyDescent="0.3">
      <c r="L153" s="3" t="str">
        <f t="shared" si="2"/>
        <v/>
      </c>
    </row>
    <row r="154" spans="12:12" x14ac:dyDescent="0.3">
      <c r="L154" s="3" t="str">
        <f t="shared" si="2"/>
        <v/>
      </c>
    </row>
    <row r="155" spans="12:12" x14ac:dyDescent="0.3">
      <c r="L155" s="3" t="str">
        <f t="shared" si="2"/>
        <v/>
      </c>
    </row>
    <row r="156" spans="12:12" x14ac:dyDescent="0.3">
      <c r="L156" s="3" t="str">
        <f t="shared" si="2"/>
        <v/>
      </c>
    </row>
    <row r="157" spans="12:12" x14ac:dyDescent="0.3">
      <c r="L157" s="3" t="str">
        <f t="shared" si="2"/>
        <v/>
      </c>
    </row>
    <row r="158" spans="12:12" x14ac:dyDescent="0.3">
      <c r="L158" s="3" t="str">
        <f t="shared" si="2"/>
        <v/>
      </c>
    </row>
    <row r="159" spans="12:12" x14ac:dyDescent="0.3">
      <c r="L159" s="3" t="str">
        <f t="shared" si="2"/>
        <v/>
      </c>
    </row>
    <row r="160" spans="12:12" x14ac:dyDescent="0.3">
      <c r="L160" s="3" t="str">
        <f t="shared" si="2"/>
        <v/>
      </c>
    </row>
    <row r="161" spans="12:12" x14ac:dyDescent="0.3">
      <c r="L161" s="3" t="str">
        <f t="shared" si="2"/>
        <v/>
      </c>
    </row>
    <row r="162" spans="12:12" x14ac:dyDescent="0.3">
      <c r="L162" s="3" t="str">
        <f t="shared" si="2"/>
        <v/>
      </c>
    </row>
    <row r="163" spans="12:12" x14ac:dyDescent="0.3">
      <c r="L163" s="3" t="str">
        <f t="shared" si="2"/>
        <v/>
      </c>
    </row>
    <row r="164" spans="12:12" x14ac:dyDescent="0.3">
      <c r="L164" s="3" t="str">
        <f t="shared" si="2"/>
        <v/>
      </c>
    </row>
    <row r="165" spans="12:12" x14ac:dyDescent="0.3">
      <c r="L165" s="3" t="str">
        <f t="shared" si="2"/>
        <v/>
      </c>
    </row>
    <row r="166" spans="12:12" x14ac:dyDescent="0.3">
      <c r="L166" s="3" t="str">
        <f t="shared" si="2"/>
        <v/>
      </c>
    </row>
    <row r="167" spans="12:12" x14ac:dyDescent="0.3">
      <c r="L167" s="3" t="str">
        <f t="shared" si="2"/>
        <v/>
      </c>
    </row>
    <row r="168" spans="12:12" x14ac:dyDescent="0.3">
      <c r="L168" s="3" t="str">
        <f t="shared" si="2"/>
        <v/>
      </c>
    </row>
    <row r="169" spans="12:12" x14ac:dyDescent="0.3">
      <c r="L169" s="3" t="str">
        <f t="shared" si="2"/>
        <v/>
      </c>
    </row>
    <row r="170" spans="12:12" x14ac:dyDescent="0.3">
      <c r="L170" s="3" t="str">
        <f t="shared" si="2"/>
        <v/>
      </c>
    </row>
    <row r="171" spans="12:12" x14ac:dyDescent="0.3">
      <c r="L171" s="3" t="str">
        <f t="shared" si="2"/>
        <v/>
      </c>
    </row>
    <row r="172" spans="12:12" x14ac:dyDescent="0.3">
      <c r="L172" s="3" t="str">
        <f t="shared" si="2"/>
        <v/>
      </c>
    </row>
    <row r="173" spans="12:12" x14ac:dyDescent="0.3">
      <c r="L173" s="3" t="str">
        <f t="shared" si="2"/>
        <v/>
      </c>
    </row>
    <row r="174" spans="12:12" x14ac:dyDescent="0.3">
      <c r="L174" s="3" t="str">
        <f t="shared" si="2"/>
        <v/>
      </c>
    </row>
    <row r="175" spans="12:12" x14ac:dyDescent="0.3">
      <c r="L175" s="3" t="str">
        <f t="shared" si="2"/>
        <v/>
      </c>
    </row>
    <row r="176" spans="12:12" x14ac:dyDescent="0.3">
      <c r="L176" s="3" t="str">
        <f t="shared" si="2"/>
        <v/>
      </c>
    </row>
    <row r="177" spans="12:12" x14ac:dyDescent="0.3">
      <c r="L177" s="3" t="str">
        <f t="shared" si="2"/>
        <v/>
      </c>
    </row>
    <row r="178" spans="12:12" x14ac:dyDescent="0.3">
      <c r="L178" s="3" t="str">
        <f t="shared" si="2"/>
        <v/>
      </c>
    </row>
    <row r="179" spans="12:12" x14ac:dyDescent="0.3">
      <c r="L179" s="3" t="str">
        <f t="shared" si="2"/>
        <v/>
      </c>
    </row>
    <row r="180" spans="12:12" x14ac:dyDescent="0.3">
      <c r="L180" s="3" t="str">
        <f t="shared" si="2"/>
        <v/>
      </c>
    </row>
    <row r="181" spans="12:12" x14ac:dyDescent="0.3">
      <c r="L181" s="3" t="str">
        <f t="shared" si="2"/>
        <v/>
      </c>
    </row>
    <row r="182" spans="12:12" x14ac:dyDescent="0.3">
      <c r="L182" s="3" t="str">
        <f t="shared" si="2"/>
        <v/>
      </c>
    </row>
    <row r="183" spans="12:12" x14ac:dyDescent="0.3">
      <c r="L183" s="3" t="str">
        <f t="shared" si="2"/>
        <v/>
      </c>
    </row>
    <row r="184" spans="12:12" x14ac:dyDescent="0.3">
      <c r="L184" s="3" t="str">
        <f t="shared" si="2"/>
        <v/>
      </c>
    </row>
    <row r="185" spans="12:12" x14ac:dyDescent="0.3">
      <c r="L185" s="3" t="str">
        <f t="shared" si="2"/>
        <v/>
      </c>
    </row>
    <row r="186" spans="12:12" x14ac:dyDescent="0.3">
      <c r="L186" s="3" t="str">
        <f t="shared" si="2"/>
        <v/>
      </c>
    </row>
    <row r="187" spans="12:12" x14ac:dyDescent="0.3">
      <c r="L187" s="3" t="str">
        <f t="shared" si="2"/>
        <v/>
      </c>
    </row>
    <row r="188" spans="12:12" x14ac:dyDescent="0.3">
      <c r="L188" s="3" t="str">
        <f t="shared" si="2"/>
        <v/>
      </c>
    </row>
    <row r="189" spans="12:12" x14ac:dyDescent="0.3">
      <c r="L189" s="3" t="str">
        <f t="shared" si="2"/>
        <v/>
      </c>
    </row>
    <row r="190" spans="12:12" x14ac:dyDescent="0.3">
      <c r="L190" s="3" t="str">
        <f t="shared" si="2"/>
        <v/>
      </c>
    </row>
    <row r="191" spans="12:12" x14ac:dyDescent="0.3">
      <c r="L191" s="3" t="str">
        <f t="shared" si="2"/>
        <v/>
      </c>
    </row>
    <row r="192" spans="12:12" x14ac:dyDescent="0.3">
      <c r="L192" s="3" t="str">
        <f t="shared" si="2"/>
        <v/>
      </c>
    </row>
    <row r="193" spans="12:12" x14ac:dyDescent="0.3">
      <c r="L193" s="3" t="str">
        <f t="shared" si="2"/>
        <v/>
      </c>
    </row>
    <row r="194" spans="12:12" x14ac:dyDescent="0.3">
      <c r="L194" s="3" t="str">
        <f t="shared" si="2"/>
        <v/>
      </c>
    </row>
    <row r="195" spans="12:12" x14ac:dyDescent="0.3">
      <c r="L195" s="3" t="str">
        <f t="shared" si="2"/>
        <v/>
      </c>
    </row>
    <row r="196" spans="12:12" x14ac:dyDescent="0.3">
      <c r="L196" s="3" t="str">
        <f t="shared" si="2"/>
        <v/>
      </c>
    </row>
    <row r="197" spans="12:12" x14ac:dyDescent="0.3">
      <c r="L197" s="3" t="str">
        <f t="shared" si="2"/>
        <v/>
      </c>
    </row>
    <row r="198" spans="12:12" x14ac:dyDescent="0.3">
      <c r="L198" s="3" t="str">
        <f t="shared" si="2"/>
        <v/>
      </c>
    </row>
    <row r="199" spans="12:12" x14ac:dyDescent="0.3">
      <c r="L199" s="3" t="str">
        <f t="shared" si="2"/>
        <v/>
      </c>
    </row>
    <row r="200" spans="12:12" x14ac:dyDescent="0.3">
      <c r="L200" s="3" t="str">
        <f t="shared" si="2"/>
        <v/>
      </c>
    </row>
    <row r="201" spans="12:12" x14ac:dyDescent="0.3">
      <c r="L201" s="3" t="str">
        <f t="shared" si="2"/>
        <v/>
      </c>
    </row>
    <row r="202" spans="12:12" x14ac:dyDescent="0.3">
      <c r="L202" s="3" t="str">
        <f t="shared" si="2"/>
        <v/>
      </c>
    </row>
    <row r="203" spans="12:12" x14ac:dyDescent="0.3">
      <c r="L203" s="3" t="str">
        <f t="shared" si="2"/>
        <v/>
      </c>
    </row>
    <row r="204" spans="12:12" x14ac:dyDescent="0.3">
      <c r="L204" s="3" t="str">
        <f t="shared" si="2"/>
        <v/>
      </c>
    </row>
    <row r="205" spans="12:12" x14ac:dyDescent="0.3">
      <c r="L205" s="3" t="str">
        <f t="shared" si="2"/>
        <v/>
      </c>
    </row>
    <row r="206" spans="12:12" x14ac:dyDescent="0.3">
      <c r="L206" s="3" t="str">
        <f t="shared" si="2"/>
        <v/>
      </c>
    </row>
    <row r="207" spans="12:12" x14ac:dyDescent="0.3">
      <c r="L207" s="3" t="str">
        <f t="shared" si="2"/>
        <v/>
      </c>
    </row>
    <row r="208" spans="12:12" x14ac:dyDescent="0.3">
      <c r="L208" s="3" t="str">
        <f t="shared" ref="L208:L271" si="3">IF(C208="Signature :","",IF(C208&lt;&gt;"",IF(C208-(E208+G208+I208+K208)=0,"VRAI","FAUX"),""))</f>
        <v/>
      </c>
    </row>
    <row r="209" spans="12:12" x14ac:dyDescent="0.3">
      <c r="L209" s="3" t="str">
        <f t="shared" si="3"/>
        <v/>
      </c>
    </row>
    <row r="210" spans="12:12" x14ac:dyDescent="0.3">
      <c r="L210" s="3" t="str">
        <f t="shared" si="3"/>
        <v/>
      </c>
    </row>
    <row r="211" spans="12:12" x14ac:dyDescent="0.3">
      <c r="L211" s="3" t="str">
        <f t="shared" si="3"/>
        <v/>
      </c>
    </row>
    <row r="212" spans="12:12" x14ac:dyDescent="0.3">
      <c r="L212" s="3" t="str">
        <f t="shared" si="3"/>
        <v/>
      </c>
    </row>
    <row r="213" spans="12:12" x14ac:dyDescent="0.3">
      <c r="L213" s="3" t="str">
        <f t="shared" si="3"/>
        <v/>
      </c>
    </row>
    <row r="214" spans="12:12" x14ac:dyDescent="0.3">
      <c r="L214" s="3" t="str">
        <f t="shared" si="3"/>
        <v/>
      </c>
    </row>
    <row r="215" spans="12:12" x14ac:dyDescent="0.3">
      <c r="L215" s="3" t="str">
        <f t="shared" si="3"/>
        <v/>
      </c>
    </row>
    <row r="216" spans="12:12" x14ac:dyDescent="0.3">
      <c r="L216" s="3" t="str">
        <f t="shared" si="3"/>
        <v/>
      </c>
    </row>
    <row r="217" spans="12:12" x14ac:dyDescent="0.3">
      <c r="L217" s="3" t="str">
        <f t="shared" si="3"/>
        <v/>
      </c>
    </row>
    <row r="218" spans="12:12" x14ac:dyDescent="0.3">
      <c r="L218" s="3" t="str">
        <f t="shared" si="3"/>
        <v/>
      </c>
    </row>
    <row r="219" spans="12:12" x14ac:dyDescent="0.3">
      <c r="L219" s="3" t="str">
        <f t="shared" si="3"/>
        <v/>
      </c>
    </row>
    <row r="220" spans="12:12" x14ac:dyDescent="0.3">
      <c r="L220" s="3" t="str">
        <f t="shared" si="3"/>
        <v/>
      </c>
    </row>
    <row r="221" spans="12:12" x14ac:dyDescent="0.3">
      <c r="L221" s="3" t="str">
        <f t="shared" si="3"/>
        <v/>
      </c>
    </row>
    <row r="222" spans="12:12" x14ac:dyDescent="0.3">
      <c r="L222" s="3" t="str">
        <f t="shared" si="3"/>
        <v/>
      </c>
    </row>
    <row r="223" spans="12:12" x14ac:dyDescent="0.3">
      <c r="L223" s="3" t="str">
        <f t="shared" si="3"/>
        <v/>
      </c>
    </row>
    <row r="224" spans="12:12" x14ac:dyDescent="0.3">
      <c r="L224" s="3" t="str">
        <f t="shared" si="3"/>
        <v/>
      </c>
    </row>
    <row r="225" spans="12:12" x14ac:dyDescent="0.3">
      <c r="L225" s="3" t="str">
        <f t="shared" si="3"/>
        <v/>
      </c>
    </row>
    <row r="226" spans="12:12" x14ac:dyDescent="0.3">
      <c r="L226" s="3" t="str">
        <f t="shared" si="3"/>
        <v/>
      </c>
    </row>
    <row r="227" spans="12:12" x14ac:dyDescent="0.3">
      <c r="L227" s="3" t="str">
        <f t="shared" si="3"/>
        <v/>
      </c>
    </row>
    <row r="228" spans="12:12" x14ac:dyDescent="0.3">
      <c r="L228" s="3" t="str">
        <f t="shared" si="3"/>
        <v/>
      </c>
    </row>
    <row r="229" spans="12:12" x14ac:dyDescent="0.3">
      <c r="L229" s="3" t="str">
        <f t="shared" si="3"/>
        <v/>
      </c>
    </row>
    <row r="230" spans="12:12" x14ac:dyDescent="0.3">
      <c r="L230" s="3" t="str">
        <f t="shared" si="3"/>
        <v/>
      </c>
    </row>
    <row r="231" spans="12:12" x14ac:dyDescent="0.3">
      <c r="L231" s="3" t="str">
        <f t="shared" si="3"/>
        <v/>
      </c>
    </row>
    <row r="232" spans="12:12" x14ac:dyDescent="0.3">
      <c r="L232" s="3" t="str">
        <f t="shared" si="3"/>
        <v/>
      </c>
    </row>
    <row r="233" spans="12:12" x14ac:dyDescent="0.3">
      <c r="L233" s="3" t="str">
        <f t="shared" si="3"/>
        <v/>
      </c>
    </row>
    <row r="234" spans="12:12" x14ac:dyDescent="0.3">
      <c r="L234" s="3" t="str">
        <f t="shared" si="3"/>
        <v/>
      </c>
    </row>
    <row r="235" spans="12:12" x14ac:dyDescent="0.3">
      <c r="L235" s="3" t="str">
        <f t="shared" si="3"/>
        <v/>
      </c>
    </row>
    <row r="236" spans="12:12" x14ac:dyDescent="0.3">
      <c r="L236" s="3" t="str">
        <f t="shared" si="3"/>
        <v/>
      </c>
    </row>
    <row r="237" spans="12:12" x14ac:dyDescent="0.3">
      <c r="L237" s="3" t="str">
        <f t="shared" si="3"/>
        <v/>
      </c>
    </row>
    <row r="238" spans="12:12" x14ac:dyDescent="0.3">
      <c r="L238" s="3" t="str">
        <f t="shared" si="3"/>
        <v/>
      </c>
    </row>
    <row r="239" spans="12:12" x14ac:dyDescent="0.3">
      <c r="L239" s="3" t="str">
        <f t="shared" si="3"/>
        <v/>
      </c>
    </row>
    <row r="240" spans="12:12" x14ac:dyDescent="0.3">
      <c r="L240" s="3" t="str">
        <f t="shared" si="3"/>
        <v/>
      </c>
    </row>
    <row r="241" spans="12:12" x14ac:dyDescent="0.3">
      <c r="L241" s="3" t="str">
        <f t="shared" si="3"/>
        <v/>
      </c>
    </row>
    <row r="242" spans="12:12" x14ac:dyDescent="0.3">
      <c r="L242" s="3" t="str">
        <f t="shared" si="3"/>
        <v/>
      </c>
    </row>
    <row r="243" spans="12:12" x14ac:dyDescent="0.3">
      <c r="L243" s="3" t="str">
        <f t="shared" si="3"/>
        <v/>
      </c>
    </row>
    <row r="244" spans="12:12" x14ac:dyDescent="0.3">
      <c r="L244" s="3" t="str">
        <f t="shared" si="3"/>
        <v/>
      </c>
    </row>
    <row r="245" spans="12:12" x14ac:dyDescent="0.3">
      <c r="L245" s="3" t="str">
        <f t="shared" si="3"/>
        <v/>
      </c>
    </row>
    <row r="246" spans="12:12" x14ac:dyDescent="0.3">
      <c r="L246" s="3" t="str">
        <f t="shared" si="3"/>
        <v/>
      </c>
    </row>
    <row r="247" spans="12:12" x14ac:dyDescent="0.3">
      <c r="L247" s="3" t="str">
        <f t="shared" si="3"/>
        <v/>
      </c>
    </row>
    <row r="248" spans="12:12" x14ac:dyDescent="0.3">
      <c r="L248" s="3" t="str">
        <f t="shared" si="3"/>
        <v/>
      </c>
    </row>
    <row r="249" spans="12:12" x14ac:dyDescent="0.3">
      <c r="L249" s="3" t="str">
        <f t="shared" si="3"/>
        <v/>
      </c>
    </row>
    <row r="250" spans="12:12" x14ac:dyDescent="0.3">
      <c r="L250" s="3" t="str">
        <f t="shared" si="3"/>
        <v/>
      </c>
    </row>
    <row r="251" spans="12:12" x14ac:dyDescent="0.3">
      <c r="L251" s="3" t="str">
        <f t="shared" si="3"/>
        <v/>
      </c>
    </row>
    <row r="252" spans="12:12" x14ac:dyDescent="0.3">
      <c r="L252" s="3" t="str">
        <f t="shared" si="3"/>
        <v/>
      </c>
    </row>
    <row r="253" spans="12:12" x14ac:dyDescent="0.3">
      <c r="L253" s="3" t="str">
        <f t="shared" si="3"/>
        <v/>
      </c>
    </row>
    <row r="254" spans="12:12" x14ac:dyDescent="0.3">
      <c r="L254" s="3" t="str">
        <f t="shared" si="3"/>
        <v/>
      </c>
    </row>
    <row r="255" spans="12:12" x14ac:dyDescent="0.3">
      <c r="L255" s="3" t="str">
        <f t="shared" si="3"/>
        <v/>
      </c>
    </row>
    <row r="256" spans="12:12" x14ac:dyDescent="0.3">
      <c r="L256" s="3" t="str">
        <f t="shared" si="3"/>
        <v/>
      </c>
    </row>
    <row r="257" spans="12:12" x14ac:dyDescent="0.3">
      <c r="L257" s="3" t="str">
        <f t="shared" si="3"/>
        <v/>
      </c>
    </row>
    <row r="258" spans="12:12" x14ac:dyDescent="0.3">
      <c r="L258" s="3" t="str">
        <f t="shared" si="3"/>
        <v/>
      </c>
    </row>
    <row r="259" spans="12:12" x14ac:dyDescent="0.3">
      <c r="L259" s="3" t="str">
        <f t="shared" si="3"/>
        <v/>
      </c>
    </row>
    <row r="260" spans="12:12" x14ac:dyDescent="0.3">
      <c r="L260" s="3" t="str">
        <f t="shared" si="3"/>
        <v/>
      </c>
    </row>
    <row r="261" spans="12:12" x14ac:dyDescent="0.3">
      <c r="L261" s="3" t="str">
        <f t="shared" si="3"/>
        <v/>
      </c>
    </row>
    <row r="262" spans="12:12" x14ac:dyDescent="0.3">
      <c r="L262" s="3" t="str">
        <f t="shared" si="3"/>
        <v/>
      </c>
    </row>
    <row r="263" spans="12:12" x14ac:dyDescent="0.3">
      <c r="L263" s="3" t="str">
        <f t="shared" si="3"/>
        <v/>
      </c>
    </row>
    <row r="264" spans="12:12" x14ac:dyDescent="0.3">
      <c r="L264" s="3" t="str">
        <f t="shared" si="3"/>
        <v/>
      </c>
    </row>
    <row r="265" spans="12:12" x14ac:dyDescent="0.3">
      <c r="L265" s="3" t="str">
        <f t="shared" si="3"/>
        <v/>
      </c>
    </row>
    <row r="266" spans="12:12" x14ac:dyDescent="0.3">
      <c r="L266" s="3" t="str">
        <f t="shared" si="3"/>
        <v/>
      </c>
    </row>
    <row r="267" spans="12:12" x14ac:dyDescent="0.3">
      <c r="L267" s="3" t="str">
        <f t="shared" si="3"/>
        <v/>
      </c>
    </row>
    <row r="268" spans="12:12" x14ac:dyDescent="0.3">
      <c r="L268" s="3" t="str">
        <f t="shared" si="3"/>
        <v/>
      </c>
    </row>
    <row r="269" spans="12:12" x14ac:dyDescent="0.3">
      <c r="L269" s="3" t="str">
        <f t="shared" si="3"/>
        <v/>
      </c>
    </row>
    <row r="270" spans="12:12" x14ac:dyDescent="0.3">
      <c r="L270" s="3" t="str">
        <f t="shared" si="3"/>
        <v/>
      </c>
    </row>
    <row r="271" spans="12:12" x14ac:dyDescent="0.3">
      <c r="L271" s="3" t="str">
        <f t="shared" si="3"/>
        <v/>
      </c>
    </row>
    <row r="272" spans="12:12" x14ac:dyDescent="0.3">
      <c r="L272" s="3" t="str">
        <f t="shared" ref="L272:L300" si="4">IF(C272="Signature :","",IF(C272&lt;&gt;"",IF(C272-(E272+G272+I272+K272)=0,"VRAI","FAUX"),""))</f>
        <v/>
      </c>
    </row>
    <row r="273" spans="12:12" x14ac:dyDescent="0.3">
      <c r="L273" s="3" t="str">
        <f t="shared" si="4"/>
        <v/>
      </c>
    </row>
    <row r="274" spans="12:12" x14ac:dyDescent="0.3">
      <c r="L274" s="3" t="str">
        <f t="shared" si="4"/>
        <v/>
      </c>
    </row>
    <row r="275" spans="12:12" x14ac:dyDescent="0.3">
      <c r="L275" s="3" t="str">
        <f t="shared" si="4"/>
        <v/>
      </c>
    </row>
    <row r="276" spans="12:12" x14ac:dyDescent="0.3">
      <c r="L276" s="3" t="str">
        <f t="shared" si="4"/>
        <v/>
      </c>
    </row>
    <row r="277" spans="12:12" x14ac:dyDescent="0.3">
      <c r="L277" s="3" t="str">
        <f t="shared" si="4"/>
        <v/>
      </c>
    </row>
    <row r="278" spans="12:12" x14ac:dyDescent="0.3">
      <c r="L278" s="3" t="str">
        <f t="shared" si="4"/>
        <v/>
      </c>
    </row>
    <row r="279" spans="12:12" x14ac:dyDescent="0.3">
      <c r="L279" s="3" t="str">
        <f t="shared" si="4"/>
        <v/>
      </c>
    </row>
    <row r="280" spans="12:12" x14ac:dyDescent="0.3">
      <c r="L280" s="3" t="str">
        <f t="shared" si="4"/>
        <v/>
      </c>
    </row>
    <row r="281" spans="12:12" x14ac:dyDescent="0.3">
      <c r="L281" s="3" t="str">
        <f t="shared" si="4"/>
        <v/>
      </c>
    </row>
    <row r="282" spans="12:12" x14ac:dyDescent="0.3">
      <c r="L282" s="3" t="str">
        <f t="shared" si="4"/>
        <v/>
      </c>
    </row>
    <row r="283" spans="12:12" x14ac:dyDescent="0.3">
      <c r="L283" s="3" t="str">
        <f t="shared" si="4"/>
        <v/>
      </c>
    </row>
    <row r="284" spans="12:12" x14ac:dyDescent="0.3">
      <c r="L284" s="3" t="str">
        <f t="shared" si="4"/>
        <v/>
      </c>
    </row>
    <row r="285" spans="12:12" x14ac:dyDescent="0.3">
      <c r="L285" s="3" t="str">
        <f t="shared" si="4"/>
        <v/>
      </c>
    </row>
    <row r="286" spans="12:12" x14ac:dyDescent="0.3">
      <c r="L286" s="3" t="str">
        <f t="shared" si="4"/>
        <v/>
      </c>
    </row>
    <row r="287" spans="12:12" x14ac:dyDescent="0.3">
      <c r="L287" s="3" t="str">
        <f t="shared" si="4"/>
        <v/>
      </c>
    </row>
    <row r="288" spans="12:12" x14ac:dyDescent="0.3">
      <c r="L288" s="3" t="str">
        <f t="shared" si="4"/>
        <v/>
      </c>
    </row>
    <row r="289" spans="12:12" x14ac:dyDescent="0.3">
      <c r="L289" s="3" t="str">
        <f t="shared" si="4"/>
        <v/>
      </c>
    </row>
    <row r="290" spans="12:12" x14ac:dyDescent="0.3">
      <c r="L290" s="3" t="str">
        <f t="shared" si="4"/>
        <v/>
      </c>
    </row>
    <row r="291" spans="12:12" x14ac:dyDescent="0.3">
      <c r="L291" s="3" t="str">
        <f t="shared" si="4"/>
        <v/>
      </c>
    </row>
    <row r="292" spans="12:12" x14ac:dyDescent="0.3">
      <c r="L292" s="3" t="str">
        <f t="shared" si="4"/>
        <v/>
      </c>
    </row>
    <row r="293" spans="12:12" x14ac:dyDescent="0.3">
      <c r="L293" s="3" t="str">
        <f t="shared" si="4"/>
        <v/>
      </c>
    </row>
    <row r="294" spans="12:12" x14ac:dyDescent="0.3">
      <c r="L294" s="3" t="str">
        <f t="shared" si="4"/>
        <v/>
      </c>
    </row>
    <row r="295" spans="12:12" x14ac:dyDescent="0.3">
      <c r="L295" s="3" t="str">
        <f t="shared" si="4"/>
        <v/>
      </c>
    </row>
    <row r="296" spans="12:12" x14ac:dyDescent="0.3">
      <c r="L296" s="3" t="str">
        <f t="shared" si="4"/>
        <v/>
      </c>
    </row>
    <row r="297" spans="12:12" x14ac:dyDescent="0.3">
      <c r="L297" s="3" t="str">
        <f t="shared" si="4"/>
        <v/>
      </c>
    </row>
    <row r="298" spans="12:12" x14ac:dyDescent="0.3">
      <c r="L298" s="3" t="str">
        <f t="shared" si="4"/>
        <v/>
      </c>
    </row>
    <row r="299" spans="12:12" x14ac:dyDescent="0.3">
      <c r="L299" s="3" t="str">
        <f t="shared" si="4"/>
        <v/>
      </c>
    </row>
    <row r="300" spans="12:12" x14ac:dyDescent="0.3">
      <c r="L300" s="3" t="str">
        <f t="shared" si="4"/>
        <v/>
      </c>
    </row>
  </sheetData>
  <mergeCells count="16">
    <mergeCell ref="A19:K24"/>
    <mergeCell ref="A27:B29"/>
    <mergeCell ref="E27:K29"/>
    <mergeCell ref="H1:K1"/>
    <mergeCell ref="A1:G1"/>
    <mergeCell ref="J13:K13"/>
    <mergeCell ref="A7:K10"/>
    <mergeCell ref="G3:I3"/>
    <mergeCell ref="J3:K3"/>
    <mergeCell ref="G4:I4"/>
    <mergeCell ref="J4:K4"/>
    <mergeCell ref="A13:A14"/>
    <mergeCell ref="B13:C13"/>
    <mergeCell ref="F13:G13"/>
    <mergeCell ref="H13:I13"/>
    <mergeCell ref="D13:E13"/>
  </mergeCells>
  <conditionalFormatting sqref="L1:L1048576">
    <cfRule type="containsText" dxfId="6" priority="1" operator="containsText" text="VRAI">
      <formula>NOT(ISERROR(SEARCH("VRAI",L1)))</formula>
    </cfRule>
    <cfRule type="containsText" dxfId="5" priority="2" operator="containsText" text="FAUX">
      <formula>NOT(ISERROR(SEARCH("FAUX",L1)))</formula>
    </cfRule>
  </conditionalFormatting>
  <pageMargins left="0.23622047244094491" right="0.23622047244094491" top="0.23622047244094491" bottom="0.23622047244094491" header="0" footer="0"/>
  <pageSetup paperSize="9" scale="8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List Box 2">
              <controlPr defaultSize="0" autoLine="0" autoPict="0">
                <anchor moveWithCells="1">
                  <from>
                    <xdr:col>15</xdr:col>
                    <xdr:colOff>68580</xdr:colOff>
                    <xdr:row>0</xdr:row>
                    <xdr:rowOff>182880</xdr:rowOff>
                  </from>
                  <to>
                    <xdr:col>18</xdr:col>
                    <xdr:colOff>662940</xdr:colOff>
                    <xdr:row>25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Formulaire.Formulaire">
                <anchor moveWithCells="1" sizeWithCells="1">
                  <from>
                    <xdr:col>12</xdr:col>
                    <xdr:colOff>586740</xdr:colOff>
                    <xdr:row>1</xdr:row>
                    <xdr:rowOff>144780</xdr:rowOff>
                  </from>
                  <to>
                    <xdr:col>14</xdr:col>
                    <xdr:colOff>701040</xdr:colOff>
                    <xdr:row>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Données.Données">
                <anchor moveWithCells="1" sizeWithCells="1">
                  <from>
                    <xdr:col>12</xdr:col>
                    <xdr:colOff>594360</xdr:colOff>
                    <xdr:row>10</xdr:row>
                    <xdr:rowOff>106680</xdr:rowOff>
                  </from>
                  <to>
                    <xdr:col>14</xdr:col>
                    <xdr:colOff>708660</xdr:colOff>
                    <xdr:row>12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Impression.Impression">
                <anchor moveWithCells="1" sizeWithCells="1">
                  <from>
                    <xdr:col>12</xdr:col>
                    <xdr:colOff>579120</xdr:colOff>
                    <xdr:row>18</xdr:row>
                    <xdr:rowOff>106680</xdr:rowOff>
                  </from>
                  <to>
                    <xdr:col>14</xdr:col>
                    <xdr:colOff>693420</xdr:colOff>
                    <xdr:row>20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Button 6">
              <controlPr defaultSize="0" print="0" autoFill="0" autoPict="0" macro="[0]!Bouton3_Cliquer">
                <anchor moveWithCells="1" sizeWithCells="1">
                  <from>
                    <xdr:col>12</xdr:col>
                    <xdr:colOff>586740</xdr:colOff>
                    <xdr:row>21</xdr:row>
                    <xdr:rowOff>30480</xdr:rowOff>
                  </from>
                  <to>
                    <xdr:col>14</xdr:col>
                    <xdr:colOff>701040</xdr:colOff>
                    <xdr:row>23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/>
  </sheetPr>
  <dimension ref="A1:W300"/>
  <sheetViews>
    <sheetView workbookViewId="0">
      <selection activeCell="G13" sqref="G13"/>
    </sheetView>
  </sheetViews>
  <sheetFormatPr baseColWidth="10" defaultRowHeight="14.4" x14ac:dyDescent="0.3"/>
  <cols>
    <col min="1" max="1" width="13.88671875" customWidth="1"/>
    <col min="2" max="2" width="20.77734375" customWidth="1"/>
    <col min="3" max="3" width="26.109375" customWidth="1"/>
    <col min="4" max="4" width="22" customWidth="1"/>
    <col min="5" max="5" width="22" style="3" customWidth="1"/>
    <col min="6" max="6" width="17.88671875" hidden="1" customWidth="1"/>
    <col min="7" max="7" width="25.6640625" style="137" customWidth="1"/>
    <col min="9" max="20" width="8.33203125" style="11" customWidth="1"/>
    <col min="21" max="22" width="8.88671875" style="11" bestFit="1" customWidth="1"/>
    <col min="23" max="23" width="20.33203125" style="142" bestFit="1" customWidth="1"/>
  </cols>
  <sheetData>
    <row r="1" spans="1:23" ht="60" customHeight="1" x14ac:dyDescent="0.3">
      <c r="A1" s="138"/>
      <c r="B1" s="139"/>
      <c r="C1" s="149" t="s">
        <v>830</v>
      </c>
      <c r="D1" s="131"/>
      <c r="E1" s="74">
        <f ca="1">TODAY()+365</f>
        <v>44806</v>
      </c>
      <c r="F1" s="131"/>
      <c r="G1" s="140"/>
    </row>
    <row r="3" spans="1:23" x14ac:dyDescent="0.3">
      <c r="I3" s="128" t="s">
        <v>844</v>
      </c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</row>
    <row r="4" spans="1:23" s="23" customFormat="1" ht="27.6" x14ac:dyDescent="0.3">
      <c r="A4" s="72" t="s">
        <v>846</v>
      </c>
      <c r="B4" s="72" t="s">
        <v>493</v>
      </c>
      <c r="C4" s="72" t="s">
        <v>851</v>
      </c>
      <c r="D4" s="72" t="s">
        <v>839</v>
      </c>
      <c r="E4" s="72" t="s">
        <v>847</v>
      </c>
      <c r="F4" s="72"/>
      <c r="G4" s="141" t="s">
        <v>841</v>
      </c>
      <c r="I4" s="144">
        <v>0.01</v>
      </c>
      <c r="J4" s="144">
        <v>0.02</v>
      </c>
      <c r="K4" s="144">
        <v>0.05</v>
      </c>
      <c r="L4" s="144">
        <v>0.1</v>
      </c>
      <c r="M4" s="144">
        <v>0.2</v>
      </c>
      <c r="N4" s="144">
        <v>0.5</v>
      </c>
      <c r="O4" s="144">
        <v>1</v>
      </c>
      <c r="P4" s="144">
        <v>2</v>
      </c>
      <c r="Q4" s="144">
        <v>5</v>
      </c>
      <c r="R4" s="144">
        <v>10</v>
      </c>
      <c r="S4" s="144">
        <v>20</v>
      </c>
      <c r="T4" s="144">
        <v>50</v>
      </c>
      <c r="U4" s="144">
        <v>100</v>
      </c>
      <c r="V4" s="144">
        <v>200</v>
      </c>
      <c r="W4" s="144" t="s">
        <v>843</v>
      </c>
    </row>
    <row r="5" spans="1:23" x14ac:dyDescent="0.3">
      <c r="A5" s="81"/>
      <c r="B5" s="82">
        <v>5132</v>
      </c>
      <c r="C5" s="148">
        <v>0</v>
      </c>
      <c r="D5" s="83">
        <v>0</v>
      </c>
      <c r="E5" s="133" t="str">
        <f t="shared" ref="E5:E68" si="0">IF(A5="","",C5/B5)</f>
        <v/>
      </c>
      <c r="F5" s="80"/>
      <c r="G5" s="142" t="str">
        <f>IF(A5="","",IF(A5="Total Général","Réaliser le Total",I5*$I$4+J5*$J$4+K5*$K$4+L5*$L$4+M5*$M$4+N5*$N$4+O5*$O$4+P5*$P$4+Q5*$Q$4+R5*$R$4+S5*$S$4+T5*$T$4+U5*$U$4+V5*$V$4+W5))</f>
        <v/>
      </c>
    </row>
    <row r="6" spans="1:23" x14ac:dyDescent="0.3">
      <c r="A6" s="81" t="s">
        <v>492</v>
      </c>
      <c r="B6" s="82">
        <v>5132</v>
      </c>
      <c r="C6" s="148">
        <v>0</v>
      </c>
      <c r="D6" s="83">
        <v>0</v>
      </c>
      <c r="E6" s="133">
        <f t="shared" si="0"/>
        <v>0</v>
      </c>
      <c r="F6" s="80"/>
      <c r="G6" s="142" t="str">
        <f t="shared" ref="G6:G8" si="1">IF(A6="","",IF(A6="Total Général","Réaliser le Total",I6*$I$4+J6*$J$4+K6*$K$4+L6*$L$4+M6*$M$4+N6*$N$4+O6*$O$4+P6*$P$4+Q6*$Q$4+R6*$R$4+S6*$S$4+T6*$T$4+U6*$U$4+V6*$V$4+W6))</f>
        <v>Réaliser le Total</v>
      </c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6"/>
    </row>
    <row r="7" spans="1:23" x14ac:dyDescent="0.3">
      <c r="E7" s="133" t="str">
        <f t="shared" si="0"/>
        <v/>
      </c>
      <c r="F7" s="80"/>
      <c r="G7" s="142" t="str">
        <f t="shared" si="1"/>
        <v/>
      </c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6"/>
    </row>
    <row r="8" spans="1:23" x14ac:dyDescent="0.3">
      <c r="E8" s="133" t="str">
        <f t="shared" si="0"/>
        <v/>
      </c>
      <c r="G8" s="142" t="str">
        <f t="shared" si="1"/>
        <v/>
      </c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6"/>
    </row>
    <row r="9" spans="1:23" x14ac:dyDescent="0.3">
      <c r="E9" s="133" t="str">
        <f t="shared" si="0"/>
        <v/>
      </c>
      <c r="G9" s="143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6"/>
    </row>
    <row r="10" spans="1:23" x14ac:dyDescent="0.3">
      <c r="E10" s="133" t="str">
        <f t="shared" si="0"/>
        <v/>
      </c>
      <c r="G10" s="143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6"/>
    </row>
    <row r="11" spans="1:23" x14ac:dyDescent="0.3">
      <c r="E11" s="133" t="str">
        <f t="shared" si="0"/>
        <v/>
      </c>
      <c r="G11" s="143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6"/>
    </row>
    <row r="12" spans="1:23" x14ac:dyDescent="0.3">
      <c r="E12" s="133" t="str">
        <f t="shared" si="0"/>
        <v/>
      </c>
      <c r="G12" s="143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6"/>
    </row>
    <row r="13" spans="1:23" x14ac:dyDescent="0.3">
      <c r="E13" s="133" t="str">
        <f t="shared" si="0"/>
        <v/>
      </c>
      <c r="G13" s="143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6"/>
    </row>
    <row r="14" spans="1:23" x14ac:dyDescent="0.3">
      <c r="E14" s="133" t="str">
        <f t="shared" si="0"/>
        <v/>
      </c>
      <c r="G14" s="143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6"/>
    </row>
    <row r="15" spans="1:23" x14ac:dyDescent="0.3">
      <c r="E15" s="133" t="str">
        <f t="shared" si="0"/>
        <v/>
      </c>
      <c r="G15" s="143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6"/>
    </row>
    <row r="16" spans="1:23" x14ac:dyDescent="0.3">
      <c r="E16" s="133" t="str">
        <f t="shared" si="0"/>
        <v/>
      </c>
      <c r="G16" s="143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6"/>
    </row>
    <row r="17" spans="5:23" x14ac:dyDescent="0.3">
      <c r="E17" s="133" t="str">
        <f t="shared" si="0"/>
        <v/>
      </c>
      <c r="G17" s="143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6"/>
    </row>
    <row r="18" spans="5:23" x14ac:dyDescent="0.3">
      <c r="E18" s="133" t="str">
        <f t="shared" si="0"/>
        <v/>
      </c>
      <c r="G18" s="143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6"/>
    </row>
    <row r="19" spans="5:23" x14ac:dyDescent="0.3">
      <c r="E19" s="133" t="str">
        <f t="shared" si="0"/>
        <v/>
      </c>
      <c r="G19" s="143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6"/>
    </row>
    <row r="20" spans="5:23" x14ac:dyDescent="0.3">
      <c r="E20" s="133" t="str">
        <f t="shared" si="0"/>
        <v/>
      </c>
      <c r="G20" s="143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6"/>
    </row>
    <row r="21" spans="5:23" x14ac:dyDescent="0.3">
      <c r="E21" s="133" t="str">
        <f t="shared" si="0"/>
        <v/>
      </c>
      <c r="G21" s="143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6"/>
    </row>
    <row r="22" spans="5:23" x14ac:dyDescent="0.3">
      <c r="E22" s="133" t="str">
        <f t="shared" si="0"/>
        <v/>
      </c>
      <c r="G22" s="143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6"/>
    </row>
    <row r="23" spans="5:23" x14ac:dyDescent="0.3">
      <c r="E23" s="133" t="str">
        <f t="shared" si="0"/>
        <v/>
      </c>
      <c r="G23" s="143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6"/>
    </row>
    <row r="24" spans="5:23" x14ac:dyDescent="0.3">
      <c r="E24" s="133" t="str">
        <f t="shared" si="0"/>
        <v/>
      </c>
      <c r="G24" s="143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6"/>
    </row>
    <row r="25" spans="5:23" x14ac:dyDescent="0.3">
      <c r="E25" s="133" t="str">
        <f t="shared" si="0"/>
        <v/>
      </c>
      <c r="G25" s="143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6"/>
    </row>
    <row r="26" spans="5:23" x14ac:dyDescent="0.3">
      <c r="E26" s="133" t="str">
        <f t="shared" si="0"/>
        <v/>
      </c>
      <c r="G26" s="143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6"/>
    </row>
    <row r="27" spans="5:23" x14ac:dyDescent="0.3">
      <c r="E27" s="133" t="str">
        <f t="shared" si="0"/>
        <v/>
      </c>
      <c r="G27" s="143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6"/>
    </row>
    <row r="28" spans="5:23" x14ac:dyDescent="0.3">
      <c r="E28" s="133" t="str">
        <f t="shared" si="0"/>
        <v/>
      </c>
      <c r="G28" s="143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6"/>
    </row>
    <row r="29" spans="5:23" x14ac:dyDescent="0.3">
      <c r="E29" s="133" t="str">
        <f t="shared" si="0"/>
        <v/>
      </c>
      <c r="G29" s="143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6"/>
    </row>
    <row r="30" spans="5:23" x14ac:dyDescent="0.3">
      <c r="E30" s="133" t="str">
        <f t="shared" si="0"/>
        <v/>
      </c>
      <c r="G30" s="143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6"/>
    </row>
    <row r="31" spans="5:23" x14ac:dyDescent="0.3">
      <c r="E31" s="133" t="str">
        <f t="shared" si="0"/>
        <v/>
      </c>
      <c r="G31" s="143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6"/>
    </row>
    <row r="32" spans="5:23" x14ac:dyDescent="0.3">
      <c r="E32" s="133" t="str">
        <f t="shared" si="0"/>
        <v/>
      </c>
      <c r="G32" s="143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6"/>
    </row>
    <row r="33" spans="5:23" x14ac:dyDescent="0.3">
      <c r="E33" s="133" t="str">
        <f t="shared" si="0"/>
        <v/>
      </c>
      <c r="G33" s="143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6"/>
    </row>
    <row r="34" spans="5:23" x14ac:dyDescent="0.3">
      <c r="E34" s="133" t="str">
        <f t="shared" si="0"/>
        <v/>
      </c>
      <c r="G34" s="143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6"/>
    </row>
    <row r="35" spans="5:23" x14ac:dyDescent="0.3">
      <c r="E35" s="133" t="str">
        <f t="shared" si="0"/>
        <v/>
      </c>
      <c r="G35" s="143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6"/>
    </row>
    <row r="36" spans="5:23" x14ac:dyDescent="0.3">
      <c r="E36" s="133" t="str">
        <f t="shared" si="0"/>
        <v/>
      </c>
      <c r="G36" s="143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6"/>
    </row>
    <row r="37" spans="5:23" x14ac:dyDescent="0.3">
      <c r="E37" s="133" t="str">
        <f t="shared" si="0"/>
        <v/>
      </c>
      <c r="G37" s="143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6"/>
    </row>
    <row r="38" spans="5:23" x14ac:dyDescent="0.3">
      <c r="E38" s="133" t="str">
        <f t="shared" si="0"/>
        <v/>
      </c>
      <c r="G38" s="143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6"/>
    </row>
    <row r="39" spans="5:23" x14ac:dyDescent="0.3">
      <c r="E39" s="133" t="str">
        <f t="shared" si="0"/>
        <v/>
      </c>
      <c r="G39" s="143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6"/>
    </row>
    <row r="40" spans="5:23" x14ac:dyDescent="0.3">
      <c r="E40" s="133" t="str">
        <f t="shared" si="0"/>
        <v/>
      </c>
      <c r="G40" s="143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6"/>
    </row>
    <row r="41" spans="5:23" x14ac:dyDescent="0.3">
      <c r="E41" s="133" t="str">
        <f t="shared" si="0"/>
        <v/>
      </c>
      <c r="G41" s="143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6"/>
    </row>
    <row r="42" spans="5:23" x14ac:dyDescent="0.3">
      <c r="E42" s="133" t="str">
        <f t="shared" si="0"/>
        <v/>
      </c>
      <c r="G42" s="143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6"/>
    </row>
    <row r="43" spans="5:23" x14ac:dyDescent="0.3">
      <c r="E43" s="133" t="str">
        <f t="shared" si="0"/>
        <v/>
      </c>
      <c r="G43" s="143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6"/>
    </row>
    <row r="44" spans="5:23" x14ac:dyDescent="0.3">
      <c r="E44" s="133" t="str">
        <f t="shared" si="0"/>
        <v/>
      </c>
      <c r="G44" s="143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6"/>
    </row>
    <row r="45" spans="5:23" x14ac:dyDescent="0.3">
      <c r="E45" s="133" t="str">
        <f t="shared" si="0"/>
        <v/>
      </c>
      <c r="G45" s="143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6"/>
    </row>
    <row r="46" spans="5:23" x14ac:dyDescent="0.3">
      <c r="E46" s="133" t="str">
        <f t="shared" si="0"/>
        <v/>
      </c>
      <c r="G46" s="143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6"/>
    </row>
    <row r="47" spans="5:23" x14ac:dyDescent="0.3">
      <c r="E47" s="133" t="str">
        <f t="shared" si="0"/>
        <v/>
      </c>
      <c r="G47" s="143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6"/>
    </row>
    <row r="48" spans="5:23" x14ac:dyDescent="0.3">
      <c r="E48" s="133" t="str">
        <f t="shared" si="0"/>
        <v/>
      </c>
      <c r="G48" s="143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6"/>
    </row>
    <row r="49" spans="5:23" x14ac:dyDescent="0.3">
      <c r="E49" s="133" t="str">
        <f t="shared" si="0"/>
        <v/>
      </c>
      <c r="G49" s="143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6"/>
    </row>
    <row r="50" spans="5:23" x14ac:dyDescent="0.3">
      <c r="E50" s="133" t="str">
        <f t="shared" si="0"/>
        <v/>
      </c>
      <c r="G50" s="143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6"/>
    </row>
    <row r="51" spans="5:23" x14ac:dyDescent="0.3">
      <c r="E51" s="133" t="str">
        <f t="shared" si="0"/>
        <v/>
      </c>
      <c r="G51" s="143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6"/>
    </row>
    <row r="52" spans="5:23" x14ac:dyDescent="0.3">
      <c r="E52" s="133" t="str">
        <f t="shared" si="0"/>
        <v/>
      </c>
      <c r="G52" s="143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6"/>
    </row>
    <row r="53" spans="5:23" x14ac:dyDescent="0.3">
      <c r="E53" s="133" t="str">
        <f t="shared" si="0"/>
        <v/>
      </c>
      <c r="G53" s="143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6"/>
    </row>
    <row r="54" spans="5:23" x14ac:dyDescent="0.3">
      <c r="E54" s="133" t="str">
        <f t="shared" si="0"/>
        <v/>
      </c>
      <c r="G54" s="143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6"/>
    </row>
    <row r="55" spans="5:23" x14ac:dyDescent="0.3">
      <c r="E55" s="133" t="str">
        <f t="shared" si="0"/>
        <v/>
      </c>
      <c r="G55" s="143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6"/>
    </row>
    <row r="56" spans="5:23" x14ac:dyDescent="0.3">
      <c r="E56" s="133" t="str">
        <f t="shared" si="0"/>
        <v/>
      </c>
      <c r="G56" s="143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6"/>
    </row>
    <row r="57" spans="5:23" x14ac:dyDescent="0.3">
      <c r="E57" s="133" t="str">
        <f t="shared" si="0"/>
        <v/>
      </c>
      <c r="G57" s="143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6"/>
    </row>
    <row r="58" spans="5:23" x14ac:dyDescent="0.3">
      <c r="E58" s="133" t="str">
        <f t="shared" si="0"/>
        <v/>
      </c>
      <c r="G58" s="143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6"/>
    </row>
    <row r="59" spans="5:23" x14ac:dyDescent="0.3">
      <c r="E59" s="133" t="str">
        <f t="shared" si="0"/>
        <v/>
      </c>
      <c r="G59" s="143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6"/>
    </row>
    <row r="60" spans="5:23" x14ac:dyDescent="0.3">
      <c r="E60" s="133" t="str">
        <f t="shared" si="0"/>
        <v/>
      </c>
      <c r="G60" s="143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6"/>
    </row>
    <row r="61" spans="5:23" x14ac:dyDescent="0.3">
      <c r="E61" s="133" t="str">
        <f t="shared" si="0"/>
        <v/>
      </c>
      <c r="G61" s="143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6"/>
    </row>
    <row r="62" spans="5:23" x14ac:dyDescent="0.3">
      <c r="E62" s="133" t="str">
        <f t="shared" si="0"/>
        <v/>
      </c>
      <c r="G62" s="143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6"/>
    </row>
    <row r="63" spans="5:23" x14ac:dyDescent="0.3">
      <c r="E63" s="133" t="str">
        <f t="shared" si="0"/>
        <v/>
      </c>
      <c r="G63" s="143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6"/>
    </row>
    <row r="64" spans="5:23" x14ac:dyDescent="0.3">
      <c r="E64" s="133" t="str">
        <f t="shared" si="0"/>
        <v/>
      </c>
      <c r="G64" s="143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6"/>
    </row>
    <row r="65" spans="5:23" x14ac:dyDescent="0.3">
      <c r="E65" s="133" t="str">
        <f t="shared" si="0"/>
        <v/>
      </c>
      <c r="G65" s="143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6"/>
    </row>
    <row r="66" spans="5:23" x14ac:dyDescent="0.3">
      <c r="E66" s="133" t="str">
        <f t="shared" si="0"/>
        <v/>
      </c>
      <c r="G66" s="143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6"/>
    </row>
    <row r="67" spans="5:23" x14ac:dyDescent="0.3">
      <c r="E67" s="133" t="str">
        <f t="shared" si="0"/>
        <v/>
      </c>
      <c r="G67" s="143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6"/>
    </row>
    <row r="68" spans="5:23" x14ac:dyDescent="0.3">
      <c r="E68" s="133" t="str">
        <f t="shared" si="0"/>
        <v/>
      </c>
      <c r="G68" s="143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6"/>
    </row>
    <row r="69" spans="5:23" x14ac:dyDescent="0.3">
      <c r="E69" s="133" t="str">
        <f t="shared" ref="E69:E132" si="2">IF(A69="","",C69/B69)</f>
        <v/>
      </c>
      <c r="G69" s="143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6"/>
    </row>
    <row r="70" spans="5:23" x14ac:dyDescent="0.3">
      <c r="E70" s="133" t="str">
        <f t="shared" si="2"/>
        <v/>
      </c>
      <c r="G70" s="143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  <c r="T70" s="145"/>
      <c r="U70" s="145"/>
      <c r="V70" s="145"/>
      <c r="W70" s="146"/>
    </row>
    <row r="71" spans="5:23" x14ac:dyDescent="0.3">
      <c r="E71" s="133" t="str">
        <f t="shared" si="2"/>
        <v/>
      </c>
      <c r="G71" s="143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  <c r="T71" s="145"/>
      <c r="U71" s="145"/>
      <c r="V71" s="145"/>
      <c r="W71" s="146"/>
    </row>
    <row r="72" spans="5:23" x14ac:dyDescent="0.3">
      <c r="E72" s="133" t="str">
        <f t="shared" si="2"/>
        <v/>
      </c>
      <c r="G72" s="143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  <c r="T72" s="145"/>
      <c r="U72" s="145"/>
      <c r="V72" s="145"/>
      <c r="W72" s="146"/>
    </row>
    <row r="73" spans="5:23" x14ac:dyDescent="0.3">
      <c r="E73" s="133" t="str">
        <f t="shared" si="2"/>
        <v/>
      </c>
      <c r="G73" s="143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  <c r="T73" s="145"/>
      <c r="U73" s="145"/>
      <c r="V73" s="145"/>
      <c r="W73" s="146"/>
    </row>
    <row r="74" spans="5:23" x14ac:dyDescent="0.3">
      <c r="E74" s="133" t="str">
        <f t="shared" si="2"/>
        <v/>
      </c>
      <c r="G74" s="143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  <c r="T74" s="145"/>
      <c r="U74" s="145"/>
      <c r="V74" s="145"/>
      <c r="W74" s="146"/>
    </row>
    <row r="75" spans="5:23" x14ac:dyDescent="0.3">
      <c r="E75" s="133" t="str">
        <f t="shared" si="2"/>
        <v/>
      </c>
      <c r="G75" s="143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6"/>
    </row>
    <row r="76" spans="5:23" x14ac:dyDescent="0.3">
      <c r="E76" s="133" t="str">
        <f t="shared" si="2"/>
        <v/>
      </c>
      <c r="G76" s="143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  <c r="T76" s="145"/>
      <c r="U76" s="145"/>
      <c r="V76" s="145"/>
      <c r="W76" s="146"/>
    </row>
    <row r="77" spans="5:23" x14ac:dyDescent="0.3">
      <c r="E77" s="133" t="str">
        <f t="shared" si="2"/>
        <v/>
      </c>
      <c r="G77" s="143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T77" s="145"/>
      <c r="U77" s="145"/>
      <c r="V77" s="145"/>
      <c r="W77" s="146"/>
    </row>
    <row r="78" spans="5:23" x14ac:dyDescent="0.3">
      <c r="E78" s="133" t="str">
        <f t="shared" si="2"/>
        <v/>
      </c>
      <c r="G78" s="143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T78" s="145"/>
      <c r="U78" s="145"/>
      <c r="V78" s="145"/>
      <c r="W78" s="146"/>
    </row>
    <row r="79" spans="5:23" x14ac:dyDescent="0.3">
      <c r="E79" s="133" t="str">
        <f t="shared" si="2"/>
        <v/>
      </c>
      <c r="G79" s="143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145"/>
      <c r="U79" s="145"/>
      <c r="V79" s="145"/>
      <c r="W79" s="146"/>
    </row>
    <row r="80" spans="5:23" x14ac:dyDescent="0.3">
      <c r="E80" s="133" t="str">
        <f t="shared" si="2"/>
        <v/>
      </c>
      <c r="G80" s="143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6"/>
    </row>
    <row r="81" spans="5:23" x14ac:dyDescent="0.3">
      <c r="E81" s="133" t="str">
        <f t="shared" si="2"/>
        <v/>
      </c>
      <c r="G81" s="143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6"/>
    </row>
    <row r="82" spans="5:23" x14ac:dyDescent="0.3">
      <c r="E82" s="133" t="str">
        <f t="shared" si="2"/>
        <v/>
      </c>
      <c r="G82" s="143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145"/>
      <c r="U82" s="145"/>
      <c r="V82" s="145"/>
      <c r="W82" s="146"/>
    </row>
    <row r="83" spans="5:23" x14ac:dyDescent="0.3">
      <c r="E83" s="133" t="str">
        <f t="shared" si="2"/>
        <v/>
      </c>
      <c r="G83" s="143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145"/>
      <c r="U83" s="145"/>
      <c r="V83" s="145"/>
      <c r="W83" s="146"/>
    </row>
    <row r="84" spans="5:23" x14ac:dyDescent="0.3">
      <c r="E84" s="133" t="str">
        <f t="shared" si="2"/>
        <v/>
      </c>
      <c r="G84" s="143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145"/>
      <c r="U84" s="145"/>
      <c r="V84" s="145"/>
      <c r="W84" s="146"/>
    </row>
    <row r="85" spans="5:23" x14ac:dyDescent="0.3">
      <c r="E85" s="133" t="str">
        <f t="shared" si="2"/>
        <v/>
      </c>
      <c r="G85" s="143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145"/>
      <c r="U85" s="145"/>
      <c r="V85" s="145"/>
      <c r="W85" s="146"/>
    </row>
    <row r="86" spans="5:23" x14ac:dyDescent="0.3">
      <c r="E86" s="133" t="str">
        <f t="shared" si="2"/>
        <v/>
      </c>
      <c r="G86" s="143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145"/>
      <c r="U86" s="145"/>
      <c r="V86" s="145"/>
      <c r="W86" s="146"/>
    </row>
    <row r="87" spans="5:23" x14ac:dyDescent="0.3">
      <c r="E87" s="133" t="str">
        <f t="shared" si="2"/>
        <v/>
      </c>
      <c r="G87" s="143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6"/>
    </row>
    <row r="88" spans="5:23" x14ac:dyDescent="0.3">
      <c r="E88" s="133" t="str">
        <f t="shared" si="2"/>
        <v/>
      </c>
      <c r="G88" s="143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145"/>
      <c r="U88" s="145"/>
      <c r="V88" s="145"/>
      <c r="W88" s="146"/>
    </row>
    <row r="89" spans="5:23" x14ac:dyDescent="0.3">
      <c r="E89" s="133" t="str">
        <f t="shared" si="2"/>
        <v/>
      </c>
      <c r="G89" s="143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5"/>
      <c r="U89" s="145"/>
      <c r="V89" s="145"/>
      <c r="W89" s="146"/>
    </row>
    <row r="90" spans="5:23" x14ac:dyDescent="0.3">
      <c r="E90" s="133" t="str">
        <f t="shared" si="2"/>
        <v/>
      </c>
      <c r="G90" s="143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6"/>
    </row>
    <row r="91" spans="5:23" x14ac:dyDescent="0.3">
      <c r="E91" s="133" t="str">
        <f t="shared" si="2"/>
        <v/>
      </c>
      <c r="G91" s="143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6"/>
    </row>
    <row r="92" spans="5:23" x14ac:dyDescent="0.3">
      <c r="E92" s="133" t="str">
        <f t="shared" si="2"/>
        <v/>
      </c>
      <c r="G92" s="143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6"/>
    </row>
    <row r="93" spans="5:23" x14ac:dyDescent="0.3">
      <c r="E93" s="133" t="str">
        <f t="shared" si="2"/>
        <v/>
      </c>
      <c r="G93" s="143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6"/>
    </row>
    <row r="94" spans="5:23" x14ac:dyDescent="0.3">
      <c r="E94" s="133" t="str">
        <f t="shared" si="2"/>
        <v/>
      </c>
      <c r="G94" s="143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6"/>
    </row>
    <row r="95" spans="5:23" x14ac:dyDescent="0.3">
      <c r="E95" s="133" t="str">
        <f t="shared" si="2"/>
        <v/>
      </c>
      <c r="G95" s="143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6"/>
    </row>
    <row r="96" spans="5:23" x14ac:dyDescent="0.3">
      <c r="E96" s="133" t="str">
        <f t="shared" si="2"/>
        <v/>
      </c>
      <c r="G96" s="143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T96" s="145"/>
      <c r="U96" s="145"/>
      <c r="V96" s="145"/>
      <c r="W96" s="146"/>
    </row>
    <row r="97" spans="5:23" x14ac:dyDescent="0.3">
      <c r="E97" s="133" t="str">
        <f t="shared" si="2"/>
        <v/>
      </c>
      <c r="G97" s="143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5"/>
      <c r="W97" s="146"/>
    </row>
    <row r="98" spans="5:23" x14ac:dyDescent="0.3">
      <c r="E98" s="133" t="str">
        <f t="shared" si="2"/>
        <v/>
      </c>
      <c r="G98" s="143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146"/>
    </row>
    <row r="99" spans="5:23" x14ac:dyDescent="0.3">
      <c r="E99" s="133" t="str">
        <f t="shared" si="2"/>
        <v/>
      </c>
      <c r="G99" s="143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6"/>
    </row>
    <row r="100" spans="5:23" x14ac:dyDescent="0.3">
      <c r="E100" s="133" t="str">
        <f t="shared" si="2"/>
        <v/>
      </c>
      <c r="G100" s="143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146"/>
    </row>
    <row r="101" spans="5:23" x14ac:dyDescent="0.3">
      <c r="E101" s="133" t="str">
        <f t="shared" si="2"/>
        <v/>
      </c>
      <c r="G101" s="143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146"/>
    </row>
    <row r="102" spans="5:23" x14ac:dyDescent="0.3">
      <c r="E102" s="133" t="str">
        <f t="shared" si="2"/>
        <v/>
      </c>
      <c r="G102" s="143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6"/>
    </row>
    <row r="103" spans="5:23" x14ac:dyDescent="0.3">
      <c r="E103" s="133" t="str">
        <f t="shared" si="2"/>
        <v/>
      </c>
      <c r="G103" s="143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6"/>
    </row>
    <row r="104" spans="5:23" x14ac:dyDescent="0.3">
      <c r="E104" s="133" t="str">
        <f t="shared" si="2"/>
        <v/>
      </c>
      <c r="G104" s="143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T104" s="145"/>
      <c r="U104" s="145"/>
      <c r="V104" s="145"/>
      <c r="W104" s="146"/>
    </row>
    <row r="105" spans="5:23" x14ac:dyDescent="0.3">
      <c r="E105" s="133" t="str">
        <f t="shared" si="2"/>
        <v/>
      </c>
      <c r="G105" s="143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T105" s="145"/>
      <c r="U105" s="145"/>
      <c r="V105" s="145"/>
      <c r="W105" s="146"/>
    </row>
    <row r="106" spans="5:23" x14ac:dyDescent="0.3">
      <c r="E106" s="133" t="str">
        <f t="shared" si="2"/>
        <v/>
      </c>
      <c r="G106" s="143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T106" s="145"/>
      <c r="U106" s="145"/>
      <c r="V106" s="145"/>
      <c r="W106" s="146"/>
    </row>
    <row r="107" spans="5:23" x14ac:dyDescent="0.3">
      <c r="E107" s="133" t="str">
        <f t="shared" si="2"/>
        <v/>
      </c>
      <c r="G107" s="143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T107" s="145"/>
      <c r="U107" s="145"/>
      <c r="V107" s="145"/>
      <c r="W107" s="146"/>
    </row>
    <row r="108" spans="5:23" x14ac:dyDescent="0.3">
      <c r="E108" s="133" t="str">
        <f t="shared" si="2"/>
        <v/>
      </c>
      <c r="G108" s="143"/>
      <c r="I108" s="145"/>
      <c r="J108" s="145"/>
      <c r="K108" s="145"/>
      <c r="L108" s="145"/>
      <c r="M108" s="145"/>
      <c r="N108" s="145"/>
      <c r="O108" s="145"/>
      <c r="P108" s="145"/>
      <c r="Q108" s="145"/>
      <c r="R108" s="145"/>
      <c r="S108" s="145"/>
      <c r="T108" s="145"/>
      <c r="U108" s="145"/>
      <c r="V108" s="145"/>
      <c r="W108" s="146"/>
    </row>
    <row r="109" spans="5:23" x14ac:dyDescent="0.3">
      <c r="E109" s="133" t="str">
        <f t="shared" si="2"/>
        <v/>
      </c>
      <c r="G109" s="143"/>
      <c r="I109" s="145"/>
      <c r="J109" s="145"/>
      <c r="K109" s="145"/>
      <c r="L109" s="145"/>
      <c r="M109" s="145"/>
      <c r="N109" s="145"/>
      <c r="O109" s="145"/>
      <c r="P109" s="145"/>
      <c r="Q109" s="145"/>
      <c r="R109" s="145"/>
      <c r="S109" s="145"/>
      <c r="T109" s="145"/>
      <c r="U109" s="145"/>
      <c r="V109" s="145"/>
      <c r="W109" s="146"/>
    </row>
    <row r="110" spans="5:23" x14ac:dyDescent="0.3">
      <c r="E110" s="133" t="str">
        <f t="shared" si="2"/>
        <v/>
      </c>
      <c r="G110" s="143"/>
      <c r="I110" s="145"/>
      <c r="J110" s="145"/>
      <c r="K110" s="145"/>
      <c r="L110" s="145"/>
      <c r="M110" s="145"/>
      <c r="N110" s="145"/>
      <c r="O110" s="145"/>
      <c r="P110" s="145"/>
      <c r="Q110" s="145"/>
      <c r="R110" s="145"/>
      <c r="S110" s="145"/>
      <c r="T110" s="145"/>
      <c r="U110" s="145"/>
      <c r="V110" s="145"/>
      <c r="W110" s="146"/>
    </row>
    <row r="111" spans="5:23" x14ac:dyDescent="0.3">
      <c r="E111" s="133" t="str">
        <f t="shared" si="2"/>
        <v/>
      </c>
      <c r="G111" s="143"/>
      <c r="I111" s="145"/>
      <c r="J111" s="145"/>
      <c r="K111" s="145"/>
      <c r="L111" s="145"/>
      <c r="M111" s="145"/>
      <c r="N111" s="145"/>
      <c r="O111" s="145"/>
      <c r="P111" s="145"/>
      <c r="Q111" s="145"/>
      <c r="R111" s="145"/>
      <c r="S111" s="145"/>
      <c r="T111" s="145"/>
      <c r="U111" s="145"/>
      <c r="V111" s="145"/>
      <c r="W111" s="146"/>
    </row>
    <row r="112" spans="5:23" x14ac:dyDescent="0.3">
      <c r="E112" s="133" t="str">
        <f t="shared" si="2"/>
        <v/>
      </c>
      <c r="G112" s="143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6"/>
    </row>
    <row r="113" spans="5:23" x14ac:dyDescent="0.3">
      <c r="E113" s="133" t="str">
        <f t="shared" si="2"/>
        <v/>
      </c>
      <c r="G113" s="143"/>
      <c r="I113" s="145"/>
      <c r="J113" s="145"/>
      <c r="K113" s="145"/>
      <c r="L113" s="145"/>
      <c r="M113" s="145"/>
      <c r="N113" s="145"/>
      <c r="O113" s="145"/>
      <c r="P113" s="145"/>
      <c r="Q113" s="145"/>
      <c r="R113" s="145"/>
      <c r="S113" s="145"/>
      <c r="T113" s="145"/>
      <c r="U113" s="145"/>
      <c r="V113" s="145"/>
      <c r="W113" s="146"/>
    </row>
    <row r="114" spans="5:23" x14ac:dyDescent="0.3">
      <c r="E114" s="133" t="str">
        <f t="shared" si="2"/>
        <v/>
      </c>
      <c r="G114" s="143"/>
      <c r="I114" s="145"/>
      <c r="J114" s="145"/>
      <c r="K114" s="145"/>
      <c r="L114" s="145"/>
      <c r="M114" s="145"/>
      <c r="N114" s="145"/>
      <c r="O114" s="145"/>
      <c r="P114" s="145"/>
      <c r="Q114" s="145"/>
      <c r="R114" s="145"/>
      <c r="S114" s="145"/>
      <c r="T114" s="145"/>
      <c r="U114" s="145"/>
      <c r="V114" s="145"/>
      <c r="W114" s="146"/>
    </row>
    <row r="115" spans="5:23" x14ac:dyDescent="0.3">
      <c r="E115" s="133" t="str">
        <f t="shared" si="2"/>
        <v/>
      </c>
      <c r="G115" s="143"/>
      <c r="I115" s="145"/>
      <c r="J115" s="145"/>
      <c r="K115" s="145"/>
      <c r="L115" s="145"/>
      <c r="M115" s="145"/>
      <c r="N115" s="145"/>
      <c r="O115" s="145"/>
      <c r="P115" s="145"/>
      <c r="Q115" s="145"/>
      <c r="R115" s="145"/>
      <c r="S115" s="145"/>
      <c r="T115" s="145"/>
      <c r="U115" s="145"/>
      <c r="V115" s="145"/>
      <c r="W115" s="146"/>
    </row>
    <row r="116" spans="5:23" x14ac:dyDescent="0.3">
      <c r="E116" s="133" t="str">
        <f t="shared" si="2"/>
        <v/>
      </c>
      <c r="G116" s="143"/>
      <c r="I116" s="145"/>
      <c r="J116" s="145"/>
      <c r="K116" s="145"/>
      <c r="L116" s="145"/>
      <c r="M116" s="145"/>
      <c r="N116" s="145"/>
      <c r="O116" s="145"/>
      <c r="P116" s="145"/>
      <c r="Q116" s="145"/>
      <c r="R116" s="145"/>
      <c r="S116" s="145"/>
      <c r="T116" s="145"/>
      <c r="U116" s="145"/>
      <c r="V116" s="145"/>
      <c r="W116" s="146"/>
    </row>
    <row r="117" spans="5:23" x14ac:dyDescent="0.3">
      <c r="E117" s="133" t="str">
        <f t="shared" si="2"/>
        <v/>
      </c>
      <c r="G117" s="143"/>
      <c r="I117" s="145"/>
      <c r="J117" s="145"/>
      <c r="K117" s="145"/>
      <c r="L117" s="145"/>
      <c r="M117" s="145"/>
      <c r="N117" s="145"/>
      <c r="O117" s="145"/>
      <c r="P117" s="145"/>
      <c r="Q117" s="145"/>
      <c r="R117" s="145"/>
      <c r="S117" s="145"/>
      <c r="T117" s="145"/>
      <c r="U117" s="145"/>
      <c r="V117" s="145"/>
      <c r="W117" s="146"/>
    </row>
    <row r="118" spans="5:23" x14ac:dyDescent="0.3">
      <c r="E118" s="133" t="str">
        <f t="shared" si="2"/>
        <v/>
      </c>
      <c r="G118" s="143"/>
      <c r="I118" s="145"/>
      <c r="J118" s="145"/>
      <c r="K118" s="145"/>
      <c r="L118" s="145"/>
      <c r="M118" s="145"/>
      <c r="N118" s="145"/>
      <c r="O118" s="145"/>
      <c r="P118" s="145"/>
      <c r="Q118" s="145"/>
      <c r="R118" s="145"/>
      <c r="S118" s="145"/>
      <c r="T118" s="145"/>
      <c r="U118" s="145"/>
      <c r="V118" s="145"/>
      <c r="W118" s="146"/>
    </row>
    <row r="119" spans="5:23" x14ac:dyDescent="0.3">
      <c r="E119" s="133" t="str">
        <f t="shared" si="2"/>
        <v/>
      </c>
      <c r="G119" s="143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6"/>
    </row>
    <row r="120" spans="5:23" x14ac:dyDescent="0.3">
      <c r="E120" s="133" t="str">
        <f t="shared" si="2"/>
        <v/>
      </c>
      <c r="G120" s="143"/>
      <c r="I120" s="145"/>
      <c r="J120" s="145"/>
      <c r="K120" s="145"/>
      <c r="L120" s="145"/>
      <c r="M120" s="145"/>
      <c r="N120" s="145"/>
      <c r="O120" s="145"/>
      <c r="P120" s="145"/>
      <c r="Q120" s="145"/>
      <c r="R120" s="145"/>
      <c r="S120" s="145"/>
      <c r="T120" s="145"/>
      <c r="U120" s="145"/>
      <c r="V120" s="145"/>
      <c r="W120" s="146"/>
    </row>
    <row r="121" spans="5:23" x14ac:dyDescent="0.3">
      <c r="E121" s="133" t="str">
        <f t="shared" si="2"/>
        <v/>
      </c>
      <c r="G121" s="143"/>
      <c r="I121" s="145"/>
      <c r="J121" s="145"/>
      <c r="K121" s="145"/>
      <c r="L121" s="145"/>
      <c r="M121" s="145"/>
      <c r="N121" s="145"/>
      <c r="O121" s="145"/>
      <c r="P121" s="145"/>
      <c r="Q121" s="145"/>
      <c r="R121" s="145"/>
      <c r="S121" s="145"/>
      <c r="T121" s="145"/>
      <c r="U121" s="145"/>
      <c r="V121" s="145"/>
      <c r="W121" s="146"/>
    </row>
    <row r="122" spans="5:23" x14ac:dyDescent="0.3">
      <c r="E122" s="133" t="str">
        <f t="shared" si="2"/>
        <v/>
      </c>
      <c r="G122" s="143"/>
      <c r="I122" s="145"/>
      <c r="J122" s="145"/>
      <c r="K122" s="145"/>
      <c r="L122" s="145"/>
      <c r="M122" s="145"/>
      <c r="N122" s="145"/>
      <c r="O122" s="145"/>
      <c r="P122" s="145"/>
      <c r="Q122" s="145"/>
      <c r="R122" s="145"/>
      <c r="S122" s="145"/>
      <c r="T122" s="145"/>
      <c r="U122" s="145"/>
      <c r="V122" s="145"/>
      <c r="W122" s="146"/>
    </row>
    <row r="123" spans="5:23" x14ac:dyDescent="0.3">
      <c r="E123" s="133" t="str">
        <f t="shared" si="2"/>
        <v/>
      </c>
      <c r="G123" s="143"/>
      <c r="I123" s="145"/>
      <c r="J123" s="145"/>
      <c r="K123" s="145"/>
      <c r="L123" s="145"/>
      <c r="M123" s="145"/>
      <c r="N123" s="145"/>
      <c r="O123" s="145"/>
      <c r="P123" s="145"/>
      <c r="Q123" s="145"/>
      <c r="R123" s="145"/>
      <c r="S123" s="145"/>
      <c r="T123" s="145"/>
      <c r="U123" s="145"/>
      <c r="V123" s="145"/>
      <c r="W123" s="146"/>
    </row>
    <row r="124" spans="5:23" x14ac:dyDescent="0.3">
      <c r="E124" s="133" t="str">
        <f t="shared" si="2"/>
        <v/>
      </c>
      <c r="G124" s="143"/>
      <c r="I124" s="145"/>
      <c r="J124" s="145"/>
      <c r="K124" s="145"/>
      <c r="L124" s="145"/>
      <c r="M124" s="145"/>
      <c r="N124" s="145"/>
      <c r="O124" s="145"/>
      <c r="P124" s="145"/>
      <c r="Q124" s="145"/>
      <c r="R124" s="145"/>
      <c r="S124" s="145"/>
      <c r="T124" s="145"/>
      <c r="U124" s="145"/>
      <c r="V124" s="145"/>
      <c r="W124" s="146"/>
    </row>
    <row r="125" spans="5:23" x14ac:dyDescent="0.3">
      <c r="E125" s="133" t="str">
        <f t="shared" si="2"/>
        <v/>
      </c>
      <c r="G125" s="143"/>
      <c r="I125" s="145"/>
      <c r="J125" s="145"/>
      <c r="K125" s="145"/>
      <c r="L125" s="145"/>
      <c r="M125" s="145"/>
      <c r="N125" s="145"/>
      <c r="O125" s="145"/>
      <c r="P125" s="145"/>
      <c r="Q125" s="145"/>
      <c r="R125" s="145"/>
      <c r="S125" s="145"/>
      <c r="T125" s="145"/>
      <c r="U125" s="145"/>
      <c r="V125" s="145"/>
      <c r="W125" s="146"/>
    </row>
    <row r="126" spans="5:23" x14ac:dyDescent="0.3">
      <c r="E126" s="133" t="str">
        <f t="shared" si="2"/>
        <v/>
      </c>
      <c r="G126" s="143"/>
      <c r="I126" s="145"/>
      <c r="J126" s="145"/>
      <c r="K126" s="145"/>
      <c r="L126" s="145"/>
      <c r="M126" s="145"/>
      <c r="N126" s="145"/>
      <c r="O126" s="145"/>
      <c r="P126" s="145"/>
      <c r="Q126" s="145"/>
      <c r="R126" s="145"/>
      <c r="S126" s="145"/>
      <c r="T126" s="145"/>
      <c r="U126" s="145"/>
      <c r="V126" s="145"/>
      <c r="W126" s="146"/>
    </row>
    <row r="127" spans="5:23" x14ac:dyDescent="0.3">
      <c r="E127" s="133" t="str">
        <f t="shared" si="2"/>
        <v/>
      </c>
      <c r="G127" s="143"/>
      <c r="I127" s="145"/>
      <c r="J127" s="145"/>
      <c r="K127" s="145"/>
      <c r="L127" s="145"/>
      <c r="M127" s="145"/>
      <c r="N127" s="145"/>
      <c r="O127" s="145"/>
      <c r="P127" s="145"/>
      <c r="Q127" s="145"/>
      <c r="R127" s="145"/>
      <c r="S127" s="145"/>
      <c r="T127" s="145"/>
      <c r="U127" s="145"/>
      <c r="V127" s="145"/>
      <c r="W127" s="146"/>
    </row>
    <row r="128" spans="5:23" x14ac:dyDescent="0.3">
      <c r="E128" s="133" t="str">
        <f t="shared" si="2"/>
        <v/>
      </c>
      <c r="G128" s="143"/>
      <c r="I128" s="145"/>
      <c r="J128" s="145"/>
      <c r="K128" s="145"/>
      <c r="L128" s="145"/>
      <c r="M128" s="145"/>
      <c r="N128" s="145"/>
      <c r="O128" s="145"/>
      <c r="P128" s="145"/>
      <c r="Q128" s="145"/>
      <c r="R128" s="145"/>
      <c r="S128" s="145"/>
      <c r="T128" s="145"/>
      <c r="U128" s="145"/>
      <c r="V128" s="145"/>
      <c r="W128" s="146"/>
    </row>
    <row r="129" spans="5:23" x14ac:dyDescent="0.3">
      <c r="E129" s="133" t="str">
        <f t="shared" si="2"/>
        <v/>
      </c>
      <c r="G129" s="143"/>
      <c r="I129" s="145"/>
      <c r="J129" s="145"/>
      <c r="K129" s="145"/>
      <c r="L129" s="145"/>
      <c r="M129" s="145"/>
      <c r="N129" s="145"/>
      <c r="O129" s="145"/>
      <c r="P129" s="145"/>
      <c r="Q129" s="145"/>
      <c r="R129" s="145"/>
      <c r="S129" s="145"/>
      <c r="T129" s="145"/>
      <c r="U129" s="145"/>
      <c r="V129" s="145"/>
      <c r="W129" s="146"/>
    </row>
    <row r="130" spans="5:23" x14ac:dyDescent="0.3">
      <c r="E130" s="133" t="str">
        <f t="shared" si="2"/>
        <v/>
      </c>
      <c r="G130" s="143"/>
      <c r="I130" s="145"/>
      <c r="J130" s="145"/>
      <c r="K130" s="145"/>
      <c r="L130" s="145"/>
      <c r="M130" s="145"/>
      <c r="N130" s="145"/>
      <c r="O130" s="145"/>
      <c r="P130" s="145"/>
      <c r="Q130" s="145"/>
      <c r="R130" s="145"/>
      <c r="S130" s="145"/>
      <c r="T130" s="145"/>
      <c r="U130" s="145"/>
      <c r="V130" s="145"/>
      <c r="W130" s="146"/>
    </row>
    <row r="131" spans="5:23" x14ac:dyDescent="0.3">
      <c r="E131" s="133" t="str">
        <f t="shared" si="2"/>
        <v/>
      </c>
      <c r="G131" s="143"/>
      <c r="I131" s="145"/>
      <c r="J131" s="145"/>
      <c r="K131" s="145"/>
      <c r="L131" s="145"/>
      <c r="M131" s="145"/>
      <c r="N131" s="145"/>
      <c r="O131" s="145"/>
      <c r="P131" s="145"/>
      <c r="Q131" s="145"/>
      <c r="R131" s="145"/>
      <c r="S131" s="145"/>
      <c r="T131" s="145"/>
      <c r="U131" s="145"/>
      <c r="V131" s="145"/>
      <c r="W131" s="146"/>
    </row>
    <row r="132" spans="5:23" x14ac:dyDescent="0.3">
      <c r="E132" s="133" t="str">
        <f t="shared" si="2"/>
        <v/>
      </c>
      <c r="G132" s="143"/>
      <c r="I132" s="145"/>
      <c r="J132" s="145"/>
      <c r="K132" s="145"/>
      <c r="L132" s="145"/>
      <c r="M132" s="145"/>
      <c r="N132" s="145"/>
      <c r="O132" s="145"/>
      <c r="P132" s="145"/>
      <c r="Q132" s="145"/>
      <c r="R132" s="145"/>
      <c r="S132" s="145"/>
      <c r="T132" s="145"/>
      <c r="U132" s="145"/>
      <c r="V132" s="145"/>
      <c r="W132" s="146"/>
    </row>
    <row r="133" spans="5:23" x14ac:dyDescent="0.3">
      <c r="E133" s="133" t="str">
        <f t="shared" ref="E133:E196" si="3">IF(A133="","",C133/B133)</f>
        <v/>
      </c>
      <c r="G133" s="143"/>
      <c r="I133" s="145"/>
      <c r="J133" s="145"/>
      <c r="K133" s="145"/>
      <c r="L133" s="145"/>
      <c r="M133" s="145"/>
      <c r="N133" s="145"/>
      <c r="O133" s="145"/>
      <c r="P133" s="145"/>
      <c r="Q133" s="145"/>
      <c r="R133" s="145"/>
      <c r="S133" s="145"/>
      <c r="T133" s="145"/>
      <c r="U133" s="145"/>
      <c r="V133" s="145"/>
      <c r="W133" s="146"/>
    </row>
    <row r="134" spans="5:23" x14ac:dyDescent="0.3">
      <c r="E134" s="133" t="str">
        <f t="shared" si="3"/>
        <v/>
      </c>
      <c r="G134" s="143"/>
      <c r="I134" s="145"/>
      <c r="J134" s="145"/>
      <c r="K134" s="145"/>
      <c r="L134" s="145"/>
      <c r="M134" s="145"/>
      <c r="N134" s="145"/>
      <c r="O134" s="145"/>
      <c r="P134" s="145"/>
      <c r="Q134" s="145"/>
      <c r="R134" s="145"/>
      <c r="S134" s="145"/>
      <c r="T134" s="145"/>
      <c r="U134" s="145"/>
      <c r="V134" s="145"/>
      <c r="W134" s="146"/>
    </row>
    <row r="135" spans="5:23" x14ac:dyDescent="0.3">
      <c r="E135" s="133" t="str">
        <f t="shared" si="3"/>
        <v/>
      </c>
      <c r="G135" s="143"/>
      <c r="I135" s="145"/>
      <c r="J135" s="145"/>
      <c r="K135" s="145"/>
      <c r="L135" s="145"/>
      <c r="M135" s="145"/>
      <c r="N135" s="145"/>
      <c r="O135" s="145"/>
      <c r="P135" s="145"/>
      <c r="Q135" s="145"/>
      <c r="R135" s="145"/>
      <c r="S135" s="145"/>
      <c r="T135" s="145"/>
      <c r="U135" s="145"/>
      <c r="V135" s="145"/>
      <c r="W135" s="146"/>
    </row>
    <row r="136" spans="5:23" x14ac:dyDescent="0.3">
      <c r="E136" s="133" t="str">
        <f t="shared" si="3"/>
        <v/>
      </c>
      <c r="G136" s="143"/>
      <c r="I136" s="145"/>
      <c r="J136" s="145"/>
      <c r="K136" s="145"/>
      <c r="L136" s="145"/>
      <c r="M136" s="145"/>
      <c r="N136" s="145"/>
      <c r="O136" s="145"/>
      <c r="P136" s="145"/>
      <c r="Q136" s="145"/>
      <c r="R136" s="145"/>
      <c r="S136" s="145"/>
      <c r="T136" s="145"/>
      <c r="U136" s="145"/>
      <c r="V136" s="145"/>
      <c r="W136" s="146"/>
    </row>
    <row r="137" spans="5:23" x14ac:dyDescent="0.3">
      <c r="E137" s="133" t="str">
        <f t="shared" si="3"/>
        <v/>
      </c>
      <c r="G137" s="143"/>
      <c r="I137" s="145"/>
      <c r="J137" s="145"/>
      <c r="K137" s="145"/>
      <c r="L137" s="145"/>
      <c r="M137" s="145"/>
      <c r="N137" s="145"/>
      <c r="O137" s="145"/>
      <c r="P137" s="145"/>
      <c r="Q137" s="145"/>
      <c r="R137" s="145"/>
      <c r="S137" s="145"/>
      <c r="T137" s="145"/>
      <c r="U137" s="145"/>
      <c r="V137" s="145"/>
      <c r="W137" s="146"/>
    </row>
    <row r="138" spans="5:23" x14ac:dyDescent="0.3">
      <c r="E138" s="133" t="str">
        <f t="shared" si="3"/>
        <v/>
      </c>
      <c r="G138" s="143"/>
      <c r="I138" s="145"/>
      <c r="J138" s="145"/>
      <c r="K138" s="145"/>
      <c r="L138" s="145"/>
      <c r="M138" s="145"/>
      <c r="N138" s="145"/>
      <c r="O138" s="145"/>
      <c r="P138" s="145"/>
      <c r="Q138" s="145"/>
      <c r="R138" s="145"/>
      <c r="S138" s="145"/>
      <c r="T138" s="145"/>
      <c r="U138" s="145"/>
      <c r="V138" s="145"/>
      <c r="W138" s="146"/>
    </row>
    <row r="139" spans="5:23" x14ac:dyDescent="0.3">
      <c r="E139" s="133" t="str">
        <f t="shared" si="3"/>
        <v/>
      </c>
      <c r="G139" s="143"/>
      <c r="I139" s="145"/>
      <c r="J139" s="145"/>
      <c r="K139" s="145"/>
      <c r="L139" s="145"/>
      <c r="M139" s="145"/>
      <c r="N139" s="145"/>
      <c r="O139" s="145"/>
      <c r="P139" s="145"/>
      <c r="Q139" s="145"/>
      <c r="R139" s="145"/>
      <c r="S139" s="145"/>
      <c r="T139" s="145"/>
      <c r="U139" s="145"/>
      <c r="V139" s="145"/>
      <c r="W139" s="146"/>
    </row>
    <row r="140" spans="5:23" x14ac:dyDescent="0.3">
      <c r="E140" s="133" t="str">
        <f t="shared" si="3"/>
        <v/>
      </c>
      <c r="G140" s="143"/>
      <c r="I140" s="145"/>
      <c r="J140" s="145"/>
      <c r="K140" s="145"/>
      <c r="L140" s="145"/>
      <c r="M140" s="145"/>
      <c r="N140" s="145"/>
      <c r="O140" s="145"/>
      <c r="P140" s="145"/>
      <c r="Q140" s="145"/>
      <c r="R140" s="145"/>
      <c r="S140" s="145"/>
      <c r="T140" s="145"/>
      <c r="U140" s="145"/>
      <c r="V140" s="145"/>
      <c r="W140" s="146"/>
    </row>
    <row r="141" spans="5:23" x14ac:dyDescent="0.3">
      <c r="E141" s="133" t="str">
        <f t="shared" si="3"/>
        <v/>
      </c>
      <c r="G141" s="143"/>
      <c r="I141" s="145"/>
      <c r="J141" s="145"/>
      <c r="K141" s="145"/>
      <c r="L141" s="145"/>
      <c r="M141" s="145"/>
      <c r="N141" s="145"/>
      <c r="O141" s="145"/>
      <c r="P141" s="145"/>
      <c r="Q141" s="145"/>
      <c r="R141" s="145"/>
      <c r="S141" s="145"/>
      <c r="T141" s="145"/>
      <c r="U141" s="145"/>
      <c r="V141" s="145"/>
      <c r="W141" s="146"/>
    </row>
    <row r="142" spans="5:23" x14ac:dyDescent="0.3">
      <c r="E142" s="133" t="str">
        <f t="shared" si="3"/>
        <v/>
      </c>
      <c r="G142" s="143"/>
      <c r="I142" s="145"/>
      <c r="J142" s="145"/>
      <c r="K142" s="145"/>
      <c r="L142" s="145"/>
      <c r="M142" s="145"/>
      <c r="N142" s="145"/>
      <c r="O142" s="145"/>
      <c r="P142" s="145"/>
      <c r="Q142" s="145"/>
      <c r="R142" s="145"/>
      <c r="S142" s="145"/>
      <c r="T142" s="145"/>
      <c r="U142" s="145"/>
      <c r="V142" s="145"/>
      <c r="W142" s="146"/>
    </row>
    <row r="143" spans="5:23" x14ac:dyDescent="0.3">
      <c r="E143" s="133" t="str">
        <f t="shared" si="3"/>
        <v/>
      </c>
      <c r="G143" s="143"/>
      <c r="I143" s="145"/>
      <c r="J143" s="145"/>
      <c r="K143" s="145"/>
      <c r="L143" s="145"/>
      <c r="M143" s="145"/>
      <c r="N143" s="145"/>
      <c r="O143" s="145"/>
      <c r="P143" s="145"/>
      <c r="Q143" s="145"/>
      <c r="R143" s="145"/>
      <c r="S143" s="145"/>
      <c r="T143" s="145"/>
      <c r="U143" s="145"/>
      <c r="V143" s="145"/>
      <c r="W143" s="146"/>
    </row>
    <row r="144" spans="5:23" x14ac:dyDescent="0.3">
      <c r="E144" s="133" t="str">
        <f t="shared" si="3"/>
        <v/>
      </c>
      <c r="G144" s="143"/>
      <c r="I144" s="145"/>
      <c r="J144" s="145"/>
      <c r="K144" s="145"/>
      <c r="L144" s="145"/>
      <c r="M144" s="145"/>
      <c r="N144" s="145"/>
      <c r="O144" s="145"/>
      <c r="P144" s="145"/>
      <c r="Q144" s="145"/>
      <c r="R144" s="145"/>
      <c r="S144" s="145"/>
      <c r="T144" s="145"/>
      <c r="U144" s="145"/>
      <c r="V144" s="145"/>
      <c r="W144" s="146"/>
    </row>
    <row r="145" spans="5:23" x14ac:dyDescent="0.3">
      <c r="E145" s="133" t="str">
        <f t="shared" si="3"/>
        <v/>
      </c>
      <c r="G145" s="143"/>
      <c r="I145" s="145"/>
      <c r="J145" s="145"/>
      <c r="K145" s="145"/>
      <c r="L145" s="145"/>
      <c r="M145" s="145"/>
      <c r="N145" s="145"/>
      <c r="O145" s="145"/>
      <c r="P145" s="145"/>
      <c r="Q145" s="145"/>
      <c r="R145" s="145"/>
      <c r="S145" s="145"/>
      <c r="T145" s="145"/>
      <c r="U145" s="145"/>
      <c r="V145" s="145"/>
      <c r="W145" s="146"/>
    </row>
    <row r="146" spans="5:23" x14ac:dyDescent="0.3">
      <c r="E146" s="133" t="str">
        <f t="shared" si="3"/>
        <v/>
      </c>
      <c r="G146" s="143"/>
      <c r="I146" s="145"/>
      <c r="J146" s="145"/>
      <c r="K146" s="145"/>
      <c r="L146" s="145"/>
      <c r="M146" s="145"/>
      <c r="N146" s="145"/>
      <c r="O146" s="145"/>
      <c r="P146" s="145"/>
      <c r="Q146" s="145"/>
      <c r="R146" s="145"/>
      <c r="S146" s="145"/>
      <c r="T146" s="145"/>
      <c r="U146" s="145"/>
      <c r="V146" s="145"/>
      <c r="W146" s="146"/>
    </row>
    <row r="147" spans="5:23" x14ac:dyDescent="0.3">
      <c r="E147" s="133" t="str">
        <f t="shared" si="3"/>
        <v/>
      </c>
      <c r="G147" s="143"/>
      <c r="I147" s="145"/>
      <c r="J147" s="145"/>
      <c r="K147" s="145"/>
      <c r="L147" s="145"/>
      <c r="M147" s="145"/>
      <c r="N147" s="145"/>
      <c r="O147" s="145"/>
      <c r="P147" s="145"/>
      <c r="Q147" s="145"/>
      <c r="R147" s="145"/>
      <c r="S147" s="145"/>
      <c r="T147" s="145"/>
      <c r="U147" s="145"/>
      <c r="V147" s="145"/>
      <c r="W147" s="146"/>
    </row>
    <row r="148" spans="5:23" x14ac:dyDescent="0.3">
      <c r="E148" s="133" t="str">
        <f t="shared" si="3"/>
        <v/>
      </c>
      <c r="G148" s="143"/>
      <c r="I148" s="145"/>
      <c r="J148" s="145"/>
      <c r="K148" s="145"/>
      <c r="L148" s="145"/>
      <c r="M148" s="145"/>
      <c r="N148" s="145"/>
      <c r="O148" s="145"/>
      <c r="P148" s="145"/>
      <c r="Q148" s="145"/>
      <c r="R148" s="145"/>
      <c r="S148" s="145"/>
      <c r="T148" s="145"/>
      <c r="U148" s="145"/>
      <c r="V148" s="145"/>
      <c r="W148" s="146"/>
    </row>
    <row r="149" spans="5:23" x14ac:dyDescent="0.3">
      <c r="E149" s="133" t="str">
        <f t="shared" si="3"/>
        <v/>
      </c>
      <c r="G149" s="143"/>
      <c r="I149" s="145"/>
      <c r="J149" s="145"/>
      <c r="K149" s="145"/>
      <c r="L149" s="145"/>
      <c r="M149" s="145"/>
      <c r="N149" s="145"/>
      <c r="O149" s="145"/>
      <c r="P149" s="145"/>
      <c r="Q149" s="145"/>
      <c r="R149" s="145"/>
      <c r="S149" s="145"/>
      <c r="T149" s="145"/>
      <c r="U149" s="145"/>
      <c r="V149" s="145"/>
      <c r="W149" s="146"/>
    </row>
    <row r="150" spans="5:23" x14ac:dyDescent="0.3">
      <c r="E150" s="133" t="str">
        <f t="shared" si="3"/>
        <v/>
      </c>
      <c r="G150" s="143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6"/>
    </row>
    <row r="151" spans="5:23" x14ac:dyDescent="0.3">
      <c r="E151" s="133" t="str">
        <f t="shared" si="3"/>
        <v/>
      </c>
      <c r="G151" s="143"/>
      <c r="I151" s="145"/>
      <c r="J151" s="145"/>
      <c r="K151" s="145"/>
      <c r="L151" s="145"/>
      <c r="M151" s="145"/>
      <c r="N151" s="145"/>
      <c r="O151" s="145"/>
      <c r="P151" s="145"/>
      <c r="Q151" s="145"/>
      <c r="R151" s="145"/>
      <c r="S151" s="145"/>
      <c r="T151" s="145"/>
      <c r="U151" s="145"/>
      <c r="V151" s="145"/>
      <c r="W151" s="146"/>
    </row>
    <row r="152" spans="5:23" x14ac:dyDescent="0.3">
      <c r="E152" s="133" t="str">
        <f t="shared" si="3"/>
        <v/>
      </c>
      <c r="G152" s="143"/>
      <c r="I152" s="145"/>
      <c r="J152" s="145"/>
      <c r="K152" s="145"/>
      <c r="L152" s="145"/>
      <c r="M152" s="145"/>
      <c r="N152" s="145"/>
      <c r="O152" s="145"/>
      <c r="P152" s="145"/>
      <c r="Q152" s="145"/>
      <c r="R152" s="145"/>
      <c r="S152" s="145"/>
      <c r="T152" s="145"/>
      <c r="U152" s="145"/>
      <c r="V152" s="145"/>
      <c r="W152" s="146"/>
    </row>
    <row r="153" spans="5:23" x14ac:dyDescent="0.3">
      <c r="E153" s="133" t="str">
        <f t="shared" si="3"/>
        <v/>
      </c>
      <c r="G153" s="143"/>
      <c r="I153" s="145"/>
      <c r="J153" s="145"/>
      <c r="K153" s="145"/>
      <c r="L153" s="145"/>
      <c r="M153" s="145"/>
      <c r="N153" s="145"/>
      <c r="O153" s="145"/>
      <c r="P153" s="145"/>
      <c r="Q153" s="145"/>
      <c r="R153" s="145"/>
      <c r="S153" s="145"/>
      <c r="T153" s="145"/>
      <c r="U153" s="145"/>
      <c r="V153" s="145"/>
      <c r="W153" s="146"/>
    </row>
    <row r="154" spans="5:23" x14ac:dyDescent="0.3">
      <c r="E154" s="133" t="str">
        <f t="shared" si="3"/>
        <v/>
      </c>
      <c r="G154" s="143"/>
      <c r="I154" s="145"/>
      <c r="J154" s="145"/>
      <c r="K154" s="145"/>
      <c r="L154" s="145"/>
      <c r="M154" s="145"/>
      <c r="N154" s="145"/>
      <c r="O154" s="145"/>
      <c r="P154" s="145"/>
      <c r="Q154" s="145"/>
      <c r="R154" s="145"/>
      <c r="S154" s="145"/>
      <c r="T154" s="145"/>
      <c r="U154" s="145"/>
      <c r="V154" s="145"/>
      <c r="W154" s="146"/>
    </row>
    <row r="155" spans="5:23" x14ac:dyDescent="0.3">
      <c r="E155" s="133" t="str">
        <f t="shared" si="3"/>
        <v/>
      </c>
      <c r="G155" s="143"/>
      <c r="I155" s="145"/>
      <c r="J155" s="145"/>
      <c r="K155" s="145"/>
      <c r="L155" s="145"/>
      <c r="M155" s="145"/>
      <c r="N155" s="145"/>
      <c r="O155" s="145"/>
      <c r="P155" s="145"/>
      <c r="Q155" s="145"/>
      <c r="R155" s="145"/>
      <c r="S155" s="145"/>
      <c r="T155" s="145"/>
      <c r="U155" s="145"/>
      <c r="V155" s="145"/>
      <c r="W155" s="146"/>
    </row>
    <row r="156" spans="5:23" x14ac:dyDescent="0.3">
      <c r="E156" s="133" t="str">
        <f t="shared" si="3"/>
        <v/>
      </c>
      <c r="G156" s="143"/>
      <c r="I156" s="145"/>
      <c r="J156" s="145"/>
      <c r="K156" s="145"/>
      <c r="L156" s="145"/>
      <c r="M156" s="145"/>
      <c r="N156" s="145"/>
      <c r="O156" s="145"/>
      <c r="P156" s="145"/>
      <c r="Q156" s="145"/>
      <c r="R156" s="145"/>
      <c r="S156" s="145"/>
      <c r="T156" s="145"/>
      <c r="U156" s="145"/>
      <c r="V156" s="145"/>
      <c r="W156" s="146"/>
    </row>
    <row r="157" spans="5:23" x14ac:dyDescent="0.3">
      <c r="E157" s="133" t="str">
        <f t="shared" si="3"/>
        <v/>
      </c>
      <c r="G157" s="143"/>
      <c r="I157" s="145"/>
      <c r="J157" s="145"/>
      <c r="K157" s="145"/>
      <c r="L157" s="145"/>
      <c r="M157" s="145"/>
      <c r="N157" s="145"/>
      <c r="O157" s="145"/>
      <c r="P157" s="145"/>
      <c r="Q157" s="145"/>
      <c r="R157" s="145"/>
      <c r="S157" s="145"/>
      <c r="T157" s="145"/>
      <c r="U157" s="145"/>
      <c r="V157" s="145"/>
      <c r="W157" s="146"/>
    </row>
    <row r="158" spans="5:23" x14ac:dyDescent="0.3">
      <c r="E158" s="133" t="str">
        <f t="shared" si="3"/>
        <v/>
      </c>
      <c r="G158" s="143"/>
      <c r="I158" s="145"/>
      <c r="J158" s="145"/>
      <c r="K158" s="145"/>
      <c r="L158" s="145"/>
      <c r="M158" s="145"/>
      <c r="N158" s="145"/>
      <c r="O158" s="145"/>
      <c r="P158" s="145"/>
      <c r="Q158" s="145"/>
      <c r="R158" s="145"/>
      <c r="S158" s="145"/>
      <c r="T158" s="145"/>
      <c r="U158" s="145"/>
      <c r="V158" s="145"/>
      <c r="W158" s="146"/>
    </row>
    <row r="159" spans="5:23" x14ac:dyDescent="0.3">
      <c r="E159" s="133" t="str">
        <f t="shared" si="3"/>
        <v/>
      </c>
      <c r="G159" s="143"/>
      <c r="I159" s="145"/>
      <c r="J159" s="145"/>
      <c r="K159" s="145"/>
      <c r="L159" s="145"/>
      <c r="M159" s="145"/>
      <c r="N159" s="145"/>
      <c r="O159" s="145"/>
      <c r="P159" s="145"/>
      <c r="Q159" s="145"/>
      <c r="R159" s="145"/>
      <c r="S159" s="145"/>
      <c r="T159" s="145"/>
      <c r="U159" s="145"/>
      <c r="V159" s="145"/>
      <c r="W159" s="146"/>
    </row>
    <row r="160" spans="5:23" x14ac:dyDescent="0.3">
      <c r="E160" s="133" t="str">
        <f t="shared" si="3"/>
        <v/>
      </c>
      <c r="G160" s="143"/>
      <c r="I160" s="145"/>
      <c r="J160" s="145"/>
      <c r="K160" s="145"/>
      <c r="L160" s="145"/>
      <c r="M160" s="145"/>
      <c r="N160" s="145"/>
      <c r="O160" s="145"/>
      <c r="P160" s="145"/>
      <c r="Q160" s="145"/>
      <c r="R160" s="145"/>
      <c r="S160" s="145"/>
      <c r="T160" s="145"/>
      <c r="U160" s="145"/>
      <c r="V160" s="145"/>
      <c r="W160" s="146"/>
    </row>
    <row r="161" spans="5:23" x14ac:dyDescent="0.3">
      <c r="E161" s="133" t="str">
        <f t="shared" si="3"/>
        <v/>
      </c>
      <c r="G161" s="143"/>
      <c r="I161" s="145"/>
      <c r="J161" s="145"/>
      <c r="K161" s="145"/>
      <c r="L161" s="145"/>
      <c r="M161" s="145"/>
      <c r="N161" s="145"/>
      <c r="O161" s="145"/>
      <c r="P161" s="145"/>
      <c r="Q161" s="145"/>
      <c r="R161" s="145"/>
      <c r="S161" s="145"/>
      <c r="T161" s="145"/>
      <c r="U161" s="145"/>
      <c r="V161" s="145"/>
      <c r="W161" s="146"/>
    </row>
    <row r="162" spans="5:23" x14ac:dyDescent="0.3">
      <c r="E162" s="133" t="str">
        <f t="shared" si="3"/>
        <v/>
      </c>
      <c r="G162" s="143"/>
      <c r="I162" s="145"/>
      <c r="J162" s="145"/>
      <c r="K162" s="145"/>
      <c r="L162" s="145"/>
      <c r="M162" s="145"/>
      <c r="N162" s="145"/>
      <c r="O162" s="145"/>
      <c r="P162" s="145"/>
      <c r="Q162" s="145"/>
      <c r="R162" s="145"/>
      <c r="S162" s="145"/>
      <c r="T162" s="145"/>
      <c r="U162" s="145"/>
      <c r="V162" s="145"/>
      <c r="W162" s="146"/>
    </row>
    <row r="163" spans="5:23" x14ac:dyDescent="0.3">
      <c r="E163" s="133" t="str">
        <f t="shared" si="3"/>
        <v/>
      </c>
      <c r="G163" s="143"/>
      <c r="I163" s="145"/>
      <c r="J163" s="145"/>
      <c r="K163" s="145"/>
      <c r="L163" s="145"/>
      <c r="M163" s="145"/>
      <c r="N163" s="145"/>
      <c r="O163" s="145"/>
      <c r="P163" s="145"/>
      <c r="Q163" s="145"/>
      <c r="R163" s="145"/>
      <c r="S163" s="145"/>
      <c r="T163" s="145"/>
      <c r="U163" s="145"/>
      <c r="V163" s="145"/>
      <c r="W163" s="146"/>
    </row>
    <row r="164" spans="5:23" x14ac:dyDescent="0.3">
      <c r="E164" s="133" t="str">
        <f t="shared" si="3"/>
        <v/>
      </c>
      <c r="G164" s="143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  <c r="T164" s="145"/>
      <c r="U164" s="145"/>
      <c r="V164" s="145"/>
      <c r="W164" s="146"/>
    </row>
    <row r="165" spans="5:23" x14ac:dyDescent="0.3">
      <c r="E165" s="133" t="str">
        <f t="shared" si="3"/>
        <v/>
      </c>
      <c r="G165" s="143"/>
      <c r="I165" s="145"/>
      <c r="J165" s="145"/>
      <c r="K165" s="145"/>
      <c r="L165" s="145"/>
      <c r="M165" s="145"/>
      <c r="N165" s="145"/>
      <c r="O165" s="145"/>
      <c r="P165" s="145"/>
      <c r="Q165" s="145"/>
      <c r="R165" s="145"/>
      <c r="S165" s="145"/>
      <c r="T165" s="145"/>
      <c r="U165" s="145"/>
      <c r="V165" s="145"/>
      <c r="W165" s="146"/>
    </row>
    <row r="166" spans="5:23" x14ac:dyDescent="0.3">
      <c r="E166" s="133" t="str">
        <f t="shared" si="3"/>
        <v/>
      </c>
      <c r="G166" s="143"/>
      <c r="I166" s="145"/>
      <c r="J166" s="145"/>
      <c r="K166" s="145"/>
      <c r="L166" s="145"/>
      <c r="M166" s="145"/>
      <c r="N166" s="145"/>
      <c r="O166" s="145"/>
      <c r="P166" s="145"/>
      <c r="Q166" s="145"/>
      <c r="R166" s="145"/>
      <c r="S166" s="145"/>
      <c r="T166" s="145"/>
      <c r="U166" s="145"/>
      <c r="V166" s="145"/>
      <c r="W166" s="146"/>
    </row>
    <row r="167" spans="5:23" x14ac:dyDescent="0.3">
      <c r="E167" s="133" t="str">
        <f t="shared" si="3"/>
        <v/>
      </c>
      <c r="G167" s="143"/>
      <c r="I167" s="145"/>
      <c r="J167" s="145"/>
      <c r="K167" s="145"/>
      <c r="L167" s="145"/>
      <c r="M167" s="145"/>
      <c r="N167" s="145"/>
      <c r="O167" s="145"/>
      <c r="P167" s="145"/>
      <c r="Q167" s="145"/>
      <c r="R167" s="145"/>
      <c r="S167" s="145"/>
      <c r="T167" s="145"/>
      <c r="U167" s="145"/>
      <c r="V167" s="145"/>
      <c r="W167" s="146"/>
    </row>
    <row r="168" spans="5:23" x14ac:dyDescent="0.3">
      <c r="E168" s="133" t="str">
        <f t="shared" si="3"/>
        <v/>
      </c>
      <c r="G168" s="143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  <c r="T168" s="145"/>
      <c r="U168" s="145"/>
      <c r="V168" s="145"/>
      <c r="W168" s="146"/>
    </row>
    <row r="169" spans="5:23" x14ac:dyDescent="0.3">
      <c r="E169" s="133" t="str">
        <f t="shared" si="3"/>
        <v/>
      </c>
      <c r="G169" s="143"/>
      <c r="I169" s="145"/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  <c r="T169" s="145"/>
      <c r="U169" s="145"/>
      <c r="V169" s="145"/>
      <c r="W169" s="146"/>
    </row>
    <row r="170" spans="5:23" x14ac:dyDescent="0.3">
      <c r="E170" s="133" t="str">
        <f t="shared" si="3"/>
        <v/>
      </c>
      <c r="G170" s="143"/>
      <c r="I170" s="145"/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  <c r="T170" s="145"/>
      <c r="U170" s="145"/>
      <c r="V170" s="145"/>
      <c r="W170" s="146"/>
    </row>
    <row r="171" spans="5:23" x14ac:dyDescent="0.3">
      <c r="E171" s="133" t="str">
        <f t="shared" si="3"/>
        <v/>
      </c>
      <c r="G171" s="143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  <c r="T171" s="145"/>
      <c r="U171" s="145"/>
      <c r="V171" s="145"/>
      <c r="W171" s="146"/>
    </row>
    <row r="172" spans="5:23" x14ac:dyDescent="0.3">
      <c r="E172" s="133" t="str">
        <f t="shared" si="3"/>
        <v/>
      </c>
      <c r="G172" s="143"/>
      <c r="I172" s="145"/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  <c r="T172" s="145"/>
      <c r="U172" s="145"/>
      <c r="V172" s="145"/>
      <c r="W172" s="146"/>
    </row>
    <row r="173" spans="5:23" x14ac:dyDescent="0.3">
      <c r="E173" s="133" t="str">
        <f t="shared" si="3"/>
        <v/>
      </c>
      <c r="G173" s="143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145"/>
      <c r="U173" s="145"/>
      <c r="V173" s="145"/>
      <c r="W173" s="146"/>
    </row>
    <row r="174" spans="5:23" x14ac:dyDescent="0.3">
      <c r="E174" s="133" t="str">
        <f t="shared" si="3"/>
        <v/>
      </c>
      <c r="G174" s="143"/>
      <c r="I174" s="145"/>
      <c r="J174" s="145"/>
      <c r="K174" s="145"/>
      <c r="L174" s="145"/>
      <c r="M174" s="145"/>
      <c r="N174" s="145"/>
      <c r="O174" s="145"/>
      <c r="P174" s="145"/>
      <c r="Q174" s="145"/>
      <c r="R174" s="145"/>
      <c r="S174" s="145"/>
      <c r="T174" s="145"/>
      <c r="U174" s="145"/>
      <c r="V174" s="145"/>
      <c r="W174" s="146"/>
    </row>
    <row r="175" spans="5:23" x14ac:dyDescent="0.3">
      <c r="E175" s="133" t="str">
        <f t="shared" si="3"/>
        <v/>
      </c>
      <c r="G175" s="143"/>
      <c r="I175" s="145"/>
      <c r="J175" s="145"/>
      <c r="K175" s="145"/>
      <c r="L175" s="145"/>
      <c r="M175" s="145"/>
      <c r="N175" s="145"/>
      <c r="O175" s="145"/>
      <c r="P175" s="145"/>
      <c r="Q175" s="145"/>
      <c r="R175" s="145"/>
      <c r="S175" s="145"/>
      <c r="T175" s="145"/>
      <c r="U175" s="145"/>
      <c r="V175" s="145"/>
      <c r="W175" s="146"/>
    </row>
    <row r="176" spans="5:23" x14ac:dyDescent="0.3">
      <c r="E176" s="133" t="str">
        <f t="shared" si="3"/>
        <v/>
      </c>
      <c r="G176" s="143"/>
      <c r="I176" s="145"/>
      <c r="J176" s="145"/>
      <c r="K176" s="145"/>
      <c r="L176" s="145"/>
      <c r="M176" s="145"/>
      <c r="N176" s="145"/>
      <c r="O176" s="145"/>
      <c r="P176" s="145"/>
      <c r="Q176" s="145"/>
      <c r="R176" s="145"/>
      <c r="S176" s="145"/>
      <c r="T176" s="145"/>
      <c r="U176" s="145"/>
      <c r="V176" s="145"/>
      <c r="W176" s="146"/>
    </row>
    <row r="177" spans="5:23" x14ac:dyDescent="0.3">
      <c r="E177" s="133" t="str">
        <f t="shared" si="3"/>
        <v/>
      </c>
      <c r="G177" s="143"/>
      <c r="I177" s="145"/>
      <c r="J177" s="145"/>
      <c r="K177" s="145"/>
      <c r="L177" s="145"/>
      <c r="M177" s="145"/>
      <c r="N177" s="145"/>
      <c r="O177" s="145"/>
      <c r="P177" s="145"/>
      <c r="Q177" s="145"/>
      <c r="R177" s="145"/>
      <c r="S177" s="145"/>
      <c r="T177" s="145"/>
      <c r="U177" s="145"/>
      <c r="V177" s="145"/>
      <c r="W177" s="146"/>
    </row>
    <row r="178" spans="5:23" x14ac:dyDescent="0.3">
      <c r="E178" s="133" t="str">
        <f t="shared" si="3"/>
        <v/>
      </c>
      <c r="G178" s="143"/>
      <c r="I178" s="145"/>
      <c r="J178" s="145"/>
      <c r="K178" s="145"/>
      <c r="L178" s="145"/>
      <c r="M178" s="145"/>
      <c r="N178" s="145"/>
      <c r="O178" s="145"/>
      <c r="P178" s="145"/>
      <c r="Q178" s="145"/>
      <c r="R178" s="145"/>
      <c r="S178" s="145"/>
      <c r="T178" s="145"/>
      <c r="U178" s="145"/>
      <c r="V178" s="145"/>
      <c r="W178" s="146"/>
    </row>
    <row r="179" spans="5:23" x14ac:dyDescent="0.3">
      <c r="E179" s="133" t="str">
        <f t="shared" si="3"/>
        <v/>
      </c>
      <c r="G179" s="143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  <c r="T179" s="145"/>
      <c r="U179" s="145"/>
      <c r="V179" s="145"/>
      <c r="W179" s="146"/>
    </row>
    <row r="180" spans="5:23" x14ac:dyDescent="0.3">
      <c r="E180" s="133" t="str">
        <f t="shared" si="3"/>
        <v/>
      </c>
      <c r="G180" s="143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145"/>
      <c r="U180" s="145"/>
      <c r="V180" s="145"/>
      <c r="W180" s="146"/>
    </row>
    <row r="181" spans="5:23" x14ac:dyDescent="0.3">
      <c r="E181" s="133" t="str">
        <f t="shared" si="3"/>
        <v/>
      </c>
      <c r="G181" s="143"/>
      <c r="I181" s="145"/>
      <c r="J181" s="145"/>
      <c r="K181" s="145"/>
      <c r="L181" s="145"/>
      <c r="M181" s="145"/>
      <c r="N181" s="145"/>
      <c r="O181" s="145"/>
      <c r="P181" s="145"/>
      <c r="Q181" s="145"/>
      <c r="R181" s="145"/>
      <c r="S181" s="145"/>
      <c r="T181" s="145"/>
      <c r="U181" s="145"/>
      <c r="V181" s="145"/>
      <c r="W181" s="146"/>
    </row>
    <row r="182" spans="5:23" x14ac:dyDescent="0.3">
      <c r="E182" s="133" t="str">
        <f t="shared" si="3"/>
        <v/>
      </c>
      <c r="G182" s="143"/>
      <c r="I182" s="145"/>
      <c r="J182" s="145"/>
      <c r="K182" s="145"/>
      <c r="L182" s="145"/>
      <c r="M182" s="145"/>
      <c r="N182" s="145"/>
      <c r="O182" s="145"/>
      <c r="P182" s="145"/>
      <c r="Q182" s="145"/>
      <c r="R182" s="145"/>
      <c r="S182" s="145"/>
      <c r="T182" s="145"/>
      <c r="U182" s="145"/>
      <c r="V182" s="145"/>
      <c r="W182" s="146"/>
    </row>
    <row r="183" spans="5:23" x14ac:dyDescent="0.3">
      <c r="E183" s="133" t="str">
        <f t="shared" si="3"/>
        <v/>
      </c>
      <c r="G183" s="143"/>
      <c r="I183" s="145"/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  <c r="T183" s="145"/>
      <c r="U183" s="145"/>
      <c r="V183" s="145"/>
      <c r="W183" s="146"/>
    </row>
    <row r="184" spans="5:23" x14ac:dyDescent="0.3">
      <c r="E184" s="133" t="str">
        <f t="shared" si="3"/>
        <v/>
      </c>
      <c r="G184" s="143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  <c r="T184" s="145"/>
      <c r="U184" s="145"/>
      <c r="V184" s="145"/>
      <c r="W184" s="146"/>
    </row>
    <row r="185" spans="5:23" x14ac:dyDescent="0.3">
      <c r="E185" s="133" t="str">
        <f t="shared" si="3"/>
        <v/>
      </c>
      <c r="G185" s="143"/>
      <c r="I185" s="145"/>
      <c r="J185" s="145"/>
      <c r="K185" s="145"/>
      <c r="L185" s="145"/>
      <c r="M185" s="145"/>
      <c r="N185" s="145"/>
      <c r="O185" s="145"/>
      <c r="P185" s="145"/>
      <c r="Q185" s="145"/>
      <c r="R185" s="145"/>
      <c r="S185" s="145"/>
      <c r="T185" s="145"/>
      <c r="U185" s="145"/>
      <c r="V185" s="145"/>
      <c r="W185" s="146"/>
    </row>
    <row r="186" spans="5:23" x14ac:dyDescent="0.3">
      <c r="E186" s="133" t="str">
        <f t="shared" si="3"/>
        <v/>
      </c>
      <c r="G186" s="143"/>
      <c r="I186" s="145"/>
      <c r="J186" s="145"/>
      <c r="K186" s="145"/>
      <c r="L186" s="145"/>
      <c r="M186" s="145"/>
      <c r="N186" s="145"/>
      <c r="O186" s="145"/>
      <c r="P186" s="145"/>
      <c r="Q186" s="145"/>
      <c r="R186" s="145"/>
      <c r="S186" s="145"/>
      <c r="T186" s="145"/>
      <c r="U186" s="145"/>
      <c r="V186" s="145"/>
      <c r="W186" s="146"/>
    </row>
    <row r="187" spans="5:23" x14ac:dyDescent="0.3">
      <c r="E187" s="133" t="str">
        <f t="shared" si="3"/>
        <v/>
      </c>
      <c r="G187" s="143"/>
      <c r="I187" s="145"/>
      <c r="J187" s="145"/>
      <c r="K187" s="145"/>
      <c r="L187" s="145"/>
      <c r="M187" s="145"/>
      <c r="N187" s="145"/>
      <c r="O187" s="145"/>
      <c r="P187" s="145"/>
      <c r="Q187" s="145"/>
      <c r="R187" s="145"/>
      <c r="S187" s="145"/>
      <c r="T187" s="145"/>
      <c r="U187" s="145"/>
      <c r="V187" s="145"/>
      <c r="W187" s="146"/>
    </row>
    <row r="188" spans="5:23" x14ac:dyDescent="0.3">
      <c r="E188" s="133" t="str">
        <f t="shared" si="3"/>
        <v/>
      </c>
      <c r="G188" s="143"/>
      <c r="I188" s="145"/>
      <c r="J188" s="145"/>
      <c r="K188" s="145"/>
      <c r="L188" s="145"/>
      <c r="M188" s="145"/>
      <c r="N188" s="145"/>
      <c r="O188" s="145"/>
      <c r="P188" s="145"/>
      <c r="Q188" s="145"/>
      <c r="R188" s="145"/>
      <c r="S188" s="145"/>
      <c r="T188" s="145"/>
      <c r="U188" s="145"/>
      <c r="V188" s="145"/>
      <c r="W188" s="146"/>
    </row>
    <row r="189" spans="5:23" x14ac:dyDescent="0.3">
      <c r="E189" s="133" t="str">
        <f t="shared" si="3"/>
        <v/>
      </c>
      <c r="G189" s="143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6"/>
    </row>
    <row r="190" spans="5:23" x14ac:dyDescent="0.3">
      <c r="E190" s="133" t="str">
        <f t="shared" si="3"/>
        <v/>
      </c>
      <c r="G190" s="143"/>
      <c r="I190" s="145"/>
      <c r="J190" s="145"/>
      <c r="K190" s="145"/>
      <c r="L190" s="145"/>
      <c r="M190" s="145"/>
      <c r="N190" s="145"/>
      <c r="O190" s="145"/>
      <c r="P190" s="145"/>
      <c r="Q190" s="145"/>
      <c r="R190" s="145"/>
      <c r="S190" s="145"/>
      <c r="T190" s="145"/>
      <c r="U190" s="145"/>
      <c r="V190" s="145"/>
      <c r="W190" s="146"/>
    </row>
    <row r="191" spans="5:23" x14ac:dyDescent="0.3">
      <c r="E191" s="133" t="str">
        <f t="shared" si="3"/>
        <v/>
      </c>
      <c r="G191" s="143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6"/>
    </row>
    <row r="192" spans="5:23" x14ac:dyDescent="0.3">
      <c r="E192" s="133" t="str">
        <f t="shared" si="3"/>
        <v/>
      </c>
      <c r="G192" s="143"/>
      <c r="I192" s="145"/>
      <c r="J192" s="145"/>
      <c r="K192" s="145"/>
      <c r="L192" s="145"/>
      <c r="M192" s="145"/>
      <c r="N192" s="145"/>
      <c r="O192" s="145"/>
      <c r="P192" s="145"/>
      <c r="Q192" s="145"/>
      <c r="R192" s="145"/>
      <c r="S192" s="145"/>
      <c r="T192" s="145"/>
      <c r="U192" s="145"/>
      <c r="V192" s="145"/>
      <c r="W192" s="146"/>
    </row>
    <row r="193" spans="5:23" x14ac:dyDescent="0.3">
      <c r="E193" s="133" t="str">
        <f t="shared" si="3"/>
        <v/>
      </c>
      <c r="G193" s="143"/>
      <c r="I193" s="145"/>
      <c r="J193" s="145"/>
      <c r="K193" s="145"/>
      <c r="L193" s="145"/>
      <c r="M193" s="145"/>
      <c r="N193" s="145"/>
      <c r="O193" s="145"/>
      <c r="P193" s="145"/>
      <c r="Q193" s="145"/>
      <c r="R193" s="145"/>
      <c r="S193" s="145"/>
      <c r="T193" s="145"/>
      <c r="U193" s="145"/>
      <c r="V193" s="145"/>
      <c r="W193" s="146"/>
    </row>
    <row r="194" spans="5:23" x14ac:dyDescent="0.3">
      <c r="E194" s="133" t="str">
        <f t="shared" si="3"/>
        <v/>
      </c>
      <c r="G194" s="143"/>
      <c r="I194" s="145"/>
      <c r="J194" s="145"/>
      <c r="K194" s="145"/>
      <c r="L194" s="145"/>
      <c r="M194" s="145"/>
      <c r="N194" s="145"/>
      <c r="O194" s="145"/>
      <c r="P194" s="145"/>
      <c r="Q194" s="145"/>
      <c r="R194" s="145"/>
      <c r="S194" s="145"/>
      <c r="T194" s="145"/>
      <c r="U194" s="145"/>
      <c r="V194" s="145"/>
      <c r="W194" s="146"/>
    </row>
    <row r="195" spans="5:23" x14ac:dyDescent="0.3">
      <c r="E195" s="133" t="str">
        <f t="shared" si="3"/>
        <v/>
      </c>
      <c r="G195" s="143"/>
      <c r="I195" s="145"/>
      <c r="J195" s="145"/>
      <c r="K195" s="145"/>
      <c r="L195" s="145"/>
      <c r="M195" s="145"/>
      <c r="N195" s="145"/>
      <c r="O195" s="145"/>
      <c r="P195" s="145"/>
      <c r="Q195" s="145"/>
      <c r="R195" s="145"/>
      <c r="S195" s="145"/>
      <c r="T195" s="145"/>
      <c r="U195" s="145"/>
      <c r="V195" s="145"/>
      <c r="W195" s="146"/>
    </row>
    <row r="196" spans="5:23" x14ac:dyDescent="0.3">
      <c r="E196" s="133" t="str">
        <f t="shared" si="3"/>
        <v/>
      </c>
      <c r="G196" s="143"/>
      <c r="I196" s="145"/>
      <c r="J196" s="145"/>
      <c r="K196" s="145"/>
      <c r="L196" s="145"/>
      <c r="M196" s="145"/>
      <c r="N196" s="145"/>
      <c r="O196" s="145"/>
      <c r="P196" s="145"/>
      <c r="Q196" s="145"/>
      <c r="R196" s="145"/>
      <c r="S196" s="145"/>
      <c r="T196" s="145"/>
      <c r="U196" s="145"/>
      <c r="V196" s="145"/>
      <c r="W196" s="146"/>
    </row>
    <row r="197" spans="5:23" x14ac:dyDescent="0.3">
      <c r="E197" s="133" t="str">
        <f t="shared" ref="E197:E260" si="4">IF(A197="","",C197/B197)</f>
        <v/>
      </c>
      <c r="G197" s="143"/>
      <c r="I197" s="145"/>
      <c r="J197" s="145"/>
      <c r="K197" s="145"/>
      <c r="L197" s="145"/>
      <c r="M197" s="145"/>
      <c r="N197" s="145"/>
      <c r="O197" s="145"/>
      <c r="P197" s="145"/>
      <c r="Q197" s="145"/>
      <c r="R197" s="145"/>
      <c r="S197" s="145"/>
      <c r="T197" s="145"/>
      <c r="U197" s="145"/>
      <c r="V197" s="145"/>
      <c r="W197" s="146"/>
    </row>
    <row r="198" spans="5:23" x14ac:dyDescent="0.3">
      <c r="E198" s="133" t="str">
        <f t="shared" si="4"/>
        <v/>
      </c>
      <c r="G198" s="143"/>
      <c r="I198" s="145"/>
      <c r="J198" s="145"/>
      <c r="K198" s="145"/>
      <c r="L198" s="145"/>
      <c r="M198" s="145"/>
      <c r="N198" s="145"/>
      <c r="O198" s="145"/>
      <c r="P198" s="145"/>
      <c r="Q198" s="145"/>
      <c r="R198" s="145"/>
      <c r="S198" s="145"/>
      <c r="T198" s="145"/>
      <c r="U198" s="145"/>
      <c r="V198" s="145"/>
      <c r="W198" s="146"/>
    </row>
    <row r="199" spans="5:23" x14ac:dyDescent="0.3">
      <c r="E199" s="133" t="str">
        <f t="shared" si="4"/>
        <v/>
      </c>
      <c r="G199" s="143"/>
      <c r="I199" s="145"/>
      <c r="J199" s="145"/>
      <c r="K199" s="145"/>
      <c r="L199" s="145"/>
      <c r="M199" s="145"/>
      <c r="N199" s="145"/>
      <c r="O199" s="145"/>
      <c r="P199" s="145"/>
      <c r="Q199" s="145"/>
      <c r="R199" s="145"/>
      <c r="S199" s="145"/>
      <c r="T199" s="145"/>
      <c r="U199" s="145"/>
      <c r="V199" s="145"/>
      <c r="W199" s="146"/>
    </row>
    <row r="200" spans="5:23" x14ac:dyDescent="0.3">
      <c r="E200" s="133" t="str">
        <f t="shared" si="4"/>
        <v/>
      </c>
      <c r="G200" s="143"/>
      <c r="I200" s="145"/>
      <c r="J200" s="145"/>
      <c r="K200" s="145"/>
      <c r="L200" s="145"/>
      <c r="M200" s="145"/>
      <c r="N200" s="145"/>
      <c r="O200" s="145"/>
      <c r="P200" s="145"/>
      <c r="Q200" s="145"/>
      <c r="R200" s="145"/>
      <c r="S200" s="145"/>
      <c r="T200" s="145"/>
      <c r="U200" s="145"/>
      <c r="V200" s="145"/>
      <c r="W200" s="146"/>
    </row>
    <row r="201" spans="5:23" x14ac:dyDescent="0.3">
      <c r="E201" s="133" t="str">
        <f t="shared" si="4"/>
        <v/>
      </c>
      <c r="G201" s="143"/>
      <c r="I201" s="145"/>
      <c r="J201" s="145"/>
      <c r="K201" s="145"/>
      <c r="L201" s="145"/>
      <c r="M201" s="145"/>
      <c r="N201" s="145"/>
      <c r="O201" s="145"/>
      <c r="P201" s="145"/>
      <c r="Q201" s="145"/>
      <c r="R201" s="145"/>
      <c r="S201" s="145"/>
      <c r="T201" s="145"/>
      <c r="U201" s="145"/>
      <c r="V201" s="145"/>
      <c r="W201" s="146"/>
    </row>
    <row r="202" spans="5:23" x14ac:dyDescent="0.3">
      <c r="E202" s="133" t="str">
        <f t="shared" si="4"/>
        <v/>
      </c>
      <c r="G202" s="143"/>
      <c r="I202" s="145"/>
      <c r="J202" s="145"/>
      <c r="K202" s="145"/>
      <c r="L202" s="145"/>
      <c r="M202" s="145"/>
      <c r="N202" s="145"/>
      <c r="O202" s="145"/>
      <c r="P202" s="145"/>
      <c r="Q202" s="145"/>
      <c r="R202" s="145"/>
      <c r="S202" s="145"/>
      <c r="T202" s="145"/>
      <c r="U202" s="145"/>
      <c r="V202" s="145"/>
      <c r="W202" s="146"/>
    </row>
    <row r="203" spans="5:23" x14ac:dyDescent="0.3">
      <c r="E203" s="133" t="str">
        <f t="shared" si="4"/>
        <v/>
      </c>
      <c r="G203" s="143"/>
      <c r="I203" s="145"/>
      <c r="J203" s="145"/>
      <c r="K203" s="145"/>
      <c r="L203" s="145"/>
      <c r="M203" s="145"/>
      <c r="N203" s="145"/>
      <c r="O203" s="145"/>
      <c r="P203" s="145"/>
      <c r="Q203" s="145"/>
      <c r="R203" s="145"/>
      <c r="S203" s="145"/>
      <c r="T203" s="145"/>
      <c r="U203" s="145"/>
      <c r="V203" s="145"/>
      <c r="W203" s="146"/>
    </row>
    <row r="204" spans="5:23" x14ac:dyDescent="0.3">
      <c r="E204" s="133" t="str">
        <f t="shared" si="4"/>
        <v/>
      </c>
      <c r="G204" s="143"/>
      <c r="I204" s="145"/>
      <c r="J204" s="145"/>
      <c r="K204" s="145"/>
      <c r="L204" s="145"/>
      <c r="M204" s="145"/>
      <c r="N204" s="145"/>
      <c r="O204" s="145"/>
      <c r="P204" s="145"/>
      <c r="Q204" s="145"/>
      <c r="R204" s="145"/>
      <c r="S204" s="145"/>
      <c r="T204" s="145"/>
      <c r="U204" s="145"/>
      <c r="V204" s="145"/>
      <c r="W204" s="146"/>
    </row>
    <row r="205" spans="5:23" x14ac:dyDescent="0.3">
      <c r="E205" s="133" t="str">
        <f t="shared" si="4"/>
        <v/>
      </c>
      <c r="G205" s="143"/>
      <c r="I205" s="145"/>
      <c r="J205" s="145"/>
      <c r="K205" s="145"/>
      <c r="L205" s="145"/>
      <c r="M205" s="145"/>
      <c r="N205" s="145"/>
      <c r="O205" s="145"/>
      <c r="P205" s="145"/>
      <c r="Q205" s="145"/>
      <c r="R205" s="145"/>
      <c r="S205" s="145"/>
      <c r="T205" s="145"/>
      <c r="U205" s="145"/>
      <c r="V205" s="145"/>
      <c r="W205" s="146"/>
    </row>
    <row r="206" spans="5:23" x14ac:dyDescent="0.3">
      <c r="E206" s="133" t="str">
        <f t="shared" si="4"/>
        <v/>
      </c>
      <c r="G206" s="143"/>
      <c r="I206" s="145"/>
      <c r="J206" s="145"/>
      <c r="K206" s="145"/>
      <c r="L206" s="145"/>
      <c r="M206" s="145"/>
      <c r="N206" s="145"/>
      <c r="O206" s="145"/>
      <c r="P206" s="145"/>
      <c r="Q206" s="145"/>
      <c r="R206" s="145"/>
      <c r="S206" s="145"/>
      <c r="T206" s="145"/>
      <c r="U206" s="145"/>
      <c r="V206" s="145"/>
      <c r="W206" s="146"/>
    </row>
    <row r="207" spans="5:23" x14ac:dyDescent="0.3">
      <c r="E207" s="133" t="str">
        <f t="shared" si="4"/>
        <v/>
      </c>
      <c r="G207" s="143"/>
      <c r="I207" s="145"/>
      <c r="J207" s="145"/>
      <c r="K207" s="145"/>
      <c r="L207" s="145"/>
      <c r="M207" s="145"/>
      <c r="N207" s="145"/>
      <c r="O207" s="145"/>
      <c r="P207" s="145"/>
      <c r="Q207" s="145"/>
      <c r="R207" s="145"/>
      <c r="S207" s="145"/>
      <c r="T207" s="145"/>
      <c r="U207" s="145"/>
      <c r="V207" s="145"/>
      <c r="W207" s="146"/>
    </row>
    <row r="208" spans="5:23" x14ac:dyDescent="0.3">
      <c r="E208" s="133" t="str">
        <f t="shared" si="4"/>
        <v/>
      </c>
      <c r="G208" s="143"/>
      <c r="I208" s="145"/>
      <c r="J208" s="145"/>
      <c r="K208" s="145"/>
      <c r="L208" s="145"/>
      <c r="M208" s="145"/>
      <c r="N208" s="145"/>
      <c r="O208" s="145"/>
      <c r="P208" s="145"/>
      <c r="Q208" s="145"/>
      <c r="R208" s="145"/>
      <c r="S208" s="145"/>
      <c r="T208" s="145"/>
      <c r="U208" s="145"/>
      <c r="V208" s="145"/>
      <c r="W208" s="146"/>
    </row>
    <row r="209" spans="5:23" x14ac:dyDescent="0.3">
      <c r="E209" s="133" t="str">
        <f t="shared" si="4"/>
        <v/>
      </c>
      <c r="G209" s="143"/>
      <c r="I209" s="145"/>
      <c r="J209" s="145"/>
      <c r="K209" s="145"/>
      <c r="L209" s="145"/>
      <c r="M209" s="145"/>
      <c r="N209" s="145"/>
      <c r="O209" s="145"/>
      <c r="P209" s="145"/>
      <c r="Q209" s="145"/>
      <c r="R209" s="145"/>
      <c r="S209" s="145"/>
      <c r="T209" s="145"/>
      <c r="U209" s="145"/>
      <c r="V209" s="145"/>
      <c r="W209" s="146"/>
    </row>
    <row r="210" spans="5:23" x14ac:dyDescent="0.3">
      <c r="E210" s="133" t="str">
        <f t="shared" si="4"/>
        <v/>
      </c>
      <c r="G210" s="143"/>
      <c r="I210" s="145"/>
      <c r="J210" s="145"/>
      <c r="K210" s="145"/>
      <c r="L210" s="145"/>
      <c r="M210" s="145"/>
      <c r="N210" s="145"/>
      <c r="O210" s="145"/>
      <c r="P210" s="145"/>
      <c r="Q210" s="145"/>
      <c r="R210" s="145"/>
      <c r="S210" s="145"/>
      <c r="T210" s="145"/>
      <c r="U210" s="145"/>
      <c r="V210" s="145"/>
      <c r="W210" s="146"/>
    </row>
    <row r="211" spans="5:23" x14ac:dyDescent="0.3">
      <c r="E211" s="133" t="str">
        <f t="shared" si="4"/>
        <v/>
      </c>
      <c r="G211" s="143"/>
      <c r="I211" s="145"/>
      <c r="J211" s="145"/>
      <c r="K211" s="145"/>
      <c r="L211" s="145"/>
      <c r="M211" s="145"/>
      <c r="N211" s="145"/>
      <c r="O211" s="145"/>
      <c r="P211" s="145"/>
      <c r="Q211" s="145"/>
      <c r="R211" s="145"/>
      <c r="S211" s="145"/>
      <c r="T211" s="145"/>
      <c r="U211" s="145"/>
      <c r="V211" s="145"/>
      <c r="W211" s="146"/>
    </row>
    <row r="212" spans="5:23" x14ac:dyDescent="0.3">
      <c r="E212" s="133" t="str">
        <f t="shared" si="4"/>
        <v/>
      </c>
      <c r="G212" s="143"/>
      <c r="I212" s="145"/>
      <c r="J212" s="145"/>
      <c r="K212" s="145"/>
      <c r="L212" s="145"/>
      <c r="M212" s="145"/>
      <c r="N212" s="145"/>
      <c r="O212" s="145"/>
      <c r="P212" s="145"/>
      <c r="Q212" s="145"/>
      <c r="R212" s="145"/>
      <c r="S212" s="145"/>
      <c r="T212" s="145"/>
      <c r="U212" s="145"/>
      <c r="V212" s="145"/>
      <c r="W212" s="146"/>
    </row>
    <row r="213" spans="5:23" x14ac:dyDescent="0.3">
      <c r="E213" s="133" t="str">
        <f t="shared" si="4"/>
        <v/>
      </c>
      <c r="G213" s="143"/>
      <c r="I213" s="145"/>
      <c r="J213" s="145"/>
      <c r="K213" s="145"/>
      <c r="L213" s="145"/>
      <c r="M213" s="145"/>
      <c r="N213" s="145"/>
      <c r="O213" s="145"/>
      <c r="P213" s="145"/>
      <c r="Q213" s="145"/>
      <c r="R213" s="145"/>
      <c r="S213" s="145"/>
      <c r="T213" s="145"/>
      <c r="U213" s="145"/>
      <c r="V213" s="145"/>
      <c r="W213" s="146"/>
    </row>
    <row r="214" spans="5:23" x14ac:dyDescent="0.3">
      <c r="E214" s="133" t="str">
        <f t="shared" si="4"/>
        <v/>
      </c>
      <c r="G214" s="143"/>
      <c r="I214" s="145"/>
      <c r="J214" s="145"/>
      <c r="K214" s="145"/>
      <c r="L214" s="145"/>
      <c r="M214" s="145"/>
      <c r="N214" s="145"/>
      <c r="O214" s="145"/>
      <c r="P214" s="145"/>
      <c r="Q214" s="145"/>
      <c r="R214" s="145"/>
      <c r="S214" s="145"/>
      <c r="T214" s="145"/>
      <c r="U214" s="145"/>
      <c r="V214" s="145"/>
      <c r="W214" s="146"/>
    </row>
    <row r="215" spans="5:23" x14ac:dyDescent="0.3">
      <c r="E215" s="133" t="str">
        <f t="shared" si="4"/>
        <v/>
      </c>
      <c r="G215" s="143"/>
      <c r="I215" s="145"/>
      <c r="J215" s="145"/>
      <c r="K215" s="145"/>
      <c r="L215" s="145"/>
      <c r="M215" s="145"/>
      <c r="N215" s="145"/>
      <c r="O215" s="145"/>
      <c r="P215" s="145"/>
      <c r="Q215" s="145"/>
      <c r="R215" s="145"/>
      <c r="S215" s="145"/>
      <c r="T215" s="145"/>
      <c r="U215" s="145"/>
      <c r="V215" s="145"/>
      <c r="W215" s="146"/>
    </row>
    <row r="216" spans="5:23" x14ac:dyDescent="0.3">
      <c r="E216" s="133" t="str">
        <f t="shared" si="4"/>
        <v/>
      </c>
      <c r="G216" s="143"/>
      <c r="I216" s="145"/>
      <c r="J216" s="145"/>
      <c r="K216" s="145"/>
      <c r="L216" s="145"/>
      <c r="M216" s="145"/>
      <c r="N216" s="145"/>
      <c r="O216" s="145"/>
      <c r="P216" s="145"/>
      <c r="Q216" s="145"/>
      <c r="R216" s="145"/>
      <c r="S216" s="145"/>
      <c r="T216" s="145"/>
      <c r="U216" s="145"/>
      <c r="V216" s="145"/>
      <c r="W216" s="146"/>
    </row>
    <row r="217" spans="5:23" x14ac:dyDescent="0.3">
      <c r="E217" s="133" t="str">
        <f t="shared" si="4"/>
        <v/>
      </c>
      <c r="G217" s="143"/>
      <c r="I217" s="145"/>
      <c r="J217" s="145"/>
      <c r="K217" s="145"/>
      <c r="L217" s="145"/>
      <c r="M217" s="145"/>
      <c r="N217" s="145"/>
      <c r="O217" s="145"/>
      <c r="P217" s="145"/>
      <c r="Q217" s="145"/>
      <c r="R217" s="145"/>
      <c r="S217" s="145"/>
      <c r="T217" s="145"/>
      <c r="U217" s="145"/>
      <c r="V217" s="145"/>
      <c r="W217" s="146"/>
    </row>
    <row r="218" spans="5:23" x14ac:dyDescent="0.3">
      <c r="E218" s="133" t="str">
        <f t="shared" si="4"/>
        <v/>
      </c>
      <c r="G218" s="143"/>
      <c r="I218" s="145"/>
      <c r="J218" s="145"/>
      <c r="K218" s="145"/>
      <c r="L218" s="145"/>
      <c r="M218" s="145"/>
      <c r="N218" s="145"/>
      <c r="O218" s="145"/>
      <c r="P218" s="145"/>
      <c r="Q218" s="145"/>
      <c r="R218" s="145"/>
      <c r="S218" s="145"/>
      <c r="T218" s="145"/>
      <c r="U218" s="145"/>
      <c r="V218" s="145"/>
      <c r="W218" s="146"/>
    </row>
    <row r="219" spans="5:23" x14ac:dyDescent="0.3">
      <c r="E219" s="133" t="str">
        <f t="shared" si="4"/>
        <v/>
      </c>
      <c r="G219" s="143"/>
      <c r="I219" s="145"/>
      <c r="J219" s="145"/>
      <c r="K219" s="145"/>
      <c r="L219" s="145"/>
      <c r="M219" s="145"/>
      <c r="N219" s="145"/>
      <c r="O219" s="145"/>
      <c r="P219" s="145"/>
      <c r="Q219" s="145"/>
      <c r="R219" s="145"/>
      <c r="S219" s="145"/>
      <c r="T219" s="145"/>
      <c r="U219" s="145"/>
      <c r="V219" s="145"/>
      <c r="W219" s="146"/>
    </row>
    <row r="220" spans="5:23" x14ac:dyDescent="0.3">
      <c r="E220" s="133" t="str">
        <f t="shared" si="4"/>
        <v/>
      </c>
      <c r="G220" s="143"/>
      <c r="I220" s="145"/>
      <c r="J220" s="145"/>
      <c r="K220" s="145"/>
      <c r="L220" s="145"/>
      <c r="M220" s="145"/>
      <c r="N220" s="145"/>
      <c r="O220" s="145"/>
      <c r="P220" s="145"/>
      <c r="Q220" s="145"/>
      <c r="R220" s="145"/>
      <c r="S220" s="145"/>
      <c r="T220" s="145"/>
      <c r="U220" s="145"/>
      <c r="V220" s="145"/>
      <c r="W220" s="146"/>
    </row>
    <row r="221" spans="5:23" x14ac:dyDescent="0.3">
      <c r="E221" s="133" t="str">
        <f t="shared" si="4"/>
        <v/>
      </c>
      <c r="G221" s="143"/>
      <c r="I221" s="145"/>
      <c r="J221" s="145"/>
      <c r="K221" s="145"/>
      <c r="L221" s="145"/>
      <c r="M221" s="145"/>
      <c r="N221" s="145"/>
      <c r="O221" s="145"/>
      <c r="P221" s="145"/>
      <c r="Q221" s="145"/>
      <c r="R221" s="145"/>
      <c r="S221" s="145"/>
      <c r="T221" s="145"/>
      <c r="U221" s="145"/>
      <c r="V221" s="145"/>
      <c r="W221" s="146"/>
    </row>
    <row r="222" spans="5:23" x14ac:dyDescent="0.3">
      <c r="E222" s="133" t="str">
        <f t="shared" si="4"/>
        <v/>
      </c>
      <c r="G222" s="143"/>
      <c r="I222" s="145"/>
      <c r="J222" s="145"/>
      <c r="K222" s="145"/>
      <c r="L222" s="145"/>
      <c r="M222" s="145"/>
      <c r="N222" s="145"/>
      <c r="O222" s="145"/>
      <c r="P222" s="145"/>
      <c r="Q222" s="145"/>
      <c r="R222" s="145"/>
      <c r="S222" s="145"/>
      <c r="T222" s="145"/>
      <c r="U222" s="145"/>
      <c r="V222" s="145"/>
      <c r="W222" s="146"/>
    </row>
    <row r="223" spans="5:23" x14ac:dyDescent="0.3">
      <c r="E223" s="133" t="str">
        <f t="shared" si="4"/>
        <v/>
      </c>
      <c r="G223" s="143"/>
      <c r="I223" s="145"/>
      <c r="J223" s="145"/>
      <c r="K223" s="145"/>
      <c r="L223" s="145"/>
      <c r="M223" s="145"/>
      <c r="N223" s="145"/>
      <c r="O223" s="145"/>
      <c r="P223" s="145"/>
      <c r="Q223" s="145"/>
      <c r="R223" s="145"/>
      <c r="S223" s="145"/>
      <c r="T223" s="145"/>
      <c r="U223" s="145"/>
      <c r="V223" s="145"/>
      <c r="W223" s="146"/>
    </row>
    <row r="224" spans="5:23" x14ac:dyDescent="0.3">
      <c r="E224" s="133" t="str">
        <f t="shared" si="4"/>
        <v/>
      </c>
      <c r="G224" s="143"/>
      <c r="I224" s="145"/>
      <c r="J224" s="145"/>
      <c r="K224" s="145"/>
      <c r="L224" s="145"/>
      <c r="M224" s="145"/>
      <c r="N224" s="145"/>
      <c r="O224" s="145"/>
      <c r="P224" s="145"/>
      <c r="Q224" s="145"/>
      <c r="R224" s="145"/>
      <c r="S224" s="145"/>
      <c r="T224" s="145"/>
      <c r="U224" s="145"/>
      <c r="V224" s="145"/>
      <c r="W224" s="146"/>
    </row>
    <row r="225" spans="5:23" x14ac:dyDescent="0.3">
      <c r="E225" s="133" t="str">
        <f t="shared" si="4"/>
        <v/>
      </c>
      <c r="G225" s="143"/>
      <c r="I225" s="145"/>
      <c r="J225" s="145"/>
      <c r="K225" s="145"/>
      <c r="L225" s="145"/>
      <c r="M225" s="145"/>
      <c r="N225" s="145"/>
      <c r="O225" s="145"/>
      <c r="P225" s="145"/>
      <c r="Q225" s="145"/>
      <c r="R225" s="145"/>
      <c r="S225" s="145"/>
      <c r="T225" s="145"/>
      <c r="U225" s="145"/>
      <c r="V225" s="145"/>
      <c r="W225" s="146"/>
    </row>
    <row r="226" spans="5:23" x14ac:dyDescent="0.3">
      <c r="E226" s="133" t="str">
        <f t="shared" si="4"/>
        <v/>
      </c>
      <c r="G226" s="143"/>
      <c r="I226" s="145"/>
      <c r="J226" s="145"/>
      <c r="K226" s="145"/>
      <c r="L226" s="145"/>
      <c r="M226" s="145"/>
      <c r="N226" s="145"/>
      <c r="O226" s="145"/>
      <c r="P226" s="145"/>
      <c r="Q226" s="145"/>
      <c r="R226" s="145"/>
      <c r="S226" s="145"/>
      <c r="T226" s="145"/>
      <c r="U226" s="145"/>
      <c r="V226" s="145"/>
      <c r="W226" s="146"/>
    </row>
    <row r="227" spans="5:23" x14ac:dyDescent="0.3">
      <c r="E227" s="133" t="str">
        <f t="shared" si="4"/>
        <v/>
      </c>
      <c r="G227" s="143"/>
      <c r="I227" s="145"/>
      <c r="J227" s="145"/>
      <c r="K227" s="145"/>
      <c r="L227" s="145"/>
      <c r="M227" s="145"/>
      <c r="N227" s="145"/>
      <c r="O227" s="145"/>
      <c r="P227" s="145"/>
      <c r="Q227" s="145"/>
      <c r="R227" s="145"/>
      <c r="S227" s="145"/>
      <c r="T227" s="145"/>
      <c r="U227" s="145"/>
      <c r="V227" s="145"/>
      <c r="W227" s="146"/>
    </row>
    <row r="228" spans="5:23" x14ac:dyDescent="0.3">
      <c r="E228" s="133" t="str">
        <f t="shared" si="4"/>
        <v/>
      </c>
      <c r="G228" s="143"/>
      <c r="I228" s="145"/>
      <c r="J228" s="145"/>
      <c r="K228" s="145"/>
      <c r="L228" s="145"/>
      <c r="M228" s="145"/>
      <c r="N228" s="145"/>
      <c r="O228" s="145"/>
      <c r="P228" s="145"/>
      <c r="Q228" s="145"/>
      <c r="R228" s="145"/>
      <c r="S228" s="145"/>
      <c r="T228" s="145"/>
      <c r="U228" s="145"/>
      <c r="V228" s="145"/>
      <c r="W228" s="146"/>
    </row>
    <row r="229" spans="5:23" x14ac:dyDescent="0.3">
      <c r="E229" s="133" t="str">
        <f t="shared" si="4"/>
        <v/>
      </c>
      <c r="G229" s="143"/>
      <c r="I229" s="145"/>
      <c r="J229" s="145"/>
      <c r="K229" s="145"/>
      <c r="L229" s="145"/>
      <c r="M229" s="145"/>
      <c r="N229" s="145"/>
      <c r="O229" s="145"/>
      <c r="P229" s="145"/>
      <c r="Q229" s="145"/>
      <c r="R229" s="145"/>
      <c r="S229" s="145"/>
      <c r="T229" s="145"/>
      <c r="U229" s="145"/>
      <c r="V229" s="145"/>
      <c r="W229" s="146"/>
    </row>
    <row r="230" spans="5:23" x14ac:dyDescent="0.3">
      <c r="E230" s="133" t="str">
        <f t="shared" si="4"/>
        <v/>
      </c>
      <c r="G230" s="143"/>
      <c r="I230" s="145"/>
      <c r="J230" s="145"/>
      <c r="K230" s="145"/>
      <c r="L230" s="145"/>
      <c r="M230" s="145"/>
      <c r="N230" s="145"/>
      <c r="O230" s="145"/>
      <c r="P230" s="145"/>
      <c r="Q230" s="145"/>
      <c r="R230" s="145"/>
      <c r="S230" s="145"/>
      <c r="T230" s="145"/>
      <c r="U230" s="145"/>
      <c r="V230" s="145"/>
      <c r="W230" s="146"/>
    </row>
    <row r="231" spans="5:23" x14ac:dyDescent="0.3">
      <c r="E231" s="133" t="str">
        <f t="shared" si="4"/>
        <v/>
      </c>
      <c r="G231" s="143"/>
      <c r="I231" s="145"/>
      <c r="J231" s="145"/>
      <c r="K231" s="145"/>
      <c r="L231" s="145"/>
      <c r="M231" s="145"/>
      <c r="N231" s="145"/>
      <c r="O231" s="145"/>
      <c r="P231" s="145"/>
      <c r="Q231" s="145"/>
      <c r="R231" s="145"/>
      <c r="S231" s="145"/>
      <c r="T231" s="145"/>
      <c r="U231" s="145"/>
      <c r="V231" s="145"/>
      <c r="W231" s="146"/>
    </row>
    <row r="232" spans="5:23" x14ac:dyDescent="0.3">
      <c r="E232" s="133" t="str">
        <f t="shared" si="4"/>
        <v/>
      </c>
      <c r="G232" s="143"/>
      <c r="I232" s="145"/>
      <c r="J232" s="145"/>
      <c r="K232" s="145"/>
      <c r="L232" s="145"/>
      <c r="M232" s="145"/>
      <c r="N232" s="145"/>
      <c r="O232" s="145"/>
      <c r="P232" s="145"/>
      <c r="Q232" s="145"/>
      <c r="R232" s="145"/>
      <c r="S232" s="145"/>
      <c r="T232" s="145"/>
      <c r="U232" s="145"/>
      <c r="V232" s="145"/>
      <c r="W232" s="146"/>
    </row>
    <row r="233" spans="5:23" x14ac:dyDescent="0.3">
      <c r="E233" s="133" t="str">
        <f t="shared" si="4"/>
        <v/>
      </c>
      <c r="G233" s="143"/>
      <c r="I233" s="145"/>
      <c r="J233" s="145"/>
      <c r="K233" s="145"/>
      <c r="L233" s="145"/>
      <c r="M233" s="145"/>
      <c r="N233" s="145"/>
      <c r="O233" s="145"/>
      <c r="P233" s="145"/>
      <c r="Q233" s="145"/>
      <c r="R233" s="145"/>
      <c r="S233" s="145"/>
      <c r="T233" s="145"/>
      <c r="U233" s="145"/>
      <c r="V233" s="145"/>
      <c r="W233" s="146"/>
    </row>
    <row r="234" spans="5:23" x14ac:dyDescent="0.3">
      <c r="E234" s="133" t="str">
        <f t="shared" si="4"/>
        <v/>
      </c>
      <c r="G234" s="143"/>
      <c r="I234" s="145"/>
      <c r="J234" s="145"/>
      <c r="K234" s="145"/>
      <c r="L234" s="145"/>
      <c r="M234" s="145"/>
      <c r="N234" s="145"/>
      <c r="O234" s="145"/>
      <c r="P234" s="145"/>
      <c r="Q234" s="145"/>
      <c r="R234" s="145"/>
      <c r="S234" s="145"/>
      <c r="T234" s="145"/>
      <c r="U234" s="145"/>
      <c r="V234" s="145"/>
      <c r="W234" s="146"/>
    </row>
    <row r="235" spans="5:23" x14ac:dyDescent="0.3">
      <c r="E235" s="133" t="str">
        <f t="shared" si="4"/>
        <v/>
      </c>
      <c r="G235" s="143"/>
      <c r="I235" s="145"/>
      <c r="J235" s="145"/>
      <c r="K235" s="145"/>
      <c r="L235" s="145"/>
      <c r="M235" s="145"/>
      <c r="N235" s="145"/>
      <c r="O235" s="145"/>
      <c r="P235" s="145"/>
      <c r="Q235" s="145"/>
      <c r="R235" s="145"/>
      <c r="S235" s="145"/>
      <c r="T235" s="145"/>
      <c r="U235" s="145"/>
      <c r="V235" s="145"/>
      <c r="W235" s="146"/>
    </row>
    <row r="236" spans="5:23" x14ac:dyDescent="0.3">
      <c r="E236" s="133" t="str">
        <f t="shared" si="4"/>
        <v/>
      </c>
      <c r="G236" s="143"/>
      <c r="I236" s="145"/>
      <c r="J236" s="145"/>
      <c r="K236" s="145"/>
      <c r="L236" s="145"/>
      <c r="M236" s="145"/>
      <c r="N236" s="145"/>
      <c r="O236" s="145"/>
      <c r="P236" s="145"/>
      <c r="Q236" s="145"/>
      <c r="R236" s="145"/>
      <c r="S236" s="145"/>
      <c r="T236" s="145"/>
      <c r="U236" s="145"/>
      <c r="V236" s="145"/>
      <c r="W236" s="146"/>
    </row>
    <row r="237" spans="5:23" x14ac:dyDescent="0.3">
      <c r="E237" s="133" t="str">
        <f t="shared" si="4"/>
        <v/>
      </c>
      <c r="G237" s="143"/>
      <c r="I237" s="145"/>
      <c r="J237" s="145"/>
      <c r="K237" s="145"/>
      <c r="L237" s="145"/>
      <c r="M237" s="145"/>
      <c r="N237" s="145"/>
      <c r="O237" s="145"/>
      <c r="P237" s="145"/>
      <c r="Q237" s="145"/>
      <c r="R237" s="145"/>
      <c r="S237" s="145"/>
      <c r="T237" s="145"/>
      <c r="U237" s="145"/>
      <c r="V237" s="145"/>
      <c r="W237" s="146"/>
    </row>
    <row r="238" spans="5:23" x14ac:dyDescent="0.3">
      <c r="E238" s="133" t="str">
        <f t="shared" si="4"/>
        <v/>
      </c>
      <c r="G238" s="143"/>
      <c r="I238" s="145"/>
      <c r="J238" s="145"/>
      <c r="K238" s="145"/>
      <c r="L238" s="145"/>
      <c r="M238" s="145"/>
      <c r="N238" s="145"/>
      <c r="O238" s="145"/>
      <c r="P238" s="145"/>
      <c r="Q238" s="145"/>
      <c r="R238" s="145"/>
      <c r="S238" s="145"/>
      <c r="T238" s="145"/>
      <c r="U238" s="145"/>
      <c r="V238" s="145"/>
      <c r="W238" s="146"/>
    </row>
    <row r="239" spans="5:23" x14ac:dyDescent="0.3">
      <c r="E239" s="133" t="str">
        <f t="shared" si="4"/>
        <v/>
      </c>
      <c r="G239" s="143"/>
      <c r="I239" s="145"/>
      <c r="J239" s="145"/>
      <c r="K239" s="145"/>
      <c r="L239" s="145"/>
      <c r="M239" s="145"/>
      <c r="N239" s="145"/>
      <c r="O239" s="145"/>
      <c r="P239" s="145"/>
      <c r="Q239" s="145"/>
      <c r="R239" s="145"/>
      <c r="S239" s="145"/>
      <c r="T239" s="145"/>
      <c r="U239" s="145"/>
      <c r="V239" s="145"/>
      <c r="W239" s="146"/>
    </row>
    <row r="240" spans="5:23" x14ac:dyDescent="0.3">
      <c r="E240" s="133" t="str">
        <f t="shared" si="4"/>
        <v/>
      </c>
      <c r="G240" s="143"/>
      <c r="I240" s="145"/>
      <c r="J240" s="145"/>
      <c r="K240" s="145"/>
      <c r="L240" s="145"/>
      <c r="M240" s="145"/>
      <c r="N240" s="145"/>
      <c r="O240" s="145"/>
      <c r="P240" s="145"/>
      <c r="Q240" s="145"/>
      <c r="R240" s="145"/>
      <c r="S240" s="145"/>
      <c r="T240" s="145"/>
      <c r="U240" s="145"/>
      <c r="V240" s="145"/>
      <c r="W240" s="146"/>
    </row>
    <row r="241" spans="5:23" x14ac:dyDescent="0.3">
      <c r="E241" s="133" t="str">
        <f t="shared" si="4"/>
        <v/>
      </c>
      <c r="G241" s="143"/>
      <c r="I241" s="145"/>
      <c r="J241" s="145"/>
      <c r="K241" s="145"/>
      <c r="L241" s="145"/>
      <c r="M241" s="145"/>
      <c r="N241" s="145"/>
      <c r="O241" s="145"/>
      <c r="P241" s="145"/>
      <c r="Q241" s="145"/>
      <c r="R241" s="145"/>
      <c r="S241" s="145"/>
      <c r="T241" s="145"/>
      <c r="U241" s="145"/>
      <c r="V241" s="145"/>
      <c r="W241" s="146"/>
    </row>
    <row r="242" spans="5:23" x14ac:dyDescent="0.3">
      <c r="E242" s="133" t="str">
        <f t="shared" si="4"/>
        <v/>
      </c>
      <c r="G242" s="143"/>
      <c r="I242" s="145"/>
      <c r="J242" s="145"/>
      <c r="K242" s="145"/>
      <c r="L242" s="145"/>
      <c r="M242" s="145"/>
      <c r="N242" s="145"/>
      <c r="O242" s="145"/>
      <c r="P242" s="145"/>
      <c r="Q242" s="145"/>
      <c r="R242" s="145"/>
      <c r="S242" s="145"/>
      <c r="T242" s="145"/>
      <c r="U242" s="145"/>
      <c r="V242" s="145"/>
      <c r="W242" s="146"/>
    </row>
    <row r="243" spans="5:23" x14ac:dyDescent="0.3">
      <c r="E243" s="133" t="str">
        <f t="shared" si="4"/>
        <v/>
      </c>
      <c r="G243" s="143"/>
      <c r="I243" s="145"/>
      <c r="J243" s="145"/>
      <c r="K243" s="145"/>
      <c r="L243" s="145"/>
      <c r="M243" s="145"/>
      <c r="N243" s="145"/>
      <c r="O243" s="145"/>
      <c r="P243" s="145"/>
      <c r="Q243" s="145"/>
      <c r="R243" s="145"/>
      <c r="S243" s="145"/>
      <c r="T243" s="145"/>
      <c r="U243" s="145"/>
      <c r="V243" s="145"/>
      <c r="W243" s="146"/>
    </row>
    <row r="244" spans="5:23" x14ac:dyDescent="0.3">
      <c r="E244" s="133" t="str">
        <f t="shared" si="4"/>
        <v/>
      </c>
      <c r="G244" s="143"/>
      <c r="I244" s="145"/>
      <c r="J244" s="145"/>
      <c r="K244" s="145"/>
      <c r="L244" s="145"/>
      <c r="M244" s="145"/>
      <c r="N244" s="145"/>
      <c r="O244" s="145"/>
      <c r="P244" s="145"/>
      <c r="Q244" s="145"/>
      <c r="R244" s="145"/>
      <c r="S244" s="145"/>
      <c r="T244" s="145"/>
      <c r="U244" s="145"/>
      <c r="V244" s="145"/>
      <c r="W244" s="146"/>
    </row>
    <row r="245" spans="5:23" x14ac:dyDescent="0.3">
      <c r="E245" s="133" t="str">
        <f t="shared" si="4"/>
        <v/>
      </c>
      <c r="G245" s="143"/>
      <c r="I245" s="145"/>
      <c r="J245" s="145"/>
      <c r="K245" s="145"/>
      <c r="L245" s="145"/>
      <c r="M245" s="145"/>
      <c r="N245" s="145"/>
      <c r="O245" s="145"/>
      <c r="P245" s="145"/>
      <c r="Q245" s="145"/>
      <c r="R245" s="145"/>
      <c r="S245" s="145"/>
      <c r="T245" s="145"/>
      <c r="U245" s="145"/>
      <c r="V245" s="145"/>
      <c r="W245" s="146"/>
    </row>
    <row r="246" spans="5:23" x14ac:dyDescent="0.3">
      <c r="E246" s="133" t="str">
        <f t="shared" si="4"/>
        <v/>
      </c>
      <c r="G246" s="143"/>
      <c r="I246" s="145"/>
      <c r="J246" s="145"/>
      <c r="K246" s="145"/>
      <c r="L246" s="145"/>
      <c r="M246" s="145"/>
      <c r="N246" s="145"/>
      <c r="O246" s="145"/>
      <c r="P246" s="145"/>
      <c r="Q246" s="145"/>
      <c r="R246" s="145"/>
      <c r="S246" s="145"/>
      <c r="T246" s="145"/>
      <c r="U246" s="145"/>
      <c r="V246" s="145"/>
      <c r="W246" s="146"/>
    </row>
    <row r="247" spans="5:23" x14ac:dyDescent="0.3">
      <c r="E247" s="133" t="str">
        <f t="shared" si="4"/>
        <v/>
      </c>
      <c r="G247" s="143"/>
      <c r="I247" s="145"/>
      <c r="J247" s="145"/>
      <c r="K247" s="145"/>
      <c r="L247" s="145"/>
      <c r="M247" s="145"/>
      <c r="N247" s="145"/>
      <c r="O247" s="145"/>
      <c r="P247" s="145"/>
      <c r="Q247" s="145"/>
      <c r="R247" s="145"/>
      <c r="S247" s="145"/>
      <c r="T247" s="145"/>
      <c r="U247" s="145"/>
      <c r="V247" s="145"/>
      <c r="W247" s="146"/>
    </row>
    <row r="248" spans="5:23" x14ac:dyDescent="0.3">
      <c r="E248" s="133" t="str">
        <f t="shared" si="4"/>
        <v/>
      </c>
      <c r="G248" s="143"/>
      <c r="I248" s="145"/>
      <c r="J248" s="145"/>
      <c r="K248" s="145"/>
      <c r="L248" s="145"/>
      <c r="M248" s="145"/>
      <c r="N248" s="145"/>
      <c r="O248" s="145"/>
      <c r="P248" s="145"/>
      <c r="Q248" s="145"/>
      <c r="R248" s="145"/>
      <c r="S248" s="145"/>
      <c r="T248" s="145"/>
      <c r="U248" s="145"/>
      <c r="V248" s="145"/>
      <c r="W248" s="146"/>
    </row>
    <row r="249" spans="5:23" x14ac:dyDescent="0.3">
      <c r="E249" s="133" t="str">
        <f t="shared" si="4"/>
        <v/>
      </c>
      <c r="G249" s="143"/>
      <c r="I249" s="145"/>
      <c r="J249" s="145"/>
      <c r="K249" s="145"/>
      <c r="L249" s="145"/>
      <c r="M249" s="145"/>
      <c r="N249" s="145"/>
      <c r="O249" s="145"/>
      <c r="P249" s="145"/>
      <c r="Q249" s="145"/>
      <c r="R249" s="145"/>
      <c r="S249" s="145"/>
      <c r="T249" s="145"/>
      <c r="U249" s="145"/>
      <c r="V249" s="145"/>
      <c r="W249" s="146"/>
    </row>
    <row r="250" spans="5:23" x14ac:dyDescent="0.3">
      <c r="E250" s="133" t="str">
        <f t="shared" si="4"/>
        <v/>
      </c>
      <c r="G250" s="143"/>
      <c r="I250" s="145"/>
      <c r="J250" s="145"/>
      <c r="K250" s="145"/>
      <c r="L250" s="145"/>
      <c r="M250" s="145"/>
      <c r="N250" s="145"/>
      <c r="O250" s="145"/>
      <c r="P250" s="145"/>
      <c r="Q250" s="145"/>
      <c r="R250" s="145"/>
      <c r="S250" s="145"/>
      <c r="T250" s="145"/>
      <c r="U250" s="145"/>
      <c r="V250" s="145"/>
      <c r="W250" s="146"/>
    </row>
    <row r="251" spans="5:23" x14ac:dyDescent="0.3">
      <c r="E251" s="133" t="str">
        <f t="shared" si="4"/>
        <v/>
      </c>
      <c r="G251" s="143"/>
      <c r="I251" s="145"/>
      <c r="J251" s="145"/>
      <c r="K251" s="145"/>
      <c r="L251" s="145"/>
      <c r="M251" s="145"/>
      <c r="N251" s="145"/>
      <c r="O251" s="145"/>
      <c r="P251" s="145"/>
      <c r="Q251" s="145"/>
      <c r="R251" s="145"/>
      <c r="S251" s="145"/>
      <c r="T251" s="145"/>
      <c r="U251" s="145"/>
      <c r="V251" s="145"/>
      <c r="W251" s="146"/>
    </row>
    <row r="252" spans="5:23" x14ac:dyDescent="0.3">
      <c r="E252" s="133" t="str">
        <f t="shared" si="4"/>
        <v/>
      </c>
      <c r="G252" s="143"/>
      <c r="I252" s="145"/>
      <c r="J252" s="145"/>
      <c r="K252" s="145"/>
      <c r="L252" s="145"/>
      <c r="M252" s="145"/>
      <c r="N252" s="145"/>
      <c r="O252" s="145"/>
      <c r="P252" s="145"/>
      <c r="Q252" s="145"/>
      <c r="R252" s="145"/>
      <c r="S252" s="145"/>
      <c r="T252" s="145"/>
      <c r="U252" s="145"/>
      <c r="V252" s="145"/>
      <c r="W252" s="146"/>
    </row>
    <row r="253" spans="5:23" x14ac:dyDescent="0.3">
      <c r="E253" s="133" t="str">
        <f t="shared" si="4"/>
        <v/>
      </c>
      <c r="G253" s="143"/>
      <c r="I253" s="145"/>
      <c r="J253" s="145"/>
      <c r="K253" s="145"/>
      <c r="L253" s="145"/>
      <c r="M253" s="145"/>
      <c r="N253" s="145"/>
      <c r="O253" s="145"/>
      <c r="P253" s="145"/>
      <c r="Q253" s="145"/>
      <c r="R253" s="145"/>
      <c r="S253" s="145"/>
      <c r="T253" s="145"/>
      <c r="U253" s="145"/>
      <c r="V253" s="145"/>
      <c r="W253" s="146"/>
    </row>
    <row r="254" spans="5:23" x14ac:dyDescent="0.3">
      <c r="E254" s="133" t="str">
        <f t="shared" si="4"/>
        <v/>
      </c>
      <c r="G254" s="143"/>
      <c r="I254" s="145"/>
      <c r="J254" s="145"/>
      <c r="K254" s="145"/>
      <c r="L254" s="145"/>
      <c r="M254" s="145"/>
      <c r="N254" s="145"/>
      <c r="O254" s="145"/>
      <c r="P254" s="145"/>
      <c r="Q254" s="145"/>
      <c r="R254" s="145"/>
      <c r="S254" s="145"/>
      <c r="T254" s="145"/>
      <c r="U254" s="145"/>
      <c r="V254" s="145"/>
      <c r="W254" s="146"/>
    </row>
    <row r="255" spans="5:23" x14ac:dyDescent="0.3">
      <c r="E255" s="133" t="str">
        <f t="shared" si="4"/>
        <v/>
      </c>
      <c r="G255" s="143"/>
      <c r="I255" s="145"/>
      <c r="J255" s="145"/>
      <c r="K255" s="145"/>
      <c r="L255" s="145"/>
      <c r="M255" s="145"/>
      <c r="N255" s="145"/>
      <c r="O255" s="145"/>
      <c r="P255" s="145"/>
      <c r="Q255" s="145"/>
      <c r="R255" s="145"/>
      <c r="S255" s="145"/>
      <c r="T255" s="145"/>
      <c r="U255" s="145"/>
      <c r="V255" s="145"/>
      <c r="W255" s="146"/>
    </row>
    <row r="256" spans="5:23" x14ac:dyDescent="0.3">
      <c r="E256" s="133" t="str">
        <f t="shared" si="4"/>
        <v/>
      </c>
      <c r="G256" s="143"/>
      <c r="I256" s="145"/>
      <c r="J256" s="145"/>
      <c r="K256" s="145"/>
      <c r="L256" s="145"/>
      <c r="M256" s="145"/>
      <c r="N256" s="145"/>
      <c r="O256" s="145"/>
      <c r="P256" s="145"/>
      <c r="Q256" s="145"/>
      <c r="R256" s="145"/>
      <c r="S256" s="145"/>
      <c r="T256" s="145"/>
      <c r="U256" s="145"/>
      <c r="V256" s="145"/>
      <c r="W256" s="146"/>
    </row>
    <row r="257" spans="5:23" x14ac:dyDescent="0.3">
      <c r="E257" s="133" t="str">
        <f t="shared" si="4"/>
        <v/>
      </c>
      <c r="G257" s="143"/>
      <c r="I257" s="145"/>
      <c r="J257" s="145"/>
      <c r="K257" s="145"/>
      <c r="L257" s="145"/>
      <c r="M257" s="145"/>
      <c r="N257" s="145"/>
      <c r="O257" s="145"/>
      <c r="P257" s="145"/>
      <c r="Q257" s="145"/>
      <c r="R257" s="145"/>
      <c r="S257" s="145"/>
      <c r="T257" s="145"/>
      <c r="U257" s="145"/>
      <c r="V257" s="145"/>
      <c r="W257" s="146"/>
    </row>
    <row r="258" spans="5:23" x14ac:dyDescent="0.3">
      <c r="E258" s="133" t="str">
        <f t="shared" si="4"/>
        <v/>
      </c>
      <c r="G258" s="143"/>
      <c r="I258" s="145"/>
      <c r="J258" s="145"/>
      <c r="K258" s="145"/>
      <c r="L258" s="145"/>
      <c r="M258" s="145"/>
      <c r="N258" s="145"/>
      <c r="O258" s="145"/>
      <c r="P258" s="145"/>
      <c r="Q258" s="145"/>
      <c r="R258" s="145"/>
      <c r="S258" s="145"/>
      <c r="T258" s="145"/>
      <c r="U258" s="145"/>
      <c r="V258" s="145"/>
      <c r="W258" s="146"/>
    </row>
    <row r="259" spans="5:23" x14ac:dyDescent="0.3">
      <c r="E259" s="133" t="str">
        <f t="shared" si="4"/>
        <v/>
      </c>
      <c r="G259" s="143"/>
      <c r="I259" s="145"/>
      <c r="J259" s="145"/>
      <c r="K259" s="145"/>
      <c r="L259" s="145"/>
      <c r="M259" s="145"/>
      <c r="N259" s="145"/>
      <c r="O259" s="145"/>
      <c r="P259" s="145"/>
      <c r="Q259" s="145"/>
      <c r="R259" s="145"/>
      <c r="S259" s="145"/>
      <c r="T259" s="145"/>
      <c r="U259" s="145"/>
      <c r="V259" s="145"/>
      <c r="W259" s="146"/>
    </row>
    <row r="260" spans="5:23" x14ac:dyDescent="0.3">
      <c r="E260" s="133" t="str">
        <f t="shared" si="4"/>
        <v/>
      </c>
      <c r="G260" s="143"/>
      <c r="I260" s="145"/>
      <c r="J260" s="145"/>
      <c r="K260" s="145"/>
      <c r="L260" s="145"/>
      <c r="M260" s="145"/>
      <c r="N260" s="145"/>
      <c r="O260" s="145"/>
      <c r="P260" s="145"/>
      <c r="Q260" s="145"/>
      <c r="R260" s="145"/>
      <c r="S260" s="145"/>
      <c r="T260" s="145"/>
      <c r="U260" s="145"/>
      <c r="V260" s="145"/>
      <c r="W260" s="146"/>
    </row>
    <row r="261" spans="5:23" x14ac:dyDescent="0.3">
      <c r="E261" s="133" t="str">
        <f t="shared" ref="E261:E300" si="5">IF(A261="","",C261/B261)</f>
        <v/>
      </c>
      <c r="G261" s="143"/>
      <c r="I261" s="145"/>
      <c r="J261" s="145"/>
      <c r="K261" s="145"/>
      <c r="L261" s="145"/>
      <c r="M261" s="145"/>
      <c r="N261" s="145"/>
      <c r="O261" s="145"/>
      <c r="P261" s="145"/>
      <c r="Q261" s="145"/>
      <c r="R261" s="145"/>
      <c r="S261" s="145"/>
      <c r="T261" s="145"/>
      <c r="U261" s="145"/>
      <c r="V261" s="145"/>
      <c r="W261" s="146"/>
    </row>
    <row r="262" spans="5:23" x14ac:dyDescent="0.3">
      <c r="E262" s="133" t="str">
        <f t="shared" si="5"/>
        <v/>
      </c>
      <c r="G262" s="143"/>
      <c r="I262" s="145"/>
      <c r="J262" s="145"/>
      <c r="K262" s="145"/>
      <c r="L262" s="145"/>
      <c r="M262" s="145"/>
      <c r="N262" s="145"/>
      <c r="O262" s="145"/>
      <c r="P262" s="145"/>
      <c r="Q262" s="145"/>
      <c r="R262" s="145"/>
      <c r="S262" s="145"/>
      <c r="T262" s="145"/>
      <c r="U262" s="145"/>
      <c r="V262" s="145"/>
      <c r="W262" s="146"/>
    </row>
    <row r="263" spans="5:23" x14ac:dyDescent="0.3">
      <c r="E263" s="133" t="str">
        <f t="shared" si="5"/>
        <v/>
      </c>
      <c r="G263" s="143"/>
      <c r="I263" s="145"/>
      <c r="J263" s="145"/>
      <c r="K263" s="145"/>
      <c r="L263" s="145"/>
      <c r="M263" s="145"/>
      <c r="N263" s="145"/>
      <c r="O263" s="145"/>
      <c r="P263" s="145"/>
      <c r="Q263" s="145"/>
      <c r="R263" s="145"/>
      <c r="S263" s="145"/>
      <c r="T263" s="145"/>
      <c r="U263" s="145"/>
      <c r="V263" s="145"/>
      <c r="W263" s="146"/>
    </row>
    <row r="264" spans="5:23" x14ac:dyDescent="0.3">
      <c r="E264" s="133" t="str">
        <f t="shared" si="5"/>
        <v/>
      </c>
      <c r="G264" s="143"/>
      <c r="I264" s="145"/>
      <c r="J264" s="145"/>
      <c r="K264" s="145"/>
      <c r="L264" s="145"/>
      <c r="M264" s="145"/>
      <c r="N264" s="145"/>
      <c r="O264" s="145"/>
      <c r="P264" s="145"/>
      <c r="Q264" s="145"/>
      <c r="R264" s="145"/>
      <c r="S264" s="145"/>
      <c r="T264" s="145"/>
      <c r="U264" s="145"/>
      <c r="V264" s="145"/>
      <c r="W264" s="146"/>
    </row>
    <row r="265" spans="5:23" x14ac:dyDescent="0.3">
      <c r="E265" s="133" t="str">
        <f t="shared" si="5"/>
        <v/>
      </c>
      <c r="G265" s="143"/>
      <c r="I265" s="145"/>
      <c r="J265" s="145"/>
      <c r="K265" s="145"/>
      <c r="L265" s="145"/>
      <c r="M265" s="145"/>
      <c r="N265" s="145"/>
      <c r="O265" s="145"/>
      <c r="P265" s="145"/>
      <c r="Q265" s="145"/>
      <c r="R265" s="145"/>
      <c r="S265" s="145"/>
      <c r="T265" s="145"/>
      <c r="U265" s="145"/>
      <c r="V265" s="145"/>
      <c r="W265" s="146"/>
    </row>
    <row r="266" spans="5:23" x14ac:dyDescent="0.3">
      <c r="E266" s="133" t="str">
        <f t="shared" si="5"/>
        <v/>
      </c>
      <c r="G266" s="143"/>
      <c r="I266" s="145"/>
      <c r="J266" s="145"/>
      <c r="K266" s="145"/>
      <c r="L266" s="145"/>
      <c r="M266" s="145"/>
      <c r="N266" s="145"/>
      <c r="O266" s="145"/>
      <c r="P266" s="145"/>
      <c r="Q266" s="145"/>
      <c r="R266" s="145"/>
      <c r="S266" s="145"/>
      <c r="T266" s="145"/>
      <c r="U266" s="145"/>
      <c r="V266" s="145"/>
      <c r="W266" s="146"/>
    </row>
    <row r="267" spans="5:23" x14ac:dyDescent="0.3">
      <c r="E267" s="133" t="str">
        <f t="shared" si="5"/>
        <v/>
      </c>
      <c r="G267" s="143"/>
      <c r="I267" s="145"/>
      <c r="J267" s="145"/>
      <c r="K267" s="145"/>
      <c r="L267" s="145"/>
      <c r="M267" s="145"/>
      <c r="N267" s="145"/>
      <c r="O267" s="145"/>
      <c r="P267" s="145"/>
      <c r="Q267" s="145"/>
      <c r="R267" s="145"/>
      <c r="S267" s="145"/>
      <c r="T267" s="145"/>
      <c r="U267" s="145"/>
      <c r="V267" s="145"/>
      <c r="W267" s="146"/>
    </row>
    <row r="268" spans="5:23" x14ac:dyDescent="0.3">
      <c r="E268" s="133" t="str">
        <f t="shared" si="5"/>
        <v/>
      </c>
      <c r="G268" s="143"/>
      <c r="I268" s="145"/>
      <c r="J268" s="145"/>
      <c r="K268" s="145"/>
      <c r="L268" s="145"/>
      <c r="M268" s="145"/>
      <c r="N268" s="145"/>
      <c r="O268" s="145"/>
      <c r="P268" s="145"/>
      <c r="Q268" s="145"/>
      <c r="R268" s="145"/>
      <c r="S268" s="145"/>
      <c r="T268" s="145"/>
      <c r="U268" s="145"/>
      <c r="V268" s="145"/>
      <c r="W268" s="146"/>
    </row>
    <row r="269" spans="5:23" x14ac:dyDescent="0.3">
      <c r="E269" s="133" t="str">
        <f t="shared" si="5"/>
        <v/>
      </c>
      <c r="G269" s="143"/>
      <c r="I269" s="145"/>
      <c r="J269" s="145"/>
      <c r="K269" s="145"/>
      <c r="L269" s="145"/>
      <c r="M269" s="145"/>
      <c r="N269" s="145"/>
      <c r="O269" s="145"/>
      <c r="P269" s="145"/>
      <c r="Q269" s="145"/>
      <c r="R269" s="145"/>
      <c r="S269" s="145"/>
      <c r="T269" s="145"/>
      <c r="U269" s="145"/>
      <c r="V269" s="145"/>
      <c r="W269" s="146"/>
    </row>
    <row r="270" spans="5:23" x14ac:dyDescent="0.3">
      <c r="E270" s="133" t="str">
        <f t="shared" si="5"/>
        <v/>
      </c>
      <c r="G270" s="143"/>
      <c r="I270" s="145"/>
      <c r="J270" s="145"/>
      <c r="K270" s="145"/>
      <c r="L270" s="145"/>
      <c r="M270" s="145"/>
      <c r="N270" s="145"/>
      <c r="O270" s="145"/>
      <c r="P270" s="145"/>
      <c r="Q270" s="145"/>
      <c r="R270" s="145"/>
      <c r="S270" s="145"/>
      <c r="T270" s="145"/>
      <c r="U270" s="145"/>
      <c r="V270" s="145"/>
      <c r="W270" s="146"/>
    </row>
    <row r="271" spans="5:23" x14ac:dyDescent="0.3">
      <c r="E271" s="133" t="str">
        <f t="shared" si="5"/>
        <v/>
      </c>
      <c r="G271" s="143"/>
      <c r="I271" s="145"/>
      <c r="J271" s="145"/>
      <c r="K271" s="145"/>
      <c r="L271" s="145"/>
      <c r="M271" s="145"/>
      <c r="N271" s="145"/>
      <c r="O271" s="145"/>
      <c r="P271" s="145"/>
      <c r="Q271" s="145"/>
      <c r="R271" s="145"/>
      <c r="S271" s="145"/>
      <c r="T271" s="145"/>
      <c r="U271" s="145"/>
      <c r="V271" s="145"/>
      <c r="W271" s="146"/>
    </row>
    <row r="272" spans="5:23" x14ac:dyDescent="0.3">
      <c r="E272" s="133" t="str">
        <f t="shared" si="5"/>
        <v/>
      </c>
      <c r="G272" s="143"/>
      <c r="I272" s="145"/>
      <c r="J272" s="145"/>
      <c r="K272" s="145"/>
      <c r="L272" s="145"/>
      <c r="M272" s="145"/>
      <c r="N272" s="145"/>
      <c r="O272" s="145"/>
      <c r="P272" s="145"/>
      <c r="Q272" s="145"/>
      <c r="R272" s="145"/>
      <c r="S272" s="145"/>
      <c r="T272" s="145"/>
      <c r="U272" s="145"/>
      <c r="V272" s="145"/>
      <c r="W272" s="146"/>
    </row>
    <row r="273" spans="5:23" x14ac:dyDescent="0.3">
      <c r="E273" s="133" t="str">
        <f t="shared" si="5"/>
        <v/>
      </c>
      <c r="G273" s="143"/>
      <c r="I273" s="145"/>
      <c r="J273" s="145"/>
      <c r="K273" s="145"/>
      <c r="L273" s="145"/>
      <c r="M273" s="145"/>
      <c r="N273" s="145"/>
      <c r="O273" s="145"/>
      <c r="P273" s="145"/>
      <c r="Q273" s="145"/>
      <c r="R273" s="145"/>
      <c r="S273" s="145"/>
      <c r="T273" s="145"/>
      <c r="U273" s="145"/>
      <c r="V273" s="145"/>
      <c r="W273" s="146"/>
    </row>
    <row r="274" spans="5:23" x14ac:dyDescent="0.3">
      <c r="E274" s="133" t="str">
        <f t="shared" si="5"/>
        <v/>
      </c>
      <c r="G274" s="143"/>
      <c r="I274" s="145"/>
      <c r="J274" s="145"/>
      <c r="K274" s="145"/>
      <c r="L274" s="145"/>
      <c r="M274" s="145"/>
      <c r="N274" s="145"/>
      <c r="O274" s="145"/>
      <c r="P274" s="145"/>
      <c r="Q274" s="145"/>
      <c r="R274" s="145"/>
      <c r="S274" s="145"/>
      <c r="T274" s="145"/>
      <c r="U274" s="145"/>
      <c r="V274" s="145"/>
      <c r="W274" s="146"/>
    </row>
    <row r="275" spans="5:23" x14ac:dyDescent="0.3">
      <c r="E275" s="133" t="str">
        <f t="shared" si="5"/>
        <v/>
      </c>
      <c r="G275" s="143"/>
      <c r="I275" s="145"/>
      <c r="J275" s="145"/>
      <c r="K275" s="145"/>
      <c r="L275" s="145"/>
      <c r="M275" s="145"/>
      <c r="N275" s="145"/>
      <c r="O275" s="145"/>
      <c r="P275" s="145"/>
      <c r="Q275" s="145"/>
      <c r="R275" s="145"/>
      <c r="S275" s="145"/>
      <c r="T275" s="145"/>
      <c r="U275" s="145"/>
      <c r="V275" s="145"/>
      <c r="W275" s="146"/>
    </row>
    <row r="276" spans="5:23" x14ac:dyDescent="0.3">
      <c r="E276" s="133" t="str">
        <f t="shared" si="5"/>
        <v/>
      </c>
      <c r="G276" s="143"/>
      <c r="I276" s="145"/>
      <c r="J276" s="145"/>
      <c r="K276" s="145"/>
      <c r="L276" s="145"/>
      <c r="M276" s="145"/>
      <c r="N276" s="145"/>
      <c r="O276" s="145"/>
      <c r="P276" s="145"/>
      <c r="Q276" s="145"/>
      <c r="R276" s="145"/>
      <c r="S276" s="145"/>
      <c r="T276" s="145"/>
      <c r="U276" s="145"/>
      <c r="V276" s="145"/>
      <c r="W276" s="146"/>
    </row>
    <row r="277" spans="5:23" x14ac:dyDescent="0.3">
      <c r="E277" s="133" t="str">
        <f t="shared" si="5"/>
        <v/>
      </c>
      <c r="G277" s="143"/>
      <c r="I277" s="145"/>
      <c r="J277" s="145"/>
      <c r="K277" s="145"/>
      <c r="L277" s="145"/>
      <c r="M277" s="145"/>
      <c r="N277" s="145"/>
      <c r="O277" s="145"/>
      <c r="P277" s="145"/>
      <c r="Q277" s="145"/>
      <c r="R277" s="145"/>
      <c r="S277" s="145"/>
      <c r="T277" s="145"/>
      <c r="U277" s="145"/>
      <c r="V277" s="145"/>
      <c r="W277" s="146"/>
    </row>
    <row r="278" spans="5:23" x14ac:dyDescent="0.3">
      <c r="E278" s="133" t="str">
        <f t="shared" si="5"/>
        <v/>
      </c>
      <c r="G278" s="143"/>
      <c r="I278" s="145"/>
      <c r="J278" s="145"/>
      <c r="K278" s="145"/>
      <c r="L278" s="145"/>
      <c r="M278" s="145"/>
      <c r="N278" s="145"/>
      <c r="O278" s="145"/>
      <c r="P278" s="145"/>
      <c r="Q278" s="145"/>
      <c r="R278" s="145"/>
      <c r="S278" s="145"/>
      <c r="T278" s="145"/>
      <c r="U278" s="145"/>
      <c r="V278" s="145"/>
      <c r="W278" s="146"/>
    </row>
    <row r="279" spans="5:23" x14ac:dyDescent="0.3">
      <c r="E279" s="133" t="str">
        <f t="shared" si="5"/>
        <v/>
      </c>
      <c r="G279" s="143"/>
      <c r="I279" s="145"/>
      <c r="J279" s="145"/>
      <c r="K279" s="145"/>
      <c r="L279" s="145"/>
      <c r="M279" s="145"/>
      <c r="N279" s="145"/>
      <c r="O279" s="145"/>
      <c r="P279" s="145"/>
      <c r="Q279" s="145"/>
      <c r="R279" s="145"/>
      <c r="S279" s="145"/>
      <c r="T279" s="145"/>
      <c r="U279" s="145"/>
      <c r="V279" s="145"/>
      <c r="W279" s="146"/>
    </row>
    <row r="280" spans="5:23" x14ac:dyDescent="0.3">
      <c r="E280" s="133" t="str">
        <f t="shared" si="5"/>
        <v/>
      </c>
      <c r="G280" s="143"/>
      <c r="I280" s="145"/>
      <c r="J280" s="145"/>
      <c r="K280" s="145"/>
      <c r="L280" s="145"/>
      <c r="M280" s="145"/>
      <c r="N280" s="145"/>
      <c r="O280" s="145"/>
      <c r="P280" s="145"/>
      <c r="Q280" s="145"/>
      <c r="R280" s="145"/>
      <c r="S280" s="145"/>
      <c r="T280" s="145"/>
      <c r="U280" s="145"/>
      <c r="V280" s="145"/>
      <c r="W280" s="146"/>
    </row>
    <row r="281" spans="5:23" x14ac:dyDescent="0.3">
      <c r="E281" s="133" t="str">
        <f t="shared" si="5"/>
        <v/>
      </c>
      <c r="G281" s="143"/>
      <c r="I281" s="145"/>
      <c r="J281" s="145"/>
      <c r="K281" s="145"/>
      <c r="L281" s="145"/>
      <c r="M281" s="145"/>
      <c r="N281" s="145"/>
      <c r="O281" s="145"/>
      <c r="P281" s="145"/>
      <c r="Q281" s="145"/>
      <c r="R281" s="145"/>
      <c r="S281" s="145"/>
      <c r="T281" s="145"/>
      <c r="U281" s="145"/>
      <c r="V281" s="145"/>
      <c r="W281" s="146"/>
    </row>
    <row r="282" spans="5:23" x14ac:dyDescent="0.3">
      <c r="E282" s="133" t="str">
        <f t="shared" si="5"/>
        <v/>
      </c>
      <c r="G282" s="143"/>
      <c r="I282" s="145"/>
      <c r="J282" s="145"/>
      <c r="K282" s="145"/>
      <c r="L282" s="145"/>
      <c r="M282" s="145"/>
      <c r="N282" s="145"/>
      <c r="O282" s="145"/>
      <c r="P282" s="145"/>
      <c r="Q282" s="145"/>
      <c r="R282" s="145"/>
      <c r="S282" s="145"/>
      <c r="T282" s="145"/>
      <c r="U282" s="145"/>
      <c r="V282" s="145"/>
      <c r="W282" s="146"/>
    </row>
    <row r="283" spans="5:23" x14ac:dyDescent="0.3">
      <c r="E283" s="133" t="str">
        <f t="shared" si="5"/>
        <v/>
      </c>
      <c r="G283" s="143"/>
      <c r="I283" s="145"/>
      <c r="J283" s="145"/>
      <c r="K283" s="145"/>
      <c r="L283" s="145"/>
      <c r="M283" s="145"/>
      <c r="N283" s="145"/>
      <c r="O283" s="145"/>
      <c r="P283" s="145"/>
      <c r="Q283" s="145"/>
      <c r="R283" s="145"/>
      <c r="S283" s="145"/>
      <c r="T283" s="145"/>
      <c r="U283" s="145"/>
      <c r="V283" s="145"/>
      <c r="W283" s="146"/>
    </row>
    <row r="284" spans="5:23" x14ac:dyDescent="0.3">
      <c r="E284" s="133" t="str">
        <f t="shared" si="5"/>
        <v/>
      </c>
      <c r="G284" s="143"/>
      <c r="I284" s="145"/>
      <c r="J284" s="145"/>
      <c r="K284" s="145"/>
      <c r="L284" s="145"/>
      <c r="M284" s="145"/>
      <c r="N284" s="145"/>
      <c r="O284" s="145"/>
      <c r="P284" s="145"/>
      <c r="Q284" s="145"/>
      <c r="R284" s="145"/>
      <c r="S284" s="145"/>
      <c r="T284" s="145"/>
      <c r="U284" s="145"/>
      <c r="V284" s="145"/>
      <c r="W284" s="146"/>
    </row>
    <row r="285" spans="5:23" x14ac:dyDescent="0.3">
      <c r="E285" s="133" t="str">
        <f t="shared" si="5"/>
        <v/>
      </c>
      <c r="G285" s="143"/>
      <c r="I285" s="145"/>
      <c r="J285" s="145"/>
      <c r="K285" s="145"/>
      <c r="L285" s="145"/>
      <c r="M285" s="145"/>
      <c r="N285" s="145"/>
      <c r="O285" s="145"/>
      <c r="P285" s="145"/>
      <c r="Q285" s="145"/>
      <c r="R285" s="145"/>
      <c r="S285" s="145"/>
      <c r="T285" s="145"/>
      <c r="U285" s="145"/>
      <c r="V285" s="145"/>
      <c r="W285" s="146"/>
    </row>
    <row r="286" spans="5:23" x14ac:dyDescent="0.3">
      <c r="E286" s="133" t="str">
        <f t="shared" si="5"/>
        <v/>
      </c>
      <c r="G286" s="143"/>
      <c r="I286" s="145"/>
      <c r="J286" s="145"/>
      <c r="K286" s="145"/>
      <c r="L286" s="145"/>
      <c r="M286" s="145"/>
      <c r="N286" s="145"/>
      <c r="O286" s="145"/>
      <c r="P286" s="145"/>
      <c r="Q286" s="145"/>
      <c r="R286" s="145"/>
      <c r="S286" s="145"/>
      <c r="T286" s="145"/>
      <c r="U286" s="145"/>
      <c r="V286" s="145"/>
      <c r="W286" s="146"/>
    </row>
    <row r="287" spans="5:23" x14ac:dyDescent="0.3">
      <c r="E287" s="133" t="str">
        <f t="shared" si="5"/>
        <v/>
      </c>
      <c r="G287" s="143"/>
      <c r="I287" s="145"/>
      <c r="J287" s="145"/>
      <c r="K287" s="145"/>
      <c r="L287" s="145"/>
      <c r="M287" s="145"/>
      <c r="N287" s="145"/>
      <c r="O287" s="145"/>
      <c r="P287" s="145"/>
      <c r="Q287" s="145"/>
      <c r="R287" s="145"/>
      <c r="S287" s="145"/>
      <c r="T287" s="145"/>
      <c r="U287" s="145"/>
      <c r="V287" s="145"/>
      <c r="W287" s="146"/>
    </row>
    <row r="288" spans="5:23" x14ac:dyDescent="0.3">
      <c r="E288" s="133" t="str">
        <f t="shared" si="5"/>
        <v/>
      </c>
      <c r="G288" s="143"/>
      <c r="I288" s="145"/>
      <c r="J288" s="145"/>
      <c r="K288" s="145"/>
      <c r="L288" s="145"/>
      <c r="M288" s="145"/>
      <c r="N288" s="145"/>
      <c r="O288" s="145"/>
      <c r="P288" s="145"/>
      <c r="Q288" s="145"/>
      <c r="R288" s="145"/>
      <c r="S288" s="145"/>
      <c r="T288" s="145"/>
      <c r="U288" s="145"/>
      <c r="V288" s="145"/>
      <c r="W288" s="146"/>
    </row>
    <row r="289" spans="5:23" x14ac:dyDescent="0.3">
      <c r="E289" s="133" t="str">
        <f t="shared" si="5"/>
        <v/>
      </c>
      <c r="G289" s="143"/>
      <c r="I289" s="145"/>
      <c r="J289" s="145"/>
      <c r="K289" s="145"/>
      <c r="L289" s="145"/>
      <c r="M289" s="145"/>
      <c r="N289" s="145"/>
      <c r="O289" s="145"/>
      <c r="P289" s="145"/>
      <c r="Q289" s="145"/>
      <c r="R289" s="145"/>
      <c r="S289" s="145"/>
      <c r="T289" s="145"/>
      <c r="U289" s="145"/>
      <c r="V289" s="145"/>
      <c r="W289" s="146"/>
    </row>
    <row r="290" spans="5:23" x14ac:dyDescent="0.3">
      <c r="E290" s="133" t="str">
        <f t="shared" si="5"/>
        <v/>
      </c>
      <c r="G290" s="143"/>
      <c r="I290" s="145"/>
      <c r="J290" s="145"/>
      <c r="K290" s="145"/>
      <c r="L290" s="145"/>
      <c r="M290" s="145"/>
      <c r="N290" s="145"/>
      <c r="O290" s="145"/>
      <c r="P290" s="145"/>
      <c r="Q290" s="145"/>
      <c r="R290" s="145"/>
      <c r="S290" s="145"/>
      <c r="T290" s="145"/>
      <c r="U290" s="145"/>
      <c r="V290" s="145"/>
      <c r="W290" s="146"/>
    </row>
    <row r="291" spans="5:23" x14ac:dyDescent="0.3">
      <c r="E291" s="133" t="str">
        <f t="shared" si="5"/>
        <v/>
      </c>
      <c r="G291" s="143"/>
      <c r="I291" s="145"/>
      <c r="J291" s="145"/>
      <c r="K291" s="145"/>
      <c r="L291" s="145"/>
      <c r="M291" s="145"/>
      <c r="N291" s="145"/>
      <c r="O291" s="145"/>
      <c r="P291" s="145"/>
      <c r="Q291" s="145"/>
      <c r="R291" s="145"/>
      <c r="S291" s="145"/>
      <c r="T291" s="145"/>
      <c r="U291" s="145"/>
      <c r="V291" s="145"/>
      <c r="W291" s="146"/>
    </row>
    <row r="292" spans="5:23" x14ac:dyDescent="0.3">
      <c r="E292" s="133" t="str">
        <f t="shared" si="5"/>
        <v/>
      </c>
      <c r="G292" s="143"/>
      <c r="I292" s="145"/>
      <c r="J292" s="145"/>
      <c r="K292" s="145"/>
      <c r="L292" s="145"/>
      <c r="M292" s="145"/>
      <c r="N292" s="145"/>
      <c r="O292" s="145"/>
      <c r="P292" s="145"/>
      <c r="Q292" s="145"/>
      <c r="R292" s="145"/>
      <c r="S292" s="145"/>
      <c r="T292" s="145"/>
      <c r="U292" s="145"/>
      <c r="V292" s="145"/>
      <c r="W292" s="146"/>
    </row>
    <row r="293" spans="5:23" x14ac:dyDescent="0.3">
      <c r="E293" s="133" t="str">
        <f t="shared" si="5"/>
        <v/>
      </c>
      <c r="G293" s="143"/>
      <c r="I293" s="145"/>
      <c r="J293" s="145"/>
      <c r="K293" s="145"/>
      <c r="L293" s="145"/>
      <c r="M293" s="145"/>
      <c r="N293" s="145"/>
      <c r="O293" s="145"/>
      <c r="P293" s="145"/>
      <c r="Q293" s="145"/>
      <c r="R293" s="145"/>
      <c r="S293" s="145"/>
      <c r="T293" s="145"/>
      <c r="U293" s="145"/>
      <c r="V293" s="145"/>
      <c r="W293" s="146"/>
    </row>
    <row r="294" spans="5:23" x14ac:dyDescent="0.3">
      <c r="E294" s="133" t="str">
        <f t="shared" si="5"/>
        <v/>
      </c>
      <c r="G294" s="143"/>
      <c r="I294" s="145"/>
      <c r="J294" s="145"/>
      <c r="K294" s="145"/>
      <c r="L294" s="145"/>
      <c r="M294" s="145"/>
      <c r="N294" s="145"/>
      <c r="O294" s="145"/>
      <c r="P294" s="145"/>
      <c r="Q294" s="145"/>
      <c r="R294" s="145"/>
      <c r="S294" s="145"/>
      <c r="T294" s="145"/>
      <c r="U294" s="145"/>
      <c r="V294" s="145"/>
      <c r="W294" s="146"/>
    </row>
    <row r="295" spans="5:23" x14ac:dyDescent="0.3">
      <c r="E295" s="133" t="str">
        <f t="shared" si="5"/>
        <v/>
      </c>
      <c r="G295" s="143"/>
      <c r="I295" s="145"/>
      <c r="J295" s="145"/>
      <c r="K295" s="145"/>
      <c r="L295" s="145"/>
      <c r="M295" s="145"/>
      <c r="N295" s="145"/>
      <c r="O295" s="145"/>
      <c r="P295" s="145"/>
      <c r="Q295" s="145"/>
      <c r="R295" s="145"/>
      <c r="S295" s="145"/>
      <c r="T295" s="145"/>
      <c r="U295" s="145"/>
      <c r="V295" s="145"/>
      <c r="W295" s="146"/>
    </row>
    <row r="296" spans="5:23" x14ac:dyDescent="0.3">
      <c r="E296" s="133" t="str">
        <f t="shared" si="5"/>
        <v/>
      </c>
      <c r="G296" s="143"/>
      <c r="I296" s="145"/>
      <c r="J296" s="145"/>
      <c r="K296" s="145"/>
      <c r="L296" s="145"/>
      <c r="M296" s="145"/>
      <c r="N296" s="145"/>
      <c r="O296" s="145"/>
      <c r="P296" s="145"/>
      <c r="Q296" s="145"/>
      <c r="R296" s="145"/>
      <c r="S296" s="145"/>
      <c r="T296" s="145"/>
      <c r="U296" s="145"/>
      <c r="V296" s="145"/>
      <c r="W296" s="146"/>
    </row>
    <row r="297" spans="5:23" x14ac:dyDescent="0.3">
      <c r="E297" s="133" t="str">
        <f t="shared" si="5"/>
        <v/>
      </c>
      <c r="G297" s="143"/>
      <c r="I297" s="145"/>
      <c r="J297" s="145"/>
      <c r="K297" s="145"/>
      <c r="L297" s="145"/>
      <c r="M297" s="145"/>
      <c r="N297" s="145"/>
      <c r="O297" s="145"/>
      <c r="P297" s="145"/>
      <c r="Q297" s="145"/>
      <c r="R297" s="145"/>
      <c r="S297" s="145"/>
      <c r="T297" s="145"/>
      <c r="U297" s="145"/>
      <c r="V297" s="145"/>
      <c r="W297" s="146"/>
    </row>
    <row r="298" spans="5:23" x14ac:dyDescent="0.3">
      <c r="E298" s="133" t="str">
        <f t="shared" si="5"/>
        <v/>
      </c>
      <c r="G298" s="143"/>
      <c r="I298" s="145"/>
      <c r="J298" s="145"/>
      <c r="K298" s="145"/>
      <c r="L298" s="145"/>
      <c r="M298" s="145"/>
      <c r="N298" s="145"/>
      <c r="O298" s="145"/>
      <c r="P298" s="145"/>
      <c r="Q298" s="145"/>
      <c r="R298" s="145"/>
      <c r="S298" s="145"/>
      <c r="T298" s="145"/>
      <c r="U298" s="145"/>
      <c r="V298" s="145"/>
      <c r="W298" s="146"/>
    </row>
    <row r="299" spans="5:23" x14ac:dyDescent="0.3">
      <c r="E299" s="133" t="str">
        <f t="shared" si="5"/>
        <v/>
      </c>
      <c r="G299" s="143"/>
      <c r="I299" s="145"/>
      <c r="J299" s="145"/>
      <c r="K299" s="145"/>
      <c r="L299" s="145"/>
      <c r="M299" s="145"/>
      <c r="N299" s="145"/>
      <c r="O299" s="145"/>
      <c r="P299" s="145"/>
      <c r="Q299" s="145"/>
      <c r="R299" s="145"/>
      <c r="S299" s="145"/>
      <c r="T299" s="145"/>
      <c r="U299" s="145"/>
      <c r="V299" s="145"/>
      <c r="W299" s="146"/>
    </row>
    <row r="300" spans="5:23" x14ac:dyDescent="0.3">
      <c r="E300" s="133" t="str">
        <f t="shared" si="5"/>
        <v/>
      </c>
      <c r="G300" s="143"/>
      <c r="I300" s="145"/>
      <c r="J300" s="145"/>
      <c r="K300" s="145"/>
      <c r="L300" s="145"/>
      <c r="M300" s="145"/>
      <c r="N300" s="145"/>
      <c r="O300" s="145"/>
      <c r="P300" s="145"/>
      <c r="Q300" s="145"/>
      <c r="R300" s="145"/>
      <c r="S300" s="145"/>
      <c r="T300" s="145"/>
      <c r="U300" s="145"/>
      <c r="V300" s="145"/>
      <c r="W300" s="146"/>
    </row>
  </sheetData>
  <mergeCells count="1">
    <mergeCell ref="I3:W3"/>
  </mergeCells>
  <conditionalFormatting sqref="E5:E300">
    <cfRule type="cellIs" dxfId="4" priority="3" operator="lessThan">
      <formula>0.6</formula>
    </cfRule>
  </conditionalFormatting>
  <conditionalFormatting sqref="E5:E300">
    <cfRule type="cellIs" dxfId="3" priority="2" operator="greaterThan">
      <formula>0.6</formula>
    </cfRule>
  </conditionalFormatting>
  <conditionalFormatting sqref="I5:W300 E5:G300">
    <cfRule type="expression" dxfId="2" priority="5">
      <formula>$A5&lt;&gt;""</formula>
    </cfRule>
    <cfRule type="expression" dxfId="1" priority="6">
      <formula>ISBLANK($A5)</formula>
    </cfRule>
  </conditionalFormatting>
  <conditionalFormatting sqref="G1:G1048576">
    <cfRule type="containsText" dxfId="0" priority="1" operator="containsText" text="Réaliser le Total">
      <formula>NOT(ISERROR(SEARCH("Réaliser le Total",G1)))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Actualiser.Actualiser">
                <anchor moveWithCells="1" sizeWithCells="1">
                  <from>
                    <xdr:col>4</xdr:col>
                    <xdr:colOff>1363980</xdr:colOff>
                    <xdr:row>0</xdr:row>
                    <xdr:rowOff>198120</xdr:rowOff>
                  </from>
                  <to>
                    <xdr:col>6</xdr:col>
                    <xdr:colOff>998220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1"/>
  <sheetViews>
    <sheetView topLeftCell="A20" workbookViewId="0">
      <selection activeCell="I53" sqref="I53"/>
    </sheetView>
  </sheetViews>
  <sheetFormatPr baseColWidth="10" defaultRowHeight="14.4" x14ac:dyDescent="0.3"/>
  <cols>
    <col min="6" max="6" width="15.109375" bestFit="1" customWidth="1"/>
  </cols>
  <sheetData>
    <row r="1" spans="1:7" x14ac:dyDescent="0.3">
      <c r="A1" s="1" t="s">
        <v>0</v>
      </c>
      <c r="B1" s="1" t="s">
        <v>2</v>
      </c>
      <c r="C1" s="1" t="s">
        <v>3</v>
      </c>
      <c r="E1" s="1" t="s">
        <v>84</v>
      </c>
      <c r="F1" s="1" t="s">
        <v>123</v>
      </c>
      <c r="G1" s="1" t="s">
        <v>490</v>
      </c>
    </row>
    <row r="2" spans="1:7" x14ac:dyDescent="0.3">
      <c r="A2" t="s">
        <v>6</v>
      </c>
      <c r="B2" t="s">
        <v>11</v>
      </c>
      <c r="C2" t="s">
        <v>23</v>
      </c>
      <c r="E2" t="s">
        <v>124</v>
      </c>
      <c r="F2" t="s">
        <v>124</v>
      </c>
      <c r="G2">
        <v>1</v>
      </c>
    </row>
    <row r="3" spans="1:7" x14ac:dyDescent="0.3">
      <c r="A3" t="s">
        <v>7</v>
      </c>
      <c r="B3" t="s">
        <v>12</v>
      </c>
      <c r="C3" t="s">
        <v>24</v>
      </c>
      <c r="E3" t="s">
        <v>125</v>
      </c>
      <c r="F3" t="s">
        <v>127</v>
      </c>
      <c r="G3">
        <v>2</v>
      </c>
    </row>
    <row r="4" spans="1:7" x14ac:dyDescent="0.3">
      <c r="A4" t="s">
        <v>8</v>
      </c>
      <c r="B4" t="s">
        <v>13</v>
      </c>
      <c r="C4" t="s">
        <v>141</v>
      </c>
      <c r="E4" t="s">
        <v>126</v>
      </c>
      <c r="F4" t="s">
        <v>129</v>
      </c>
      <c r="G4">
        <v>3</v>
      </c>
    </row>
    <row r="5" spans="1:7" x14ac:dyDescent="0.3">
      <c r="A5" t="s">
        <v>9</v>
      </c>
      <c r="B5" t="s">
        <v>14</v>
      </c>
      <c r="C5" t="s">
        <v>140</v>
      </c>
      <c r="F5" t="s">
        <v>128</v>
      </c>
      <c r="G5">
        <v>4</v>
      </c>
    </row>
    <row r="6" spans="1:7" x14ac:dyDescent="0.3">
      <c r="A6" t="s">
        <v>10</v>
      </c>
      <c r="B6" t="s">
        <v>15</v>
      </c>
      <c r="C6" t="s">
        <v>25</v>
      </c>
      <c r="G6">
        <v>5</v>
      </c>
    </row>
    <row r="7" spans="1:7" x14ac:dyDescent="0.3">
      <c r="B7" t="s">
        <v>146</v>
      </c>
      <c r="C7" t="s">
        <v>26</v>
      </c>
      <c r="G7">
        <v>6</v>
      </c>
    </row>
    <row r="8" spans="1:7" x14ac:dyDescent="0.3">
      <c r="B8" t="s">
        <v>16</v>
      </c>
      <c r="C8" t="s">
        <v>27</v>
      </c>
      <c r="G8">
        <v>7</v>
      </c>
    </row>
    <row r="9" spans="1:7" x14ac:dyDescent="0.3">
      <c r="B9" t="s">
        <v>17</v>
      </c>
      <c r="C9" t="s">
        <v>28</v>
      </c>
      <c r="G9">
        <v>8</v>
      </c>
    </row>
    <row r="10" spans="1:7" x14ac:dyDescent="0.3">
      <c r="B10" t="s">
        <v>18</v>
      </c>
      <c r="C10" t="s">
        <v>29</v>
      </c>
      <c r="G10">
        <v>9</v>
      </c>
    </row>
    <row r="11" spans="1:7" x14ac:dyDescent="0.3">
      <c r="B11" t="s">
        <v>19</v>
      </c>
      <c r="C11" t="s">
        <v>30</v>
      </c>
      <c r="G11">
        <v>10</v>
      </c>
    </row>
    <row r="12" spans="1:7" x14ac:dyDescent="0.3">
      <c r="B12" t="s">
        <v>1</v>
      </c>
      <c r="G12">
        <v>11</v>
      </c>
    </row>
    <row r="13" spans="1:7" x14ac:dyDescent="0.3">
      <c r="B13" t="s">
        <v>20</v>
      </c>
      <c r="G13">
        <v>12</v>
      </c>
    </row>
    <row r="14" spans="1:7" x14ac:dyDescent="0.3">
      <c r="B14" t="s">
        <v>21</v>
      </c>
      <c r="G14">
        <v>13</v>
      </c>
    </row>
    <row r="15" spans="1:7" x14ac:dyDescent="0.3">
      <c r="B15" t="s">
        <v>22</v>
      </c>
      <c r="G15">
        <v>14</v>
      </c>
    </row>
    <row r="16" spans="1:7" x14ac:dyDescent="0.3">
      <c r="G16">
        <v>15</v>
      </c>
    </row>
    <row r="17" spans="7:7" x14ac:dyDescent="0.3">
      <c r="G17">
        <v>16</v>
      </c>
    </row>
    <row r="18" spans="7:7" x14ac:dyDescent="0.3">
      <c r="G18">
        <v>17</v>
      </c>
    </row>
    <row r="19" spans="7:7" x14ac:dyDescent="0.3">
      <c r="G19">
        <v>18</v>
      </c>
    </row>
    <row r="20" spans="7:7" x14ac:dyDescent="0.3">
      <c r="G20">
        <v>19</v>
      </c>
    </row>
    <row r="21" spans="7:7" x14ac:dyDescent="0.3">
      <c r="G21">
        <v>20</v>
      </c>
    </row>
    <row r="22" spans="7:7" x14ac:dyDescent="0.3">
      <c r="G22">
        <v>21</v>
      </c>
    </row>
    <row r="23" spans="7:7" x14ac:dyDescent="0.3">
      <c r="G23">
        <v>22</v>
      </c>
    </row>
    <row r="24" spans="7:7" x14ac:dyDescent="0.3">
      <c r="G24">
        <v>23</v>
      </c>
    </row>
    <row r="25" spans="7:7" x14ac:dyDescent="0.3">
      <c r="G25">
        <v>24</v>
      </c>
    </row>
    <row r="26" spans="7:7" x14ac:dyDescent="0.3">
      <c r="G26">
        <v>25</v>
      </c>
    </row>
    <row r="27" spans="7:7" x14ac:dyDescent="0.3">
      <c r="G27">
        <v>26</v>
      </c>
    </row>
    <row r="28" spans="7:7" x14ac:dyDescent="0.3">
      <c r="G28">
        <v>27</v>
      </c>
    </row>
    <row r="29" spans="7:7" x14ac:dyDescent="0.3">
      <c r="G29">
        <v>28</v>
      </c>
    </row>
    <row r="30" spans="7:7" x14ac:dyDescent="0.3">
      <c r="G30">
        <v>29</v>
      </c>
    </row>
    <row r="31" spans="7:7" x14ac:dyDescent="0.3">
      <c r="G31">
        <v>30</v>
      </c>
    </row>
    <row r="32" spans="7:7" x14ac:dyDescent="0.3">
      <c r="G32">
        <v>31</v>
      </c>
    </row>
    <row r="33" spans="7:7" x14ac:dyDescent="0.3">
      <c r="G33">
        <v>32</v>
      </c>
    </row>
    <row r="34" spans="7:7" x14ac:dyDescent="0.3">
      <c r="G34">
        <v>33</v>
      </c>
    </row>
    <row r="35" spans="7:7" x14ac:dyDescent="0.3">
      <c r="G35">
        <v>34</v>
      </c>
    </row>
    <row r="36" spans="7:7" x14ac:dyDescent="0.3">
      <c r="G36">
        <v>35</v>
      </c>
    </row>
    <row r="37" spans="7:7" x14ac:dyDescent="0.3">
      <c r="G37">
        <v>36</v>
      </c>
    </row>
    <row r="38" spans="7:7" x14ac:dyDescent="0.3">
      <c r="G38">
        <v>37</v>
      </c>
    </row>
    <row r="39" spans="7:7" x14ac:dyDescent="0.3">
      <c r="G39">
        <v>38</v>
      </c>
    </row>
    <row r="40" spans="7:7" x14ac:dyDescent="0.3">
      <c r="G40">
        <v>39</v>
      </c>
    </row>
    <row r="41" spans="7:7" x14ac:dyDescent="0.3">
      <c r="G41">
        <v>40</v>
      </c>
    </row>
    <row r="42" spans="7:7" x14ac:dyDescent="0.3">
      <c r="G42">
        <v>41</v>
      </c>
    </row>
    <row r="43" spans="7:7" x14ac:dyDescent="0.3">
      <c r="G43">
        <v>42</v>
      </c>
    </row>
    <row r="44" spans="7:7" x14ac:dyDescent="0.3">
      <c r="G44">
        <v>43</v>
      </c>
    </row>
    <row r="45" spans="7:7" x14ac:dyDescent="0.3">
      <c r="G45">
        <v>44</v>
      </c>
    </row>
    <row r="46" spans="7:7" x14ac:dyDescent="0.3">
      <c r="G46">
        <v>45</v>
      </c>
    </row>
    <row r="47" spans="7:7" x14ac:dyDescent="0.3">
      <c r="G47">
        <v>46</v>
      </c>
    </row>
    <row r="48" spans="7:7" x14ac:dyDescent="0.3">
      <c r="G48">
        <v>47</v>
      </c>
    </row>
    <row r="49" spans="7:7" x14ac:dyDescent="0.3">
      <c r="G49">
        <v>48</v>
      </c>
    </row>
    <row r="50" spans="7:7" x14ac:dyDescent="0.3">
      <c r="G50">
        <v>49</v>
      </c>
    </row>
    <row r="51" spans="7:7" x14ac:dyDescent="0.3">
      <c r="G51">
        <v>50</v>
      </c>
    </row>
    <row r="52" spans="7:7" x14ac:dyDescent="0.3">
      <c r="G52">
        <v>51</v>
      </c>
    </row>
    <row r="53" spans="7:7" x14ac:dyDescent="0.3">
      <c r="G53">
        <v>52</v>
      </c>
    </row>
    <row r="54" spans="7:7" x14ac:dyDescent="0.3">
      <c r="G54">
        <v>53</v>
      </c>
    </row>
    <row r="55" spans="7:7" x14ac:dyDescent="0.3">
      <c r="G55">
        <v>54</v>
      </c>
    </row>
    <row r="56" spans="7:7" x14ac:dyDescent="0.3">
      <c r="G56">
        <v>55</v>
      </c>
    </row>
    <row r="57" spans="7:7" x14ac:dyDescent="0.3">
      <c r="G57">
        <v>56</v>
      </c>
    </row>
    <row r="58" spans="7:7" x14ac:dyDescent="0.3">
      <c r="G58">
        <v>57</v>
      </c>
    </row>
    <row r="59" spans="7:7" x14ac:dyDescent="0.3">
      <c r="G59">
        <v>58</v>
      </c>
    </row>
    <row r="60" spans="7:7" x14ac:dyDescent="0.3">
      <c r="G60">
        <v>59</v>
      </c>
    </row>
    <row r="61" spans="7:7" x14ac:dyDescent="0.3">
      <c r="G61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Adresse</vt:lpstr>
      <vt:lpstr>Personnel</vt:lpstr>
      <vt:lpstr>Statistique</vt:lpstr>
      <vt:lpstr>Edition</vt:lpstr>
      <vt:lpstr>Bilan Année N</vt:lpstr>
      <vt:lpstr>Liste de Données</vt:lpstr>
      <vt:lpstr>NumTournée</vt:lpstr>
      <vt:lpstr>Personnel</vt:lpstr>
      <vt:lpstr>Edition!Zone_d_impression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 Tom, Retiers</dc:creator>
  <cp:lastModifiedBy>ROULLIER Tom, Retiers</cp:lastModifiedBy>
  <cp:lastPrinted>2021-09-02T10:06:22Z</cp:lastPrinted>
  <dcterms:created xsi:type="dcterms:W3CDTF">2006-09-16T00:00:00Z</dcterms:created>
  <dcterms:modified xsi:type="dcterms:W3CDTF">2021-09-02T10:51:26Z</dcterms:modified>
</cp:coreProperties>
</file>