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0" windowWidth="21540" windowHeight="9570" activeTab="2"/>
  </bookViews>
  <sheets>
    <sheet name="Formulaire" sheetId="3" r:id="rId1"/>
    <sheet name="Totaux" sheetId="7" r:id="rId2"/>
    <sheet name="Jan-Mars" sheetId="1" r:id="rId3"/>
    <sheet name="Festival" sheetId="2" r:id="rId4"/>
    <sheet name="Avril-Juil" sheetId="4" r:id="rId5"/>
    <sheet name="Sept-Déc" sheetId="5" r:id="rId6"/>
  </sheets>
  <definedNames>
    <definedName name="_xlchart.v1.0" hidden="1">Totaux!$A$2:$A$10</definedName>
    <definedName name="_xlchart.v1.1" hidden="1">Totaux!$B$2:$B$10</definedName>
    <definedName name="_xlchart.v1.2" hidden="1">Totaux!$J$2:$J$10</definedName>
    <definedName name="_xlchart.v1.3" hidden="1">Totaux!$K$2:$K$10</definedName>
    <definedName name="_xlchart.v1.4" hidden="1">Totaux!$G$2:$G$10</definedName>
    <definedName name="_xlchart.v1.5" hidden="1">Totaux!$H$2:$H$10</definedName>
    <definedName name="_xlchart.v1.6" hidden="1">Totaux!$D$2:$D$10</definedName>
    <definedName name="_xlchart.v1.7" hidden="1">Totaux!$E$2:$E$10</definedName>
    <definedName name="catering1">Tableau1[Catering]</definedName>
    <definedName name="catering2">Tableau2[Catering]</definedName>
    <definedName name="catering3">Tableau3[Catering]</definedName>
    <definedName name="catering4">Tableau4[Catering]</definedName>
    <definedName name="cnva1">Tableau1[CNV]</definedName>
    <definedName name="cnvb">Tableau2[CNV]</definedName>
    <definedName name="cnvcc">Tableau3[CNV]</definedName>
    <definedName name="cnvd">Tableau4[CNV]</definedName>
    <definedName name="date1">Tableau1[Dates]</definedName>
    <definedName name="date2">Tableau2[Dates]</definedName>
    <definedName name="etatcom1">Tableau1[Etat 
négo/commentaires]</definedName>
    <definedName name="etatcom2">Tableau2[Etat 
négo/commentaires]</definedName>
    <definedName name="etatcom3">Tableau3[Etat 
négo/commentaires]</definedName>
    <definedName name="etatcom4">Tableau4[Etat 
négo/commentaires]</definedName>
    <definedName name="groupes1">Tableau1[Groupes]</definedName>
    <definedName name="groupes2">Tableau2[Groupes]</definedName>
    <definedName name="hebergement1">Tableau1[Hébergement]</definedName>
    <definedName name="hebergement2">Tableau2[Hébergement]</definedName>
    <definedName name="hebergement3">Tableau3[Hébergement]</definedName>
    <definedName name="hebergement4">Tableau4[Hébergement]</definedName>
    <definedName name="input1">Tableau1[IMPUT]</definedName>
    <definedName name="montant1">Tableau1[Montant]</definedName>
    <definedName name="montant2">Tableau2[Montant]</definedName>
    <definedName name="montant3">Tableau3[Montant]</definedName>
    <definedName name="montant4">Tableau4[Montant]</definedName>
    <definedName name="resto1">Tableau1[Restauration]</definedName>
    <definedName name="resto2">Tableau2[Restauration]</definedName>
    <definedName name="resto3">Tableau3[Restauration]</definedName>
    <definedName name="resto4">Tableau4[Restauration]</definedName>
    <definedName name="sacem1">Tableau1[SACEM]</definedName>
    <definedName name="sacem2">Tableau2[SACEM]</definedName>
    <definedName name="sacem3">Tableau3[SACEM]</definedName>
    <definedName name="sacem4">Tableau4[SACEM]</definedName>
    <definedName name="securite1">Tableau1[Sécurité]</definedName>
    <definedName name="securite2">Tableau2[Sécurité]</definedName>
    <definedName name="securite3">Tableau3[Sécurité]</definedName>
    <definedName name="securite4">Tableau4[Sécurité]</definedName>
    <definedName name="total1">Tableau1[TOTAL]</definedName>
    <definedName name="total2">Tableau2[TOTAL]</definedName>
    <definedName name="total3">Tableau3[TOTAL]</definedName>
    <definedName name="total4">Tableau4[TOTAL]</definedName>
    <definedName name="transporttaxi1">Tableau1[Transport / taxis]</definedName>
    <definedName name="transporttaxi2">Tableau2[Transport / taxis]</definedName>
    <definedName name="transporttaxi3">Tableau3[Transport / taxis]</definedName>
    <definedName name="transporttaxi4">Tableau4[Transport / taxis]</definedName>
    <definedName name="typeremun1">Tableau1[Type de rémunération 
(C ou E)]</definedName>
  </definedNames>
  <calcPr calcId="125725"/>
</workbook>
</file>

<file path=xl/calcChain.xml><?xml version="1.0" encoding="utf-8"?>
<calcChain xmlns="http://schemas.openxmlformats.org/spreadsheetml/2006/main">
  <c r="N3" i="5"/>
  <c r="N3" i="4"/>
  <c r="F3" i="1"/>
  <c r="G3"/>
  <c r="H3"/>
  <c r="I3"/>
  <c r="J3"/>
  <c r="K3"/>
  <c r="M3"/>
  <c r="L2" i="5"/>
  <c r="L2" i="4"/>
  <c r="N2" s="1"/>
  <c r="L2" i="2"/>
  <c r="N2" s="1"/>
  <c r="N3" i="1"/>
  <c r="L2"/>
  <c r="N2" s="1"/>
  <c r="N3" i="2" l="1"/>
  <c r="L3" i="1"/>
  <c r="K9" i="7"/>
  <c r="K8"/>
  <c r="K7"/>
  <c r="K6"/>
  <c r="K5"/>
  <c r="K4"/>
  <c r="K3"/>
  <c r="K2"/>
  <c r="H9"/>
  <c r="H8"/>
  <c r="H7"/>
  <c r="H6"/>
  <c r="H5"/>
  <c r="H4"/>
  <c r="H3"/>
  <c r="H2"/>
  <c r="E9"/>
  <c r="E8"/>
  <c r="E7"/>
  <c r="E6"/>
  <c r="E5"/>
  <c r="E4"/>
  <c r="E3"/>
  <c r="E2"/>
  <c r="B9"/>
  <c r="B8"/>
  <c r="B7"/>
  <c r="B6"/>
  <c r="B5"/>
  <c r="B4"/>
  <c r="B2"/>
  <c r="B3"/>
  <c r="E20" l="1"/>
  <c r="E19"/>
  <c r="E18"/>
  <c r="E16"/>
  <c r="E15"/>
  <c r="E14"/>
  <c r="E17"/>
  <c r="E10"/>
  <c r="H10"/>
  <c r="B10"/>
  <c r="K10" l="1"/>
</calcChain>
</file>

<file path=xl/sharedStrings.xml><?xml version="1.0" encoding="utf-8"?>
<sst xmlns="http://schemas.openxmlformats.org/spreadsheetml/2006/main" count="177" uniqueCount="39">
  <si>
    <t>IMPUT</t>
  </si>
  <si>
    <t>Dates</t>
  </si>
  <si>
    <t>Groupes</t>
  </si>
  <si>
    <t>Restauration</t>
  </si>
  <si>
    <t>Transport / taxis</t>
  </si>
  <si>
    <t>Catering</t>
  </si>
  <si>
    <t>Sécurité</t>
  </si>
  <si>
    <t>SACEM</t>
  </si>
  <si>
    <t>CNV</t>
  </si>
  <si>
    <t>TOTAL</t>
  </si>
  <si>
    <t>Tarif Prévente</t>
  </si>
  <si>
    <t>Jauge estimée</t>
  </si>
  <si>
    <t>Exo</t>
  </si>
  <si>
    <t>Prévi Billetterie</t>
  </si>
  <si>
    <t>Gob Moyen</t>
  </si>
  <si>
    <t>BP
Bar</t>
  </si>
  <si>
    <t>TOTAL RECETTES</t>
  </si>
  <si>
    <t>REALISE
JAUGE</t>
  </si>
  <si>
    <t>REALISE
Billetterie</t>
  </si>
  <si>
    <t>REALISE
Bar</t>
  </si>
  <si>
    <t>REALISE - PREVISIONNEL</t>
  </si>
  <si>
    <t>Montant</t>
  </si>
  <si>
    <t>Type de rémunération 
(C ou E)</t>
  </si>
  <si>
    <t>Hébergement</t>
  </si>
  <si>
    <t/>
  </si>
  <si>
    <t>Etat 
négo/commentaires</t>
  </si>
  <si>
    <t>Jan-Mars</t>
  </si>
  <si>
    <t>Festival</t>
  </si>
  <si>
    <t>Avril-Juil</t>
  </si>
  <si>
    <t>Sept-Déc</t>
  </si>
  <si>
    <t>Transport / Taxi</t>
  </si>
  <si>
    <t>Sacem</t>
  </si>
  <si>
    <t>Total</t>
  </si>
  <si>
    <t>Montant :</t>
  </si>
  <si>
    <t>CREDITS OUVERTS</t>
  </si>
  <si>
    <t>RESTE 2021</t>
  </si>
  <si>
    <t xml:space="preserve">  </t>
  </si>
  <si>
    <r>
      <rPr>
        <b/>
        <sz val="12"/>
        <color theme="1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
Afin d'utiliser cet outil, il vous faudra impérativement activer les macros d'Excel. Pour ce faire, vous avez deux solutions :
1 - Au lancement d'Excel, un message s'affiche au dessus du tableau. Ici, cliquez sur "Options" puis sur "Activer les macros" et cela suffira !
2 - Seconde option : Ce message ne s'affiche pas. Dans ce cas, cliquez sur le bouton Office (en haut à gauche) puis sur Options Excel (en bas de la fenêtre que vous venez d'ouvrir). Ensuite, 
- Cliquez sur "Options Excel"
- Puis sur "Centre de gestion de la confidentialité" &gt; "Paramètres du Centre de gestion de la confidentialité"
- Et enfin sur "Paramètres des macros"
- Le choix recommandé est "Désactiver toutes les macros avec notification" (c'est celui qui vous invite à activer les macros à l'ouverture).</t>
    </r>
  </si>
  <si>
    <t>v007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</si>
</sst>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2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scheme val="minor"/>
    </font>
    <font>
      <sz val="12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BD84E0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7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Border="1"/>
    <xf numFmtId="0" fontId="0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44" fontId="2" fillId="2" borderId="4" xfId="1" applyFont="1" applyFill="1" applyBorder="1" applyAlignment="1">
      <alignment horizontal="center" vertical="center" wrapText="1"/>
    </xf>
    <xf numFmtId="44" fontId="0" fillId="0" borderId="0" xfId="1" applyFont="1"/>
    <xf numFmtId="44" fontId="0" fillId="0" borderId="0" xfId="1" applyFont="1" applyBorder="1"/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4" fontId="5" fillId="0" borderId="6" xfId="0" applyNumberFormat="1" applyFont="1" applyBorder="1"/>
    <xf numFmtId="0" fontId="2" fillId="6" borderId="0" xfId="0" applyFont="1" applyFill="1" applyBorder="1" applyAlignment="1">
      <alignment horizontal="left" vertical="center" wrapText="1"/>
    </xf>
    <xf numFmtId="0" fontId="7" fillId="7" borderId="0" xfId="0" applyFont="1" applyFill="1"/>
    <xf numFmtId="0" fontId="7" fillId="8" borderId="0" xfId="0" applyFont="1" applyFill="1"/>
    <xf numFmtId="0" fontId="2" fillId="4" borderId="0" xfId="0" applyFont="1" applyFill="1" applyBorder="1" applyAlignment="1">
      <alignment horizontal="left" vertical="center" wrapText="1"/>
    </xf>
    <xf numFmtId="0" fontId="7" fillId="5" borderId="0" xfId="0" applyFont="1" applyFill="1"/>
    <xf numFmtId="0" fontId="0" fillId="9" borderId="0" xfId="0" applyFill="1"/>
    <xf numFmtId="0" fontId="7" fillId="10" borderId="0" xfId="0" applyFont="1" applyFill="1"/>
    <xf numFmtId="0" fontId="0" fillId="11" borderId="0" xfId="0" applyFill="1"/>
    <xf numFmtId="0" fontId="0" fillId="12" borderId="0" xfId="0" applyFill="1"/>
    <xf numFmtId="0" fontId="8" fillId="12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horizontal="right" vertical="center" wrapText="1"/>
    </xf>
    <xf numFmtId="0" fontId="2" fillId="6" borderId="0" xfId="0" applyFont="1" applyFill="1" applyBorder="1" applyAlignment="1">
      <alignment horizontal="right" vertical="center" wrapText="1"/>
    </xf>
    <xf numFmtId="0" fontId="0" fillId="9" borderId="0" xfId="0" applyFill="1" applyAlignment="1">
      <alignment horizontal="right"/>
    </xf>
    <xf numFmtId="0" fontId="6" fillId="9" borderId="0" xfId="0" applyFont="1" applyFill="1" applyAlignment="1">
      <alignment horizontal="right"/>
    </xf>
    <xf numFmtId="0" fontId="0" fillId="11" borderId="0" xfId="0" applyFill="1" applyAlignment="1">
      <alignment horizontal="right"/>
    </xf>
    <xf numFmtId="0" fontId="6" fillId="11" borderId="0" xfId="0" applyFont="1" applyFill="1" applyAlignment="1">
      <alignment horizontal="right"/>
    </xf>
    <xf numFmtId="0" fontId="9" fillId="8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44" fontId="6" fillId="0" borderId="0" xfId="1" applyFont="1"/>
    <xf numFmtId="0" fontId="10" fillId="2" borderId="0" xfId="0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vertical="center" wrapText="1"/>
    </xf>
    <xf numFmtId="44" fontId="11" fillId="2" borderId="0" xfId="1" applyFont="1" applyFill="1" applyBorder="1" applyAlignment="1">
      <alignment horizontal="center" vertical="center" wrapText="1"/>
    </xf>
    <xf numFmtId="14" fontId="1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44" fontId="1" fillId="2" borderId="0" xfId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44" fontId="0" fillId="0" borderId="10" xfId="0" applyNumberFormat="1" applyBorder="1"/>
    <xf numFmtId="0" fontId="0" fillId="0" borderId="0" xfId="0" applyNumberFormat="1" applyFont="1" applyAlignment="1">
      <alignment horizontal="center"/>
    </xf>
    <xf numFmtId="0" fontId="3" fillId="0" borderId="0" xfId="0" applyNumberFormat="1" applyFont="1"/>
    <xf numFmtId="44" fontId="6" fillId="0" borderId="0" xfId="0" applyNumberFormat="1" applyFont="1"/>
    <xf numFmtId="0" fontId="6" fillId="0" borderId="0" xfId="0" applyNumberFormat="1" applyFont="1"/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left" vertical="top" wrapText="1"/>
    </xf>
    <xf numFmtId="0" fontId="11" fillId="0" borderId="0" xfId="0" applyNumberFormat="1" applyFont="1"/>
    <xf numFmtId="44" fontId="11" fillId="0" borderId="0" xfId="0" applyNumberFormat="1" applyFont="1"/>
  </cellXfs>
  <cellStyles count="2">
    <cellStyle name="Monétaire" xfId="1" builtinId="4"/>
    <cellStyle name="Normal" xfId="0" builtinId="0"/>
  </cellStyles>
  <dxfs count="1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</font>
      <alignment horizontal="center" vertical="center" textRotation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top" textRotation="0" wrapText="0" indent="0" relativeIndent="0" justifyLastLine="0" shrinkToFit="0" mergeCell="0" readingOrder="0"/>
    </dxf>
    <dxf>
      <font>
        <b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1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 val="0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</font>
    </dxf>
    <dxf>
      <border outline="0">
        <top style="medium">
          <color indexed="64"/>
        </top>
      </border>
    </dxf>
    <dxf>
      <font>
        <b val="0"/>
      </font>
      <fill>
        <patternFill patternType="solid">
          <fgColor indexed="64"/>
          <bgColor theme="0" tint="-0.14999847407452621"/>
        </patternFill>
      </fill>
      <alignment horizontal="general" vertical="top" textRotation="0" wrapText="0" inden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BD84E0"/>
      <color rgb="FF9133C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2" name="Tableau1" displayName="Tableau1" ref="A1:N3" totalsRowCount="1" headerRowDxfId="127" dataDxfId="125" headerRowBorderDxfId="126" tableBorderDxfId="124">
  <autoFilter ref="A1:N2"/>
  <tableColumns count="14">
    <tableColumn id="1" name="IMPUT" totalsRowLabel="Total" dataDxfId="123" totalsRowDxfId="122"/>
    <tableColumn id="2" name="Dates" dataDxfId="121" totalsRowDxfId="120"/>
    <tableColumn id="3" name="Groupes" dataDxfId="119" totalsRowDxfId="118"/>
    <tableColumn id="4" name="Etat _x000a_négo/commentaires" dataDxfId="117" totalsRowDxfId="116"/>
    <tableColumn id="5" name="Type de rémunération _x000a_(C ou E)" dataDxfId="115" totalsRowDxfId="114"/>
    <tableColumn id="6" name="Montant" totalsRowFunction="sum" dataDxfId="113" totalsRowDxfId="112" dataCellStyle="Monétaire"/>
    <tableColumn id="7" name="Restauration" totalsRowFunction="sum" dataDxfId="111" totalsRowDxfId="110" dataCellStyle="Monétaire"/>
    <tableColumn id="8" name="Transport / taxis" totalsRowFunction="sum" dataDxfId="109" totalsRowDxfId="108" dataCellStyle="Monétaire"/>
    <tableColumn id="9" name="Hébergement" totalsRowFunction="sum" dataDxfId="107" totalsRowDxfId="106" dataCellStyle="Monétaire"/>
    <tableColumn id="10" name="Catering" totalsRowFunction="sum" dataDxfId="105" totalsRowDxfId="104" dataCellStyle="Monétaire"/>
    <tableColumn id="11" name="Sécurité" totalsRowFunction="sum" dataDxfId="103" totalsRowDxfId="102" dataCellStyle="Monétaire"/>
    <tableColumn id="12" name="SACEM" totalsRowFunction="sum" dataDxfId="101" totalsRowDxfId="100" dataCellStyle="Monétaire">
      <calculatedColumnFormula>[Montant]*10.8%</calculatedColumnFormula>
    </tableColumn>
    <tableColumn id="13" name="CNV" totalsRowFunction="sum" dataDxfId="99" totalsRowDxfId="98" dataCellStyle="Monétaire"/>
    <tableColumn id="14" name="TOTAL" totalsRowFunction="sum" dataDxfId="97" totalsRowDxfId="96">
      <calculatedColumnFormula>SUM(Tableau1[[#This Row],[Montant]:[CNV]])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1:N3" totalsRowCount="1" headerRowDxfId="95" dataDxfId="93" headerRowBorderDxfId="94" tableBorderDxfId="92">
  <autoFilter ref="A1:N2"/>
  <tableColumns count="14">
    <tableColumn id="1" name="IMPUT" totalsRowLabel="Total" dataDxfId="91" totalsRowDxfId="13"/>
    <tableColumn id="2" name="Dates" dataDxfId="90" totalsRowDxfId="12"/>
    <tableColumn id="3" name="Groupes" dataDxfId="89" totalsRowDxfId="11"/>
    <tableColumn id="4" name="Etat _x000a_négo/commentaires" dataDxfId="88" totalsRowDxfId="10"/>
    <tableColumn id="5" name="Type de rémunération _x000a_(C ou E)" dataDxfId="87" totalsRowDxfId="9"/>
    <tableColumn id="6" name="Montant" dataDxfId="86" totalsRowDxfId="8" dataCellStyle="Monétaire"/>
    <tableColumn id="7" name="Restauration" dataDxfId="85" totalsRowDxfId="7" dataCellStyle="Monétaire"/>
    <tableColumn id="8" name="Transport / taxis" dataDxfId="84" totalsRowDxfId="6" dataCellStyle="Monétaire"/>
    <tableColumn id="9" name="Hébergement" dataDxfId="83" totalsRowDxfId="5" dataCellStyle="Monétaire"/>
    <tableColumn id="10" name="Catering" dataDxfId="82" totalsRowDxfId="4" dataCellStyle="Monétaire"/>
    <tableColumn id="11" name="Sécurité" dataDxfId="81" totalsRowDxfId="3" dataCellStyle="Monétaire"/>
    <tableColumn id="12" name="SACEM" dataDxfId="80" totalsRowDxfId="2" dataCellStyle="Monétaire">
      <calculatedColumnFormula>[Montant]*10.8%</calculatedColumnFormula>
    </tableColumn>
    <tableColumn id="13" name="CNV" dataDxfId="79" totalsRowDxfId="1" dataCellStyle="Monétaire"/>
    <tableColumn id="14" name="TOTAL" totalsRowFunction="sum" dataDxfId="78" totalsRowDxfId="0" dataCellStyle="Monétaire">
      <calculatedColumnFormula>SUM(Tableau2[[#This Row],[Montant]:[CNV]])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N3" totalsRowCount="1" headerRowDxfId="77" dataDxfId="75" headerRowBorderDxfId="76" tableBorderDxfId="74">
  <autoFilter ref="A1:N2"/>
  <tableColumns count="14">
    <tableColumn id="1" name="IMPUT" totalsRowLabel="Total" dataDxfId="73" totalsRowDxfId="72"/>
    <tableColumn id="2" name="Dates" dataDxfId="71" totalsRowDxfId="70"/>
    <tableColumn id="3" name="Groupes" dataDxfId="69" totalsRowDxfId="68"/>
    <tableColumn id="4" name="Etat _x000a_négo/commentaires" dataDxfId="67" totalsRowDxfId="66"/>
    <tableColumn id="5" name="Type de rémunération _x000a_(C ou E)" dataDxfId="65" totalsRowDxfId="64"/>
    <tableColumn id="6" name="Montant" dataDxfId="63" totalsRowDxfId="62" dataCellStyle="Monétaire"/>
    <tableColumn id="7" name="Restauration" dataDxfId="61" totalsRowDxfId="60" dataCellStyle="Monétaire"/>
    <tableColumn id="8" name="Transport / taxis" dataDxfId="59" totalsRowDxfId="58" dataCellStyle="Monétaire"/>
    <tableColumn id="9" name="Hébergement" dataDxfId="57" totalsRowDxfId="56" dataCellStyle="Monétaire"/>
    <tableColumn id="10" name="Catering" dataDxfId="55" totalsRowDxfId="54" dataCellStyle="Monétaire"/>
    <tableColumn id="11" name="Sécurité" dataDxfId="53" totalsRowDxfId="52" dataCellStyle="Monétaire"/>
    <tableColumn id="12" name="SACEM" dataDxfId="51" totalsRowDxfId="50" dataCellStyle="Monétaire">
      <calculatedColumnFormula>[Montant]*10.8%</calculatedColumnFormula>
    </tableColumn>
    <tableColumn id="13" name="CNV" dataDxfId="49" totalsRowDxfId="48" dataCellStyle="Monétaire"/>
    <tableColumn id="14" name="TOTAL" totalsRowFunction="sum" dataDxfId="47" totalsRowDxfId="46" dataCellStyle="Monétaire">
      <calculatedColumnFormula>SUM(Tableau3[[#This Row],[Montant]:[CNV]])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N3" totalsRowCount="1" headerRowDxfId="45" dataDxfId="43" headerRowBorderDxfId="44" tableBorderDxfId="42">
  <autoFilter ref="A1:N2"/>
  <tableColumns count="14">
    <tableColumn id="1" name="IMPUT" totalsRowLabel="Total" dataDxfId="41" totalsRowDxfId="40"/>
    <tableColumn id="2" name="Dates" dataDxfId="39" totalsRowDxfId="38"/>
    <tableColumn id="3" name="Groupes" dataDxfId="37" totalsRowDxfId="36"/>
    <tableColumn id="4" name="Etat _x000a_négo/commentaires" dataDxfId="35" totalsRowDxfId="34"/>
    <tableColumn id="5" name="Type de rémunération _x000a_(C ou E)" dataDxfId="33" totalsRowDxfId="32"/>
    <tableColumn id="6" name="Montant" dataDxfId="31" totalsRowDxfId="30" dataCellStyle="Monétaire"/>
    <tableColumn id="7" name="Restauration" dataDxfId="29" totalsRowDxfId="28" dataCellStyle="Monétaire"/>
    <tableColumn id="8" name="Transport / taxis" dataDxfId="27" totalsRowDxfId="26" dataCellStyle="Monétaire"/>
    <tableColumn id="9" name="Hébergement" dataDxfId="25" totalsRowDxfId="24" dataCellStyle="Monétaire"/>
    <tableColumn id="10" name="Catering" dataDxfId="23" totalsRowDxfId="22" dataCellStyle="Monétaire"/>
    <tableColumn id="11" name="Sécurité" dataDxfId="21" totalsRowDxfId="20" dataCellStyle="Monétaire"/>
    <tableColumn id="12" name="SACEM" dataDxfId="19" totalsRowDxfId="18" dataCellStyle="Monétaire">
      <calculatedColumnFormula>[Montant]*10.8%</calculatedColumnFormula>
    </tableColumn>
    <tableColumn id="13" name="CNV" dataDxfId="17" totalsRowDxfId="16" dataCellStyle="Monétaire"/>
    <tableColumn id="14" name="TOTAL" totalsRowFunction="count" dataDxfId="15" totalsRowDxfId="14" dataCellStyle="Monétai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9" tint="-0.499984740745262"/>
  </sheetPr>
  <dimension ref="A4:J36"/>
  <sheetViews>
    <sheetView zoomScale="60" zoomScaleNormal="60" workbookViewId="0">
      <selection activeCell="J5" sqref="J5"/>
    </sheetView>
  </sheetViews>
  <sheetFormatPr baseColWidth="10" defaultRowHeight="15.75"/>
  <sheetData>
    <row r="4" spans="2:10">
      <c r="J4" t="s">
        <v>38</v>
      </c>
    </row>
    <row r="13" spans="2:10" ht="15.75" customHeight="1">
      <c r="B13" s="59" t="s">
        <v>37</v>
      </c>
      <c r="C13" s="59"/>
      <c r="D13" s="59"/>
      <c r="E13" s="59"/>
      <c r="F13" s="59"/>
      <c r="G13" s="59"/>
      <c r="H13" s="59"/>
    </row>
    <row r="14" spans="2:10">
      <c r="B14" s="59"/>
      <c r="C14" s="59"/>
      <c r="D14" s="59"/>
      <c r="E14" s="59"/>
      <c r="F14" s="59"/>
      <c r="G14" s="59"/>
      <c r="H14" s="59"/>
    </row>
    <row r="15" spans="2:10">
      <c r="B15" s="59"/>
      <c r="C15" s="59"/>
      <c r="D15" s="59"/>
      <c r="E15" s="59"/>
      <c r="F15" s="59"/>
      <c r="G15" s="59"/>
      <c r="H15" s="59"/>
    </row>
    <row r="16" spans="2:10">
      <c r="B16" s="59"/>
      <c r="C16" s="59"/>
      <c r="D16" s="59"/>
      <c r="E16" s="59"/>
      <c r="F16" s="59"/>
      <c r="G16" s="59"/>
      <c r="H16" s="59"/>
    </row>
    <row r="17" spans="2:8">
      <c r="B17" s="59"/>
      <c r="C17" s="59"/>
      <c r="D17" s="59"/>
      <c r="E17" s="59"/>
      <c r="F17" s="59"/>
      <c r="G17" s="59"/>
      <c r="H17" s="59"/>
    </row>
    <row r="18" spans="2:8">
      <c r="B18" s="59"/>
      <c r="C18" s="59"/>
      <c r="D18" s="59"/>
      <c r="E18" s="59"/>
      <c r="F18" s="59"/>
      <c r="G18" s="59"/>
      <c r="H18" s="59"/>
    </row>
    <row r="19" spans="2:8">
      <c r="B19" s="59"/>
      <c r="C19" s="59"/>
      <c r="D19" s="59"/>
      <c r="E19" s="59"/>
      <c r="F19" s="59"/>
      <c r="G19" s="59"/>
      <c r="H19" s="59"/>
    </row>
    <row r="20" spans="2:8">
      <c r="B20" s="59"/>
      <c r="C20" s="59"/>
      <c r="D20" s="59"/>
      <c r="E20" s="59"/>
      <c r="F20" s="59"/>
      <c r="G20" s="59"/>
      <c r="H20" s="59"/>
    </row>
    <row r="21" spans="2:8">
      <c r="B21" s="59"/>
      <c r="C21" s="59"/>
      <c r="D21" s="59"/>
      <c r="E21" s="59"/>
      <c r="F21" s="59"/>
      <c r="G21" s="59"/>
      <c r="H21" s="59"/>
    </row>
    <row r="22" spans="2:8">
      <c r="B22" s="59"/>
      <c r="C22" s="59"/>
      <c r="D22" s="59"/>
      <c r="E22" s="59"/>
      <c r="F22" s="59"/>
      <c r="G22" s="59"/>
      <c r="H22" s="59"/>
    </row>
    <row r="23" spans="2:8">
      <c r="B23" s="59"/>
      <c r="C23" s="59"/>
      <c r="D23" s="59"/>
      <c r="E23" s="59"/>
      <c r="F23" s="59"/>
      <c r="G23" s="59"/>
      <c r="H23" s="59"/>
    </row>
    <row r="24" spans="2:8">
      <c r="B24" s="59"/>
      <c r="C24" s="59"/>
      <c r="D24" s="59"/>
      <c r="E24" s="59"/>
      <c r="F24" s="59"/>
      <c r="G24" s="59"/>
      <c r="H24" s="59"/>
    </row>
    <row r="25" spans="2:8">
      <c r="B25" s="59"/>
      <c r="C25" s="59"/>
      <c r="D25" s="59"/>
      <c r="E25" s="59"/>
      <c r="F25" s="59"/>
      <c r="G25" s="59"/>
      <c r="H25" s="59"/>
    </row>
    <row r="26" spans="2:8">
      <c r="B26" s="59"/>
      <c r="C26" s="59"/>
      <c r="D26" s="59"/>
      <c r="E26" s="59"/>
      <c r="F26" s="59"/>
      <c r="G26" s="59"/>
      <c r="H26" s="59"/>
    </row>
    <row r="27" spans="2:8">
      <c r="B27" s="59"/>
      <c r="C27" s="59"/>
      <c r="D27" s="59"/>
      <c r="E27" s="59"/>
      <c r="F27" s="59"/>
      <c r="G27" s="59"/>
      <c r="H27" s="59"/>
    </row>
    <row r="28" spans="2:8">
      <c r="B28" s="59"/>
      <c r="C28" s="59"/>
      <c r="D28" s="59"/>
      <c r="E28" s="59"/>
      <c r="F28" s="59"/>
      <c r="G28" s="59"/>
      <c r="H28" s="59"/>
    </row>
    <row r="29" spans="2:8">
      <c r="B29" s="59"/>
      <c r="C29" s="59"/>
      <c r="D29" s="59"/>
      <c r="E29" s="59"/>
      <c r="F29" s="59"/>
      <c r="G29" s="59"/>
      <c r="H29" s="59"/>
    </row>
    <row r="30" spans="2:8">
      <c r="B30" s="59"/>
      <c r="C30" s="59"/>
      <c r="D30" s="59"/>
      <c r="E30" s="59"/>
      <c r="F30" s="59"/>
      <c r="G30" s="59"/>
      <c r="H30" s="59"/>
    </row>
    <row r="31" spans="2:8">
      <c r="B31" s="59"/>
      <c r="C31" s="59"/>
      <c r="D31" s="59"/>
      <c r="E31" s="59"/>
      <c r="F31" s="59"/>
      <c r="G31" s="59"/>
      <c r="H31" s="59"/>
    </row>
    <row r="36" spans="1:4">
      <c r="A36" t="s">
        <v>24</v>
      </c>
      <c r="B36" t="s">
        <v>24</v>
      </c>
      <c r="C36" t="s">
        <v>24</v>
      </c>
      <c r="D36" t="s">
        <v>24</v>
      </c>
    </row>
  </sheetData>
  <mergeCells count="1">
    <mergeCell ref="B13:H31"/>
  </mergeCells>
  <pageMargins left="0.7" right="0.7" top="0.75" bottom="0.75" header="0.3" footer="0.3"/>
  <pageSetup paperSize="9" orientation="portrait" r:id="rId1"/>
  <legacyDrawing r:id="rId2"/>
  <controls>
    <control shapeId="205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L21"/>
  <sheetViews>
    <sheetView zoomScaleNormal="100" workbookViewId="0">
      <selection activeCell="B24" sqref="B24"/>
    </sheetView>
  </sheetViews>
  <sheetFormatPr baseColWidth="10" defaultRowHeight="15.75"/>
  <cols>
    <col min="1" max="1" width="17.625" customWidth="1"/>
    <col min="2" max="2" width="16.875" customWidth="1"/>
    <col min="3" max="3" width="2.625" customWidth="1"/>
    <col min="4" max="4" width="17.625" customWidth="1"/>
    <col min="5" max="5" width="16.875" customWidth="1"/>
    <col min="6" max="6" width="2.625" customWidth="1"/>
    <col min="7" max="7" width="17.625" customWidth="1"/>
    <col min="8" max="8" width="16.875" customWidth="1"/>
    <col min="9" max="9" width="2.625" customWidth="1"/>
    <col min="10" max="10" width="17.625" customWidth="1"/>
    <col min="11" max="11" width="16.875" customWidth="1"/>
    <col min="12" max="12" width="2.625" customWidth="1"/>
  </cols>
  <sheetData>
    <row r="1" spans="1:12" ht="23.25">
      <c r="A1" s="22" t="s">
        <v>26</v>
      </c>
      <c r="B1" s="35"/>
      <c r="C1" s="26"/>
      <c r="D1" s="20" t="s">
        <v>27</v>
      </c>
      <c r="E1" s="34"/>
      <c r="F1" s="27"/>
      <c r="G1" s="19" t="s">
        <v>28</v>
      </c>
      <c r="H1" s="36"/>
      <c r="I1" s="27"/>
      <c r="J1" s="24" t="s">
        <v>29</v>
      </c>
      <c r="K1" s="37"/>
      <c r="L1" s="26"/>
    </row>
    <row r="2" spans="1:12">
      <c r="A2" s="28" t="s">
        <v>33</v>
      </c>
      <c r="B2" s="17">
        <f>SUM(Tableau1[Montant])</f>
        <v>0</v>
      </c>
      <c r="C2" s="26"/>
      <c r="D2" s="29" t="s">
        <v>33</v>
      </c>
      <c r="E2" s="17">
        <f>SUM(montant2)</f>
        <v>0</v>
      </c>
      <c r="F2" s="26"/>
      <c r="G2" s="30" t="s">
        <v>33</v>
      </c>
      <c r="H2" s="17">
        <f>SUM(montant3)</f>
        <v>0</v>
      </c>
      <c r="I2" s="26"/>
      <c r="J2" s="32" t="s">
        <v>33</v>
      </c>
      <c r="K2" s="17">
        <f>SUM(montant4)</f>
        <v>0</v>
      </c>
      <c r="L2" s="26"/>
    </row>
    <row r="3" spans="1:12">
      <c r="A3" s="21" t="s">
        <v>3</v>
      </c>
      <c r="B3" s="17">
        <f>SUM(resto1)</f>
        <v>0</v>
      </c>
      <c r="C3" s="26"/>
      <c r="D3" s="18" t="s">
        <v>3</v>
      </c>
      <c r="E3" s="17">
        <f>SUM(resto2)</f>
        <v>0</v>
      </c>
      <c r="F3" s="26"/>
      <c r="G3" s="23" t="s">
        <v>3</v>
      </c>
      <c r="H3" s="17">
        <f>SUM(resto3)</f>
        <v>0</v>
      </c>
      <c r="I3" s="26"/>
      <c r="J3" s="25" t="s">
        <v>3</v>
      </c>
      <c r="K3" s="17">
        <f>SUM(resto4)</f>
        <v>0</v>
      </c>
      <c r="L3" s="26"/>
    </row>
    <row r="4" spans="1:12">
      <c r="A4" s="21" t="s">
        <v>30</v>
      </c>
      <c r="B4" s="17">
        <f>SUM(transporttaxi1)</f>
        <v>0</v>
      </c>
      <c r="C4" s="26"/>
      <c r="D4" s="18" t="s">
        <v>30</v>
      </c>
      <c r="E4" s="17">
        <f>SUM(transporttaxi2)</f>
        <v>0</v>
      </c>
      <c r="F4" s="26"/>
      <c r="G4" s="23" t="s">
        <v>30</v>
      </c>
      <c r="H4" s="17">
        <f>SUM(transporttaxi3)</f>
        <v>0</v>
      </c>
      <c r="I4" s="26"/>
      <c r="J4" s="25" t="s">
        <v>30</v>
      </c>
      <c r="K4" s="17">
        <f>SUM(transporttaxi4)</f>
        <v>0</v>
      </c>
      <c r="L4" s="26"/>
    </row>
    <row r="5" spans="1:12">
      <c r="A5" s="21" t="s">
        <v>23</v>
      </c>
      <c r="B5" s="17">
        <f>SUM(hebergement1)</f>
        <v>0</v>
      </c>
      <c r="C5" s="26"/>
      <c r="D5" s="18" t="s">
        <v>23</v>
      </c>
      <c r="E5" s="17">
        <f>SUM(hebergement2)</f>
        <v>0</v>
      </c>
      <c r="F5" s="26"/>
      <c r="G5" s="23" t="s">
        <v>23</v>
      </c>
      <c r="H5" s="17">
        <f>SUM(hebergement3)</f>
        <v>0</v>
      </c>
      <c r="I5" s="26"/>
      <c r="J5" s="25" t="s">
        <v>23</v>
      </c>
      <c r="K5" s="17">
        <f>SUM(hebergement4)</f>
        <v>0</v>
      </c>
      <c r="L5" s="26"/>
    </row>
    <row r="6" spans="1:12">
      <c r="A6" s="21" t="s">
        <v>5</v>
      </c>
      <c r="B6" s="17">
        <f>SUM(catering1)</f>
        <v>0</v>
      </c>
      <c r="C6" s="26"/>
      <c r="D6" s="18" t="s">
        <v>5</v>
      </c>
      <c r="E6" s="17">
        <f>SUM(catering2)</f>
        <v>0</v>
      </c>
      <c r="F6" s="26"/>
      <c r="G6" s="23" t="s">
        <v>5</v>
      </c>
      <c r="H6" s="17">
        <f>SUM(catering3)</f>
        <v>0</v>
      </c>
      <c r="I6" s="26"/>
      <c r="J6" s="25" t="s">
        <v>5</v>
      </c>
      <c r="K6" s="17">
        <f>SUM(catering4)</f>
        <v>0</v>
      </c>
      <c r="L6" s="26"/>
    </row>
    <row r="7" spans="1:12">
      <c r="A7" s="21" t="s">
        <v>6</v>
      </c>
      <c r="B7" s="17">
        <f>SUM(securite1)</f>
        <v>0</v>
      </c>
      <c r="C7" s="26"/>
      <c r="D7" s="18" t="s">
        <v>6</v>
      </c>
      <c r="E7" s="17">
        <f>SUM(securite2)</f>
        <v>0</v>
      </c>
      <c r="F7" s="26"/>
      <c r="G7" s="23" t="s">
        <v>6</v>
      </c>
      <c r="H7" s="17">
        <f>SUM(securite3)</f>
        <v>0</v>
      </c>
      <c r="I7" s="26"/>
      <c r="J7" s="25" t="s">
        <v>6</v>
      </c>
      <c r="K7" s="17">
        <f>SUM(securite4)</f>
        <v>0</v>
      </c>
      <c r="L7" s="26"/>
    </row>
    <row r="8" spans="1:12">
      <c r="A8" s="21" t="s">
        <v>31</v>
      </c>
      <c r="B8" s="17">
        <f>SUM(sacem1)</f>
        <v>0</v>
      </c>
      <c r="C8" s="26"/>
      <c r="D8" s="18" t="s">
        <v>31</v>
      </c>
      <c r="E8" s="17">
        <f>SUM(sacem2)</f>
        <v>0</v>
      </c>
      <c r="F8" s="26"/>
      <c r="G8" s="23" t="s">
        <v>31</v>
      </c>
      <c r="H8" s="17">
        <f>SUM(sacem3)</f>
        <v>0</v>
      </c>
      <c r="I8" s="26"/>
      <c r="J8" s="25" t="s">
        <v>31</v>
      </c>
      <c r="K8" s="17">
        <f>SUM(sacem4)</f>
        <v>0</v>
      </c>
      <c r="L8" s="26"/>
    </row>
    <row r="9" spans="1:12">
      <c r="A9" s="21" t="s">
        <v>8</v>
      </c>
      <c r="B9" s="17">
        <f>SUM(cnva1)</f>
        <v>0</v>
      </c>
      <c r="C9" s="26"/>
      <c r="D9" s="18" t="s">
        <v>8</v>
      </c>
      <c r="E9" s="17">
        <f>SUM(cnvb)</f>
        <v>0</v>
      </c>
      <c r="F9" s="26"/>
      <c r="G9" s="23" t="s">
        <v>8</v>
      </c>
      <c r="H9" s="17">
        <f>SUM(cnvcc)</f>
        <v>0</v>
      </c>
      <c r="I9" s="26"/>
      <c r="J9" s="25" t="s">
        <v>8</v>
      </c>
      <c r="K9" s="17">
        <f>SUM(cnvd)</f>
        <v>0</v>
      </c>
      <c r="L9" s="26"/>
    </row>
    <row r="10" spans="1:12">
      <c r="A10" s="28" t="s">
        <v>32</v>
      </c>
      <c r="B10" s="17">
        <f>SUM(total1)</f>
        <v>0</v>
      </c>
      <c r="C10" s="26"/>
      <c r="D10" s="29" t="s">
        <v>32</v>
      </c>
      <c r="E10" s="17">
        <f>SUM(Tableau2[TOTAL])</f>
        <v>0</v>
      </c>
      <c r="F10" s="26"/>
      <c r="G10" s="31" t="s">
        <v>32</v>
      </c>
      <c r="H10" s="17">
        <f>SUM(total3)</f>
        <v>0</v>
      </c>
      <c r="I10" s="26"/>
      <c r="J10" s="33" t="s">
        <v>32</v>
      </c>
      <c r="K10" s="17">
        <f>SUM(total4)</f>
        <v>0</v>
      </c>
      <c r="L10" s="26"/>
    </row>
    <row r="11" spans="1:12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</row>
    <row r="12" spans="1:12" ht="16.5" thickBot="1"/>
    <row r="13" spans="1:12">
      <c r="A13" s="60" t="s">
        <v>34</v>
      </c>
      <c r="B13" s="61"/>
      <c r="D13" s="60" t="s">
        <v>35</v>
      </c>
      <c r="E13" s="61"/>
    </row>
    <row r="14" spans="1:12">
      <c r="A14" s="50" t="s">
        <v>3</v>
      </c>
      <c r="B14" s="51"/>
      <c r="D14" s="50" t="s">
        <v>3</v>
      </c>
      <c r="E14" s="54">
        <f>B14-(B3+E3+H3+K3)</f>
        <v>0</v>
      </c>
    </row>
    <row r="15" spans="1:12">
      <c r="A15" s="50" t="s">
        <v>30</v>
      </c>
      <c r="B15" s="51"/>
      <c r="D15" s="50" t="s">
        <v>30</v>
      </c>
      <c r="E15" s="54">
        <f t="shared" ref="E15:E20" si="0">B15-(B4+E4+H4+K4)</f>
        <v>0</v>
      </c>
    </row>
    <row r="16" spans="1:12">
      <c r="A16" s="50" t="s">
        <v>23</v>
      </c>
      <c r="B16" s="51"/>
      <c r="D16" s="50" t="s">
        <v>23</v>
      </c>
      <c r="E16" s="54">
        <f t="shared" si="0"/>
        <v>0</v>
      </c>
    </row>
    <row r="17" spans="1:5">
      <c r="A17" s="50" t="s">
        <v>5</v>
      </c>
      <c r="B17" s="51"/>
      <c r="D17" s="50" t="s">
        <v>5</v>
      </c>
      <c r="E17" s="54">
        <f t="shared" si="0"/>
        <v>0</v>
      </c>
    </row>
    <row r="18" spans="1:5">
      <c r="A18" s="50" t="s">
        <v>6</v>
      </c>
      <c r="B18" s="51"/>
      <c r="D18" s="50" t="s">
        <v>6</v>
      </c>
      <c r="E18" s="54">
        <f t="shared" si="0"/>
        <v>0</v>
      </c>
    </row>
    <row r="19" spans="1:5">
      <c r="A19" s="50" t="s">
        <v>31</v>
      </c>
      <c r="B19" s="51"/>
      <c r="D19" s="50" t="s">
        <v>31</v>
      </c>
      <c r="E19" s="54">
        <f t="shared" si="0"/>
        <v>0</v>
      </c>
    </row>
    <row r="20" spans="1:5">
      <c r="A20" s="50" t="s">
        <v>8</v>
      </c>
      <c r="B20" s="51"/>
      <c r="D20" s="50" t="s">
        <v>8</v>
      </c>
      <c r="E20" s="54">
        <f t="shared" si="0"/>
        <v>0</v>
      </c>
    </row>
    <row r="21" spans="1:5" ht="16.5" thickBot="1">
      <c r="A21" s="52" t="s">
        <v>9</v>
      </c>
      <c r="B21" s="53"/>
      <c r="D21" s="52" t="s">
        <v>9</v>
      </c>
      <c r="E21" s="53"/>
    </row>
  </sheetData>
  <mergeCells count="2">
    <mergeCell ref="A13:B13"/>
    <mergeCell ref="D13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theme="8" tint="0.39997558519241921"/>
  </sheetPr>
  <dimension ref="A1:AD32"/>
  <sheetViews>
    <sheetView tabSelected="1" zoomScale="80" zoomScaleNormal="80" workbookViewId="0">
      <selection activeCell="F15" sqref="F15"/>
    </sheetView>
  </sheetViews>
  <sheetFormatPr baseColWidth="10" defaultRowHeight="15.75"/>
  <cols>
    <col min="1" max="1" width="22.5" style="2" customWidth="1"/>
    <col min="2" max="2" width="12" style="2" customWidth="1"/>
    <col min="3" max="3" width="11.5" style="2" customWidth="1"/>
    <col min="4" max="4" width="42.5" style="10" customWidth="1"/>
    <col min="5" max="5" width="15" style="15" customWidth="1"/>
    <col min="6" max="6" width="15" style="13" customWidth="1"/>
    <col min="7" max="14" width="15" style="2" customWidth="1"/>
  </cols>
  <sheetData>
    <row r="1" spans="1:30" ht="45.75" customHeight="1" thickBot="1">
      <c r="A1" s="5" t="s">
        <v>0</v>
      </c>
      <c r="B1" s="5" t="s">
        <v>1</v>
      </c>
      <c r="C1" s="8" t="s">
        <v>2</v>
      </c>
      <c r="D1" s="8" t="s">
        <v>25</v>
      </c>
      <c r="E1" s="6" t="s">
        <v>22</v>
      </c>
      <c r="F1" s="12" t="s">
        <v>21</v>
      </c>
      <c r="G1" s="6" t="s">
        <v>3</v>
      </c>
      <c r="H1" s="6" t="s">
        <v>4</v>
      </c>
      <c r="I1" s="6" t="s">
        <v>23</v>
      </c>
      <c r="J1" s="6" t="s">
        <v>5</v>
      </c>
      <c r="K1" s="6" t="s">
        <v>6</v>
      </c>
      <c r="L1" s="6" t="s">
        <v>7</v>
      </c>
      <c r="M1" s="6" t="s">
        <v>8</v>
      </c>
      <c r="N1" s="7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X1" s="1" t="s">
        <v>17</v>
      </c>
      <c r="Y1" s="1" t="s">
        <v>12</v>
      </c>
      <c r="Z1" s="1" t="s">
        <v>18</v>
      </c>
      <c r="AA1" s="1" t="s">
        <v>19</v>
      </c>
      <c r="AB1" s="1" t="s">
        <v>16</v>
      </c>
      <c r="AD1" s="1" t="s">
        <v>20</v>
      </c>
    </row>
    <row r="2" spans="1:30" hidden="1">
      <c r="A2" s="45"/>
      <c r="B2" s="48"/>
      <c r="C2" s="45"/>
      <c r="D2" s="39"/>
      <c r="E2" s="45"/>
      <c r="F2" s="46"/>
      <c r="G2" s="46"/>
      <c r="H2" s="46"/>
      <c r="I2" s="46"/>
      <c r="J2" s="46"/>
      <c r="K2" s="46"/>
      <c r="L2" s="46">
        <f>[Montant]*10.8%</f>
        <v>0</v>
      </c>
      <c r="M2" s="46"/>
      <c r="N2" s="47">
        <f>SUM(Tableau1[[#This Row],[Montant]:[CNV]])</f>
        <v>0</v>
      </c>
    </row>
    <row r="3" spans="1:30">
      <c r="A3" s="2" t="s">
        <v>32</v>
      </c>
      <c r="B3" s="55"/>
      <c r="F3" s="2">
        <f>SUBTOTAL(109,[Montant])</f>
        <v>0</v>
      </c>
      <c r="G3" s="2">
        <f>SUBTOTAL(109,[Restauration])</f>
        <v>0</v>
      </c>
      <c r="H3" s="2">
        <f>SUBTOTAL(109,[Transport / taxis])</f>
        <v>0</v>
      </c>
      <c r="I3" s="2">
        <f>SUBTOTAL(109,[Hébergement])</f>
        <v>0</v>
      </c>
      <c r="J3" s="2">
        <f>SUBTOTAL(109,[Catering])</f>
        <v>0</v>
      </c>
      <c r="K3" s="2">
        <f>SUBTOTAL(109,[Sécurité])</f>
        <v>0</v>
      </c>
      <c r="L3" s="2">
        <f>SUBTOTAL(109,[SACEM])</f>
        <v>0</v>
      </c>
      <c r="M3" s="2">
        <f>SUBTOTAL(109,[CNV])</f>
        <v>0</v>
      </c>
      <c r="N3" s="2">
        <f>SUBTOTAL(109,[TOTAL])</f>
        <v>0</v>
      </c>
    </row>
    <row r="32" spans="1:14">
      <c r="A32" s="3"/>
      <c r="B32" s="3"/>
      <c r="C32" s="3"/>
      <c r="D32" s="11"/>
      <c r="E32" s="16"/>
      <c r="F32" s="14"/>
      <c r="G32" s="3"/>
      <c r="H32" s="3"/>
      <c r="I32" s="3"/>
      <c r="J32" s="3"/>
      <c r="K32" s="3"/>
      <c r="L32" s="3"/>
      <c r="M32" s="3"/>
      <c r="N32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theme="9" tint="0.39997558519241921"/>
  </sheetPr>
  <dimension ref="A1:AD31"/>
  <sheetViews>
    <sheetView zoomScale="80" zoomScaleNormal="80" workbookViewId="0">
      <selection activeCell="D8" sqref="D8"/>
    </sheetView>
  </sheetViews>
  <sheetFormatPr baseColWidth="10" defaultRowHeight="15.75"/>
  <cols>
    <col min="1" max="1" width="22.5" customWidth="1"/>
    <col min="2" max="2" width="12" customWidth="1"/>
    <col min="3" max="3" width="11.5" customWidth="1"/>
    <col min="4" max="4" width="42.5" style="10" customWidth="1"/>
    <col min="5" max="14" width="15" customWidth="1"/>
  </cols>
  <sheetData>
    <row r="1" spans="1:30" ht="45.75" thickBot="1">
      <c r="A1" s="5" t="s">
        <v>0</v>
      </c>
      <c r="B1" s="5" t="s">
        <v>1</v>
      </c>
      <c r="C1" s="8" t="s">
        <v>2</v>
      </c>
      <c r="D1" s="8" t="s">
        <v>25</v>
      </c>
      <c r="E1" s="6" t="s">
        <v>22</v>
      </c>
      <c r="F1" s="6" t="s">
        <v>21</v>
      </c>
      <c r="G1" s="6" t="s">
        <v>3</v>
      </c>
      <c r="H1" s="6" t="s">
        <v>4</v>
      </c>
      <c r="I1" s="6" t="s">
        <v>23</v>
      </c>
      <c r="J1" s="6" t="s">
        <v>5</v>
      </c>
      <c r="K1" s="6" t="s">
        <v>6</v>
      </c>
      <c r="L1" s="6" t="s">
        <v>7</v>
      </c>
      <c r="M1" s="6" t="s">
        <v>8</v>
      </c>
      <c r="N1" s="7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X1" s="1" t="s">
        <v>17</v>
      </c>
      <c r="Y1" s="1" t="s">
        <v>12</v>
      </c>
      <c r="Z1" s="1" t="s">
        <v>18</v>
      </c>
      <c r="AA1" s="1" t="s">
        <v>19</v>
      </c>
      <c r="AB1" s="1" t="s">
        <v>16</v>
      </c>
      <c r="AD1" s="1" t="s">
        <v>20</v>
      </c>
    </row>
    <row r="2" spans="1:30" hidden="1">
      <c r="A2" s="41"/>
      <c r="B2" s="44"/>
      <c r="C2" s="42"/>
      <c r="D2" s="39"/>
      <c r="E2" s="41"/>
      <c r="F2" s="43"/>
      <c r="G2" s="43"/>
      <c r="H2" s="43"/>
      <c r="I2" s="43"/>
      <c r="J2" s="43"/>
      <c r="K2" s="43"/>
      <c r="L2" s="43">
        <f>[Montant]*10.8%</f>
        <v>0</v>
      </c>
      <c r="M2" s="43"/>
      <c r="N2" s="43">
        <f>SUM(Tableau2[[#This Row],[Montant]:[CNV]])</f>
        <v>0</v>
      </c>
    </row>
    <row r="3" spans="1:30">
      <c r="A3" s="62" t="s">
        <v>32</v>
      </c>
      <c r="B3" s="63"/>
      <c r="C3" s="62"/>
      <c r="D3" s="64"/>
      <c r="E3" s="62"/>
      <c r="F3" s="65"/>
      <c r="G3" s="65"/>
      <c r="H3" s="65"/>
      <c r="I3" s="65"/>
      <c r="J3" s="65"/>
      <c r="K3" s="65"/>
      <c r="L3" s="65"/>
      <c r="M3" s="65"/>
      <c r="N3" s="66">
        <f>SUBTOTAL(109,[TOTAL])</f>
        <v>0</v>
      </c>
    </row>
    <row r="31" spans="4:4">
      <c r="D31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5" tint="0.39997558519241921"/>
  </sheetPr>
  <dimension ref="A1:AD30"/>
  <sheetViews>
    <sheetView zoomScale="80" zoomScaleNormal="80" workbookViewId="0">
      <selection activeCell="D1" sqref="D1"/>
    </sheetView>
  </sheetViews>
  <sheetFormatPr baseColWidth="10" defaultRowHeight="15.75"/>
  <cols>
    <col min="1" max="1" width="22.5" customWidth="1"/>
    <col min="2" max="2" width="12" customWidth="1"/>
    <col min="3" max="3" width="11.5" customWidth="1"/>
    <col min="4" max="4" width="42.5" style="10" customWidth="1"/>
    <col min="5" max="14" width="15" customWidth="1"/>
  </cols>
  <sheetData>
    <row r="1" spans="1:30" s="49" customFormat="1" ht="45.75" thickBot="1">
      <c r="A1" s="5" t="s">
        <v>0</v>
      </c>
      <c r="B1" s="5" t="s">
        <v>1</v>
      </c>
      <c r="C1" s="8" t="s">
        <v>2</v>
      </c>
      <c r="D1" s="8" t="s">
        <v>25</v>
      </c>
      <c r="E1" s="6" t="s">
        <v>22</v>
      </c>
      <c r="F1" s="6" t="s">
        <v>21</v>
      </c>
      <c r="G1" s="6" t="s">
        <v>3</v>
      </c>
      <c r="H1" s="6" t="s">
        <v>4</v>
      </c>
      <c r="I1" s="6" t="s">
        <v>23</v>
      </c>
      <c r="J1" s="6" t="s">
        <v>5</v>
      </c>
      <c r="K1" s="6" t="s">
        <v>6</v>
      </c>
      <c r="L1" s="6" t="s">
        <v>7</v>
      </c>
      <c r="M1" s="6" t="s">
        <v>8</v>
      </c>
      <c r="N1" s="7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X1" s="1" t="s">
        <v>17</v>
      </c>
      <c r="Y1" s="1" t="s">
        <v>12</v>
      </c>
      <c r="Z1" s="1" t="s">
        <v>18</v>
      </c>
      <c r="AA1" s="1" t="s">
        <v>19</v>
      </c>
      <c r="AB1" s="1" t="s">
        <v>16</v>
      </c>
      <c r="AD1" s="1" t="s">
        <v>20</v>
      </c>
    </row>
    <row r="2" spans="1:30" hidden="1">
      <c r="A2" s="2"/>
      <c r="B2" s="4"/>
      <c r="C2" s="2"/>
      <c r="D2" s="9"/>
      <c r="E2" s="2"/>
      <c r="F2" s="13"/>
      <c r="G2" s="13"/>
      <c r="H2" s="13"/>
      <c r="I2" s="13"/>
      <c r="J2" s="13"/>
      <c r="K2" s="13"/>
      <c r="L2" s="13">
        <f>[Montant]*10.8%</f>
        <v>0</v>
      </c>
      <c r="M2" s="13"/>
      <c r="N2" s="38">
        <f>SUM(Tableau3[[#This Row],[Montant]:[CNV]])</f>
        <v>0</v>
      </c>
    </row>
    <row r="3" spans="1:30">
      <c r="A3" s="2" t="s">
        <v>32</v>
      </c>
      <c r="B3" s="4"/>
      <c r="C3" s="2"/>
      <c r="D3" s="9"/>
      <c r="E3" s="2"/>
      <c r="F3" s="56"/>
      <c r="G3" s="56"/>
      <c r="H3" s="56"/>
      <c r="I3" s="56"/>
      <c r="J3" s="56"/>
      <c r="K3" s="56"/>
      <c r="L3" s="56"/>
      <c r="M3" s="56"/>
      <c r="N3" s="57">
        <f>SUBTOTAL(109,[TOTAL])</f>
        <v>0</v>
      </c>
    </row>
    <row r="30" spans="4:4">
      <c r="D30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7030A0"/>
  </sheetPr>
  <dimension ref="A1:AD32"/>
  <sheetViews>
    <sheetView zoomScale="80" zoomScaleNormal="80" workbookViewId="0"/>
  </sheetViews>
  <sheetFormatPr baseColWidth="10" defaultRowHeight="15.75"/>
  <cols>
    <col min="1" max="1" width="22.5" customWidth="1"/>
    <col min="2" max="2" width="12" customWidth="1"/>
    <col min="3" max="3" width="11.5" customWidth="1"/>
    <col min="4" max="4" width="42.5" style="10" customWidth="1"/>
    <col min="5" max="14" width="15" customWidth="1"/>
  </cols>
  <sheetData>
    <row r="1" spans="1:30" s="49" customFormat="1" ht="45.75" thickBot="1">
      <c r="A1" s="5" t="s">
        <v>0</v>
      </c>
      <c r="B1" s="5" t="s">
        <v>1</v>
      </c>
      <c r="C1" s="8" t="s">
        <v>2</v>
      </c>
      <c r="D1" s="8" t="s">
        <v>25</v>
      </c>
      <c r="E1" s="6" t="s">
        <v>22</v>
      </c>
      <c r="F1" s="6" t="s">
        <v>21</v>
      </c>
      <c r="G1" s="6" t="s">
        <v>3</v>
      </c>
      <c r="H1" s="6" t="s">
        <v>4</v>
      </c>
      <c r="I1" s="6" t="s">
        <v>23</v>
      </c>
      <c r="J1" s="6" t="s">
        <v>5</v>
      </c>
      <c r="K1" s="6" t="s">
        <v>6</v>
      </c>
      <c r="L1" s="6" t="s">
        <v>7</v>
      </c>
      <c r="M1" s="6" t="s">
        <v>8</v>
      </c>
      <c r="N1" s="7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X1" s="1" t="s">
        <v>17</v>
      </c>
      <c r="Y1" s="1" t="s">
        <v>12</v>
      </c>
      <c r="Z1" s="1" t="s">
        <v>18</v>
      </c>
      <c r="AA1" s="1" t="s">
        <v>19</v>
      </c>
      <c r="AB1" s="1" t="s">
        <v>16</v>
      </c>
      <c r="AD1" s="1" t="s">
        <v>20</v>
      </c>
    </row>
    <row r="2" spans="1:30" hidden="1">
      <c r="A2" s="2"/>
      <c r="B2" s="4"/>
      <c r="C2" s="2"/>
      <c r="D2" s="9"/>
      <c r="E2" s="2"/>
      <c r="F2" s="13"/>
      <c r="G2" s="13"/>
      <c r="H2" s="13"/>
      <c r="I2" s="13"/>
      <c r="J2" s="13"/>
      <c r="K2" s="13"/>
      <c r="L2" s="13">
        <f>[Montant]*10.8%</f>
        <v>0</v>
      </c>
      <c r="M2" s="13"/>
      <c r="N2" s="38"/>
    </row>
    <row r="3" spans="1:30">
      <c r="A3" s="2" t="s">
        <v>32</v>
      </c>
      <c r="B3" s="4"/>
      <c r="C3" s="2"/>
      <c r="D3" s="9"/>
      <c r="E3" s="2"/>
      <c r="F3" s="56"/>
      <c r="G3" s="56"/>
      <c r="H3" s="56"/>
      <c r="I3" s="56"/>
      <c r="J3" s="56"/>
      <c r="K3" s="56"/>
      <c r="L3" s="56"/>
      <c r="M3" s="56"/>
      <c r="N3" s="58">
        <f>SUBTOTAL(103,[TOTAL])</f>
        <v>0</v>
      </c>
    </row>
    <row r="20" spans="4:4">
      <c r="D20" s="40" t="s">
        <v>36</v>
      </c>
    </row>
    <row r="32" spans="4:4">
      <c r="D32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46</vt:i4>
      </vt:variant>
    </vt:vector>
  </HeadingPairs>
  <TitlesOfParts>
    <vt:vector size="52" baseType="lpstr">
      <vt:lpstr>Formulaire</vt:lpstr>
      <vt:lpstr>Totaux</vt:lpstr>
      <vt:lpstr>Jan-Mars</vt:lpstr>
      <vt:lpstr>Festival</vt:lpstr>
      <vt:lpstr>Avril-Juil</vt:lpstr>
      <vt:lpstr>Sept-Déc</vt:lpstr>
      <vt:lpstr>catering1</vt:lpstr>
      <vt:lpstr>catering2</vt:lpstr>
      <vt:lpstr>catering3</vt:lpstr>
      <vt:lpstr>catering4</vt:lpstr>
      <vt:lpstr>cnva1</vt:lpstr>
      <vt:lpstr>cnvb</vt:lpstr>
      <vt:lpstr>cnvcc</vt:lpstr>
      <vt:lpstr>cnvd</vt:lpstr>
      <vt:lpstr>date1</vt:lpstr>
      <vt:lpstr>date2</vt:lpstr>
      <vt:lpstr>etatcom1</vt:lpstr>
      <vt:lpstr>etatcom2</vt:lpstr>
      <vt:lpstr>etatcom3</vt:lpstr>
      <vt:lpstr>etatcom4</vt:lpstr>
      <vt:lpstr>groupes1</vt:lpstr>
      <vt:lpstr>groupes2</vt:lpstr>
      <vt:lpstr>hebergement1</vt:lpstr>
      <vt:lpstr>hebergement2</vt:lpstr>
      <vt:lpstr>hebergement3</vt:lpstr>
      <vt:lpstr>hebergement4</vt:lpstr>
      <vt:lpstr>input1</vt:lpstr>
      <vt:lpstr>montant1</vt:lpstr>
      <vt:lpstr>montant2</vt:lpstr>
      <vt:lpstr>montant3</vt:lpstr>
      <vt:lpstr>montant4</vt:lpstr>
      <vt:lpstr>resto1</vt:lpstr>
      <vt:lpstr>resto2</vt:lpstr>
      <vt:lpstr>resto3</vt:lpstr>
      <vt:lpstr>resto4</vt:lpstr>
      <vt:lpstr>sacem1</vt:lpstr>
      <vt:lpstr>sacem2</vt:lpstr>
      <vt:lpstr>sacem3</vt:lpstr>
      <vt:lpstr>sacem4</vt:lpstr>
      <vt:lpstr>securite1</vt:lpstr>
      <vt:lpstr>securite2</vt:lpstr>
      <vt:lpstr>securite3</vt:lpstr>
      <vt:lpstr>securite4</vt:lpstr>
      <vt:lpstr>total1</vt:lpstr>
      <vt:lpstr>total2</vt:lpstr>
      <vt:lpstr>total3</vt:lpstr>
      <vt:lpstr>total4</vt:lpstr>
      <vt:lpstr>transporttaxi1</vt:lpstr>
      <vt:lpstr>transporttaxi2</vt:lpstr>
      <vt:lpstr>transporttaxi3</vt:lpstr>
      <vt:lpstr>transporttaxi4</vt:lpstr>
      <vt:lpstr>typeremun1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Agathe</cp:lastModifiedBy>
  <dcterms:created xsi:type="dcterms:W3CDTF">2021-02-12T15:32:16Z</dcterms:created>
  <dcterms:modified xsi:type="dcterms:W3CDTF">2021-02-22T12:04:24Z</dcterms:modified>
</cp:coreProperties>
</file>