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S:\Chevaux\"/>
    </mc:Choice>
  </mc:AlternateContent>
  <xr:revisionPtr revIDLastSave="0" documentId="13_ncr:1_{1165E3FA-3384-447A-87DD-4EA3EB03810A}" xr6:coauthVersionLast="47" xr6:coauthVersionMax="47" xr10:uidLastSave="{00000000-0000-0000-0000-000000000000}"/>
  <bookViews>
    <workbookView xWindow="11412" yWindow="5844" windowWidth="23700" windowHeight="14244" xr2:uid="{0867FAD5-E53D-4E50-BF66-3DF197AAF3A8}"/>
  </bookViews>
  <sheets>
    <sheet name="Alimentation" sheetId="1" r:id="rId1"/>
    <sheet name="Stock" sheetId="2" r:id="rId2"/>
  </sheets>
  <definedNames>
    <definedName name="Colz_Hiver">Stock!$E$19</definedName>
    <definedName name="Colza_Automne">Stock!$D$86</definedName>
    <definedName name="Colza_Hiver">Stock!$J$8</definedName>
    <definedName name="Fiber_Automne">Stock!$D$85</definedName>
    <definedName name="Floc_Hiver">Stock!$E$18</definedName>
    <definedName name="Granulés_Automne">Stock!$D$83</definedName>
    <definedName name="Granulés_Hiver">Stock!$E$16</definedName>
    <definedName name="GrMarion_Automne">Stock!$D$88</definedName>
    <definedName name="GrMarion_Hiver">Stock!$E$21</definedName>
    <definedName name="Lino_Automne">Stock!$D$84</definedName>
    <definedName name="Lino_Hiver">Stock!$E$17</definedName>
    <definedName name="Minfirst_Automne">Stock!$D$87</definedName>
    <definedName name="Minfirst_Hiver">Stock!$E$20</definedName>
    <definedName name="Orge_Automne">Stock!$D$81</definedName>
    <definedName name="Orge_Hiver">Stock!$E$14</definedName>
    <definedName name="Pulpe_Automne">Stock!$D$82</definedName>
    <definedName name="Pulpe_Hiver">Stock!$E$15</definedName>
    <definedName name="Résultat">Stock!$J$8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2" l="1"/>
  <c r="G10" i="2"/>
  <c r="F10" i="2"/>
  <c r="E10" i="2"/>
  <c r="D10" i="2"/>
  <c r="C10" i="2"/>
  <c r="B10" i="2"/>
  <c r="H9" i="2"/>
  <c r="G9" i="2"/>
  <c r="F9" i="2"/>
  <c r="E9" i="2"/>
  <c r="D9" i="2"/>
  <c r="C9" i="2"/>
  <c r="B9" i="2"/>
  <c r="H8" i="2"/>
  <c r="G8" i="2"/>
  <c r="F8" i="2"/>
  <c r="E8" i="2"/>
  <c r="D8" i="2"/>
  <c r="C8" i="2"/>
  <c r="B8" i="2"/>
  <c r="H7" i="2"/>
  <c r="G7" i="2"/>
  <c r="F7" i="2"/>
  <c r="E7" i="2"/>
  <c r="D7" i="2"/>
  <c r="C7" i="2"/>
  <c r="B7" i="2"/>
  <c r="H6" i="2"/>
  <c r="G6" i="2"/>
  <c r="F6" i="2"/>
  <c r="E6" i="2"/>
  <c r="D6" i="2"/>
  <c r="C6" i="2"/>
  <c r="B6" i="2"/>
  <c r="H5" i="2"/>
  <c r="G5" i="2"/>
  <c r="F5" i="2"/>
  <c r="E5" i="2"/>
  <c r="D5" i="2"/>
  <c r="C5" i="2"/>
  <c r="C4" i="2"/>
  <c r="B5" i="2"/>
  <c r="H4" i="2"/>
  <c r="G4" i="2"/>
  <c r="F4" i="2"/>
  <c r="E4" i="2"/>
  <c r="D4" i="2"/>
  <c r="B4" i="2"/>
  <c r="D3" i="2"/>
  <c r="E3" i="2"/>
  <c r="F3" i="2"/>
  <c r="G3" i="2"/>
  <c r="H3" i="2"/>
  <c r="C3" i="2"/>
  <c r="B3" i="2"/>
  <c r="I10" i="2" l="1"/>
  <c r="J10" i="2" s="1"/>
  <c r="I9" i="2"/>
  <c r="J9" i="2" s="1" a="1"/>
  <c r="J9" i="2" s="1"/>
  <c r="I8" i="2"/>
  <c r="J8" i="2" s="1" a="1"/>
  <c r="J8" i="2" s="1"/>
  <c r="I7" i="2"/>
  <c r="J7" i="2" s="1"/>
  <c r="I6" i="2"/>
  <c r="J6" i="2" s="1"/>
  <c r="I5" i="2"/>
  <c r="J5" i="2" s="1"/>
  <c r="I4" i="2"/>
  <c r="J4" i="2" s="1"/>
  <c r="I3" i="2"/>
  <c r="J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<sst xmlns="http://schemas.openxmlformats.org/spreadsheetml/2006/main" count="71" uniqueCount="48">
  <si>
    <t>M</t>
  </si>
  <si>
    <t>Glmpc</t>
  </si>
  <si>
    <t>Flm</t>
  </si>
  <si>
    <t>fmp</t>
  </si>
  <si>
    <t>dm</t>
  </si>
  <si>
    <t>J</t>
  </si>
  <si>
    <t>GENESIS</t>
  </si>
  <si>
    <t>LOUSTIC</t>
  </si>
  <si>
    <t>KITTIE</t>
  </si>
  <si>
    <t>MANZA</t>
  </si>
  <si>
    <t>DADDY</t>
  </si>
  <si>
    <t>JOLIE</t>
  </si>
  <si>
    <t>QUICK</t>
  </si>
  <si>
    <t>Génésis</t>
  </si>
  <si>
    <t>Loustic</t>
  </si>
  <si>
    <t>Kittie</t>
  </si>
  <si>
    <t>Manzanilla</t>
  </si>
  <si>
    <t>Daddy</t>
  </si>
  <si>
    <t>Jolie Dame</t>
  </si>
  <si>
    <t>Quick</t>
  </si>
  <si>
    <t>Totaux
doses</t>
  </si>
  <si>
    <t>Qté 
utilisée (kg)</t>
  </si>
  <si>
    <t>Pulpe (p)</t>
  </si>
  <si>
    <t>Granulés foin (G)</t>
  </si>
  <si>
    <t>Linolus (L)</t>
  </si>
  <si>
    <t>Fiber / Floc (F)</t>
  </si>
  <si>
    <t xml:space="preserve">Colza (c) </t>
  </si>
  <si>
    <t>Minfirst (m)</t>
  </si>
  <si>
    <t>Orge (a)</t>
  </si>
  <si>
    <t>Gr Complets</t>
  </si>
  <si>
    <t>Orge Aplati</t>
  </si>
  <si>
    <t>a</t>
  </si>
  <si>
    <t>Pulpe (freedom
ou Berry)</t>
  </si>
  <si>
    <t>p</t>
  </si>
  <si>
    <t>Granulés foin</t>
  </si>
  <si>
    <t>G</t>
  </si>
  <si>
    <t>Linoluz</t>
  </si>
  <si>
    <t>L</t>
  </si>
  <si>
    <t>Floc / fiber</t>
  </si>
  <si>
    <t>F</t>
  </si>
  <si>
    <t>Colza</t>
  </si>
  <si>
    <t>c</t>
  </si>
  <si>
    <t>Minfirst</t>
  </si>
  <si>
    <t>m</t>
  </si>
  <si>
    <t>d</t>
  </si>
  <si>
    <t>S</t>
  </si>
  <si>
    <t>D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</si>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</sst>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7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6" fontId="0" fillId="0" borderId="3" xfId="0" applyNumberFormat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customXml" Target="../ink/ink7.xml"/><Relationship Id="rId3" Type="http://schemas.openxmlformats.org/officeDocument/2006/relationships/customXml" Target="../ink/ink2.xml"/><Relationship Id="rId7" Type="http://schemas.openxmlformats.org/officeDocument/2006/relationships/customXml" Target="../ink/ink4.xml"/><Relationship Id="rId12" Type="http://schemas.openxmlformats.org/officeDocument/2006/relationships/customXml" Target="../ink/ink6.xml"/><Relationship Id="rId17" Type="http://schemas.openxmlformats.org/officeDocument/2006/relationships/customXml" Target="../ink/ink11.xml"/><Relationship Id="rId2" Type="http://schemas.openxmlformats.org/officeDocument/2006/relationships/image" Target="../media/image70.png"/><Relationship Id="rId16" Type="http://schemas.openxmlformats.org/officeDocument/2006/relationships/customXml" Target="../ink/ink10.xml"/><Relationship Id="rId1" Type="http://schemas.openxmlformats.org/officeDocument/2006/relationships/customXml" Target="../ink/ink1.xml"/><Relationship Id="rId6" Type="http://schemas.openxmlformats.org/officeDocument/2006/relationships/image" Target="../media/image9.png"/><Relationship Id="rId11" Type="http://schemas.openxmlformats.org/officeDocument/2006/relationships/customXml" Target="../ink/ink5.xml"/><Relationship Id="rId15" Type="http://schemas.openxmlformats.org/officeDocument/2006/relationships/customXml" Target="../ink/ink9.xml"/><Relationship Id="rId10" Type="http://schemas.openxmlformats.org/officeDocument/2006/relationships/image" Target="../media/image12.png"/><Relationship Id="rId4" Type="http://schemas.openxmlformats.org/officeDocument/2006/relationships/customXml" Target="../ink/ink3.xml"/><Relationship Id="rId14" Type="http://schemas.openxmlformats.org/officeDocument/2006/relationships/customXml" Target="../ink/ink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101130</xdr:rowOff>
    </xdr:from>
    <xdr:to>
      <xdr:col>10</xdr:col>
      <xdr:colOff>39214</xdr:colOff>
      <xdr:row>0</xdr:row>
      <xdr:rowOff>137183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27AC904A-9C61-4ADC-84C5-D1A98A45D44A}"/>
                </a:ext>
              </a:extLst>
            </xdr14:cNvPr>
            <xdr14:cNvContentPartPr/>
          </xdr14:nvContentPartPr>
          <xdr14:nvPr macro=""/>
          <xdr14:xfrm>
            <a:off x="8126280" y="1910880"/>
            <a:ext cx="26280" cy="2448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994CC7C4-0664-4B16-825B-205F611318B4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8117640" y="1901880"/>
              <a:ext cx="43920" cy="4212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10</xdr:col>
      <xdr:colOff>0</xdr:colOff>
      <xdr:row>0</xdr:row>
      <xdr:rowOff>101130</xdr:rowOff>
    </xdr:from>
    <xdr:ext cx="39214" cy="36053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01025E77-D7A2-4C85-99C4-3E38F39A14F1}"/>
                </a:ext>
              </a:extLst>
            </xdr14:cNvPr>
            <xdr14:cNvContentPartPr/>
          </xdr14:nvContentPartPr>
          <xdr14:nvPr macro=""/>
          <xdr14:xfrm>
            <a:off x="8126280" y="1910880"/>
            <a:ext cx="26280" cy="2448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994CC7C4-0664-4B16-825B-205F611318B4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8117640" y="1901880"/>
              <a:ext cx="43920" cy="42120"/>
            </a:xfrm>
            <a:prstGeom prst="rect">
              <a:avLst/>
            </a:prstGeom>
          </xdr:spPr>
        </xdr:pic>
      </mc:Fallback>
    </mc:AlternateContent>
    <xdr:clientData/>
  </xdr:oneCellAnchor>
  <xdr:twoCellAnchor editAs="oneCell">
    <xdr:from>
      <xdr:col>4</xdr:col>
      <xdr:colOff>400492</xdr:colOff>
      <xdr:row>0</xdr:row>
      <xdr:rowOff>0</xdr:rowOff>
    </xdr:from>
    <xdr:to>
      <xdr:col>4</xdr:col>
      <xdr:colOff>421245</xdr:colOff>
      <xdr:row>0</xdr:row>
      <xdr:rowOff>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9A382134-DFD8-49D0-86A9-A60C4B60DDEB}"/>
                </a:ext>
              </a:extLst>
            </xdr14:cNvPr>
            <xdr14:cNvContentPartPr/>
          </xdr14:nvContentPartPr>
          <xdr14:nvPr macro=""/>
          <xdr14:xfrm>
            <a:off x="3653280" y="4309920"/>
            <a:ext cx="37080" cy="3312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BD014AC3-139B-6281-4F59-3CEEFAD22893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3644640" y="4301280"/>
              <a:ext cx="54720" cy="5076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</xdr:col>
      <xdr:colOff>636652</xdr:colOff>
      <xdr:row>0</xdr:row>
      <xdr:rowOff>0</xdr:rowOff>
    </xdr:from>
    <xdr:to>
      <xdr:col>4</xdr:col>
      <xdr:colOff>648172</xdr:colOff>
      <xdr:row>0</xdr:row>
      <xdr:rowOff>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1DEE1251-1133-4030-A01E-21C94A260916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937D1824-009F-4E26-8013-9586187FA18F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D395E662-C592-495F-B093-F305E1A16254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ADD42F1A-A652-4F83-BE8F-23FC986572C9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F017639F-E8B9-4509-93CD-87C617E12745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101335A7-F8A2-4BD0-AFC9-3C8680C8F9F8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6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FC37590A-FCB0-4CE2-AD66-164DAEC87AA4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6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7F82DFBE-A867-4590-93DD-26C642886621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07:49.05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5 67 2816,'-4'-20'1056,"12"20"-832,-1-7-64,2 5 64,-2-5-160,0 0-96,4 0 0,-3 4 320,-1-4-192,-3 3-288,0 1 96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07:49.05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5 67 2816,'-4'-20'1056,"12"20"-832,-1-7-64,2 5 64,-2-5-160,0 0-96,4 0 0,-3 4 320,-1-4-192,-3 3-288,0 1 96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2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27 69 8800,'-14'20'3264,"6"-17"-2528,4-6-128,12 3-672,4-7-32,2 0 32,5-5-800,3-17 480,4-4-6176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3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4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9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2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672D8-84C4-4795-B851-A9B83732FE26}">
  <dimension ref="A1:I19"/>
  <sheetViews>
    <sheetView tabSelected="1" workbookViewId="0">
      <selection activeCell="G16" sqref="G16"/>
    </sheetView>
  </sheetViews>
  <sheetFormatPr baseColWidth="10" defaultRowHeight="14.4" x14ac:dyDescent="0.3"/>
  <cols>
    <col min="1" max="1" width="2.6640625" style="10" bestFit="1" customWidth="1"/>
  </cols>
  <sheetData>
    <row r="1" spans="1:9" x14ac:dyDescent="0.3"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</row>
    <row r="2" spans="1:9" x14ac:dyDescent="0.3">
      <c r="A2" s="1" t="s">
        <v>0</v>
      </c>
      <c r="B2" s="2">
        <v>45231</v>
      </c>
      <c r="C2" s="1" t="s">
        <v>1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4</v>
      </c>
      <c r="I2" s="1" t="s">
        <v>2</v>
      </c>
    </row>
    <row r="3" spans="1:9" x14ac:dyDescent="0.3">
      <c r="A3" s="1" t="s">
        <v>5</v>
      </c>
      <c r="B3" s="2">
        <v>45232</v>
      </c>
      <c r="C3" s="1" t="s">
        <v>1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4</v>
      </c>
      <c r="I3" s="1" t="s">
        <v>2</v>
      </c>
    </row>
    <row r="4" spans="1:9" x14ac:dyDescent="0.3">
      <c r="A4" s="1" t="s">
        <v>47</v>
      </c>
      <c r="B4" s="2">
        <v>45233</v>
      </c>
      <c r="C4" s="12"/>
      <c r="D4" s="12"/>
      <c r="E4" s="12"/>
      <c r="F4" s="12"/>
      <c r="G4" s="12"/>
      <c r="H4" s="12"/>
      <c r="I4" s="12"/>
    </row>
    <row r="5" spans="1:9" x14ac:dyDescent="0.3">
      <c r="A5" s="1" t="s">
        <v>45</v>
      </c>
      <c r="B5" s="2">
        <v>45234</v>
      </c>
      <c r="C5" s="12"/>
      <c r="D5" s="12"/>
      <c r="E5" s="12"/>
      <c r="F5" s="12"/>
      <c r="G5" s="12"/>
      <c r="H5" s="12"/>
      <c r="I5" s="12"/>
    </row>
    <row r="6" spans="1:9" x14ac:dyDescent="0.3">
      <c r="A6" s="1" t="s">
        <v>46</v>
      </c>
      <c r="B6" s="2">
        <v>45235</v>
      </c>
      <c r="C6" s="12"/>
      <c r="D6" s="12"/>
      <c r="E6" s="12"/>
      <c r="F6" s="12"/>
      <c r="G6" s="12"/>
      <c r="H6" s="12"/>
      <c r="I6" s="12"/>
    </row>
    <row r="7" spans="1:9" x14ac:dyDescent="0.3">
      <c r="A7" s="1" t="s">
        <v>37</v>
      </c>
      <c r="B7" s="2">
        <v>45236</v>
      </c>
      <c r="C7" s="12"/>
      <c r="D7" s="12"/>
      <c r="E7" s="12"/>
      <c r="F7" s="12"/>
      <c r="G7" s="12"/>
      <c r="H7" s="12"/>
      <c r="I7" s="12"/>
    </row>
    <row r="8" spans="1:9" x14ac:dyDescent="0.3">
      <c r="A8" s="1" t="s">
        <v>0</v>
      </c>
      <c r="B8" s="2">
        <v>45237</v>
      </c>
      <c r="C8" s="12"/>
      <c r="D8" s="12"/>
      <c r="E8" s="12"/>
      <c r="F8" s="12"/>
      <c r="G8" s="12"/>
      <c r="H8" s="12"/>
      <c r="I8" s="12"/>
    </row>
    <row r="9" spans="1:9" x14ac:dyDescent="0.3">
      <c r="A9" s="1" t="s">
        <v>0</v>
      </c>
      <c r="B9" s="11">
        <v>45238</v>
      </c>
      <c r="C9" s="12"/>
      <c r="D9" s="12"/>
      <c r="E9" s="12"/>
      <c r="F9" s="12"/>
      <c r="G9" s="12"/>
      <c r="H9" s="12"/>
      <c r="I9" s="12"/>
    </row>
    <row r="10" spans="1:9" x14ac:dyDescent="0.3">
      <c r="A10" s="1" t="s">
        <v>5</v>
      </c>
      <c r="B10" s="2">
        <v>45239</v>
      </c>
      <c r="C10" s="12"/>
      <c r="D10" s="12"/>
      <c r="E10" s="12"/>
      <c r="F10" s="12"/>
      <c r="G10" s="12"/>
      <c r="H10" s="12"/>
      <c r="I10" s="12"/>
    </row>
    <row r="11" spans="1:9" x14ac:dyDescent="0.3">
      <c r="A11" s="1" t="s">
        <v>47</v>
      </c>
      <c r="B11" s="2">
        <v>45240</v>
      </c>
      <c r="C11" s="12"/>
      <c r="D11" s="12"/>
      <c r="E11" s="12"/>
      <c r="F11" s="12"/>
      <c r="G11" s="12"/>
      <c r="H11" s="12"/>
      <c r="I11" s="12"/>
    </row>
    <row r="12" spans="1:9" x14ac:dyDescent="0.3">
      <c r="A12" s="1" t="s">
        <v>45</v>
      </c>
      <c r="B12" s="2">
        <v>45241</v>
      </c>
      <c r="C12" s="12"/>
      <c r="D12" s="12"/>
      <c r="E12" s="12"/>
      <c r="F12" s="12"/>
      <c r="G12" s="12"/>
      <c r="H12" s="12"/>
      <c r="I12" s="12"/>
    </row>
    <row r="13" spans="1:9" x14ac:dyDescent="0.3">
      <c r="A13" s="1" t="s">
        <v>46</v>
      </c>
      <c r="B13" s="2">
        <v>45242</v>
      </c>
      <c r="C13" s="12"/>
      <c r="D13" s="12"/>
      <c r="E13" s="12"/>
      <c r="F13" s="12"/>
      <c r="G13" s="12"/>
      <c r="H13" s="12"/>
      <c r="I13" s="12"/>
    </row>
    <row r="14" spans="1:9" x14ac:dyDescent="0.3">
      <c r="A14" s="1" t="s">
        <v>37</v>
      </c>
      <c r="B14" s="2">
        <v>45243</v>
      </c>
      <c r="C14" s="12"/>
      <c r="D14" s="12"/>
      <c r="E14" s="12"/>
      <c r="F14" s="12"/>
      <c r="G14" s="12"/>
      <c r="H14" s="12"/>
      <c r="I14" s="12"/>
    </row>
    <row r="15" spans="1:9" x14ac:dyDescent="0.3">
      <c r="A15" s="1" t="s">
        <v>0</v>
      </c>
      <c r="B15" s="2">
        <v>45244</v>
      </c>
      <c r="C15" s="12"/>
      <c r="D15" s="12"/>
      <c r="E15" s="12"/>
      <c r="F15" s="12"/>
      <c r="G15" s="12"/>
      <c r="H15" s="12"/>
      <c r="I15" s="12"/>
    </row>
    <row r="16" spans="1:9" x14ac:dyDescent="0.3">
      <c r="A16" s="1" t="s">
        <v>0</v>
      </c>
      <c r="B16" s="2">
        <v>45245</v>
      </c>
      <c r="C16" s="12"/>
      <c r="D16" s="12"/>
      <c r="E16" s="12"/>
      <c r="F16" s="12"/>
      <c r="G16" s="12"/>
      <c r="H16" s="12"/>
      <c r="I16" s="12"/>
    </row>
    <row r="17" spans="1:9" x14ac:dyDescent="0.3">
      <c r="A17" s="1" t="s">
        <v>5</v>
      </c>
      <c r="B17" s="2">
        <v>45246</v>
      </c>
      <c r="C17" s="12"/>
      <c r="D17" s="12"/>
      <c r="E17" s="12"/>
      <c r="F17" s="12"/>
      <c r="G17" s="12"/>
      <c r="H17" s="12"/>
      <c r="I17" s="12"/>
    </row>
    <row r="18" spans="1:9" x14ac:dyDescent="0.3">
      <c r="A18" s="1" t="s">
        <v>47</v>
      </c>
      <c r="B18" s="2">
        <v>45247</v>
      </c>
      <c r="C18" s="12"/>
      <c r="D18" s="12"/>
      <c r="E18" s="12"/>
      <c r="F18" s="12"/>
      <c r="G18" s="12"/>
      <c r="H18" s="12"/>
      <c r="I18" s="12"/>
    </row>
    <row r="19" spans="1:9" x14ac:dyDescent="0.3">
      <c r="C19" s="12"/>
      <c r="D19" s="12"/>
      <c r="E19" s="12"/>
      <c r="F19" s="12"/>
      <c r="G19" s="12"/>
      <c r="H19" s="12"/>
      <c r="I19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B3226-EA59-46EE-BD68-D40596DA31BB}">
  <dimension ref="A1:J21"/>
  <sheetViews>
    <sheetView workbookViewId="0">
      <selection activeCell="J15" sqref="J15"/>
    </sheetView>
  </sheetViews>
  <sheetFormatPr baseColWidth="10" defaultRowHeight="14.4" outlineLevelRow="2" x14ac:dyDescent="0.3"/>
  <sheetData>
    <row r="1" spans="1:10" ht="29.25" customHeight="1" collapsed="1" x14ac:dyDescent="0.3">
      <c r="A1" s="3"/>
      <c r="B1" s="3" t="s">
        <v>13</v>
      </c>
      <c r="C1" s="3" t="s">
        <v>14</v>
      </c>
      <c r="D1" s="3" t="s">
        <v>15</v>
      </c>
      <c r="E1" s="3" t="s">
        <v>16</v>
      </c>
      <c r="F1" s="3" t="s">
        <v>17</v>
      </c>
      <c r="G1" s="3" t="s">
        <v>18</v>
      </c>
      <c r="H1" s="3" t="s">
        <v>19</v>
      </c>
      <c r="I1" s="7" t="s">
        <v>20</v>
      </c>
      <c r="J1" s="7" t="s">
        <v>21</v>
      </c>
    </row>
    <row r="2" spans="1:10" ht="15.75" customHeight="1" outlineLevel="2" x14ac:dyDescent="0.3">
      <c r="A2" s="5">
        <v>45231</v>
      </c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4" t="s">
        <v>28</v>
      </c>
      <c r="B3" s="1">
        <f>COUNTIF(Alimentation!C2:C12,"*a*")</f>
        <v>0</v>
      </c>
      <c r="C3" s="1">
        <f>COUNTIF(Alimentation!D2:D12,"a*")</f>
        <v>0</v>
      </c>
      <c r="D3" s="1">
        <f>COUNTIF(Alimentation!E2:E12,"*a*")</f>
        <v>0</v>
      </c>
      <c r="E3" s="1">
        <f>COUNTIF(Alimentation!F2:F12,"a*")</f>
        <v>0</v>
      </c>
      <c r="F3" s="1">
        <f>COUNTIF(Alimentation!G2:G12,"*a*")</f>
        <v>0</v>
      </c>
      <c r="G3" s="1">
        <f>COUNTIF(Alimentation!H2:H12,"a*")</f>
        <v>0</v>
      </c>
      <c r="H3" s="1">
        <f>COUNTIF(Alimentation!I2:I12,"*a*")</f>
        <v>0</v>
      </c>
      <c r="I3" s="1">
        <f>SUM(B3:H3)</f>
        <v>0</v>
      </c>
      <c r="J3" s="1">
        <f>I3*Orge_Hiver</f>
        <v>0</v>
      </c>
    </row>
    <row r="4" spans="1:10" x14ac:dyDescent="0.3">
      <c r="A4" s="4" t="s">
        <v>22</v>
      </c>
      <c r="B4" s="1">
        <f>COUNTIF(Alimentation!C2:C12,"*p*")</f>
        <v>2</v>
      </c>
      <c r="C4" s="1">
        <f>COUNTIF(Alimentation!D2:D12,"*p*")</f>
        <v>2</v>
      </c>
      <c r="D4" s="1">
        <f>COUNTIF(Alimentation!E2:E12,"*p*")</f>
        <v>0</v>
      </c>
      <c r="E4" s="1">
        <f>COUNTIF(Alimentation!F2:F12,"p*")</f>
        <v>0</v>
      </c>
      <c r="F4" s="1">
        <f>COUNTIF(Alimentation!G2:G12,"*p*")</f>
        <v>0</v>
      </c>
      <c r="G4" s="1">
        <f>COUNTIF(Alimentation!H2:H12,"*p*")</f>
        <v>0</v>
      </c>
      <c r="H4" s="1">
        <f>COUNTIF(Alimentation!I2:I12,"*p*")</f>
        <v>0</v>
      </c>
      <c r="I4" s="1">
        <f>SUM(B4:H4)</f>
        <v>4</v>
      </c>
      <c r="J4" s="1">
        <f>I4*Pulpe_Hiver</f>
        <v>0.32</v>
      </c>
    </row>
    <row r="5" spans="1:10" x14ac:dyDescent="0.3">
      <c r="A5" s="4" t="s">
        <v>23</v>
      </c>
      <c r="B5" s="1">
        <f>COUNTIF(Alimentation!C2:C12,"*G*")</f>
        <v>2</v>
      </c>
      <c r="C5" s="1">
        <f>COUNTIF(Alimentation!D2:D12,"*G*")</f>
        <v>2</v>
      </c>
      <c r="D5" s="1">
        <f>COUNTIF(Alimentation!E2:E12,"*G*")</f>
        <v>0</v>
      </c>
      <c r="E5" s="1">
        <f>COUNTIF(Alimentation!F2:F12,"*G*")</f>
        <v>0</v>
      </c>
      <c r="F5" s="1">
        <f>COUNTIF(Alimentation!G2:G12,"*G*")</f>
        <v>0</v>
      </c>
      <c r="G5" s="1">
        <f>COUNTIF(Alimentation!H2:H12,"*G*")</f>
        <v>0</v>
      </c>
      <c r="H5" s="1">
        <f>COUNTIF(Alimentation!I2:I12,"*G*")</f>
        <v>0</v>
      </c>
      <c r="I5" s="1">
        <f>SUM(B5:H5)</f>
        <v>4</v>
      </c>
      <c r="J5" s="1">
        <f>I5*Granulés_Hiver</f>
        <v>12</v>
      </c>
    </row>
    <row r="6" spans="1:10" x14ac:dyDescent="0.3">
      <c r="A6" s="4" t="s">
        <v>24</v>
      </c>
      <c r="B6" s="1">
        <f>COUNTIF(Alimentation!C2:C12,"*L*")</f>
        <v>2</v>
      </c>
      <c r="C6" s="1">
        <f>COUNTIF(Alimentation!D2:D12,"*L*")</f>
        <v>2</v>
      </c>
      <c r="D6" s="1">
        <f>COUNTIF(Alimentation!E2:E12,"*L*")</f>
        <v>2</v>
      </c>
      <c r="E6" s="1">
        <f>COUNTIF(Alimentation!F2:F12,"*L*")</f>
        <v>0</v>
      </c>
      <c r="F6" s="1">
        <f>COUNTIF(Alimentation!G2:G12,"*L*")</f>
        <v>0</v>
      </c>
      <c r="G6" s="1">
        <f>COUNTIF(Alimentation!H2:H12,"*L*")</f>
        <v>0</v>
      </c>
      <c r="H6" s="1">
        <f>COUNTIF(Alimentation!I2:I12,"*L*")</f>
        <v>2</v>
      </c>
      <c r="I6" s="1">
        <f>SUM(B6:H6)</f>
        <v>8</v>
      </c>
      <c r="J6" s="1">
        <f>I6*Lino_Hiver</f>
        <v>8</v>
      </c>
    </row>
    <row r="7" spans="1:10" x14ac:dyDescent="0.3">
      <c r="A7" s="4" t="s">
        <v>25</v>
      </c>
      <c r="B7" s="1">
        <f>COUNTIF(Alimentation!C2:C12,"*F*")</f>
        <v>0</v>
      </c>
      <c r="C7" s="1">
        <f>COUNTIF(Alimentation!D2:D12,"*F*")</f>
        <v>0</v>
      </c>
      <c r="D7" s="1">
        <f>COUNTIF(Alimentation!E2:E12,"*F*")</f>
        <v>2</v>
      </c>
      <c r="E7" s="1">
        <f>COUNTIF(Alimentation!F2:F12,"*F*")</f>
        <v>2</v>
      </c>
      <c r="F7" s="1">
        <f>COUNTIF(Alimentation!G2:G12,"*F*")</f>
        <v>0</v>
      </c>
      <c r="G7" s="1">
        <f>COUNTIF(Alimentation!H2:H12,"*F*")</f>
        <v>0</v>
      </c>
      <c r="H7" s="1">
        <f>COUNTIF(Alimentation!I2:I12,"*F*")</f>
        <v>2</v>
      </c>
      <c r="I7" s="1">
        <f>SUM(B7:H7)</f>
        <v>6</v>
      </c>
      <c r="J7" s="1">
        <f>I7*Floc_Hiver</f>
        <v>12</v>
      </c>
    </row>
    <row r="8" spans="1:10" x14ac:dyDescent="0.3">
      <c r="A8" s="4" t="s">
        <v>26</v>
      </c>
      <c r="B8" s="1">
        <f>COUNTIF(Alimentation!C2:C12,"*c*")</f>
        <v>2</v>
      </c>
      <c r="C8" s="1">
        <f>COUNTIF(Alimentation!D2:D12,"*c*")</f>
        <v>2</v>
      </c>
      <c r="D8" s="1">
        <f>COUNTIF(Alimentation!E2:E12,"*c*")</f>
        <v>0</v>
      </c>
      <c r="E8" s="1">
        <f>COUNTIF(Alimentation!F2:F12,"*c*")</f>
        <v>0</v>
      </c>
      <c r="F8" s="1">
        <f>COUNTIF(Alimentation!G2:G12,"*c*")</f>
        <v>0</v>
      </c>
      <c r="G8" s="1">
        <f>COUNTIF(Alimentation!H2:H12,"*c*")</f>
        <v>0</v>
      </c>
      <c r="H8" s="1">
        <f>COUNTIF(Alimentation!I2:I12,"*c*")</f>
        <v>0</v>
      </c>
      <c r="I8" s="1">
        <f>SUM(B8:H8)</f>
        <v>4</v>
      </c>
      <c r="J8" s="1" cm="1">
        <f t="array" ref="J8">I8*Colz_Hiver</f>
        <v>0.24</v>
      </c>
    </row>
    <row r="9" spans="1:10" x14ac:dyDescent="0.3">
      <c r="A9" s="4" t="s">
        <v>27</v>
      </c>
      <c r="B9" s="1">
        <f>COUNTIF(Alimentation!C2:C12,"*m*")</f>
        <v>2</v>
      </c>
      <c r="C9" s="1">
        <f>COUNTIF(Alimentation!D2:D12,"*m*")</f>
        <v>2</v>
      </c>
      <c r="D9" s="1">
        <f>COUNTIF(Alimentation!E2:E12,"*m*")</f>
        <v>2</v>
      </c>
      <c r="E9" s="1">
        <f>COUNTIF(Alimentation!F2:F12,"*m*")</f>
        <v>2</v>
      </c>
      <c r="F9" s="1">
        <f>COUNTIF(Alimentation!G2:G12,"*m*")</f>
        <v>2</v>
      </c>
      <c r="G9" s="1">
        <f>COUNTIF(Alimentation!H2:H12,"*m*")</f>
        <v>2</v>
      </c>
      <c r="H9" s="1">
        <f>COUNTIF(Alimentation!I2:I12,"*m*")</f>
        <v>2</v>
      </c>
      <c r="I9" s="1">
        <f>SUM(B9:H9)</f>
        <v>14</v>
      </c>
      <c r="J9" s="1" cm="1">
        <f t="array" ref="J9">I9*Minfirst_Hiver</f>
        <v>0.70000000000000007</v>
      </c>
    </row>
    <row r="10" spans="1:10" x14ac:dyDescent="0.3">
      <c r="A10" s="4" t="s">
        <v>29</v>
      </c>
      <c r="B10" s="1">
        <f>COUNTIF(Alimentation!C2:C12,"*d*")</f>
        <v>0</v>
      </c>
      <c r="C10" s="1">
        <f>COUNTIF(Alimentation!D2:D12,"*d*")</f>
        <v>0</v>
      </c>
      <c r="D10" s="1">
        <f>COUNTIF(Alimentation!E2:E12,"*d*")</f>
        <v>0</v>
      </c>
      <c r="E10" s="1">
        <f>COUNTIF(Alimentation!F2:F12,"*d*")</f>
        <v>0</v>
      </c>
      <c r="F10" s="1">
        <f>COUNTIF(Alimentation!G2:G12,"*d*")</f>
        <v>2</v>
      </c>
      <c r="G10" s="1">
        <f>COUNTIF(Alimentation!H2:H12,"*d*")</f>
        <v>2</v>
      </c>
      <c r="H10" s="1">
        <f>COUNTIF(Alimentation!I2:I12,"*d*")</f>
        <v>0</v>
      </c>
      <c r="I10" s="1">
        <f>SUM(B10:H10)</f>
        <v>4</v>
      </c>
      <c r="J10" s="1">
        <f>I10*GrMarion_Hiver</f>
        <v>7</v>
      </c>
    </row>
    <row r="14" spans="1:10" x14ac:dyDescent="0.3">
      <c r="A14" s="1" t="s">
        <v>30</v>
      </c>
      <c r="B14" s="1" t="s">
        <v>31</v>
      </c>
      <c r="C14" s="1">
        <v>20</v>
      </c>
      <c r="D14" s="1">
        <v>20</v>
      </c>
      <c r="E14" s="1">
        <v>0.7</v>
      </c>
    </row>
    <row r="15" spans="1:10" ht="43.2" x14ac:dyDescent="0.3">
      <c r="A15" s="8" t="s">
        <v>32</v>
      </c>
      <c r="B15" s="1" t="s">
        <v>33</v>
      </c>
      <c r="C15" s="1">
        <v>1</v>
      </c>
      <c r="D15" s="1">
        <v>0.9</v>
      </c>
      <c r="E15" s="1">
        <v>0.08</v>
      </c>
    </row>
    <row r="16" spans="1:10" x14ac:dyDescent="0.3">
      <c r="A16" s="1" t="s">
        <v>34</v>
      </c>
      <c r="B16" s="1" t="s">
        <v>35</v>
      </c>
      <c r="C16" s="1">
        <v>25</v>
      </c>
      <c r="D16" s="1">
        <v>105</v>
      </c>
      <c r="E16" s="9">
        <v>3</v>
      </c>
    </row>
    <row r="17" spans="1:5" x14ac:dyDescent="0.3">
      <c r="A17" s="1" t="s">
        <v>36</v>
      </c>
      <c r="B17" s="1" t="s">
        <v>37</v>
      </c>
      <c r="C17" s="1">
        <v>20</v>
      </c>
      <c r="D17" s="1">
        <v>115</v>
      </c>
      <c r="E17" s="1">
        <v>1</v>
      </c>
    </row>
    <row r="18" spans="1:5" x14ac:dyDescent="0.3">
      <c r="A18" s="1" t="s">
        <v>38</v>
      </c>
      <c r="B18" s="1" t="s">
        <v>39</v>
      </c>
      <c r="C18" s="1">
        <v>25</v>
      </c>
      <c r="D18" s="1">
        <v>65</v>
      </c>
      <c r="E18" s="1">
        <v>2</v>
      </c>
    </row>
    <row r="19" spans="1:5" x14ac:dyDescent="0.3">
      <c r="A19" s="1" t="s">
        <v>40</v>
      </c>
      <c r="B19" s="1" t="s">
        <v>41</v>
      </c>
      <c r="C19" s="1">
        <v>10</v>
      </c>
      <c r="D19" s="1">
        <v>5</v>
      </c>
      <c r="E19" s="1">
        <v>0.06</v>
      </c>
    </row>
    <row r="20" spans="1:5" x14ac:dyDescent="0.3">
      <c r="A20" s="1" t="s">
        <v>42</v>
      </c>
      <c r="B20" s="1" t="s">
        <v>43</v>
      </c>
      <c r="C20" s="1">
        <v>10</v>
      </c>
      <c r="D20" s="1">
        <v>15</v>
      </c>
      <c r="E20" s="1">
        <v>0.05</v>
      </c>
    </row>
    <row r="21" spans="1:5" x14ac:dyDescent="0.3">
      <c r="A21" s="1" t="s">
        <v>29</v>
      </c>
      <c r="B21" s="1" t="s">
        <v>44</v>
      </c>
      <c r="C21" s="1">
        <v>10</v>
      </c>
      <c r="D21" s="1">
        <v>18</v>
      </c>
      <c r="E21" s="1">
        <v>1.75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Alimentation</vt:lpstr>
      <vt:lpstr>Stock</vt:lpstr>
      <vt:lpstr>Colz_Hiver</vt:lpstr>
      <vt:lpstr>Colza_Automne</vt:lpstr>
      <vt:lpstr>Colza_Hiver</vt:lpstr>
      <vt:lpstr>Fiber_Automne</vt:lpstr>
      <vt:lpstr>Floc_Hiver</vt:lpstr>
      <vt:lpstr>Granulés_Automne</vt:lpstr>
      <vt:lpstr>Granulés_Hiver</vt:lpstr>
      <vt:lpstr>GrMarion_Automne</vt:lpstr>
      <vt:lpstr>GrMarion_Hiver</vt:lpstr>
      <vt:lpstr>Lino_Automne</vt:lpstr>
      <vt:lpstr>Lino_Hiver</vt:lpstr>
      <vt:lpstr>Minfirst_Automne</vt:lpstr>
      <vt:lpstr>Minfirst_Hiver</vt:lpstr>
      <vt:lpstr>Orge_Automne</vt:lpstr>
      <vt:lpstr>Orge_Hiver</vt:lpstr>
      <vt:lpstr>Pulpe_Automne</vt:lpstr>
      <vt:lpstr>Pulpe_Hiver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Gyr</dc:creator>
  <cp:lastModifiedBy>Astrid Gyr</cp:lastModifiedBy>
  <dcterms:created xsi:type="dcterms:W3CDTF">2023-11-02T18:04:57Z</dcterms:created>
  <dcterms:modified xsi:type="dcterms:W3CDTF">2023-11-02T18:39:25Z</dcterms:modified>
</cp:coreProperties>
</file>