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nain\Desktop\CV Theo\Nouveau dossier\Sectorisation planning\GestionFluxPatient\"/>
    </mc:Choice>
  </mc:AlternateContent>
  <xr:revisionPtr revIDLastSave="0" documentId="13_ncr:40001_{569F4CDE-737A-4389-99F6-C78724A5DB87}" xr6:coauthVersionLast="46" xr6:coauthVersionMax="46" xr10:uidLastSave="{00000000-0000-0000-0000-000000000000}"/>
  <bookViews>
    <workbookView xWindow="28680" yWindow="-120" windowWidth="29040" windowHeight="15840"/>
  </bookViews>
  <sheets>
    <sheet name="JANVIER" sheetId="2" r:id="rId1"/>
    <sheet name="PARAMETRES" sheetId="1" r:id="rId2"/>
  </sheets>
  <definedNames>
    <definedName name="annee">PARAMETRES!$E$2</definedName>
    <definedName name="feries">Tb_Jf[Dates]</definedName>
    <definedName name="ListeAgent">PARAMETRES!$E$10:$E$20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E4" i="1" l="1"/>
  <c r="E11" i="1"/>
  <c r="E12" i="1"/>
  <c r="E13" i="1"/>
  <c r="E14" i="1"/>
  <c r="E15" i="1"/>
  <c r="E16" i="1"/>
  <c r="E17" i="1"/>
  <c r="E18" i="1"/>
  <c r="E19" i="1"/>
  <c r="E20" i="1"/>
  <c r="E10" i="1"/>
  <c r="M4" i="2"/>
  <c r="D4" i="2"/>
  <c r="D38" i="2" s="1"/>
  <c r="E37" i="2"/>
  <c r="F37" i="2"/>
  <c r="G37" i="2"/>
  <c r="H37" i="2"/>
  <c r="I37" i="2"/>
  <c r="J37" i="2"/>
  <c r="K37" i="2"/>
  <c r="L37" i="2"/>
  <c r="M37" i="2"/>
  <c r="N37" i="2"/>
  <c r="D37" i="2"/>
  <c r="N4" i="2"/>
  <c r="L4" i="2"/>
  <c r="L38" i="2" s="1"/>
  <c r="K4" i="2"/>
  <c r="K38" i="2" s="1"/>
  <c r="J4" i="2"/>
  <c r="J38" i="2" s="1"/>
  <c r="I4" i="2"/>
  <c r="I38" i="2" s="1"/>
  <c r="H4" i="2"/>
  <c r="H38" i="2" s="1"/>
  <c r="G4" i="2"/>
  <c r="G38" i="2" s="1"/>
  <c r="F4" i="2"/>
  <c r="F38" i="2" s="1"/>
  <c r="E4" i="2"/>
  <c r="E38" i="2" s="1"/>
  <c r="L3" i="1" l="1"/>
  <c r="L6" i="1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L5" i="1" l="1"/>
  <c r="L13" i="1"/>
  <c r="L17" i="1"/>
  <c r="L16" i="1"/>
  <c r="L9" i="1"/>
  <c r="L14" i="1"/>
  <c r="L8" i="1"/>
  <c r="L15" i="1"/>
  <c r="L7" i="1"/>
  <c r="L10" i="1"/>
  <c r="L12" i="1"/>
  <c r="L11" i="1"/>
</calcChain>
</file>

<file path=xl/sharedStrings.xml><?xml version="1.0" encoding="utf-8"?>
<sst xmlns="http://schemas.openxmlformats.org/spreadsheetml/2006/main" count="43" uniqueCount="36">
  <si>
    <t>A</t>
  </si>
  <si>
    <t>ANNEE</t>
  </si>
  <si>
    <t>DATE</t>
  </si>
  <si>
    <t>B</t>
  </si>
  <si>
    <t>C</t>
  </si>
  <si>
    <t>D</t>
  </si>
  <si>
    <t>E</t>
  </si>
  <si>
    <t>F</t>
  </si>
  <si>
    <t>G</t>
  </si>
  <si>
    <t>H</t>
  </si>
  <si>
    <t>JANVIER</t>
  </si>
  <si>
    <t>x</t>
  </si>
  <si>
    <t>LISTE DES AGENTS</t>
  </si>
  <si>
    <t>AGENT VALIDE</t>
  </si>
  <si>
    <t>NB ASTREINTES</t>
  </si>
  <si>
    <t>Nb VAC PROPOSEES</t>
  </si>
  <si>
    <t>Dont Weekend/Jrs Feriés</t>
  </si>
  <si>
    <t>I</t>
  </si>
  <si>
    <t>J</t>
  </si>
  <si>
    <t>K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</si>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</sst>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ddd\ dd"/>
    <numFmt numFmtId="168" formatCode="mmmm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1"/>
      <name val="Segoe UI"/>
      <family val="2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77111117893"/>
      </left>
      <right/>
      <top style="thin">
        <color theme="1"/>
      </top>
      <bottom style="thin">
        <color theme="1"/>
      </bottom>
      <diagonal/>
    </border>
    <border>
      <left/>
      <right style="thin">
        <color theme="0" tint="-0.249977111117893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4" borderId="0" xfId="0" applyFill="1"/>
    <xf numFmtId="0" fontId="4" fillId="2" borderId="0" xfId="0" applyFont="1" applyFill="1" applyAlignment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167" fontId="0" fillId="0" borderId="0" xfId="0" applyNumberFormat="1" applyAlignment="1">
      <alignment textRotation="90"/>
    </xf>
    <xf numFmtId="168" fontId="6" fillId="0" borderId="1" xfId="0" applyNumberFormat="1" applyFont="1" applyBorder="1" applyAlignment="1">
      <alignment horizontal="center" vertical="center"/>
    </xf>
    <xf numFmtId="168" fontId="6" fillId="0" borderId="2" xfId="0" applyNumberFormat="1" applyFont="1" applyBorder="1" applyAlignment="1">
      <alignment horizontal="center" vertical="center"/>
    </xf>
    <xf numFmtId="168" fontId="6" fillId="0" borderId="3" xfId="0" applyNumberFormat="1" applyFont="1" applyBorder="1" applyAlignment="1">
      <alignment horizontal="center" vertical="center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168" fontId="6" fillId="0" borderId="0" xfId="0" applyNumberFormat="1" applyFont="1" applyBorder="1" applyAlignment="1">
      <alignment vertical="center"/>
    </xf>
    <xf numFmtId="0" fontId="0" fillId="0" borderId="0" xfId="0" applyBorder="1"/>
    <xf numFmtId="167" fontId="2" fillId="0" borderId="4" xfId="0" applyNumberFormat="1" applyFont="1" applyBorder="1" applyAlignment="1">
      <alignment horizontal="center" vertical="center"/>
    </xf>
    <xf numFmtId="167" fontId="0" fillId="0" borderId="0" xfId="0" applyNumberFormat="1" applyBorder="1" applyAlignment="1">
      <alignment textRotation="90"/>
    </xf>
    <xf numFmtId="167" fontId="0" fillId="0" borderId="0" xfId="0" applyNumberFormat="1" applyBorder="1"/>
    <xf numFmtId="0" fontId="0" fillId="0" borderId="0" xfId="0" applyNumberFormat="1" applyBorder="1"/>
    <xf numFmtId="0" fontId="8" fillId="2" borderId="0" xfId="0" applyFont="1" applyFill="1" applyAlignment="1">
      <alignment horizontal="center"/>
    </xf>
    <xf numFmtId="0" fontId="9" fillId="2" borderId="0" xfId="0" applyFont="1" applyFill="1"/>
    <xf numFmtId="0" fontId="2" fillId="0" borderId="7" xfId="0" applyFont="1" applyBorder="1"/>
    <xf numFmtId="0" fontId="7" fillId="0" borderId="6" xfId="0" applyFont="1" applyBorder="1"/>
    <xf numFmtId="14" fontId="2" fillId="0" borderId="10" xfId="0" applyNumberFormat="1" applyFont="1" applyBorder="1" applyAlignment="1">
      <alignment horizontal="center" vertical="center"/>
    </xf>
    <xf numFmtId="167" fontId="2" fillId="5" borderId="5" xfId="0" applyNumberFormat="1" applyFont="1" applyFill="1" applyBorder="1" applyAlignment="1">
      <alignment horizontal="center" vertical="center"/>
    </xf>
    <xf numFmtId="0" fontId="0" fillId="5" borderId="14" xfId="0" applyFill="1" applyBorder="1"/>
    <xf numFmtId="0" fontId="0" fillId="5" borderId="15" xfId="0" applyFill="1" applyBorder="1"/>
    <xf numFmtId="0" fontId="2" fillId="5" borderId="15" xfId="0" applyFont="1" applyFill="1" applyBorder="1"/>
    <xf numFmtId="0" fontId="0" fillId="5" borderId="11" xfId="0" applyFill="1" applyBorder="1"/>
    <xf numFmtId="167" fontId="0" fillId="7" borderId="13" xfId="0" applyNumberFormat="1" applyFill="1" applyBorder="1" applyAlignment="1">
      <alignment textRotation="90"/>
    </xf>
    <xf numFmtId="167" fontId="0" fillId="9" borderId="13" xfId="0" applyNumberFormat="1" applyFill="1" applyBorder="1" applyAlignment="1">
      <alignment textRotation="90"/>
    </xf>
    <xf numFmtId="167" fontId="0" fillId="10" borderId="13" xfId="0" applyNumberFormat="1" applyFill="1" applyBorder="1" applyAlignment="1">
      <alignment textRotation="90"/>
    </xf>
    <xf numFmtId="167" fontId="0" fillId="11" borderId="13" xfId="0" applyNumberFormat="1" applyFill="1" applyBorder="1" applyAlignment="1">
      <alignment textRotation="90"/>
    </xf>
    <xf numFmtId="167" fontId="0" fillId="12" borderId="13" xfId="0" applyNumberFormat="1" applyFill="1" applyBorder="1" applyAlignment="1">
      <alignment textRotation="90"/>
    </xf>
    <xf numFmtId="167" fontId="0" fillId="13" borderId="13" xfId="0" applyNumberFormat="1" applyFill="1" applyBorder="1" applyAlignment="1">
      <alignment textRotation="90"/>
    </xf>
    <xf numFmtId="167" fontId="0" fillId="14" borderId="13" xfId="0" applyNumberFormat="1" applyFill="1" applyBorder="1" applyAlignment="1">
      <alignment textRotation="90"/>
    </xf>
    <xf numFmtId="167" fontId="0" fillId="15" borderId="13" xfId="0" applyNumberFormat="1" applyFill="1" applyBorder="1" applyAlignment="1">
      <alignment textRotation="90"/>
    </xf>
    <xf numFmtId="0" fontId="0" fillId="16" borderId="13" xfId="0" applyNumberFormat="1" applyFill="1" applyBorder="1" applyAlignment="1">
      <alignment textRotation="90"/>
    </xf>
    <xf numFmtId="0" fontId="0" fillId="17" borderId="13" xfId="0" applyNumberFormat="1" applyFill="1" applyBorder="1" applyAlignment="1">
      <alignment textRotation="90"/>
    </xf>
    <xf numFmtId="0" fontId="11" fillId="0" borderId="13" xfId="0" applyFont="1" applyBorder="1" applyAlignment="1">
      <alignment horizontal="center" vertical="center"/>
    </xf>
    <xf numFmtId="167" fontId="12" fillId="18" borderId="13" xfId="0" applyNumberFormat="1" applyFont="1" applyFill="1" applyBorder="1" applyAlignment="1">
      <alignment textRotation="90"/>
    </xf>
    <xf numFmtId="0" fontId="0" fillId="0" borderId="7" xfId="0" applyBorder="1"/>
    <xf numFmtId="0" fontId="0" fillId="0" borderId="12" xfId="0" applyBorder="1"/>
    <xf numFmtId="167" fontId="0" fillId="0" borderId="13" xfId="0" applyNumberFormat="1" applyBorder="1"/>
    <xf numFmtId="167" fontId="0" fillId="0" borderId="13" xfId="0" applyNumberFormat="1" applyFont="1" applyBorder="1"/>
    <xf numFmtId="0" fontId="2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19" borderId="8" xfId="0" applyFont="1" applyFill="1" applyBorder="1" applyAlignment="1">
      <alignment horizontal="center" vertical="center"/>
    </xf>
    <xf numFmtId="0" fontId="2" fillId="19" borderId="9" xfId="0" applyFont="1" applyFill="1" applyBorder="1" applyAlignment="1">
      <alignment horizontal="center" vertical="center"/>
    </xf>
    <xf numFmtId="0" fontId="0" fillId="20" borderId="13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21" borderId="13" xfId="0" applyFont="1" applyFill="1" applyBorder="1" applyAlignment="1">
      <alignment horizontal="center" vertical="center"/>
    </xf>
    <xf numFmtId="0" fontId="3" fillId="6" borderId="0" xfId="0" applyFont="1" applyFill="1" applyBorder="1"/>
    <xf numFmtId="0" fontId="3" fillId="0" borderId="0" xfId="0" applyFont="1"/>
    <xf numFmtId="0" fontId="3" fillId="6" borderId="0" xfId="1" applyFont="1" applyFill="1" applyBorder="1"/>
    <xf numFmtId="0" fontId="3" fillId="6" borderId="0" xfId="1" applyFont="1" applyFill="1" applyBorder="1" applyAlignment="1">
      <alignment horizontal="center"/>
    </xf>
    <xf numFmtId="14" fontId="3" fillId="6" borderId="0" xfId="1" applyNumberFormat="1" applyFont="1" applyFill="1" applyBorder="1" applyAlignment="1">
      <alignment horizontal="center"/>
    </xf>
    <xf numFmtId="0" fontId="1" fillId="6" borderId="0" xfId="1" applyFont="1" applyFill="1" applyBorder="1"/>
  </cellXfs>
  <cellStyles count="2">
    <cellStyle name="Normal" xfId="0" builtinId="0"/>
    <cellStyle name="Normal 5" xfId="1"/>
  </cellStyles>
  <dxfs count="34">
    <dxf>
      <font>
        <b val="0"/>
        <i val="0"/>
      </font>
      <fill>
        <patternFill>
          <bgColor theme="6" tint="0.5999633777886288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ill>
        <patternFill>
          <bgColor theme="0"/>
        </patternFill>
      </fill>
      <border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ill>
        <patternFill>
          <bgColor theme="0"/>
        </patternFill>
      </fill>
      <border>
        <right/>
        <top/>
        <bottom/>
        <vertical/>
        <horizontal/>
      </border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_Jf" displayName="Tb_Jf" ref="K4:L17" totalsRowShown="0" headerRowDxfId="33" dataDxfId="32">
  <tableColumns count="2">
    <tableColumn id="1" name="Jour férié" dataDxfId="31" dataCellStyle="Normal 5"/>
    <tableColumn id="2" name="Dates" dataDxfId="30" dataCellStyle="Normal 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9"/>
  <sheetViews>
    <sheetView tabSelected="1" workbookViewId="0">
      <selection activeCell="B5" sqref="B5"/>
    </sheetView>
  </sheetViews>
  <sheetFormatPr baseColWidth="10" defaultRowHeight="15" x14ac:dyDescent="0.25"/>
  <cols>
    <col min="1" max="1" width="10.5703125" customWidth="1"/>
    <col min="2" max="2" width="24.42578125" customWidth="1"/>
    <col min="3" max="3" width="3.42578125" customWidth="1"/>
    <col min="4" max="14" width="3.7109375" bestFit="1" customWidth="1"/>
    <col min="15" max="15" width="3.7109375" customWidth="1"/>
    <col min="16" max="16" width="26.85546875" customWidth="1"/>
    <col min="17" max="17" width="6.5703125" customWidth="1"/>
    <col min="18" max="18" width="6.28515625" style="1" customWidth="1"/>
    <col min="19" max="19" width="4.85546875" customWidth="1"/>
    <col min="20" max="33" width="3.7109375" bestFit="1" customWidth="1"/>
    <col min="34" max="34" width="4" customWidth="1"/>
    <col min="35" max="35" width="4.85546875" customWidth="1"/>
  </cols>
  <sheetData>
    <row r="1" spans="1:38" ht="6.75" customHeight="1" thickBot="1" x14ac:dyDescent="0.3"/>
    <row r="2" spans="1:38" ht="30" customHeight="1" thickBot="1" x14ac:dyDescent="0.3">
      <c r="A2" s="7" t="s">
        <v>10</v>
      </c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9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3"/>
      <c r="AI2" s="13"/>
      <c r="AJ2" s="13"/>
    </row>
    <row r="3" spans="1:38" ht="9.75" customHeight="1" x14ac:dyDescent="0.25"/>
    <row r="4" spans="1:38" ht="99" customHeight="1" x14ac:dyDescent="0.25">
      <c r="A4" s="22" t="s">
        <v>2</v>
      </c>
      <c r="B4" s="14" t="s">
        <v>13</v>
      </c>
      <c r="C4" s="23"/>
      <c r="D4" s="39" t="str">
        <f>IF(PARAMETRES!$D10="","",PARAMETRES!$D10)</f>
        <v>A</v>
      </c>
      <c r="E4" s="28" t="str">
        <f>IF(PARAMETRES!$D11="","",PARAMETRES!$D11)</f>
        <v>B</v>
      </c>
      <c r="F4" s="29" t="str">
        <f>IF(PARAMETRES!$D12="","",PARAMETRES!$D12)</f>
        <v>C</v>
      </c>
      <c r="G4" s="30" t="str">
        <f>IF(PARAMETRES!$D13="","",PARAMETRES!$D13)</f>
        <v>D</v>
      </c>
      <c r="H4" s="31" t="str">
        <f>IF(PARAMETRES!$D14="","",PARAMETRES!$D14)</f>
        <v>E</v>
      </c>
      <c r="I4" s="32" t="str">
        <f>IF(PARAMETRES!$D15="","",PARAMETRES!$D15)</f>
        <v>F</v>
      </c>
      <c r="J4" s="33" t="str">
        <f>IF(PARAMETRES!$D16="","",PARAMETRES!$D16)</f>
        <v>G</v>
      </c>
      <c r="K4" s="34" t="str">
        <f>IF(PARAMETRES!$D17="","",PARAMETRES!$D17)</f>
        <v>H</v>
      </c>
      <c r="L4" s="35" t="str">
        <f>IF(PARAMETRES!$D18="","",PARAMETRES!$D18)</f>
        <v>I</v>
      </c>
      <c r="M4" s="36" t="str">
        <f>IF(PARAMETRES!$D19="","",PARAMETRES!$D19)</f>
        <v>J</v>
      </c>
      <c r="N4" s="37" t="str">
        <f>IF(PARAMETRES!$D20="","",PARAMETRES!$D20)</f>
        <v>K</v>
      </c>
      <c r="O4" s="15"/>
      <c r="P4" s="15"/>
      <c r="Q4" s="11"/>
      <c r="R4" s="11"/>
      <c r="S4" s="11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I4" s="6"/>
      <c r="AJ4" s="6"/>
      <c r="AK4" s="6"/>
      <c r="AL4" s="6"/>
    </row>
    <row r="5" spans="1:38" ht="17.25" x14ac:dyDescent="0.25">
      <c r="A5" s="42">
        <f>DATE(YEAR(PARAMETRES!E4),1,1)</f>
        <v>44197</v>
      </c>
      <c r="B5" s="40"/>
      <c r="C5" s="24"/>
      <c r="D5" s="38" t="s">
        <v>11</v>
      </c>
      <c r="E5" s="38"/>
      <c r="F5" s="38"/>
      <c r="G5" s="38"/>
      <c r="H5" s="38"/>
      <c r="I5" s="38"/>
      <c r="J5" s="38"/>
      <c r="K5" s="38"/>
      <c r="L5" s="38"/>
      <c r="M5" s="38" t="s">
        <v>11</v>
      </c>
      <c r="N5" s="38" t="s">
        <v>11</v>
      </c>
      <c r="O5" s="13"/>
      <c r="P5" s="16"/>
    </row>
    <row r="6" spans="1:38" ht="17.25" x14ac:dyDescent="0.25">
      <c r="A6" s="42">
        <f>IFERROR(IF(MONTH($A5+1)&lt;&gt;MONTH($A5),"",$A5+1),"")</f>
        <v>44198</v>
      </c>
      <c r="B6" s="40"/>
      <c r="C6" s="25"/>
      <c r="D6" s="38"/>
      <c r="E6" s="38" t="s">
        <v>11</v>
      </c>
      <c r="F6" s="38"/>
      <c r="G6" s="38" t="s">
        <v>11</v>
      </c>
      <c r="H6" s="38"/>
      <c r="I6" s="38" t="s">
        <v>11</v>
      </c>
      <c r="J6" s="38"/>
      <c r="K6" s="38" t="s">
        <v>11</v>
      </c>
      <c r="L6" s="38"/>
      <c r="M6" s="38"/>
      <c r="N6" s="38"/>
      <c r="O6" s="13"/>
      <c r="P6" s="16"/>
    </row>
    <row r="7" spans="1:38" ht="17.25" x14ac:dyDescent="0.25">
      <c r="A7" s="42">
        <f t="shared" ref="A7:A35" si="0">IFERROR(IF(MONTH($A6+1)&lt;&gt;MONTH($A6),"",$A6+1),"")</f>
        <v>44199</v>
      </c>
      <c r="B7" s="40"/>
      <c r="C7" s="25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13"/>
      <c r="P7" s="16"/>
    </row>
    <row r="8" spans="1:38" ht="17.25" x14ac:dyDescent="0.25">
      <c r="A8" s="42">
        <f t="shared" si="0"/>
        <v>44200</v>
      </c>
      <c r="B8" s="40"/>
      <c r="C8" s="25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13"/>
      <c r="P8" s="16"/>
    </row>
    <row r="9" spans="1:38" ht="17.25" x14ac:dyDescent="0.25">
      <c r="A9" s="42">
        <f t="shared" si="0"/>
        <v>44201</v>
      </c>
      <c r="B9" s="40"/>
      <c r="C9" s="25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13"/>
      <c r="P9" s="16"/>
    </row>
    <row r="10" spans="1:38" ht="17.25" x14ac:dyDescent="0.25">
      <c r="A10" s="43">
        <f t="shared" si="0"/>
        <v>44202</v>
      </c>
      <c r="B10" s="20"/>
      <c r="C10" s="26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13"/>
      <c r="P10" s="16"/>
    </row>
    <row r="11" spans="1:38" ht="17.25" x14ac:dyDescent="0.25">
      <c r="A11" s="42">
        <f t="shared" si="0"/>
        <v>44203</v>
      </c>
      <c r="B11" s="40"/>
      <c r="C11" s="25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13"/>
      <c r="P11" s="16"/>
    </row>
    <row r="12" spans="1:38" ht="17.25" x14ac:dyDescent="0.25">
      <c r="A12" s="42">
        <f t="shared" si="0"/>
        <v>44204</v>
      </c>
      <c r="B12" s="40"/>
      <c r="C12" s="25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13"/>
      <c r="P12" s="16"/>
    </row>
    <row r="13" spans="1:38" ht="17.25" x14ac:dyDescent="0.25">
      <c r="A13" s="42">
        <f t="shared" si="0"/>
        <v>44205</v>
      </c>
      <c r="B13" s="41"/>
      <c r="C13" s="2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13"/>
      <c r="P13" s="16"/>
    </row>
    <row r="14" spans="1:38" ht="17.25" x14ac:dyDescent="0.25">
      <c r="A14" s="42">
        <f t="shared" si="0"/>
        <v>44206</v>
      </c>
      <c r="B14" s="41"/>
      <c r="C14" s="27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13"/>
      <c r="P14" s="17"/>
    </row>
    <row r="15" spans="1:38" ht="17.25" x14ac:dyDescent="0.25">
      <c r="A15" s="42">
        <f t="shared" si="0"/>
        <v>44207</v>
      </c>
      <c r="B15" s="41"/>
      <c r="C15" s="27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13"/>
      <c r="P15" s="17"/>
    </row>
    <row r="16" spans="1:38" ht="17.25" x14ac:dyDescent="0.25">
      <c r="A16" s="42">
        <f t="shared" si="0"/>
        <v>44208</v>
      </c>
      <c r="B16" s="41"/>
      <c r="C16" s="27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13"/>
      <c r="P16" s="13"/>
    </row>
    <row r="17" spans="1:16" ht="17.25" x14ac:dyDescent="0.25">
      <c r="A17" s="42">
        <f t="shared" si="0"/>
        <v>44209</v>
      </c>
      <c r="B17" s="41"/>
      <c r="C17" s="27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13"/>
      <c r="P17" s="13"/>
    </row>
    <row r="18" spans="1:16" ht="17.25" x14ac:dyDescent="0.25">
      <c r="A18" s="42">
        <f t="shared" si="0"/>
        <v>44210</v>
      </c>
      <c r="B18" s="41"/>
      <c r="C18" s="27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13"/>
      <c r="P18" s="13"/>
    </row>
    <row r="19" spans="1:16" ht="17.25" x14ac:dyDescent="0.25">
      <c r="A19" s="42">
        <f t="shared" si="0"/>
        <v>44211</v>
      </c>
      <c r="B19" s="41"/>
      <c r="C19" s="27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13"/>
      <c r="P19" s="13"/>
    </row>
    <row r="20" spans="1:16" ht="17.25" x14ac:dyDescent="0.25">
      <c r="A20" s="42">
        <f t="shared" si="0"/>
        <v>44212</v>
      </c>
      <c r="B20" s="41"/>
      <c r="C20" s="27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13"/>
      <c r="P20" s="13"/>
    </row>
    <row r="21" spans="1:16" ht="17.25" x14ac:dyDescent="0.25">
      <c r="A21" s="42">
        <f t="shared" si="0"/>
        <v>44213</v>
      </c>
      <c r="B21" s="41"/>
      <c r="C21" s="27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13"/>
      <c r="P21" s="13"/>
    </row>
    <row r="22" spans="1:16" ht="17.25" x14ac:dyDescent="0.25">
      <c r="A22" s="42">
        <f t="shared" si="0"/>
        <v>44214</v>
      </c>
      <c r="B22" s="41"/>
      <c r="C22" s="27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13"/>
      <c r="P22" s="13"/>
    </row>
    <row r="23" spans="1:16" ht="17.25" x14ac:dyDescent="0.25">
      <c r="A23" s="42">
        <f t="shared" si="0"/>
        <v>44215</v>
      </c>
      <c r="B23" s="41"/>
      <c r="C23" s="27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13"/>
      <c r="P23" s="13"/>
    </row>
    <row r="24" spans="1:16" ht="17.25" x14ac:dyDescent="0.25">
      <c r="A24" s="42">
        <f t="shared" si="0"/>
        <v>44216</v>
      </c>
      <c r="B24" s="41"/>
      <c r="C24" s="27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13"/>
      <c r="P24" s="13"/>
    </row>
    <row r="25" spans="1:16" ht="17.25" x14ac:dyDescent="0.25">
      <c r="A25" s="42">
        <f t="shared" si="0"/>
        <v>44217</v>
      </c>
      <c r="B25" s="41"/>
      <c r="C25" s="27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13"/>
      <c r="P25" s="13"/>
    </row>
    <row r="26" spans="1:16" ht="17.25" x14ac:dyDescent="0.25">
      <c r="A26" s="42">
        <f t="shared" si="0"/>
        <v>44218</v>
      </c>
      <c r="B26" s="41"/>
      <c r="C26" s="27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13"/>
      <c r="P26" s="13"/>
    </row>
    <row r="27" spans="1:16" ht="17.25" x14ac:dyDescent="0.25">
      <c r="A27" s="42">
        <f t="shared" si="0"/>
        <v>44219</v>
      </c>
      <c r="B27" s="41"/>
      <c r="C27" s="27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13"/>
      <c r="P27" s="13"/>
    </row>
    <row r="28" spans="1:16" ht="17.25" x14ac:dyDescent="0.25">
      <c r="A28" s="42">
        <f t="shared" si="0"/>
        <v>44220</v>
      </c>
      <c r="B28" s="41"/>
      <c r="C28" s="27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13"/>
      <c r="P28" s="13"/>
    </row>
    <row r="29" spans="1:16" ht="17.25" x14ac:dyDescent="0.25">
      <c r="A29" s="42">
        <f t="shared" si="0"/>
        <v>44221</v>
      </c>
      <c r="B29" s="41"/>
      <c r="C29" s="27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13"/>
      <c r="P29" s="13"/>
    </row>
    <row r="30" spans="1:16" ht="17.25" x14ac:dyDescent="0.25">
      <c r="A30" s="42">
        <f t="shared" si="0"/>
        <v>44222</v>
      </c>
      <c r="B30" s="41"/>
      <c r="C30" s="27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13"/>
      <c r="P30" s="13"/>
    </row>
    <row r="31" spans="1:16" ht="17.25" x14ac:dyDescent="0.25">
      <c r="A31" s="42">
        <f t="shared" si="0"/>
        <v>44223</v>
      </c>
      <c r="B31" s="41"/>
      <c r="C31" s="27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13"/>
      <c r="P31" s="13"/>
    </row>
    <row r="32" spans="1:16" ht="17.25" x14ac:dyDescent="0.25">
      <c r="A32" s="42">
        <f t="shared" si="0"/>
        <v>44224</v>
      </c>
      <c r="B32" s="41"/>
      <c r="C32" s="27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13"/>
      <c r="P32" s="13"/>
    </row>
    <row r="33" spans="1:16" ht="17.25" x14ac:dyDescent="0.25">
      <c r="A33" s="42">
        <f t="shared" si="0"/>
        <v>44225</v>
      </c>
      <c r="B33" s="41"/>
      <c r="C33" s="27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13"/>
      <c r="P33" s="13"/>
    </row>
    <row r="34" spans="1:16" ht="17.25" x14ac:dyDescent="0.25">
      <c r="A34" s="42">
        <f t="shared" si="0"/>
        <v>44226</v>
      </c>
      <c r="B34" s="41"/>
      <c r="C34" s="27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13"/>
      <c r="P34" s="13"/>
    </row>
    <row r="35" spans="1:16" ht="17.25" x14ac:dyDescent="0.25">
      <c r="A35" s="42">
        <f t="shared" si="0"/>
        <v>44227</v>
      </c>
      <c r="B35" s="41"/>
      <c r="C35" s="27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13"/>
      <c r="P35" s="13"/>
    </row>
    <row r="36" spans="1:16" x14ac:dyDescent="0.25">
      <c r="A36" s="10"/>
    </row>
    <row r="37" spans="1:16" ht="19.5" customHeight="1" x14ac:dyDescent="0.25">
      <c r="B37" s="44" t="s">
        <v>15</v>
      </c>
      <c r="C37" s="45"/>
      <c r="D37" s="48">
        <f>IF(COUNTA(D$5:D$35)=0,"",COUNTA(D$5:D$35))</f>
        <v>1</v>
      </c>
      <c r="E37" s="48">
        <f t="shared" ref="E37:N38" si="1">IF(COUNTA(E$5:E$35)=0,"",COUNTA(E$5:E$35))</f>
        <v>1</v>
      </c>
      <c r="F37" s="48" t="str">
        <f t="shared" si="1"/>
        <v/>
      </c>
      <c r="G37" s="48">
        <f t="shared" si="1"/>
        <v>1</v>
      </c>
      <c r="H37" s="48" t="str">
        <f t="shared" si="1"/>
        <v/>
      </c>
      <c r="I37" s="48">
        <f t="shared" si="1"/>
        <v>1</v>
      </c>
      <c r="J37" s="48" t="str">
        <f t="shared" si="1"/>
        <v/>
      </c>
      <c r="K37" s="48">
        <f t="shared" si="1"/>
        <v>1</v>
      </c>
      <c r="L37" s="48" t="str">
        <f t="shared" si="1"/>
        <v/>
      </c>
      <c r="M37" s="48">
        <f t="shared" si="1"/>
        <v>1</v>
      </c>
      <c r="N37" s="48">
        <f t="shared" si="1"/>
        <v>1</v>
      </c>
    </row>
    <row r="38" spans="1:16" ht="19.5" customHeight="1" x14ac:dyDescent="0.25">
      <c r="B38" s="46" t="s">
        <v>14</v>
      </c>
      <c r="C38" s="47"/>
      <c r="D38" s="50" t="str">
        <f>IF(COUNTIF($B$5:$B$35,D$4)=0,"",COUNTIF($B$5:$B$35,D$4))</f>
        <v/>
      </c>
      <c r="E38" s="50" t="str">
        <f t="shared" ref="E38:L39" si="2">IF(COUNTIF($B$5:$B$35,E$4)=0,"",COUNTIF($B$5:$B$35,E$4))</f>
        <v/>
      </c>
      <c r="F38" s="50" t="str">
        <f t="shared" si="2"/>
        <v/>
      </c>
      <c r="G38" s="50" t="str">
        <f t="shared" si="2"/>
        <v/>
      </c>
      <c r="H38" s="50" t="str">
        <f t="shared" si="2"/>
        <v/>
      </c>
      <c r="I38" s="50" t="str">
        <f t="shared" si="2"/>
        <v/>
      </c>
      <c r="J38" s="50" t="str">
        <f t="shared" si="2"/>
        <v/>
      </c>
      <c r="K38" s="50" t="str">
        <f t="shared" si="2"/>
        <v/>
      </c>
      <c r="L38" s="50" t="str">
        <f t="shared" si="2"/>
        <v/>
      </c>
      <c r="M38" s="50"/>
      <c r="N38" s="50"/>
    </row>
    <row r="39" spans="1:16" ht="19.5" customHeight="1" x14ac:dyDescent="0.25">
      <c r="B39" s="46" t="s">
        <v>16</v>
      </c>
      <c r="C39" s="47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</row>
  </sheetData>
  <mergeCells count="4">
    <mergeCell ref="A2:O2"/>
    <mergeCell ref="B37:C37"/>
    <mergeCell ref="B38:C38"/>
    <mergeCell ref="B39:C39"/>
  </mergeCells>
  <conditionalFormatting sqref="A5:B35 D5:N35">
    <cfRule type="expression" dxfId="0" priority="16">
      <formula>OR(COUNTIF(feries,$A5),WEEKDAY($A5,2)&gt;5)</formula>
    </cfRule>
  </conditionalFormatting>
  <conditionalFormatting sqref="D4:N35">
    <cfRule type="expression" dxfId="14" priority="14">
      <formula>D$4=""</formula>
    </cfRule>
  </conditionalFormatting>
  <conditionalFormatting sqref="D5:D35">
    <cfRule type="expression" dxfId="13" priority="13">
      <formula>$D5="x"</formula>
    </cfRule>
  </conditionalFormatting>
  <conditionalFormatting sqref="E5:E35">
    <cfRule type="expression" dxfId="12" priority="12">
      <formula>$E5="x"</formula>
    </cfRule>
  </conditionalFormatting>
  <conditionalFormatting sqref="G5:G35">
    <cfRule type="expression" dxfId="11" priority="11">
      <formula>$G5="x"</formula>
    </cfRule>
  </conditionalFormatting>
  <conditionalFormatting sqref="F5:F35">
    <cfRule type="expression" dxfId="10" priority="10">
      <formula>$F5="x"</formula>
    </cfRule>
  </conditionalFormatting>
  <conditionalFormatting sqref="H5:H35">
    <cfRule type="expression" dxfId="9" priority="9">
      <formula>$H5="x"</formula>
    </cfRule>
  </conditionalFormatting>
  <conditionalFormatting sqref="I5:I35">
    <cfRule type="expression" dxfId="8" priority="8">
      <formula>$I5="x"</formula>
    </cfRule>
  </conditionalFormatting>
  <conditionalFormatting sqref="J5:J35">
    <cfRule type="expression" dxfId="7" priority="7">
      <formula>$J5="x"</formula>
    </cfRule>
  </conditionalFormatting>
  <conditionalFormatting sqref="K5:K35">
    <cfRule type="expression" dxfId="6" priority="6">
      <formula>$K5="x"</formula>
    </cfRule>
  </conditionalFormatting>
  <conditionalFormatting sqref="L5:L35">
    <cfRule type="expression" dxfId="5" priority="5">
      <formula>$L5="x"</formula>
    </cfRule>
  </conditionalFormatting>
  <conditionalFormatting sqref="M5:M35">
    <cfRule type="expression" dxfId="4" priority="4">
      <formula>$M5="x"</formula>
    </cfRule>
  </conditionalFormatting>
  <conditionalFormatting sqref="N5:N35">
    <cfRule type="expression" dxfId="3" priority="3">
      <formula>$N5="x"</formula>
    </cfRule>
  </conditionalFormatting>
  <conditionalFormatting sqref="A32:N35">
    <cfRule type="expression" dxfId="2" priority="2">
      <formula>$A32=""</formula>
    </cfRule>
  </conditionalFormatting>
  <conditionalFormatting sqref="A5:A35">
    <cfRule type="expression" dxfId="1" priority="1">
      <formula>OR(COUNTIF(feries,$A5),WEEKDAY($A5,2)&gt;5)</formula>
    </cfRule>
  </conditionalFormatting>
  <dataValidations count="1">
    <dataValidation type="list" allowBlank="1" showInputMessage="1" showErrorMessage="1" sqref="B5:B35">
      <formula1>OFFSET(ListeAgent,0,0,COUNTA(ListeAgent)-COUNTIF(ListeAgent,""))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PARAMETRES!$N$4:$N$5</xm:f>
          </x14:formula1>
          <xm:sqref>D5:N35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H8" sqref="H8"/>
    </sheetView>
  </sheetViews>
  <sheetFormatPr baseColWidth="10" defaultRowHeight="15" x14ac:dyDescent="0.25"/>
  <cols>
    <col min="2" max="2" width="1.7109375" customWidth="1"/>
    <col min="4" max="4" width="23.85546875" customWidth="1"/>
    <col min="6" max="6" width="1.7109375" customWidth="1"/>
    <col min="11" max="11" width="17.28515625" customWidth="1"/>
    <col min="12" max="12" width="15.85546875" customWidth="1"/>
  </cols>
  <sheetData>
    <row r="1" spans="2:14" ht="30.75" customHeight="1" x14ac:dyDescent="0.25"/>
    <row r="2" spans="2:14" ht="9.9499999999999993" customHeight="1" x14ac:dyDescent="0.25">
      <c r="B2" s="3"/>
      <c r="C2" s="3"/>
      <c r="D2" s="3"/>
      <c r="E2" s="3"/>
      <c r="F2" s="3"/>
    </row>
    <row r="3" spans="2:14" ht="24.95" customHeight="1" x14ac:dyDescent="0.25">
      <c r="B3" s="3"/>
      <c r="C3" s="4" t="s">
        <v>1</v>
      </c>
      <c r="D3" s="4"/>
      <c r="E3" s="4"/>
      <c r="F3" s="3"/>
      <c r="J3" s="51"/>
      <c r="K3" s="56" t="s">
        <v>20</v>
      </c>
      <c r="L3" s="54">
        <f>YEAR(E4)</f>
        <v>2021</v>
      </c>
      <c r="N3" s="52"/>
    </row>
    <row r="4" spans="2:14" ht="24.95" customHeight="1" x14ac:dyDescent="0.25">
      <c r="B4" s="3"/>
      <c r="C4" s="2"/>
      <c r="D4" s="5">
        <v>2021</v>
      </c>
      <c r="E4" s="19" t="str">
        <f>"01/01/"&amp;D4</f>
        <v>01/01/2021</v>
      </c>
      <c r="F4" s="3"/>
      <c r="J4" s="51"/>
      <c r="K4" s="53" t="s">
        <v>21</v>
      </c>
      <c r="L4" s="54" t="s">
        <v>22</v>
      </c>
      <c r="N4" s="52" t="s">
        <v>11</v>
      </c>
    </row>
    <row r="5" spans="2:14" ht="24.95" customHeight="1" x14ac:dyDescent="0.25">
      <c r="B5" s="3"/>
      <c r="C5" s="2"/>
      <c r="D5" s="2"/>
      <c r="E5" s="2"/>
      <c r="F5" s="3"/>
      <c r="J5" s="51"/>
      <c r="K5" s="53" t="s">
        <v>23</v>
      </c>
      <c r="L5" s="55">
        <f>DATE(L3,1,1)</f>
        <v>44197</v>
      </c>
      <c r="N5" s="52"/>
    </row>
    <row r="6" spans="2:14" ht="21.75" customHeight="1" x14ac:dyDescent="0.25">
      <c r="B6" s="3"/>
      <c r="C6" s="3"/>
      <c r="D6" s="3"/>
      <c r="E6" s="3"/>
      <c r="F6" s="3"/>
      <c r="J6" s="51"/>
      <c r="K6" s="53" t="s">
        <v>24</v>
      </c>
      <c r="L6" s="55">
        <f>FLOOR(DAY(MINUTE(L3/38)/2+56)&amp;"/5/"&amp;L3,7)-34</f>
        <v>44290</v>
      </c>
      <c r="N6" s="52"/>
    </row>
    <row r="7" spans="2:14" x14ac:dyDescent="0.25">
      <c r="J7" s="51"/>
      <c r="K7" s="53" t="s">
        <v>25</v>
      </c>
      <c r="L7" s="55">
        <f>L6+1</f>
        <v>44291</v>
      </c>
    </row>
    <row r="8" spans="2:14" ht="21.75" customHeight="1" x14ac:dyDescent="0.25">
      <c r="B8" s="3"/>
      <c r="C8" s="3"/>
      <c r="D8" s="3"/>
      <c r="E8" s="3"/>
      <c r="F8" s="3"/>
      <c r="J8" s="51"/>
      <c r="K8" s="53" t="s">
        <v>26</v>
      </c>
      <c r="L8" s="55">
        <f>DATE(L3,5,1)</f>
        <v>44317</v>
      </c>
    </row>
    <row r="9" spans="2:14" ht="22.5" customHeight="1" x14ac:dyDescent="0.3">
      <c r="B9" s="3"/>
      <c r="C9" s="18"/>
      <c r="D9" s="18" t="s">
        <v>12</v>
      </c>
      <c r="E9" s="18"/>
      <c r="F9" s="3"/>
      <c r="J9" s="51"/>
      <c r="K9" s="53" t="s">
        <v>27</v>
      </c>
      <c r="L9" s="55">
        <f>DATE(L3,5,8)</f>
        <v>44324</v>
      </c>
    </row>
    <row r="10" spans="2:14" ht="15.75" x14ac:dyDescent="0.25">
      <c r="B10" s="3"/>
      <c r="C10" s="2"/>
      <c r="D10" s="21" t="s">
        <v>0</v>
      </c>
      <c r="E10" s="19" t="str">
        <f>IF(D10="","",D10)</f>
        <v>A</v>
      </c>
      <c r="F10" s="3"/>
      <c r="J10" s="51"/>
      <c r="K10" s="53" t="s">
        <v>28</v>
      </c>
      <c r="L10" s="55">
        <f>L6+39</f>
        <v>44329</v>
      </c>
    </row>
    <row r="11" spans="2:14" ht="15.75" x14ac:dyDescent="0.25">
      <c r="B11" s="3"/>
      <c r="C11" s="2"/>
      <c r="D11" s="21" t="s">
        <v>3</v>
      </c>
      <c r="E11" s="19" t="str">
        <f t="shared" ref="E11:E20" si="0">IF(D11="","",D11)</f>
        <v>B</v>
      </c>
      <c r="F11" s="3"/>
      <c r="J11" s="51"/>
      <c r="K11" s="53" t="s">
        <v>29</v>
      </c>
      <c r="L11" s="55">
        <f>L6+49</f>
        <v>44339</v>
      </c>
    </row>
    <row r="12" spans="2:14" ht="15.75" x14ac:dyDescent="0.25">
      <c r="B12" s="3"/>
      <c r="C12" s="2"/>
      <c r="D12" s="21" t="s">
        <v>4</v>
      </c>
      <c r="E12" s="19" t="str">
        <f t="shared" si="0"/>
        <v>C</v>
      </c>
      <c r="F12" s="3"/>
      <c r="J12" s="51"/>
      <c r="K12" s="53" t="s">
        <v>30</v>
      </c>
      <c r="L12" s="55">
        <f>L6+50</f>
        <v>44340</v>
      </c>
    </row>
    <row r="13" spans="2:14" ht="15.75" x14ac:dyDescent="0.25">
      <c r="B13" s="3"/>
      <c r="C13" s="2"/>
      <c r="D13" s="21" t="s">
        <v>5</v>
      </c>
      <c r="E13" s="19" t="str">
        <f t="shared" si="0"/>
        <v>D</v>
      </c>
      <c r="F13" s="3"/>
      <c r="J13" s="51"/>
      <c r="K13" s="53" t="s">
        <v>31</v>
      </c>
      <c r="L13" s="55">
        <f>DATE(L3,7,14)</f>
        <v>44391</v>
      </c>
    </row>
    <row r="14" spans="2:14" ht="15.75" x14ac:dyDescent="0.25">
      <c r="B14" s="3"/>
      <c r="C14" s="2"/>
      <c r="D14" s="21" t="s">
        <v>6</v>
      </c>
      <c r="E14" s="19" t="str">
        <f t="shared" si="0"/>
        <v>E</v>
      </c>
      <c r="F14" s="3"/>
      <c r="J14" s="51"/>
      <c r="K14" s="53" t="s">
        <v>32</v>
      </c>
      <c r="L14" s="55">
        <f>DATE(L3,8,15)</f>
        <v>44423</v>
      </c>
    </row>
    <row r="15" spans="2:14" ht="15.75" x14ac:dyDescent="0.25">
      <c r="B15" s="3"/>
      <c r="C15" s="2"/>
      <c r="D15" s="21" t="s">
        <v>7</v>
      </c>
      <c r="E15" s="19" t="str">
        <f t="shared" si="0"/>
        <v>F</v>
      </c>
      <c r="F15" s="3"/>
      <c r="J15" s="51"/>
      <c r="K15" s="53" t="s">
        <v>33</v>
      </c>
      <c r="L15" s="55">
        <f>DATE(L3,11,1)</f>
        <v>44501</v>
      </c>
    </row>
    <row r="16" spans="2:14" ht="15.75" x14ac:dyDescent="0.25">
      <c r="B16" s="3"/>
      <c r="C16" s="2"/>
      <c r="D16" s="21" t="s">
        <v>8</v>
      </c>
      <c r="E16" s="19" t="str">
        <f t="shared" si="0"/>
        <v>G</v>
      </c>
      <c r="F16" s="3"/>
      <c r="J16" s="51"/>
      <c r="K16" s="53" t="s">
        <v>34</v>
      </c>
      <c r="L16" s="55">
        <f>DATE(L3,11,11)</f>
        <v>44511</v>
      </c>
    </row>
    <row r="17" spans="2:12" ht="15.75" x14ac:dyDescent="0.25">
      <c r="B17" s="3"/>
      <c r="C17" s="2"/>
      <c r="D17" s="21" t="s">
        <v>9</v>
      </c>
      <c r="E17" s="19" t="str">
        <f t="shared" si="0"/>
        <v>H</v>
      </c>
      <c r="F17" s="3"/>
      <c r="J17" s="51"/>
      <c r="K17" s="53" t="s">
        <v>35</v>
      </c>
      <c r="L17" s="55">
        <f>DATE(L3,12,25)</f>
        <v>44555</v>
      </c>
    </row>
    <row r="18" spans="2:12" ht="15.75" x14ac:dyDescent="0.25">
      <c r="B18" s="3"/>
      <c r="C18" s="2"/>
      <c r="D18" s="21" t="s">
        <v>17</v>
      </c>
      <c r="E18" s="19" t="str">
        <f t="shared" si="0"/>
        <v>I</v>
      </c>
      <c r="F18" s="3"/>
      <c r="J18" s="51"/>
      <c r="K18" s="51"/>
      <c r="L18" s="51"/>
    </row>
    <row r="19" spans="2:12" ht="15.75" x14ac:dyDescent="0.25">
      <c r="B19" s="3"/>
      <c r="C19" s="2"/>
      <c r="D19" s="21" t="s">
        <v>18</v>
      </c>
      <c r="E19" s="19" t="str">
        <f t="shared" si="0"/>
        <v>J</v>
      </c>
      <c r="F19" s="3"/>
      <c r="J19" s="51"/>
      <c r="K19" s="51"/>
      <c r="L19" s="51"/>
    </row>
    <row r="20" spans="2:12" ht="15.75" x14ac:dyDescent="0.25">
      <c r="B20" s="3"/>
      <c r="C20" s="2"/>
      <c r="D20" s="21" t="s">
        <v>19</v>
      </c>
      <c r="E20" s="19" t="str">
        <f t="shared" si="0"/>
        <v>K</v>
      </c>
      <c r="F20" s="3"/>
      <c r="J20" s="51"/>
      <c r="K20" s="51"/>
      <c r="L20" s="51"/>
    </row>
    <row r="21" spans="2:12" x14ac:dyDescent="0.25">
      <c r="B21" s="3"/>
      <c r="C21" s="2"/>
      <c r="D21" s="2"/>
      <c r="E21" s="2"/>
      <c r="F21" s="3"/>
    </row>
    <row r="22" spans="2:12" x14ac:dyDescent="0.25">
      <c r="B22" s="3"/>
      <c r="C22" s="3"/>
      <c r="D22" s="3"/>
      <c r="E22" s="3"/>
      <c r="F22" s="3"/>
    </row>
  </sheetData>
  <mergeCells count="1">
    <mergeCell ref="C3:E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PARAMETRES</vt:lpstr>
      <vt:lpstr>annee</vt:lpstr>
      <vt:lpstr>feries</vt:lpstr>
      <vt:lpstr>ListeAgent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Starnain</cp:lastModifiedBy>
  <dcterms:created xsi:type="dcterms:W3CDTF">2021-04-20T17:48:10Z</dcterms:created>
  <dcterms:modified xsi:type="dcterms:W3CDTF">2021-04-20T20:51:08Z</dcterms:modified>
</cp:coreProperties>
</file>