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18.xml" ContentType="application/vnd.ms-excel.person+xml"/>
  <Override PartName="/xl/persons/person21.xml" ContentType="application/vnd.ms-excel.person+xml"/>
  <Override PartName="/xl/persons/person37.xml" ContentType="application/vnd.ms-excel.person+xml"/>
  <Override PartName="/xl/persons/person43.xml" ContentType="application/vnd.ms-excel.person+xml"/>
  <Override PartName="/xl/persons/person48.xml" ContentType="application/vnd.ms-excel.person+xml"/>
  <Override PartName="/xl/persons/person53.xml" ContentType="application/vnd.ms-excel.person+xml"/>
  <Override PartName="/xl/persons/person15.xml" ContentType="application/vnd.ms-excel.person+xml"/>
  <Override PartName="/xl/persons/person25.xml" ContentType="application/vnd.ms-excel.person+xml"/>
  <Override PartName="/xl/persons/person29.xml" ContentType="application/vnd.ms-excel.person+xml"/>
  <Override PartName="/xl/persons/person10.xml" ContentType="application/vnd.ms-excel.person+xml"/>
  <Override PartName="/xl/persons/person57.xml" ContentType="application/vnd.ms-excel.person+xml"/>
  <Override PartName="/xl/persons/person9.xml" ContentType="application/vnd.ms-excel.person+xml"/>
  <Override PartName="/xl/persons/person28.xml" ContentType="application/vnd.ms-excel.person+xml"/>
  <Override PartName="/xl/persons/person32.xml" ContentType="application/vnd.ms-excel.person+xml"/>
  <Override PartName="/xl/persons/person8.xml" ContentType="application/vnd.ms-excel.person+xml"/>
  <Override PartName="/xl/persons/person3.xml" ContentType="application/vnd.ms-excel.person+xml"/>
  <Override PartName="/xl/persons/person52.xml" ContentType="application/vnd.ms-excel.person+xml"/>
  <Override PartName="/xl/persons/person42.xml" ContentType="application/vnd.ms-excel.person+xml"/>
  <Override PartName="/xl/persons/person20.xml" ContentType="application/vnd.ms-excel.person+xml"/>
  <Override PartName="/xl/persons/person40.xml" ContentType="application/vnd.ms-excel.person+xml"/>
  <Override PartName="/xl/persons/person11.xml" ContentType="application/vnd.ms-excel.person+xml"/>
  <Override PartName="/xl/persons/person.xml" ContentType="application/vnd.ms-excel.person+xml"/>
  <Override PartName="/xl/persons/person34.xml" ContentType="application/vnd.ms-excel.person+xml"/>
  <Override PartName="/xl/persons/person46.xml" ContentType="application/vnd.ms-excel.person+xml"/>
  <Override PartName="/xl/persons/person6.xml" ContentType="application/vnd.ms-excel.person+xml"/>
  <Override PartName="/xl/persons/person41.xml" ContentType="application/vnd.ms-excel.person+xml"/>
  <Override PartName="/xl/persons/person26.xml" ContentType="application/vnd.ms-excel.person+xml"/>
  <Override PartName="/xl/persons/person23.xml" ContentType="application/vnd.ms-excel.person+xml"/>
  <Override PartName="/xl/persons/person39.xml" ContentType="application/vnd.ms-excel.person+xml"/>
  <Override PartName="/xl/persons/person0.xml" ContentType="application/vnd.ms-excel.person+xml"/>
  <Override PartName="/xl/persons/person7.xml" ContentType="application/vnd.ms-excel.person+xml"/>
  <Override PartName="/xl/persons/person50.xml" ContentType="application/vnd.ms-excel.person+xml"/>
  <Override PartName="/xl/persons/person45.xml" ContentType="application/vnd.ms-excel.person+xml"/>
  <Override PartName="/xl/persons/person31.xml" ContentType="application/vnd.ms-excel.person+xml"/>
  <Override PartName="/xl/persons/person56.xml" ContentType="application/vnd.ms-excel.person+xml"/>
  <Override PartName="/xl/persons/person4.xml" ContentType="application/vnd.ms-excel.person+xml"/>
  <Override PartName="/xl/persons/person44.xml" ContentType="application/vnd.ms-excel.person+xml"/>
  <Override PartName="/xl/persons/person36.xml" ContentType="application/vnd.ms-excel.person+xml"/>
  <Override PartName="/xl/persons/person22.xml" ContentType="application/vnd.ms-excel.person+xml"/>
  <Override PartName="/xl/persons/person55.xml" ContentType="application/vnd.ms-excel.person+xml"/>
  <Override PartName="/xl/persons/person49.xml" ContentType="application/vnd.ms-excel.person+xml"/>
  <Override PartName="/xl/persons/person1.xml" ContentType="application/vnd.ms-excel.person+xml"/>
  <Override PartName="/xl/persons/person2.xml" ContentType="application/vnd.ms-excel.person+xml"/>
  <Override PartName="/xl/persons/person38.xml" ContentType="application/vnd.ms-excel.person+xml"/>
  <Override PartName="/xl/persons/person30.xml" ContentType="application/vnd.ms-excel.person+xml"/>
  <Override PartName="/xl/persons/person17.xml" ContentType="application/vnd.ms-excel.person+xml"/>
  <Override PartName="/xl/persons/person51.xml" ContentType="application/vnd.ms-excel.person+xml"/>
  <Override PartName="/xl/persons/person12.xml" ContentType="application/vnd.ms-excel.person+xml"/>
  <Override PartName="/xl/persons/person33.xml" ContentType="application/vnd.ms-excel.person+xml"/>
  <Override PartName="/xl/persons/person24.xml" ContentType="application/vnd.ms-excel.person+xml"/>
  <Override PartName="/xl/persons/person14.xml" ContentType="application/vnd.ms-excel.person+xml"/>
  <Override PartName="/xl/persons/person54.xml" ContentType="application/vnd.ms-excel.person+xml"/>
  <Override PartName="/xl/persons/person47.xml" ContentType="application/vnd.ms-excel.person+xml"/>
  <Override PartName="/xl/persons/person13.xml" ContentType="application/vnd.ms-excel.person+xml"/>
  <Override PartName="/xl/persons/person5.xml" ContentType="application/vnd.ms-excel.person+xml"/>
  <Override PartName="/xl/persons/person16.xml" ContentType="application/vnd.ms-excel.person+xml"/>
  <Override PartName="/xl/persons/person35.xml" ContentType="application/vnd.ms-excel.person+xml"/>
  <Override PartName="/xl/persons/person19.xml" ContentType="application/vnd.ms-excel.person+xml"/>
  <Override PartName="/xl/persons/person27.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codeName="ThisWorkbook"/>
  <mc:AlternateContent xmlns:mc="http://schemas.openxmlformats.org/markup-compatibility/2006">
    <mc:Choice Requires="x15">
      <x15ac:absPath xmlns:x15ac="http://schemas.microsoft.com/office/spreadsheetml/2010/11/ac" url="https://d.docs.live.net/25a4b322ee921561/Documents/CAP SXM/"/>
    </mc:Choice>
  </mc:AlternateContent>
  <xr:revisionPtr revIDLastSave="32" documentId="8_{B68E6C09-9545-4880-995E-3AA79DDFA808}" xr6:coauthVersionLast="47" xr6:coauthVersionMax="47" xr10:uidLastSave="{CA9C10CC-B267-486A-8490-F36816C97CC6}"/>
  <bookViews>
    <workbookView xWindow="-104" yWindow="-104" windowWidth="22326" windowHeight="11947" tabRatio="686" firstSheet="1" activeTab="1" xr2:uid="{00000000-000D-0000-FFFF-FFFF00000000}"/>
  </bookViews>
  <sheets>
    <sheet name="Janvier" sheetId="4" state="hidden" r:id="rId1"/>
    <sheet name="Juillet" sheetId="21" r:id="rId2"/>
  </sheets>
  <definedNames>
    <definedName name="AnnéeCalendrier">Janvier!$AH$4</definedName>
    <definedName name="CléArrivée">Janvier!$C$2</definedName>
    <definedName name="CléDépart">Janvier!$F$2</definedName>
    <definedName name="Clédépartarrivée">Janvier!$Z$2</definedName>
    <definedName name="ÉtiquetteCléCongé">Janvier!$D$2</definedName>
    <definedName name="ÉtiquetteCléPersonnalisée1">Janvier!$N$2</definedName>
    <definedName name="ÉtiquetteCléPersonnalisée2">Janvier!$S$2</definedName>
    <definedName name="ÉtiquetteCléPersonnel">Janvier!$G$2</definedName>
    <definedName name="_xlnm.Print_Titles" localSheetId="0">Janvier!$4:$6</definedName>
    <definedName name="_xlnm.Print_Titles" localSheetId="1">Juillet!$4:$6</definedName>
    <definedName name="Nom_clé">Janvier!$B$2</definedName>
    <definedName name="NomMois" localSheetId="0">Janvier!$B$4</definedName>
    <definedName name="NomMois" localSheetId="1">Juillet!$B$4</definedName>
    <definedName name="Titre_Absence_Employé">Janvier!$B$1</definedName>
    <definedName name="_xlnm.Print_Area" localSheetId="0">Janvier!$B$4:$AG$39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1" i="21" l="1"/>
  <c r="B40" i="21"/>
  <c r="C40" i="21" l="1"/>
  <c r="D40" i="21"/>
  <c r="E40" i="21"/>
  <c r="F40" i="21"/>
  <c r="G40" i="21"/>
  <c r="H40" i="21"/>
  <c r="I40" i="21"/>
  <c r="J40" i="21"/>
  <c r="K40" i="21"/>
  <c r="L40" i="21"/>
  <c r="M40" i="21"/>
  <c r="N40" i="21"/>
  <c r="O40" i="21"/>
  <c r="P40" i="21"/>
  <c r="Q40" i="21"/>
  <c r="R40" i="21"/>
  <c r="S40" i="21"/>
  <c r="T40" i="21"/>
  <c r="U40" i="21"/>
  <c r="V40" i="21"/>
  <c r="W40" i="21"/>
  <c r="X40" i="21"/>
  <c r="Y40" i="21"/>
  <c r="Z40" i="21"/>
  <c r="AA40" i="21"/>
  <c r="AB40" i="21"/>
  <c r="AC40" i="21"/>
  <c r="AD40" i="21"/>
  <c r="AE40" i="21"/>
  <c r="AF40" i="21"/>
  <c r="AG40" i="21"/>
  <c r="AH45" i="4" l="1"/>
  <c r="C47" i="4"/>
  <c r="D47" i="4"/>
  <c r="E47" i="4"/>
  <c r="F47" i="4"/>
  <c r="G47" i="4"/>
  <c r="H47" i="4"/>
  <c r="I47" i="4"/>
  <c r="J47" i="4"/>
  <c r="K47" i="4"/>
  <c r="L47" i="4"/>
  <c r="M47" i="4"/>
  <c r="N47" i="4"/>
  <c r="O47" i="4"/>
  <c r="P47" i="4"/>
  <c r="Q47" i="4"/>
  <c r="R47" i="4"/>
  <c r="S47" i="4"/>
  <c r="T47" i="4"/>
  <c r="U47" i="4"/>
  <c r="V47" i="4"/>
  <c r="W47" i="4"/>
  <c r="X47" i="4"/>
  <c r="Y47" i="4"/>
  <c r="Z47" i="4"/>
  <c r="AA47" i="4"/>
  <c r="AB47" i="4"/>
  <c r="AC47" i="4"/>
  <c r="AD47" i="4"/>
  <c r="AE47" i="4"/>
  <c r="AF47" i="4"/>
  <c r="AG47" i="4"/>
  <c r="AH7" i="4"/>
  <c r="AH8" i="4"/>
  <c r="AH9" i="4"/>
  <c r="AH10" i="4"/>
  <c r="AH11" i="4"/>
  <c r="AH12" i="4"/>
  <c r="AH13" i="4"/>
  <c r="AH14" i="4"/>
  <c r="AH15" i="4"/>
  <c r="AH16" i="4"/>
  <c r="AH17" i="4"/>
  <c r="AH18" i="4"/>
  <c r="AH19" i="4"/>
  <c r="AH20" i="4"/>
  <c r="AH21" i="4"/>
  <c r="AH22" i="4"/>
  <c r="AH23" i="4"/>
  <c r="AH24" i="4"/>
  <c r="AH25" i="4"/>
  <c r="AH26" i="4"/>
  <c r="AH27" i="4"/>
  <c r="AH28" i="4"/>
  <c r="AH29" i="4"/>
  <c r="AH30" i="4"/>
  <c r="AH31" i="4"/>
  <c r="AH32" i="4"/>
  <c r="AH33" i="4"/>
  <c r="AH34" i="4"/>
  <c r="AH35" i="4"/>
  <c r="AH36" i="4"/>
  <c r="AH37" i="4"/>
  <c r="AH38" i="4"/>
  <c r="AH39" i="4"/>
  <c r="AH40" i="4"/>
  <c r="AH41" i="4"/>
  <c r="AH42" i="4"/>
  <c r="AH43" i="4"/>
  <c r="AH44" i="4"/>
  <c r="AH46" i="4"/>
  <c r="AG5" i="21" l="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47" i="4" l="1"/>
</calcChain>
</file>

<file path=xl/sharedStrings.xml><?xml version="1.0" encoding="utf-8"?>
<sst xmlns="http://schemas.openxmlformats.org/spreadsheetml/2006/main" count="151" uniqueCount="66">
  <si>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</si>
  <si>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</si>
  <si>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</si>
  <si>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</si>
  <si>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</si>
  <si>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</si>
  <si>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</si>
  <si>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</si>
  <si>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</si>
  <si>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</si>
  <si>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</si>
  <si>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</si>
  <si>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</si>
  <si>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</si>
  <si>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</si>
  <si>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</si>
  <si>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</si>
  <si>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</si>
  <si>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</si>
  <si>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</si>
  <si>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</si>
  <si>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</si>
  <si>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</si>
  <si>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</si>
  <si>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</si>
  <si>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</si>
  <si>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</si>
  <si>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</si>
  <si>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</si>
  <si>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</si>
  <si>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</si>
  <si>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</si>
  <si>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</si>
  <si>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</si>
  <si>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Juillet</t>
  </si>
  <si>
    <t>Calendrier des locations</t>
  </si>
  <si>
    <t>A</t>
  </si>
  <si>
    <t>Arrivée</t>
  </si>
  <si>
    <t>D</t>
  </si>
  <si>
    <t>Départ</t>
  </si>
  <si>
    <t>Ménage</t>
  </si>
  <si>
    <t>Nom du logement</t>
  </si>
  <si>
    <t>Dates des réservations</t>
  </si>
  <si>
    <t>Clé de codage</t>
  </si>
  <si>
    <t>Travaux</t>
  </si>
  <si>
    <t>D/A</t>
  </si>
  <si>
    <t>Départ et arrivée simultanée</t>
  </si>
  <si>
    <t>LS</t>
  </si>
  <si>
    <t>LP</t>
  </si>
  <si>
    <t>Autres</t>
  </si>
  <si>
    <t>Départ/arrivée</t>
  </si>
  <si>
    <t>Dépot Départ/arrivée sale</t>
  </si>
  <si>
    <t>Récup Départ/arrivée propre</t>
  </si>
  <si>
    <t>EMMA</t>
  </si>
  <si>
    <t>SABINE</t>
  </si>
  <si>
    <t>BENICIA</t>
  </si>
  <si>
    <t>CARO</t>
  </si>
  <si>
    <t>Logement 2</t>
  </si>
  <si>
    <t>Logement 3</t>
  </si>
  <si>
    <t>Logement 4</t>
  </si>
  <si>
    <t>Logement 5</t>
  </si>
  <si>
    <t>Logement 6</t>
  </si>
  <si>
    <t>Logement 7</t>
  </si>
  <si>
    <t>Logement 8</t>
  </si>
  <si>
    <t>Logement 15</t>
  </si>
  <si>
    <t>32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</si>
</sst>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3"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
      <sz val="8"/>
      <color theme="1"/>
      <name val="Calibri"/>
      <family val="2"/>
      <scheme val="minor"/>
    </font>
    <font>
      <sz val="11"/>
      <color rgb="FF00B050"/>
      <name val="Calibri"/>
      <family val="2"/>
      <scheme val="minor"/>
    </font>
    <font>
      <sz val="11"/>
      <name val="Calibri"/>
      <family val="2"/>
      <scheme val="minor"/>
    </font>
    <font>
      <sz val="8"/>
      <color theme="0"/>
      <name val="Calibri"/>
      <family val="2"/>
      <scheme val="minor"/>
    </font>
  </fonts>
  <fills count="54">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00B0F0"/>
        <bgColor indexed="64"/>
      </patternFill>
    </fill>
    <fill>
      <patternFill patternType="solid">
        <fgColor rgb="FFFFFF00"/>
        <bgColor indexed="64"/>
      </patternFill>
    </fill>
    <fill>
      <patternFill patternType="solid">
        <fgColor rgb="FF00B050"/>
        <bgColor indexed="64"/>
      </patternFill>
    </fill>
    <fill>
      <patternFill patternType="solid">
        <fgColor theme="7" tint="-0.249977111117893"/>
        <bgColor indexed="64"/>
      </patternFill>
    </fill>
    <fill>
      <patternFill patternType="solid">
        <fgColor rgb="FFFB89F6"/>
        <bgColor indexed="64"/>
      </patternFill>
    </fill>
    <fill>
      <patternFill patternType="solid">
        <fgColor theme="5" tint="0.79998168889431442"/>
        <bgColor indexed="64"/>
      </patternFill>
    </fill>
    <fill>
      <patternFill patternType="solid">
        <fgColor rgb="FF4EDDF0"/>
        <bgColor indexed="64"/>
      </patternFill>
    </fill>
    <fill>
      <patternFill patternType="solid">
        <fgColor theme="5" tint="-0.249977111117893"/>
        <bgColor indexed="64"/>
      </patternFill>
    </fill>
    <fill>
      <patternFill patternType="solid">
        <fgColor theme="7" tint="0.79998168889431442"/>
        <bgColor indexed="64"/>
      </patternFill>
    </fill>
    <fill>
      <patternFill patternType="solid">
        <fgColor rgb="FF7030A0"/>
        <bgColor indexed="64"/>
      </patternFill>
    </fill>
    <fill>
      <patternFill patternType="solid">
        <fgColor rgb="FF92D050"/>
        <bgColor indexed="64"/>
      </patternFill>
    </fill>
    <fill>
      <patternFill patternType="solid">
        <fgColor theme="9" tint="-9.9978637043366805E-2"/>
        <bgColor indexed="64"/>
      </patternFill>
    </fill>
    <fill>
      <patternFill patternType="solid">
        <fgColor rgb="FFFF0000"/>
        <bgColor indexed="64"/>
      </patternFill>
    </fill>
    <fill>
      <patternFill patternType="solid">
        <fgColor theme="3" tint="0.89999084444715716"/>
        <bgColor indexed="64"/>
      </patternFill>
    </fill>
    <fill>
      <patternFill patternType="solid">
        <fgColor theme="4" tint="0.39997558519241921"/>
        <bgColor indexed="64"/>
      </patternFill>
    </fill>
    <fill>
      <patternFill patternType="solid">
        <fgColor theme="8" tint="0.59999389629810485"/>
        <bgColor indexed="64"/>
      </patternFill>
    </fill>
    <fill>
      <patternFill patternType="solid">
        <fgColor rgb="FFDE7465"/>
        <bgColor indexed="64"/>
      </patternFill>
    </fill>
    <fill>
      <patternFill patternType="solid">
        <fgColor theme="3" tint="0.499984740745262"/>
        <bgColor indexed="64"/>
      </patternFill>
    </fill>
    <fill>
      <patternFill patternType="solid">
        <fgColor theme="6" tint="-0.249977111117893"/>
        <bgColor indexed="64"/>
      </patternFill>
    </fill>
    <fill>
      <patternFill patternType="solid">
        <fgColor theme="5" tint="0.59999389629810485"/>
        <bgColor indexed="64"/>
      </patternFill>
    </fill>
    <fill>
      <patternFill patternType="solid">
        <fgColor rgb="FFCDC800"/>
        <bgColor indexed="64"/>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50">
    <xf numFmtId="0" fontId="0" fillId="0" borderId="0" xfId="0">
      <alignment horizontal="left" vertical="center"/>
    </xf>
    <xf numFmtId="0" fontId="0" fillId="0" borderId="0" xfId="0" applyAlignment="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Alignment="1" applyProtection="1">
      <alignment horizontal="center" vertical="center"/>
    </xf>
    <xf numFmtId="1" fontId="1" fillId="0" borderId="0" xfId="25" applyFill="1" applyBorder="1" applyProtection="1">
      <alignment horizontal="center" vertical="center"/>
    </xf>
    <xf numFmtId="0" fontId="5" fillId="2" borderId="0" xfId="3" applyProtection="1">
      <alignment horizontal="center" vertical="center"/>
    </xf>
    <xf numFmtId="166" fontId="0" fillId="0" borderId="0" xfId="0" applyNumberFormat="1" applyAlignment="1">
      <alignment horizontal="center" vertical="center"/>
    </xf>
    <xf numFmtId="0" fontId="6" fillId="0" borderId="0" xfId="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0" fillId="0" borderId="0" xfId="0" applyAlignment="1">
      <alignment horizontal="left" vertical="center" wrapText="1"/>
    </xf>
    <xf numFmtId="0" fontId="2" fillId="20" borderId="0" xfId="4" applyProtection="1">
      <alignment horizontal="right" vertical="center" indent="1"/>
    </xf>
    <xf numFmtId="0" fontId="7" fillId="0" borderId="0" xfId="27">
      <alignment horizontal="center"/>
    </xf>
    <xf numFmtId="0" fontId="0" fillId="0" borderId="0" xfId="0" applyAlignment="1">
      <alignment horizontal="left" vertical="center" indent="1"/>
    </xf>
    <xf numFmtId="0" fontId="1" fillId="2" borderId="0" xfId="21" applyAlignment="1" applyProtection="1">
      <alignment horizontal="left" vertical="center"/>
    </xf>
    <xf numFmtId="0" fontId="1" fillId="0" borderId="0" xfId="26" applyNumberFormat="1" applyFill="1" applyBorder="1" applyAlignment="1">
      <alignment horizontal="right" vertical="center" wrapText="1" indent="2"/>
    </xf>
    <xf numFmtId="0" fontId="19" fillId="34" borderId="0" xfId="0" applyFont="1" applyFill="1" applyAlignment="1">
      <alignment horizontal="left" vertical="center" wrapText="1"/>
    </xf>
    <xf numFmtId="0" fontId="19" fillId="35" borderId="0" xfId="0" applyFont="1" applyFill="1" applyAlignment="1">
      <alignment horizontal="left" vertical="center" wrapText="1"/>
    </xf>
    <xf numFmtId="0" fontId="0" fillId="35" borderId="0" xfId="0" applyFill="1">
      <alignment horizontal="left" vertical="center"/>
    </xf>
    <xf numFmtId="0" fontId="0" fillId="34" borderId="0" xfId="0" applyFill="1">
      <alignment horizontal="left" vertical="center"/>
    </xf>
    <xf numFmtId="166" fontId="2" fillId="36" borderId="0" xfId="8" applyNumberFormat="1" applyFill="1" applyAlignment="1" applyProtection="1">
      <alignment horizontal="center" vertical="center"/>
    </xf>
    <xf numFmtId="166" fontId="2" fillId="37" borderId="0" xfId="8" applyNumberFormat="1" applyFill="1" applyAlignment="1" applyProtection="1">
      <alignment horizontal="center" vertical="center"/>
    </xf>
    <xf numFmtId="0" fontId="0" fillId="38" borderId="0" xfId="0" applyFill="1">
      <alignment horizontal="left" vertical="center"/>
    </xf>
    <xf numFmtId="0" fontId="1" fillId="39" borderId="0" xfId="26" applyFill="1" applyBorder="1">
      <alignment horizontal="left" vertical="center" wrapText="1" indent="2"/>
    </xf>
    <xf numFmtId="0" fontId="1" fillId="40" borderId="0" xfId="26" applyFill="1" applyBorder="1">
      <alignment horizontal="left" vertical="center" wrapText="1" indent="2"/>
    </xf>
    <xf numFmtId="0" fontId="1" fillId="41" borderId="0" xfId="26" applyFill="1" applyBorder="1">
      <alignment horizontal="left" vertical="center" wrapText="1" indent="2"/>
    </xf>
    <xf numFmtId="0" fontId="1" fillId="33" borderId="0" xfId="26" applyFill="1" applyBorder="1">
      <alignment horizontal="left" vertical="center" wrapText="1" indent="2"/>
    </xf>
    <xf numFmtId="0" fontId="1" fillId="42" borderId="0" xfId="26" applyFill="1" applyBorder="1">
      <alignment horizontal="left" vertical="center" wrapText="1" indent="2"/>
    </xf>
    <xf numFmtId="0" fontId="1" fillId="34" borderId="0" xfId="26" applyFill="1" applyBorder="1">
      <alignment horizontal="left" vertical="center" wrapText="1" indent="2"/>
    </xf>
    <xf numFmtId="0" fontId="1" fillId="43" borderId="0" xfId="26" applyFill="1" applyBorder="1">
      <alignment horizontal="left" vertical="center" wrapText="1" indent="2"/>
    </xf>
    <xf numFmtId="0" fontId="1" fillId="44" borderId="0" xfId="26" applyFill="1" applyBorder="1">
      <alignment horizontal="left" vertical="center" wrapText="1" indent="2"/>
    </xf>
    <xf numFmtId="0" fontId="0" fillId="45" borderId="0" xfId="0" applyFill="1">
      <alignment horizontal="left" vertical="center"/>
    </xf>
    <xf numFmtId="0" fontId="0" fillId="46" borderId="0" xfId="0" applyFill="1">
      <alignment horizontal="left" vertical="center"/>
    </xf>
    <xf numFmtId="0" fontId="0" fillId="46" borderId="0" xfId="0" applyFill="1" applyAlignment="1">
      <alignment horizontal="center" vertical="center"/>
    </xf>
    <xf numFmtId="0" fontId="1" fillId="47" borderId="0" xfId="26" applyFill="1" applyBorder="1">
      <alignment horizontal="left" vertical="center" wrapText="1" indent="2"/>
    </xf>
    <xf numFmtId="0" fontId="0" fillId="33" borderId="0" xfId="0" applyFill="1">
      <alignment horizontal="left" vertical="center"/>
    </xf>
    <xf numFmtId="0" fontId="2" fillId="49" borderId="0" xfId="12" applyFill="1" applyAlignment="1" applyProtection="1">
      <alignment horizontal="center" vertical="center"/>
    </xf>
    <xf numFmtId="0" fontId="0" fillId="50" borderId="0" xfId="0" applyFill="1">
      <alignment horizontal="left" vertical="center"/>
    </xf>
    <xf numFmtId="0" fontId="19" fillId="48" borderId="0" xfId="0" applyFont="1" applyFill="1" applyAlignment="1">
      <alignment horizontal="left" vertical="center" wrapText="1"/>
    </xf>
    <xf numFmtId="166" fontId="2" fillId="51" borderId="0" xfId="24" applyNumberFormat="1" applyFill="1" applyAlignment="1" applyProtection="1">
      <alignment horizontal="center" vertical="center"/>
    </xf>
    <xf numFmtId="0" fontId="0" fillId="42" borderId="0" xfId="0" applyFill="1">
      <alignment horizontal="left" vertical="center"/>
    </xf>
    <xf numFmtId="0" fontId="1" fillId="53" borderId="0" xfId="26" applyFill="1" applyBorder="1">
      <alignment horizontal="left" vertical="center" wrapText="1" indent="2"/>
    </xf>
    <xf numFmtId="0" fontId="0" fillId="52" borderId="0" xfId="0" applyFill="1">
      <alignment horizontal="left" vertical="center"/>
    </xf>
    <xf numFmtId="0" fontId="21" fillId="42" borderId="0" xfId="0" applyFont="1" applyFill="1">
      <alignment horizontal="left" vertical="center"/>
    </xf>
    <xf numFmtId="0" fontId="3" fillId="0" borderId="0" xfId="0" applyFont="1">
      <alignment horizontal="left" vertical="center"/>
    </xf>
    <xf numFmtId="0" fontId="20" fillId="0" borderId="0" xfId="0" applyFont="1">
      <alignment horizontal="left" vertical="center"/>
    </xf>
    <xf numFmtId="0" fontId="22" fillId="42" borderId="0" xfId="0" applyFont="1" applyFill="1" applyAlignment="1">
      <alignment horizontal="left" vertical="center" wrapText="1"/>
    </xf>
    <xf numFmtId="0" fontId="5" fillId="2" borderId="0" xfId="3" applyProtection="1">
      <alignment horizontal="center" vertical="center"/>
    </xf>
    <xf numFmtId="0" fontId="1" fillId="2" borderId="0" xfId="2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77">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bgColor theme="3" tint="0.49998474074526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numFmt numFmtId="166" formatCode="0;0;"/>
      <alignment horizontal="center" vertical="center" textRotation="0" wrapText="0" indent="0" justifyLastLine="0" shrinkToFit="0" readingOrder="0"/>
    </dxf>
    <dxf>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alignment horizontal="right" vertical="center" textRotation="0" wrapText="1" indent="2" justifyLastLine="0" shrinkToFit="0" readingOrder="0"/>
      <protection locked="1" hidden="0"/>
    </dxf>
    <dxf>
      <protection locked="1" hidden="0"/>
    </dxf>
    <dxf>
      <protection locked="1" hidden="0"/>
    </dxf>
    <dxf>
      <protection locked="1" hidden="0"/>
    </dxf>
    <dxf>
      <numFmt numFmtId="166" formatCode="0;0;"/>
      <alignment horizontal="center" vertical="center" textRotation="0" wrapText="0" indent="0" justifyLastLine="0" shrinkToFit="0" readingOrder="0"/>
    </dxf>
    <dxf>
      <numFmt numFmtId="0" formatCode="Genera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numFmt numFmtId="166" formatCode="0;0;"/>
      <alignment horizontal="center" vertical="center" textRotation="0" wrapText="0" indent="0" justifyLastLine="0" shrinkToFit="0" readingOrder="0"/>
    </dxf>
    <dxf>
      <fill>
        <patternFill patternType="none">
          <fgColor indexed="64"/>
          <bgColor auto="1"/>
        </patternFill>
      </fill>
      <protection locked="1" hidden="0"/>
    </dxf>
    <dxf>
      <alignment horizontal="left" vertical="center" textRotation="0" wrapText="0" indent="1" justifyLastLine="0" shrinkToFit="0" readingOrder="0"/>
    </dxf>
    <dxf>
      <numFmt numFmtId="0" formatCode="General"/>
      <fill>
        <patternFill patternType="none">
          <fgColor indexed="64"/>
          <bgColor indexed="65"/>
        </patternFill>
      </fill>
      <alignment horizontal="right" vertical="center" textRotation="0" wrapText="1" indent="2" justifyLastLine="0" shrinkToFit="0" readingOrder="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StyleMedium2" defaultPivotStyle="PivotStyleLight16">
    <tableStyle name="Tableau des absences des employés" pivot="0" count="13" xr9:uid="{00000000-0011-0000-FFFF-FFFF00000000}">
      <tableStyleElement type="wholeTable" dxfId="176"/>
      <tableStyleElement type="headerRow" dxfId="175"/>
      <tableStyleElement type="totalRow" dxfId="174"/>
      <tableStyleElement type="firstColumn" dxfId="173"/>
      <tableStyleElement type="lastColumn" dxfId="172"/>
      <tableStyleElement type="firstRowStripe" dxfId="171"/>
      <tableStyleElement type="secondRowStripe" dxfId="170"/>
      <tableStyleElement type="firstColumnStripe" dxfId="169"/>
      <tableStyleElement type="secondColumnStripe" dxfId="168"/>
      <tableStyleElement type="firstHeaderCell" dxfId="167"/>
      <tableStyleElement type="lastHeaderCell" dxfId="166"/>
      <tableStyleElement type="firstTotalCell" dxfId="165"/>
      <tableStyleElement type="lastTotalCell" dxfId="164"/>
    </tableStyle>
  </tableStyles>
  <colors>
    <mruColors>
      <color rgb="FF4EDDF0"/>
      <color rgb="FFCDC800"/>
      <color rgb="FFFB89F6"/>
      <color rgb="FF2266CA"/>
      <color rgb="FFDE7465"/>
      <color rgb="FFFC9CE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42" Type="http://schemas.microsoft.com/office/2017/10/relationships/person" Target="persons/person18.xml"/><Relationship Id="rId47" Type="http://schemas.microsoft.com/office/2017/10/relationships/person" Target="persons/person21.xml"/><Relationship Id="rId63" Type="http://schemas.microsoft.com/office/2017/10/relationships/person" Target="persons/person37.xml"/><Relationship Id="rId68" Type="http://schemas.microsoft.com/office/2017/10/relationships/person" Target="persons/person43.xml"/><Relationship Id="rId84" Type="http://schemas.microsoft.com/office/2017/10/relationships/person" Target="persons/person48.xml"/><Relationship Id="rId89" Type="http://schemas.microsoft.com/office/2017/10/relationships/person" Target="persons/person53.xml"/><Relationship Id="rId97" Type="http://schemas.microsoft.com/office/2017/10/relationships/person" Target="persons/person15.xml"/><Relationship Id="rId50" Type="http://schemas.microsoft.com/office/2017/10/relationships/person" Target="persons/person25.xml"/><Relationship Id="rId55" Type="http://schemas.microsoft.com/office/2017/10/relationships/person" Target="persons/person29.xml"/><Relationship Id="rId76" Type="http://schemas.microsoft.com/office/2017/10/relationships/person" Target="persons/person10.xml"/><Relationship Id="rId92" Type="http://schemas.microsoft.com/office/2017/10/relationships/person" Target="persons/person57.xml"/><Relationship Id="rId71" Type="http://schemas.microsoft.com/office/2017/10/relationships/person" Target="persons/person9.xml"/><Relationship Id="rId2" Type="http://schemas.openxmlformats.org/officeDocument/2006/relationships/worksheet" Target="worksheets/sheet2.xml"/><Relationship Id="rId53" Type="http://schemas.microsoft.com/office/2017/10/relationships/person" Target="persons/person28.xml"/><Relationship Id="rId58" Type="http://schemas.microsoft.com/office/2017/10/relationships/person" Target="persons/person32.xml"/><Relationship Id="rId74" Type="http://schemas.microsoft.com/office/2017/10/relationships/person" Target="persons/person8.xml"/><Relationship Id="rId79" Type="http://schemas.microsoft.com/office/2017/10/relationships/person" Target="persons/person3.xml"/><Relationship Id="rId87" Type="http://schemas.microsoft.com/office/2017/10/relationships/person" Target="persons/person52.xml"/><Relationship Id="rId40" Type="http://schemas.microsoft.com/office/2017/10/relationships/person" Target="persons/person42.xml"/><Relationship Id="rId45" Type="http://schemas.microsoft.com/office/2017/10/relationships/person" Target="persons/person20.xml"/><Relationship Id="rId66" Type="http://schemas.microsoft.com/office/2017/10/relationships/person" Target="persons/person40.xml"/><Relationship Id="rId5" Type="http://schemas.openxmlformats.org/officeDocument/2006/relationships/sharedStrings" Target="sharedStrings.xml"/><Relationship Id="rId90" Type="http://schemas.microsoft.com/office/2017/10/relationships/person" Target="persons/person11.xml"/><Relationship Id="rId95" Type="http://schemas.microsoft.com/office/2017/10/relationships/person" Target="persons/person.xml"/><Relationship Id="rId61" Type="http://schemas.microsoft.com/office/2017/10/relationships/person" Target="persons/person34.xml"/><Relationship Id="rId82" Type="http://schemas.microsoft.com/office/2017/10/relationships/person" Target="persons/person46.xml"/><Relationship Id="rId69" Type="http://schemas.microsoft.com/office/2017/10/relationships/person" Target="persons/person6.xml"/><Relationship Id="rId64" Type="http://schemas.microsoft.com/office/2017/10/relationships/person" Target="persons/person41.xml"/><Relationship Id="rId48" Type="http://schemas.microsoft.com/office/2017/10/relationships/person" Target="persons/person26.xml"/><Relationship Id="rId43" Type="http://schemas.microsoft.com/office/2017/10/relationships/person" Target="persons/person23.xml"/><Relationship Id="rId56" Type="http://schemas.microsoft.com/office/2017/10/relationships/person" Target="persons/person39.xml"/><Relationship Id="rId77" Type="http://schemas.microsoft.com/office/2017/10/relationships/person" Target="persons/person0.xml"/><Relationship Id="rId80" Type="http://schemas.microsoft.com/office/2017/10/relationships/person" Target="persons/person7.xml"/><Relationship Id="rId85" Type="http://schemas.microsoft.com/office/2017/10/relationships/person" Target="persons/person50.xml"/><Relationship Id="rId72" Type="http://schemas.microsoft.com/office/2017/10/relationships/person" Target="persons/person45.xml"/><Relationship Id="rId51" Type="http://schemas.microsoft.com/office/2017/10/relationships/person" Target="persons/person31.xml"/><Relationship Id="rId93" Type="http://schemas.microsoft.com/office/2017/10/relationships/person" Target="persons/person56.xml"/><Relationship Id="rId98" Type="http://schemas.microsoft.com/office/2017/10/relationships/person" Target="persons/person4.xml"/><Relationship Id="rId3" Type="http://schemas.openxmlformats.org/officeDocument/2006/relationships/theme" Target="theme/theme1.xml"/><Relationship Id="rId67" Type="http://schemas.microsoft.com/office/2017/10/relationships/person" Target="persons/person44.xml"/><Relationship Id="rId59" Type="http://schemas.microsoft.com/office/2017/10/relationships/person" Target="persons/person36.xml"/><Relationship Id="rId46" Type="http://schemas.microsoft.com/office/2017/10/relationships/person" Target="persons/person22.xml"/><Relationship Id="rId91" Type="http://schemas.microsoft.com/office/2017/10/relationships/person" Target="persons/person55.xml"/><Relationship Id="rId83" Type="http://schemas.microsoft.com/office/2017/10/relationships/person" Target="persons/person49.xml"/><Relationship Id="rId70" Type="http://schemas.microsoft.com/office/2017/10/relationships/person" Target="persons/person1.xml"/><Relationship Id="rId75" Type="http://schemas.microsoft.com/office/2017/10/relationships/person" Target="persons/person2.xml"/><Relationship Id="rId62" Type="http://schemas.microsoft.com/office/2017/10/relationships/person" Target="persons/person38.xml"/><Relationship Id="rId54" Type="http://schemas.microsoft.com/office/2017/10/relationships/person" Target="persons/person30.xml"/><Relationship Id="rId41" Type="http://schemas.microsoft.com/office/2017/10/relationships/person" Target="persons/person17.xml"/><Relationship Id="rId88" Type="http://schemas.microsoft.com/office/2017/10/relationships/person" Target="persons/person51.xml"/><Relationship Id="rId96" Type="http://schemas.microsoft.com/office/2017/10/relationships/person" Target="persons/person12.xml"/><Relationship Id="rId1" Type="http://schemas.openxmlformats.org/officeDocument/2006/relationships/worksheet" Target="worksheets/sheet1.xml"/><Relationship Id="rId6" Type="http://schemas.openxmlformats.org/officeDocument/2006/relationships/calcChain" Target="calcChain.xml"/><Relationship Id="rId57" Type="http://schemas.microsoft.com/office/2017/10/relationships/person" Target="persons/person33.xml"/><Relationship Id="rId49" Type="http://schemas.microsoft.com/office/2017/10/relationships/person" Target="persons/person24.xml"/><Relationship Id="rId94" Type="http://schemas.microsoft.com/office/2017/10/relationships/person" Target="persons/person14.xml"/><Relationship Id="rId86" Type="http://schemas.microsoft.com/office/2017/10/relationships/person" Target="persons/person54.xml"/><Relationship Id="rId81" Type="http://schemas.microsoft.com/office/2017/10/relationships/person" Target="persons/person47.xml"/><Relationship Id="rId73" Type="http://schemas.microsoft.com/office/2017/10/relationships/person" Target="persons/person13.xml"/><Relationship Id="rId78" Type="http://schemas.microsoft.com/office/2017/10/relationships/person" Target="persons/person5.xml"/><Relationship Id="rId65" Type="http://schemas.microsoft.com/office/2017/10/relationships/person" Target="persons/person16.xml"/><Relationship Id="rId60" Type="http://schemas.microsoft.com/office/2017/10/relationships/person" Target="persons/person35.xml"/><Relationship Id="rId44" Type="http://schemas.microsoft.com/office/2017/10/relationships/person" Target="persons/person19.xml"/><Relationship Id="rId52" Type="http://schemas.microsoft.com/office/2017/10/relationships/person" Target="persons/person27.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persons/person2.xml><?xml version="1.0" encoding="utf-8"?>
<personList xmlns="http://schemas.microsoft.com/office/spreadsheetml/2018/threadedcomments" xmlns:x="http://schemas.openxmlformats.org/spreadsheetml/2006/main"/>
</file>

<file path=xl/persons/person3.xml><?xml version="1.0" encoding="utf-8"?>
<personList xmlns="http://schemas.microsoft.com/office/spreadsheetml/2018/threadedcomments" xmlns:x="http://schemas.openxmlformats.org/spreadsheetml/2006/main"/>
</file>

<file path=xl/persons/person4.xml><?xml version="1.0" encoding="utf-8"?>
<personList xmlns="http://schemas.microsoft.com/office/spreadsheetml/2018/threadedcomments" xmlns:x="http://schemas.openxmlformats.org/spreadsheetml/2006/main"/>
</file>

<file path=xl/persons/person5.xml><?xml version="1.0" encoding="utf-8"?>
<personList xmlns="http://schemas.microsoft.com/office/spreadsheetml/2018/threadedcomments" xmlns:x="http://schemas.openxmlformats.org/spreadsheetml/2006/main"/>
</file>

<file path=xl/persons/person6.xml><?xml version="1.0" encoding="utf-8"?>
<personList xmlns="http://schemas.microsoft.com/office/spreadsheetml/2018/threadedcomments" xmlns:x="http://schemas.openxmlformats.org/spreadsheetml/2006/main"/>
</file>

<file path=xl/persons/person7.xml><?xml version="1.0" encoding="utf-8"?>
<personList xmlns="http://schemas.microsoft.com/office/spreadsheetml/2018/threadedcomments" xmlns:x="http://schemas.openxmlformats.org/spreadsheetml/2006/main"/>
</file>

<file path=xl/persons/person8.xml><?xml version="1.0" encoding="utf-8"?>
<personList xmlns="http://schemas.microsoft.com/office/spreadsheetml/2018/threadedcomments" xmlns:x="http://schemas.openxmlformats.org/spreadsheetml/2006/main"/>
</file>

<file path=xl/persons/person9.xml><?xml version="1.0" encoding="utf-8"?>
<personList xmlns="http://schemas.microsoft.com/office/spreadsheetml/2018/threadedcomments" xmlns:x="http://schemas.openxmlformats.org/spreadsheetml/2006/main"/>
</file>

<file path=xl/persons/person10.xml><?xml version="1.0" encoding="utf-8"?>
<personList xmlns="http://schemas.microsoft.com/office/spreadsheetml/2018/threadedcomments" xmlns:x="http://schemas.openxmlformats.org/spreadsheetml/2006/main"/>
</file>

<file path=xl/persons/person11.xml><?xml version="1.0" encoding="utf-8"?>
<personList xmlns="http://schemas.microsoft.com/office/spreadsheetml/2018/threadedcomments" xmlns:x="http://schemas.openxmlformats.org/spreadsheetml/2006/main"/>
</file>

<file path=xl/persons/person12.xml><?xml version="1.0" encoding="utf-8"?>
<personList xmlns="http://schemas.microsoft.com/office/spreadsheetml/2018/threadedcomments" xmlns:x="http://schemas.openxmlformats.org/spreadsheetml/2006/main"/>
</file>

<file path=xl/persons/person13.xml><?xml version="1.0" encoding="utf-8"?>
<personList xmlns="http://schemas.microsoft.com/office/spreadsheetml/2018/threadedcomments" xmlns:x="http://schemas.openxmlformats.org/spreadsheetml/2006/main"/>
</file>

<file path=xl/persons/person14.xml><?xml version="1.0" encoding="utf-8"?>
<personList xmlns="http://schemas.microsoft.com/office/spreadsheetml/2018/threadedcomments" xmlns:x="http://schemas.openxmlformats.org/spreadsheetml/2006/main"/>
</file>

<file path=xl/persons/person15.xml><?xml version="1.0" encoding="utf-8"?>
<personList xmlns="http://schemas.microsoft.com/office/spreadsheetml/2018/threadedcomments" xmlns:x="http://schemas.openxmlformats.org/spreadsheetml/2006/main"/>
</file>

<file path=xl/persons/person16.xml><?xml version="1.0" encoding="utf-8"?>
<personList xmlns="http://schemas.microsoft.com/office/spreadsheetml/2018/threadedcomments" xmlns:x="http://schemas.openxmlformats.org/spreadsheetml/2006/main"/>
</file>

<file path=xl/persons/person17.xml><?xml version="1.0" encoding="utf-8"?>
<personList xmlns="http://schemas.microsoft.com/office/spreadsheetml/2018/threadedcomments" xmlns:x="http://schemas.openxmlformats.org/spreadsheetml/2006/main"/>
</file>

<file path=xl/persons/person18.xml><?xml version="1.0" encoding="utf-8"?>
<personList xmlns="http://schemas.microsoft.com/office/spreadsheetml/2018/threadedcomments" xmlns:x="http://schemas.openxmlformats.org/spreadsheetml/2006/main"/>
</file>

<file path=xl/persons/person19.xml><?xml version="1.0" encoding="utf-8"?>
<personList xmlns="http://schemas.microsoft.com/office/spreadsheetml/2018/threadedcomments" xmlns:x="http://schemas.openxmlformats.org/spreadsheetml/2006/main"/>
</file>

<file path=xl/persons/person20.xml><?xml version="1.0" encoding="utf-8"?>
<personList xmlns="http://schemas.microsoft.com/office/spreadsheetml/2018/threadedcomments" xmlns:x="http://schemas.openxmlformats.org/spreadsheetml/2006/main"/>
</file>

<file path=xl/persons/person21.xml><?xml version="1.0" encoding="utf-8"?>
<personList xmlns="http://schemas.microsoft.com/office/spreadsheetml/2018/threadedcomments" xmlns:x="http://schemas.openxmlformats.org/spreadsheetml/2006/main"/>
</file>

<file path=xl/persons/person22.xml><?xml version="1.0" encoding="utf-8"?>
<personList xmlns="http://schemas.microsoft.com/office/spreadsheetml/2018/threadedcomments" xmlns:x="http://schemas.openxmlformats.org/spreadsheetml/2006/main"/>
</file>

<file path=xl/persons/person23.xml><?xml version="1.0" encoding="utf-8"?>
<personList xmlns="http://schemas.microsoft.com/office/spreadsheetml/2018/threadedcomments" xmlns:x="http://schemas.openxmlformats.org/spreadsheetml/2006/main"/>
</file>

<file path=xl/persons/person24.xml><?xml version="1.0" encoding="utf-8"?>
<personList xmlns="http://schemas.microsoft.com/office/spreadsheetml/2018/threadedcomments" xmlns:x="http://schemas.openxmlformats.org/spreadsheetml/2006/main"/>
</file>

<file path=xl/persons/person25.xml><?xml version="1.0" encoding="utf-8"?>
<personList xmlns="http://schemas.microsoft.com/office/spreadsheetml/2018/threadedcomments" xmlns:x="http://schemas.openxmlformats.org/spreadsheetml/2006/main"/>
</file>

<file path=xl/persons/person26.xml><?xml version="1.0" encoding="utf-8"?>
<personList xmlns="http://schemas.microsoft.com/office/spreadsheetml/2018/threadedcomments" xmlns:x="http://schemas.openxmlformats.org/spreadsheetml/2006/main"/>
</file>

<file path=xl/persons/person27.xml><?xml version="1.0" encoding="utf-8"?>
<personList xmlns="http://schemas.microsoft.com/office/spreadsheetml/2018/threadedcomments" xmlns:x="http://schemas.openxmlformats.org/spreadsheetml/2006/main"/>
</file>

<file path=xl/persons/person28.xml><?xml version="1.0" encoding="utf-8"?>
<personList xmlns="http://schemas.microsoft.com/office/spreadsheetml/2018/threadedcomments" xmlns:x="http://schemas.openxmlformats.org/spreadsheetml/2006/main"/>
</file>

<file path=xl/persons/person29.xml><?xml version="1.0" encoding="utf-8"?>
<personList xmlns="http://schemas.microsoft.com/office/spreadsheetml/2018/threadedcomments" xmlns:x="http://schemas.openxmlformats.org/spreadsheetml/2006/main"/>
</file>

<file path=xl/persons/person30.xml><?xml version="1.0" encoding="utf-8"?>
<personList xmlns="http://schemas.microsoft.com/office/spreadsheetml/2018/threadedcomments" xmlns:x="http://schemas.openxmlformats.org/spreadsheetml/2006/main"/>
</file>

<file path=xl/persons/person31.xml><?xml version="1.0" encoding="utf-8"?>
<personList xmlns="http://schemas.microsoft.com/office/spreadsheetml/2018/threadedcomments" xmlns:x="http://schemas.openxmlformats.org/spreadsheetml/2006/main"/>
</file>

<file path=xl/persons/person32.xml><?xml version="1.0" encoding="utf-8"?>
<personList xmlns="http://schemas.microsoft.com/office/spreadsheetml/2018/threadedcomments" xmlns:x="http://schemas.openxmlformats.org/spreadsheetml/2006/main"/>
</file>

<file path=xl/persons/person33.xml><?xml version="1.0" encoding="utf-8"?>
<personList xmlns="http://schemas.microsoft.com/office/spreadsheetml/2018/threadedcomments" xmlns:x="http://schemas.openxmlformats.org/spreadsheetml/2006/main"/>
</file>

<file path=xl/persons/person34.xml><?xml version="1.0" encoding="utf-8"?>
<personList xmlns="http://schemas.microsoft.com/office/spreadsheetml/2018/threadedcomments" xmlns:x="http://schemas.openxmlformats.org/spreadsheetml/2006/main"/>
</file>

<file path=xl/persons/person35.xml><?xml version="1.0" encoding="utf-8"?>
<personList xmlns="http://schemas.microsoft.com/office/spreadsheetml/2018/threadedcomments" xmlns:x="http://schemas.openxmlformats.org/spreadsheetml/2006/main"/>
</file>

<file path=xl/persons/person36.xml><?xml version="1.0" encoding="utf-8"?>
<personList xmlns="http://schemas.microsoft.com/office/spreadsheetml/2018/threadedcomments" xmlns:x="http://schemas.openxmlformats.org/spreadsheetml/2006/main"/>
</file>

<file path=xl/persons/person37.xml><?xml version="1.0" encoding="utf-8"?>
<personList xmlns="http://schemas.microsoft.com/office/spreadsheetml/2018/threadedcomments" xmlns:x="http://schemas.openxmlformats.org/spreadsheetml/2006/main"/>
</file>

<file path=xl/persons/person38.xml><?xml version="1.0" encoding="utf-8"?>
<personList xmlns="http://schemas.microsoft.com/office/spreadsheetml/2018/threadedcomments" xmlns:x="http://schemas.openxmlformats.org/spreadsheetml/2006/main"/>
</file>

<file path=xl/persons/person39.xml><?xml version="1.0" encoding="utf-8"?>
<personList xmlns="http://schemas.microsoft.com/office/spreadsheetml/2018/threadedcomments" xmlns:x="http://schemas.openxmlformats.org/spreadsheetml/2006/main"/>
</file>

<file path=xl/persons/person40.xml><?xml version="1.0" encoding="utf-8"?>
<personList xmlns="http://schemas.microsoft.com/office/spreadsheetml/2018/threadedcomments" xmlns:x="http://schemas.openxmlformats.org/spreadsheetml/2006/main"/>
</file>

<file path=xl/persons/person41.xml><?xml version="1.0" encoding="utf-8"?>
<personList xmlns="http://schemas.microsoft.com/office/spreadsheetml/2018/threadedcomments" xmlns:x="http://schemas.openxmlformats.org/spreadsheetml/2006/main"/>
</file>

<file path=xl/persons/person42.xml><?xml version="1.0" encoding="utf-8"?>
<personList xmlns="http://schemas.microsoft.com/office/spreadsheetml/2018/threadedcomments" xmlns:x="http://schemas.openxmlformats.org/spreadsheetml/2006/main"/>
</file>

<file path=xl/persons/person43.xml><?xml version="1.0" encoding="utf-8"?>
<personList xmlns="http://schemas.microsoft.com/office/spreadsheetml/2018/threadedcomments" xmlns:x="http://schemas.openxmlformats.org/spreadsheetml/2006/main"/>
</file>

<file path=xl/persons/person44.xml><?xml version="1.0" encoding="utf-8"?>
<personList xmlns="http://schemas.microsoft.com/office/spreadsheetml/2018/threadedcomments" xmlns:x="http://schemas.openxmlformats.org/spreadsheetml/2006/main"/>
</file>

<file path=xl/persons/person45.xml><?xml version="1.0" encoding="utf-8"?>
<personList xmlns="http://schemas.microsoft.com/office/spreadsheetml/2018/threadedcomments" xmlns:x="http://schemas.openxmlformats.org/spreadsheetml/2006/main"/>
</file>

<file path=xl/persons/person46.xml><?xml version="1.0" encoding="utf-8"?>
<personList xmlns="http://schemas.microsoft.com/office/spreadsheetml/2018/threadedcomments" xmlns:x="http://schemas.openxmlformats.org/spreadsheetml/2006/main"/>
</file>

<file path=xl/persons/person47.xml><?xml version="1.0" encoding="utf-8"?>
<personList xmlns="http://schemas.microsoft.com/office/spreadsheetml/2018/threadedcomments" xmlns:x="http://schemas.openxmlformats.org/spreadsheetml/2006/main"/>
</file>

<file path=xl/persons/person48.xml><?xml version="1.0" encoding="utf-8"?>
<personList xmlns="http://schemas.microsoft.com/office/spreadsheetml/2018/threadedcomments" xmlns:x="http://schemas.openxmlformats.org/spreadsheetml/2006/main"/>
</file>

<file path=xl/persons/person49.xml><?xml version="1.0" encoding="utf-8"?>
<personList xmlns="http://schemas.microsoft.com/office/spreadsheetml/2018/threadedcomments" xmlns:x="http://schemas.openxmlformats.org/spreadsheetml/2006/main"/>
</file>

<file path=xl/persons/person50.xml><?xml version="1.0" encoding="utf-8"?>
<personList xmlns="http://schemas.microsoft.com/office/spreadsheetml/2018/threadedcomments" xmlns:x="http://schemas.openxmlformats.org/spreadsheetml/2006/main"/>
</file>

<file path=xl/persons/person51.xml><?xml version="1.0" encoding="utf-8"?>
<personList xmlns="http://schemas.microsoft.com/office/spreadsheetml/2018/threadedcomments" xmlns:x="http://schemas.openxmlformats.org/spreadsheetml/2006/main"/>
</file>

<file path=xl/persons/person52.xml><?xml version="1.0" encoding="utf-8"?>
<personList xmlns="http://schemas.microsoft.com/office/spreadsheetml/2018/threadedcomments" xmlns:x="http://schemas.openxmlformats.org/spreadsheetml/2006/main"/>
</file>

<file path=xl/persons/person53.xml><?xml version="1.0" encoding="utf-8"?>
<personList xmlns="http://schemas.microsoft.com/office/spreadsheetml/2018/threadedcomments" xmlns:x="http://schemas.openxmlformats.org/spreadsheetml/2006/main"/>
</file>

<file path=xl/persons/person54.xml><?xml version="1.0" encoding="utf-8"?>
<personList xmlns="http://schemas.microsoft.com/office/spreadsheetml/2018/threadedcomments" xmlns:x="http://schemas.openxmlformats.org/spreadsheetml/2006/main"/>
</file>

<file path=xl/persons/person55.xml><?xml version="1.0" encoding="utf-8"?>
<personList xmlns="http://schemas.microsoft.com/office/spreadsheetml/2018/threadedcomments" xmlns:x="http://schemas.openxmlformats.org/spreadsheetml/2006/main"/>
</file>

<file path=xl/persons/person56.xml><?xml version="1.0" encoding="utf-8"?>
<personList xmlns="http://schemas.microsoft.com/office/spreadsheetml/2018/threadedcomments" xmlns:x="http://schemas.openxmlformats.org/spreadsheetml/2006/main"/>
</file>

<file path=xl/persons/person57.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47" totalsRowCount="1" headerRowDxfId="163" dataDxfId="162" totalsRowDxfId="161">
  <autoFilter ref="B6:AH46"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u logement" dataDxfId="160" totalsRowDxfId="159" dataCellStyle="Employé"/>
    <tableColumn id="2" xr3:uid="{00000000-0010-0000-0000-000002000000}" name="1" totalsRowFunction="custom" dataDxfId="158" totalsRowDxfId="157">
      <totalsRowFormula>SUBTOTAL(103,Janvier!$C$7:$C$46)</totalsRowFormula>
    </tableColumn>
    <tableColumn id="3" xr3:uid="{00000000-0010-0000-0000-000003000000}" name="2" totalsRowFunction="custom" dataDxfId="156" totalsRowDxfId="155">
      <totalsRowFormula>SUBTOTAL(103,Janvier!$D$7:$D$46)</totalsRowFormula>
    </tableColumn>
    <tableColumn id="4" xr3:uid="{00000000-0010-0000-0000-000004000000}" name="3" totalsRowFunction="custom" dataDxfId="154" totalsRowDxfId="153">
      <totalsRowFormula>SUBTOTAL(103,Janvier!$E$7:$E$46)</totalsRowFormula>
    </tableColumn>
    <tableColumn id="5" xr3:uid="{00000000-0010-0000-0000-000005000000}" name="4" totalsRowFunction="custom" dataDxfId="152" totalsRowDxfId="151">
      <totalsRowFormula>SUBTOTAL(103,Janvier!$F$7:$F$46)</totalsRowFormula>
    </tableColumn>
    <tableColumn id="6" xr3:uid="{00000000-0010-0000-0000-000006000000}" name="5" totalsRowFunction="custom" dataDxfId="150" totalsRowDxfId="149">
      <totalsRowFormula>SUBTOTAL(103,Janvier!$G$7:$G$46)</totalsRowFormula>
    </tableColumn>
    <tableColumn id="7" xr3:uid="{00000000-0010-0000-0000-000007000000}" name="6" totalsRowFunction="custom" dataDxfId="148" totalsRowDxfId="147">
      <totalsRowFormula>SUBTOTAL(103,Janvier!$H$7:$H$46)</totalsRowFormula>
    </tableColumn>
    <tableColumn id="8" xr3:uid="{00000000-0010-0000-0000-000008000000}" name="7" totalsRowFunction="custom" dataDxfId="146" totalsRowDxfId="145">
      <totalsRowFormula>SUBTOTAL(103,Janvier!$I$7:$I$46)</totalsRowFormula>
    </tableColumn>
    <tableColumn id="9" xr3:uid="{00000000-0010-0000-0000-000009000000}" name="8" totalsRowFunction="custom" dataDxfId="144" totalsRowDxfId="143">
      <totalsRowFormula>SUBTOTAL(103,Janvier!$J$7:$J$46)</totalsRowFormula>
    </tableColumn>
    <tableColumn id="10" xr3:uid="{00000000-0010-0000-0000-00000A000000}" name="9" totalsRowFunction="custom" dataDxfId="142" totalsRowDxfId="141">
      <totalsRowFormula>SUBTOTAL(103,Janvier!$K$7:$K$46)</totalsRowFormula>
    </tableColumn>
    <tableColumn id="11" xr3:uid="{00000000-0010-0000-0000-00000B000000}" name="10" totalsRowFunction="custom" dataDxfId="140" totalsRowDxfId="139">
      <totalsRowFormula>SUBTOTAL(103,Janvier!$L$7:$L$46)</totalsRowFormula>
    </tableColumn>
    <tableColumn id="12" xr3:uid="{00000000-0010-0000-0000-00000C000000}" name="11" totalsRowFunction="custom" dataDxfId="138" totalsRowDxfId="137">
      <totalsRowFormula>SUBTOTAL(103,Janvier!$M$7:$M$46)</totalsRowFormula>
    </tableColumn>
    <tableColumn id="13" xr3:uid="{00000000-0010-0000-0000-00000D000000}" name="12" totalsRowFunction="custom" dataDxfId="136" totalsRowDxfId="135">
      <totalsRowFormula>SUBTOTAL(103,Janvier!$N$7:$N$46)</totalsRowFormula>
    </tableColumn>
    <tableColumn id="14" xr3:uid="{00000000-0010-0000-0000-00000E000000}" name="13" totalsRowFunction="custom" dataDxfId="134" totalsRowDxfId="133">
      <totalsRowFormula>SUBTOTAL(103,Janvier!$O$7:$O$46)</totalsRowFormula>
    </tableColumn>
    <tableColumn id="15" xr3:uid="{00000000-0010-0000-0000-00000F000000}" name="14" totalsRowFunction="custom" dataDxfId="132" totalsRowDxfId="131">
      <totalsRowFormula>SUBTOTAL(103,Janvier!$P$7:$P$46)</totalsRowFormula>
    </tableColumn>
    <tableColumn id="16" xr3:uid="{00000000-0010-0000-0000-000010000000}" name="15" totalsRowFunction="custom" dataDxfId="130" totalsRowDxfId="129">
      <totalsRowFormula>SUBTOTAL(103,Janvier!$Q$7:$Q$46)</totalsRowFormula>
    </tableColumn>
    <tableColumn id="17" xr3:uid="{00000000-0010-0000-0000-000011000000}" name="16" totalsRowFunction="custom" dataDxfId="128" totalsRowDxfId="127">
      <totalsRowFormula>SUBTOTAL(103,Janvier!$R$7:$R$46)</totalsRowFormula>
    </tableColumn>
    <tableColumn id="18" xr3:uid="{00000000-0010-0000-0000-000012000000}" name="17" totalsRowFunction="custom" dataDxfId="126" totalsRowDxfId="125">
      <totalsRowFormula>SUBTOTAL(103,Janvier!$S$7:$S$46)</totalsRowFormula>
    </tableColumn>
    <tableColumn id="19" xr3:uid="{00000000-0010-0000-0000-000013000000}" name="18" totalsRowFunction="custom" dataDxfId="124" totalsRowDxfId="123">
      <totalsRowFormula>SUBTOTAL(103,Janvier!$T$7:$T$46)</totalsRowFormula>
    </tableColumn>
    <tableColumn id="20" xr3:uid="{00000000-0010-0000-0000-000014000000}" name="19" totalsRowFunction="custom" dataDxfId="122" totalsRowDxfId="121">
      <totalsRowFormula>SUBTOTAL(103,Janvier!$U$7:$U$46)</totalsRowFormula>
    </tableColumn>
    <tableColumn id="21" xr3:uid="{00000000-0010-0000-0000-000015000000}" name="20" totalsRowFunction="custom" dataDxfId="120" totalsRowDxfId="119">
      <totalsRowFormula>SUBTOTAL(103,Janvier!$V$7:$V$46)</totalsRowFormula>
    </tableColumn>
    <tableColumn id="22" xr3:uid="{00000000-0010-0000-0000-000016000000}" name="21" totalsRowFunction="custom" dataDxfId="118" totalsRowDxfId="117">
      <totalsRowFormula>SUBTOTAL(103,Janvier!$W$7:$W$46)</totalsRowFormula>
    </tableColumn>
    <tableColumn id="23" xr3:uid="{00000000-0010-0000-0000-000017000000}" name="22" totalsRowFunction="custom" dataDxfId="116" totalsRowDxfId="115">
      <totalsRowFormula>SUBTOTAL(103,Janvier!$X$7:$X$46)</totalsRowFormula>
    </tableColumn>
    <tableColumn id="24" xr3:uid="{00000000-0010-0000-0000-000018000000}" name="23" totalsRowFunction="custom" dataDxfId="114" totalsRowDxfId="113">
      <totalsRowFormula>SUBTOTAL(103,Janvier!$Y$7:$Y$46)</totalsRowFormula>
    </tableColumn>
    <tableColumn id="25" xr3:uid="{00000000-0010-0000-0000-000019000000}" name="24" totalsRowFunction="custom" dataDxfId="112" totalsRowDxfId="111">
      <totalsRowFormula>SUBTOTAL(103,Janvier!$Z$7:$Z$46)</totalsRowFormula>
    </tableColumn>
    <tableColumn id="26" xr3:uid="{00000000-0010-0000-0000-00001A000000}" name="25" totalsRowFunction="custom" dataDxfId="110" totalsRowDxfId="109">
      <totalsRowFormula>SUBTOTAL(103,Janvier!$AA$7:$AA$46)</totalsRowFormula>
    </tableColumn>
    <tableColumn id="27" xr3:uid="{00000000-0010-0000-0000-00001B000000}" name="26" totalsRowFunction="custom" dataDxfId="108" totalsRowDxfId="107">
      <totalsRowFormula>SUBTOTAL(103,Janvier!$AB$7:$AB$46)</totalsRowFormula>
    </tableColumn>
    <tableColumn id="28" xr3:uid="{00000000-0010-0000-0000-00001C000000}" name="27" totalsRowFunction="custom" dataDxfId="106" totalsRowDxfId="105">
      <totalsRowFormula>SUBTOTAL(103,Janvier!$AC$7:$AC$46)</totalsRowFormula>
    </tableColumn>
    <tableColumn id="29" xr3:uid="{00000000-0010-0000-0000-00001D000000}" name="28" totalsRowFunction="custom" dataDxfId="104" totalsRowDxfId="103">
      <totalsRowFormula>SUBTOTAL(103,Janvier!$AD$7:$AD$46)</totalsRowFormula>
    </tableColumn>
    <tableColumn id="30" xr3:uid="{00000000-0010-0000-0000-00001E000000}" name="29" totalsRowFunction="custom" dataDxfId="102" totalsRowDxfId="101">
      <totalsRowFormula>SUBTOTAL(103,Janvier!$AE$7:$AE$46)</totalsRowFormula>
    </tableColumn>
    <tableColumn id="31" xr3:uid="{00000000-0010-0000-0000-00001F000000}" name="30" totalsRowFunction="custom" dataDxfId="100" totalsRowDxfId="99">
      <totalsRowFormula>SUBTOTAL(103,Janvier!$AF$7:$AF$46)</totalsRowFormula>
    </tableColumn>
    <tableColumn id="32" xr3:uid="{00000000-0010-0000-0000-000020000000}" name="31" totalsRowFunction="custom" dataDxfId="98" totalsRowDxfId="97">
      <totalsRowFormula>SUBTOTAL(103,Janvier!$AG$7:$AG$46)</totalsRowFormula>
    </tableColumn>
    <tableColumn id="33" xr3:uid="{00000000-0010-0000-0000-000021000000}" name="Total des jours" totalsRowFunction="sum" dataDxfId="96" totalsRowDxfId="95">
      <calculatedColumnFormula>COUNTA(#REF!)</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40" totalsRowCount="1" headerRowDxfId="94" dataDxfId="93" totalsRowDxfId="92">
  <tableColumns count="33">
    <tableColumn id="1" xr3:uid="{00000000-0010-0000-0600-000001000000}" name="Nom du logement" totalsRowFunction="custom" dataDxfId="91" totalsRowDxfId="90" dataCellStyle="Employé">
      <totalsRowFormula>NomMois&amp;" Total"</totalsRowFormula>
    </tableColumn>
    <tableColumn id="2" xr3:uid="{00000000-0010-0000-0600-000002000000}" name="1" totalsRowFunction="count" dataDxfId="89" totalsRowDxfId="88"/>
    <tableColumn id="3" xr3:uid="{00000000-0010-0000-0600-000003000000}" name="2" totalsRowFunction="count" dataDxfId="87" totalsRowDxfId="86"/>
    <tableColumn id="4" xr3:uid="{00000000-0010-0000-0600-000004000000}" name="3" totalsRowFunction="count" dataDxfId="85" totalsRowDxfId="84"/>
    <tableColumn id="5" xr3:uid="{00000000-0010-0000-0600-000005000000}" name="4" totalsRowFunction="count" dataDxfId="83" totalsRowDxfId="82"/>
    <tableColumn id="6" xr3:uid="{00000000-0010-0000-0600-000006000000}" name="5" totalsRowFunction="count" dataDxfId="81" totalsRowDxfId="80"/>
    <tableColumn id="7" xr3:uid="{00000000-0010-0000-0600-000007000000}" name="6" totalsRowFunction="count" dataDxfId="79" totalsRowDxfId="78"/>
    <tableColumn id="8" xr3:uid="{00000000-0010-0000-0600-000008000000}" name="7" totalsRowFunction="count" dataDxfId="77" totalsRowDxfId="76"/>
    <tableColumn id="9" xr3:uid="{00000000-0010-0000-0600-000009000000}" name="8" totalsRowFunction="count" dataDxfId="75" totalsRowDxfId="74"/>
    <tableColumn id="10" xr3:uid="{00000000-0010-0000-0600-00000A000000}" name="9" totalsRowFunction="count" dataDxfId="73" totalsRowDxfId="72"/>
    <tableColumn id="11" xr3:uid="{00000000-0010-0000-0600-00000B000000}" name="10" totalsRowFunction="count" dataDxfId="71" totalsRowDxfId="70"/>
    <tableColumn id="12" xr3:uid="{00000000-0010-0000-0600-00000C000000}" name="11" totalsRowFunction="count" dataDxfId="69" totalsRowDxfId="68"/>
    <tableColumn id="13" xr3:uid="{00000000-0010-0000-0600-00000D000000}" name="12" totalsRowFunction="count" dataDxfId="67" totalsRowDxfId="66"/>
    <tableColumn id="14" xr3:uid="{00000000-0010-0000-0600-00000E000000}" name="13" totalsRowFunction="count" dataDxfId="65" totalsRowDxfId="64"/>
    <tableColumn id="15" xr3:uid="{00000000-0010-0000-0600-00000F000000}" name="14" totalsRowFunction="count" dataDxfId="63" totalsRowDxfId="62"/>
    <tableColumn id="16" xr3:uid="{00000000-0010-0000-0600-000010000000}" name="15" totalsRowFunction="count" dataDxfId="61" totalsRowDxfId="60"/>
    <tableColumn id="17" xr3:uid="{00000000-0010-0000-0600-000011000000}" name="16" totalsRowFunction="count" dataDxfId="59" totalsRowDxfId="58"/>
    <tableColumn id="18" xr3:uid="{00000000-0010-0000-0600-000012000000}" name="17" totalsRowFunction="count" dataDxfId="57" totalsRowDxfId="56"/>
    <tableColumn id="19" xr3:uid="{00000000-0010-0000-0600-000013000000}" name="18" totalsRowFunction="count" dataDxfId="55" totalsRowDxfId="54"/>
    <tableColumn id="20" xr3:uid="{00000000-0010-0000-0600-000014000000}" name="19" totalsRowFunction="count" dataDxfId="53" totalsRowDxfId="52"/>
    <tableColumn id="21" xr3:uid="{00000000-0010-0000-0600-000015000000}" name="20" totalsRowFunction="count" dataDxfId="51" totalsRowDxfId="50"/>
    <tableColumn id="22" xr3:uid="{00000000-0010-0000-0600-000016000000}" name="21" totalsRowFunction="count" dataDxfId="49" totalsRowDxfId="48"/>
    <tableColumn id="23" xr3:uid="{00000000-0010-0000-0600-000017000000}" name="22" totalsRowFunction="count" dataDxfId="47" totalsRowDxfId="46"/>
    <tableColumn id="24" xr3:uid="{00000000-0010-0000-0600-000018000000}" name="23" totalsRowFunction="count" dataDxfId="45" totalsRowDxfId="44"/>
    <tableColumn id="25" xr3:uid="{00000000-0010-0000-0600-000019000000}" name="24" totalsRowFunction="count" dataDxfId="43" totalsRowDxfId="42"/>
    <tableColumn id="26" xr3:uid="{00000000-0010-0000-0600-00001A000000}" name="25" totalsRowFunction="count" dataDxfId="41" totalsRowDxfId="40"/>
    <tableColumn id="27" xr3:uid="{00000000-0010-0000-0600-00001B000000}" name="26" totalsRowFunction="count" dataDxfId="39" totalsRowDxfId="38"/>
    <tableColumn id="28" xr3:uid="{00000000-0010-0000-0600-00001C000000}" name="27" totalsRowFunction="count" dataDxfId="37" totalsRowDxfId="36"/>
    <tableColumn id="29" xr3:uid="{00000000-0010-0000-0600-00001D000000}" name="28" totalsRowFunction="count" dataDxfId="35" totalsRowDxfId="34"/>
    <tableColumn id="30" xr3:uid="{00000000-0010-0000-0600-00001E000000}" name="29" totalsRowFunction="count" dataDxfId="33" totalsRowDxfId="32"/>
    <tableColumn id="31" xr3:uid="{00000000-0010-0000-0600-00001F000000}" name="30" totalsRowFunction="count" dataDxfId="31" totalsRowDxfId="30"/>
    <tableColumn id="32" xr3:uid="{00000000-0010-0000-0600-000020000000}" name="31" totalsRowFunction="count" dataDxfId="29" totalsRowDxfId="28"/>
    <tableColumn id="33" xr3:uid="{00000000-0010-0000-0600-000021000000}" name="32" dataDxfId="27" totalsRowDxfId="2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tabColor rgb="FFFB89F6"/>
    <pageSetUpPr fitToPage="1"/>
  </sheetPr>
  <dimension ref="A1:AH47"/>
  <sheetViews>
    <sheetView topLeftCell="B1" zoomScaleNormal="100" workbookViewId="0">
      <pane xSplit="15" ySplit="6" topLeftCell="Q7" activePane="bottomRight" state="frozen"/>
      <selection activeCell="AH2" sqref="AH2"/>
      <selection pane="topRight" activeCell="AH2" sqref="AH2"/>
      <selection pane="bottomLeft" activeCell="AH2" sqref="AH2"/>
      <selection pane="bottomRight" activeCell="B7" sqref="B7"/>
    </sheetView>
  </sheetViews>
  <sheetFormatPr baseColWidth="10" defaultColWidth="9.09765625" defaultRowHeight="29.95" customHeight="1" outlineLevelRow="1" x14ac:dyDescent="0.3"/>
  <cols>
    <col min="1" max="1" width="2.69921875" customWidth="1"/>
    <col min="2" max="2" width="14.09765625" customWidth="1"/>
    <col min="3" max="33" width="4.69921875" customWidth="1"/>
    <col min="34" max="34" width="13.59765625" customWidth="1"/>
    <col min="35" max="35" width="2.69921875" customWidth="1"/>
  </cols>
  <sheetData>
    <row r="1" spans="1:34" ht="50.15" customHeight="1" x14ac:dyDescent="0.3">
      <c r="A1" s="11"/>
      <c r="B1" s="8" t="s">
        <v>35</v>
      </c>
    </row>
    <row r="2" spans="1:34" ht="28.8" customHeight="1" x14ac:dyDescent="0.3">
      <c r="B2" s="12" t="s">
        <v>43</v>
      </c>
      <c r="C2" s="37" t="s">
        <v>36</v>
      </c>
      <c r="D2" s="49" t="s">
        <v>37</v>
      </c>
      <c r="E2" s="49"/>
      <c r="F2" s="3" t="s">
        <v>38</v>
      </c>
      <c r="G2" s="49" t="s">
        <v>39</v>
      </c>
      <c r="H2" s="49"/>
      <c r="I2" s="49"/>
      <c r="J2" s="4"/>
      <c r="K2" s="49"/>
      <c r="L2" s="49"/>
      <c r="M2" s="21" t="s">
        <v>47</v>
      </c>
      <c r="N2" s="49" t="s">
        <v>51</v>
      </c>
      <c r="O2" s="49"/>
      <c r="P2" s="49"/>
      <c r="Q2" s="49"/>
      <c r="R2" s="22" t="s">
        <v>48</v>
      </c>
      <c r="S2" s="49" t="s">
        <v>52</v>
      </c>
      <c r="T2" s="49"/>
      <c r="U2" s="49"/>
      <c r="V2" s="49"/>
      <c r="W2" s="15"/>
      <c r="X2" s="15"/>
      <c r="Y2" s="15"/>
      <c r="Z2" s="40" t="s">
        <v>45</v>
      </c>
      <c r="AA2" s="49" t="s">
        <v>46</v>
      </c>
      <c r="AB2" s="49"/>
      <c r="AC2" s="49"/>
      <c r="AD2" s="49"/>
      <c r="AE2" s="39" t="s">
        <v>53</v>
      </c>
      <c r="AF2" s="17" t="s">
        <v>54</v>
      </c>
      <c r="AG2" s="18" t="s">
        <v>55</v>
      </c>
      <c r="AH2" s="36" t="s">
        <v>56</v>
      </c>
    </row>
    <row r="3" spans="1:34" ht="15" customHeight="1" x14ac:dyDescent="0.3">
      <c r="AH3" s="13" t="s">
        <v>32</v>
      </c>
    </row>
    <row r="4" spans="1:34" ht="29.95" customHeight="1" x14ac:dyDescent="0.3">
      <c r="B4" s="6" t="s">
        <v>0</v>
      </c>
      <c r="C4" s="48" t="s">
        <v>42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6">
        <v>2023</v>
      </c>
    </row>
    <row r="5" spans="1:34" ht="15" customHeight="1" x14ac:dyDescent="0.3">
      <c r="B5" s="6"/>
      <c r="C5" s="1" t="str">
        <f>TEXT(WEEKDAY(DATE(AnnéeCalendrier,1,1),1),"jjj")</f>
        <v>dim</v>
      </c>
      <c r="D5" s="1" t="str">
        <f>TEXT(WEEKDAY(DATE(AnnéeCalendrier,1,2),1),"jjj")</f>
        <v>lun</v>
      </c>
      <c r="E5" s="1" t="str">
        <f>TEXT(WEEKDAY(DATE(AnnéeCalendrier,1,3),1),"jjj")</f>
        <v>mar</v>
      </c>
      <c r="F5" s="1" t="str">
        <f>TEXT(WEEKDAY(DATE(AnnéeCalendrier,1,4),1),"jjj")</f>
        <v>mer</v>
      </c>
      <c r="G5" s="1" t="str">
        <f>TEXT(WEEKDAY(DATE(AnnéeCalendrier,1,5),1),"jjj")</f>
        <v>jeu</v>
      </c>
      <c r="H5" s="1" t="str">
        <f>TEXT(WEEKDAY(DATE(AnnéeCalendrier,1,6),1),"jjj")</f>
        <v>ven</v>
      </c>
      <c r="I5" s="1" t="str">
        <f>TEXT(WEEKDAY(DATE(AnnéeCalendrier,1,7),1),"jjj")</f>
        <v>sam</v>
      </c>
      <c r="J5" s="1" t="str">
        <f>TEXT(WEEKDAY(DATE(AnnéeCalendrier,1,8),1),"jjj")</f>
        <v>dim</v>
      </c>
      <c r="K5" s="1" t="str">
        <f>TEXT(WEEKDAY(DATE(AnnéeCalendrier,1,9),1),"jjj")</f>
        <v>lun</v>
      </c>
      <c r="L5" s="1" t="str">
        <f>TEXT(WEEKDAY(DATE(AnnéeCalendrier,1,10),1),"jjj")</f>
        <v>mar</v>
      </c>
      <c r="M5" s="1" t="str">
        <f>TEXT(WEEKDAY(DATE(AnnéeCalendrier,1,11),1),"jjj")</f>
        <v>mer</v>
      </c>
      <c r="N5" s="1" t="str">
        <f>TEXT(WEEKDAY(DATE(AnnéeCalendrier,1,12),1),"jjj")</f>
        <v>jeu</v>
      </c>
      <c r="O5" s="1" t="str">
        <f>TEXT(WEEKDAY(DATE(AnnéeCalendrier,1,13),1),"jjj")</f>
        <v>ven</v>
      </c>
      <c r="P5" s="1" t="str">
        <f>TEXT(WEEKDAY(DATE(AnnéeCalendrier,1,14),1),"jjj")</f>
        <v>sam</v>
      </c>
      <c r="Q5" s="1" t="str">
        <f>TEXT(WEEKDAY(DATE(AnnéeCalendrier,1,15),1),"jjj")</f>
        <v>dim</v>
      </c>
      <c r="R5" s="1" t="str">
        <f>TEXT(WEEKDAY(DATE(AnnéeCalendrier,1,16),1),"jjj")</f>
        <v>lun</v>
      </c>
      <c r="S5" s="1" t="str">
        <f>TEXT(WEEKDAY(DATE(AnnéeCalendrier,1,17),1),"jjj")</f>
        <v>mar</v>
      </c>
      <c r="T5" s="1" t="str">
        <f>TEXT(WEEKDAY(DATE(AnnéeCalendrier,1,18),1),"jjj")</f>
        <v>mer</v>
      </c>
      <c r="U5" s="1" t="str">
        <f>TEXT(WEEKDAY(DATE(AnnéeCalendrier,1,19),1),"jjj")</f>
        <v>jeu</v>
      </c>
      <c r="V5" s="1" t="str">
        <f>TEXT(WEEKDAY(DATE(AnnéeCalendrier,1,20),1),"jjj")</f>
        <v>ven</v>
      </c>
      <c r="W5" s="1" t="str">
        <f>TEXT(WEEKDAY(DATE(AnnéeCalendrier,1,21),1),"jjj")</f>
        <v>sam</v>
      </c>
      <c r="X5" s="1" t="str">
        <f>TEXT(WEEKDAY(DATE(AnnéeCalendrier,1,22),1),"jjj")</f>
        <v>dim</v>
      </c>
      <c r="Y5" s="1" t="str">
        <f>TEXT(WEEKDAY(DATE(AnnéeCalendrier,1,23),1),"jjj")</f>
        <v>lun</v>
      </c>
      <c r="Z5" s="1" t="str">
        <f>TEXT(WEEKDAY(DATE(AnnéeCalendrier,1,24),1),"jjj")</f>
        <v>mar</v>
      </c>
      <c r="AA5" s="1" t="str">
        <f>TEXT(WEEKDAY(DATE(AnnéeCalendrier,1,25),1),"jjj")</f>
        <v>mer</v>
      </c>
      <c r="AB5" s="1" t="str">
        <f>TEXT(WEEKDAY(DATE(AnnéeCalendrier,1,26),1),"jjj")</f>
        <v>jeu</v>
      </c>
      <c r="AC5" s="1" t="str">
        <f>TEXT(WEEKDAY(DATE(AnnéeCalendrier,1,27),1),"jjj")</f>
        <v>ven</v>
      </c>
      <c r="AD5" s="1" t="str">
        <f>TEXT(WEEKDAY(DATE(AnnéeCalendrier,1,28),1),"jjj")</f>
        <v>sam</v>
      </c>
      <c r="AE5" s="1" t="str">
        <f>TEXT(WEEKDAY(DATE(AnnéeCalendrier,1,29),1),"jjj")</f>
        <v>dim</v>
      </c>
      <c r="AF5" s="1" t="str">
        <f>TEXT(WEEKDAY(DATE(AnnéeCalendrier,1,30),1),"jjj")</f>
        <v>lun</v>
      </c>
      <c r="AG5" s="1" t="str">
        <f>TEXT(WEEKDAY(DATE(AnnéeCalendrier,1,31),1),"jjj")</f>
        <v>mar</v>
      </c>
      <c r="AH5" s="6"/>
    </row>
    <row r="6" spans="1:34" ht="15" customHeight="1" x14ac:dyDescent="0.3">
      <c r="B6" s="9" t="s">
        <v>41</v>
      </c>
      <c r="C6" s="1" t="s">
        <v>1</v>
      </c>
      <c r="D6" s="1" t="s">
        <v>2</v>
      </c>
      <c r="E6" s="1" t="s">
        <v>3</v>
      </c>
      <c r="F6" s="1" t="s">
        <v>4</v>
      </c>
      <c r="G6" s="1" t="s">
        <v>5</v>
      </c>
      <c r="H6" s="1" t="s">
        <v>6</v>
      </c>
      <c r="I6" s="1" t="s">
        <v>7</v>
      </c>
      <c r="J6" s="1" t="s">
        <v>8</v>
      </c>
      <c r="K6" s="1" t="s">
        <v>9</v>
      </c>
      <c r="L6" s="1" t="s">
        <v>10</v>
      </c>
      <c r="M6" s="1" t="s">
        <v>11</v>
      </c>
      <c r="N6" s="1" t="s">
        <v>12</v>
      </c>
      <c r="O6" s="1" t="s">
        <v>13</v>
      </c>
      <c r="P6" s="1" t="s">
        <v>14</v>
      </c>
      <c r="Q6" s="1" t="s">
        <v>15</v>
      </c>
      <c r="R6" s="1" t="s">
        <v>16</v>
      </c>
      <c r="S6" s="1" t="s">
        <v>17</v>
      </c>
      <c r="T6" s="1" t="s">
        <v>18</v>
      </c>
      <c r="U6" s="1" t="s">
        <v>19</v>
      </c>
      <c r="V6" s="1" t="s">
        <v>20</v>
      </c>
      <c r="W6" s="1" t="s">
        <v>21</v>
      </c>
      <c r="X6" s="1" t="s">
        <v>22</v>
      </c>
      <c r="Y6" s="1" t="s">
        <v>23</v>
      </c>
      <c r="Z6" s="1" t="s">
        <v>24</v>
      </c>
      <c r="AA6" s="1" t="s">
        <v>25</v>
      </c>
      <c r="AB6" s="1" t="s">
        <v>26</v>
      </c>
      <c r="AC6" s="1" t="s">
        <v>27</v>
      </c>
      <c r="AD6" s="1" t="s">
        <v>28</v>
      </c>
      <c r="AE6" s="1" t="s">
        <v>29</v>
      </c>
      <c r="AF6" s="1" t="s">
        <v>30</v>
      </c>
      <c r="AG6" s="1" t="s">
        <v>31</v>
      </c>
      <c r="AH6" s="10" t="s">
        <v>33</v>
      </c>
    </row>
    <row r="7" spans="1:34" ht="9.9499999999999993" customHeight="1" x14ac:dyDescent="0.3">
      <c r="B7" s="24"/>
      <c r="C7" s="1"/>
      <c r="D7" s="1"/>
      <c r="E7" s="1"/>
      <c r="F7" s="1"/>
      <c r="G7" s="1"/>
      <c r="H7" s="1"/>
      <c r="I7" s="1"/>
      <c r="J7" s="1"/>
      <c r="K7" s="1"/>
      <c r="L7" s="1"/>
      <c r="M7" s="1"/>
      <c r="N7" s="1"/>
      <c r="O7" s="1"/>
      <c r="P7" s="1"/>
      <c r="Q7" s="1"/>
      <c r="R7" s="1"/>
      <c r="S7" s="1"/>
      <c r="T7" s="1"/>
      <c r="U7" s="1"/>
      <c r="V7" s="1"/>
      <c r="W7" s="1"/>
      <c r="X7" s="1"/>
      <c r="Y7" s="1"/>
      <c r="Z7" s="1"/>
      <c r="AA7" s="1"/>
      <c r="AB7" s="1"/>
      <c r="AE7" s="1"/>
      <c r="AF7" s="1"/>
      <c r="AG7" s="1"/>
      <c r="AH7" s="5">
        <f>COUNTA(#REF!)</f>
        <v>1</v>
      </c>
    </row>
    <row r="8" spans="1:34" ht="9.9499999999999993" customHeight="1" x14ac:dyDescent="0.3">
      <c r="B8" s="16"/>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5">
        <f>COUNTA(#REF!)</f>
        <v>1</v>
      </c>
    </row>
    <row r="9" spans="1:34" ht="9.9499999999999993" customHeight="1" x14ac:dyDescent="0.3">
      <c r="B9" s="16"/>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5">
        <f>COUNTA(#REF!)</f>
        <v>1</v>
      </c>
    </row>
    <row r="10" spans="1:34" ht="9.9499999999999993" customHeight="1" x14ac:dyDescent="0.3">
      <c r="B10" s="16"/>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5">
        <f>COUNTA(#REF!)</f>
        <v>1</v>
      </c>
    </row>
    <row r="11" spans="1:34" ht="9.9499999999999993" customHeight="1" x14ac:dyDescent="0.3">
      <c r="B11" s="16"/>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5">
        <f>COUNTA(#REF!)</f>
        <v>1</v>
      </c>
    </row>
    <row r="12" spans="1:34" ht="9.8000000000000007" customHeight="1" x14ac:dyDescent="0.3">
      <c r="B12" s="25"/>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5">
        <f>COUNTA(#REF!)</f>
        <v>1</v>
      </c>
    </row>
    <row r="13" spans="1:34" ht="9.9499999999999993" customHeight="1" x14ac:dyDescent="0.3">
      <c r="B13" s="16"/>
      <c r="C13" s="1"/>
      <c r="D13" s="1"/>
      <c r="E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5">
        <f>COUNTA(#REF!)</f>
        <v>1</v>
      </c>
    </row>
    <row r="14" spans="1:34" ht="9.9499999999999993" customHeight="1" x14ac:dyDescent="0.3">
      <c r="B14" s="16"/>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5">
        <f>COUNTA(#REF!)</f>
        <v>1</v>
      </c>
    </row>
    <row r="15" spans="1:34" ht="9.9499999999999993" customHeight="1" x14ac:dyDescent="0.3">
      <c r="B15" s="16"/>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5">
        <f>COUNTA(#REF!)</f>
        <v>1</v>
      </c>
    </row>
    <row r="16" spans="1:34" ht="9.9499999999999993" customHeight="1" x14ac:dyDescent="0.3">
      <c r="B16" s="26"/>
      <c r="AH16">
        <f>COUNTA(#REF!)</f>
        <v>1</v>
      </c>
    </row>
    <row r="17" spans="2:34" ht="9.9499999999999993" customHeight="1" x14ac:dyDescent="0.3">
      <c r="B17" s="16"/>
      <c r="AH17">
        <f>COUNTA(#REF!)</f>
        <v>1</v>
      </c>
    </row>
    <row r="18" spans="2:34" ht="9.9499999999999993" customHeight="1" x14ac:dyDescent="0.3">
      <c r="B18" s="16"/>
      <c r="H18" s="45"/>
      <c r="I18" s="45"/>
      <c r="J18" s="45"/>
      <c r="K18" s="45"/>
      <c r="L18" s="45"/>
      <c r="M18" s="45"/>
      <c r="N18" s="45"/>
      <c r="O18" s="45"/>
      <c r="P18" s="45"/>
      <c r="AH18">
        <f>COUNTA(#REF!)</f>
        <v>1</v>
      </c>
    </row>
    <row r="19" spans="2:34" ht="9.9499999999999993" customHeight="1" x14ac:dyDescent="0.3">
      <c r="B19" s="16"/>
      <c r="E19" s="1"/>
      <c r="AH19">
        <f>COUNTA(#REF!)</f>
        <v>1</v>
      </c>
    </row>
    <row r="20" spans="2:34" ht="9.9499999999999993" customHeight="1" x14ac:dyDescent="0.3">
      <c r="B20" s="16"/>
      <c r="AH20">
        <f>COUNTA(#REF!)</f>
        <v>1</v>
      </c>
    </row>
    <row r="21" spans="2:34" ht="9.9499999999999993" customHeight="1" x14ac:dyDescent="0.3">
      <c r="B21" s="27"/>
      <c r="AH21">
        <f>COUNTA(#REF!)</f>
        <v>1</v>
      </c>
    </row>
    <row r="22" spans="2:34" ht="9.9499999999999993" customHeight="1" x14ac:dyDescent="0.3">
      <c r="B22" s="16"/>
      <c r="AH22">
        <f>COUNTA(#REF!)</f>
        <v>1</v>
      </c>
    </row>
    <row r="23" spans="2:34" ht="9.9499999999999993" customHeight="1" x14ac:dyDescent="0.3">
      <c r="B23" s="16"/>
      <c r="AH23">
        <f>COUNTA(#REF!)</f>
        <v>1</v>
      </c>
    </row>
    <row r="24" spans="2:34" ht="9.9499999999999993" customHeight="1" x14ac:dyDescent="0.3">
      <c r="B24" s="16"/>
      <c r="AH24">
        <f>COUNTA(#REF!)</f>
        <v>1</v>
      </c>
    </row>
    <row r="25" spans="2:34" ht="9.9499999999999993" customHeight="1" x14ac:dyDescent="0.3">
      <c r="B25" s="28"/>
      <c r="AH25">
        <f>COUNTA(#REF!)</f>
        <v>1</v>
      </c>
    </row>
    <row r="26" spans="2:34" ht="9.9499999999999993" customHeight="1" x14ac:dyDescent="0.3">
      <c r="B26" s="16"/>
      <c r="AH26">
        <f>COUNTA(#REF!)</f>
        <v>1</v>
      </c>
    </row>
    <row r="27" spans="2:34" ht="9.9499999999999993" customHeight="1" x14ac:dyDescent="0.3">
      <c r="B27" s="16"/>
      <c r="AH27">
        <f>COUNTA(#REF!)</f>
        <v>1</v>
      </c>
    </row>
    <row r="28" spans="2:34" ht="9.9499999999999993" customHeight="1" x14ac:dyDescent="0.3">
      <c r="B28" s="16"/>
      <c r="AH28">
        <f>COUNTA(#REF!)</f>
        <v>1</v>
      </c>
    </row>
    <row r="29" spans="2:34" ht="9.9499999999999993" customHeight="1" x14ac:dyDescent="0.3">
      <c r="B29" s="29"/>
      <c r="AH29">
        <f>COUNTA(#REF!)</f>
        <v>1</v>
      </c>
    </row>
    <row r="30" spans="2:34" ht="9.9499999999999993" customHeight="1" x14ac:dyDescent="0.3">
      <c r="B30" s="16"/>
      <c r="AH30">
        <f>COUNTA(#REF!)</f>
        <v>1</v>
      </c>
    </row>
    <row r="31" spans="2:34" ht="9.9499999999999993" customHeight="1" x14ac:dyDescent="0.3">
      <c r="B31" s="16"/>
      <c r="E31" s="1"/>
      <c r="AH31">
        <f>COUNTA(#REF!)</f>
        <v>1</v>
      </c>
    </row>
    <row r="32" spans="2:34" ht="9.9499999999999993" customHeight="1" x14ac:dyDescent="0.3">
      <c r="B32" s="16"/>
      <c r="AH32">
        <f>COUNTA(#REF!)</f>
        <v>1</v>
      </c>
    </row>
    <row r="33" spans="2:34" ht="9.9499999999999993" customHeight="1" x14ac:dyDescent="0.3">
      <c r="B33" s="30"/>
      <c r="AH33">
        <f>COUNTA(#REF!)</f>
        <v>1</v>
      </c>
    </row>
    <row r="34" spans="2:34" ht="9.9499999999999993" customHeight="1" x14ac:dyDescent="0.3">
      <c r="B34" s="16"/>
      <c r="X34" s="46"/>
      <c r="AH34">
        <f>COUNTA(#REF!)</f>
        <v>1</v>
      </c>
    </row>
    <row r="35" spans="2:34" ht="9.9499999999999993" customHeight="1" x14ac:dyDescent="0.3">
      <c r="B35" s="16"/>
      <c r="AH35">
        <f>COUNTA(#REF!)</f>
        <v>1</v>
      </c>
    </row>
    <row r="36" spans="2:34" ht="9.9499999999999993" customHeight="1" x14ac:dyDescent="0.3">
      <c r="B36" s="16"/>
      <c r="AH36">
        <f>COUNTA(#REF!)</f>
        <v>1</v>
      </c>
    </row>
    <row r="37" spans="2:34" ht="9.9499999999999993" customHeight="1" x14ac:dyDescent="0.3">
      <c r="B37" s="16"/>
      <c r="AH37">
        <f>COUNTA(#REF!)</f>
        <v>1</v>
      </c>
    </row>
    <row r="38" spans="2:34" ht="9.9499999999999993" customHeight="1" x14ac:dyDescent="0.3">
      <c r="B38" s="31"/>
      <c r="AH38">
        <f>COUNTA(#REF!)</f>
        <v>1</v>
      </c>
    </row>
    <row r="39" spans="2:34" ht="9.9499999999999993" customHeight="1" x14ac:dyDescent="0.3">
      <c r="B39" s="16"/>
      <c r="AH39">
        <f>COUNTA(#REF!)</f>
        <v>1</v>
      </c>
    </row>
    <row r="40" spans="2:34" ht="9.9499999999999993" customHeight="1" x14ac:dyDescent="0.3">
      <c r="B40" s="16"/>
      <c r="AH40">
        <f>COUNTA(#REF!)</f>
        <v>1</v>
      </c>
    </row>
    <row r="41" spans="2:34" ht="9.9499999999999993" customHeight="1" x14ac:dyDescent="0.3">
      <c r="B41" s="16"/>
      <c r="AH41">
        <f>COUNTA(#REF!)</f>
        <v>1</v>
      </c>
    </row>
    <row r="42" spans="2:34" ht="10.4" customHeight="1" outlineLevel="1" x14ac:dyDescent="0.3">
      <c r="B42" s="35"/>
      <c r="AH42">
        <f>COUNTA(#REF!)</f>
        <v>1</v>
      </c>
    </row>
    <row r="43" spans="2:34" ht="12.7" customHeight="1" x14ac:dyDescent="0.3">
      <c r="B43" s="16"/>
      <c r="AH43">
        <f>COUNTA(#REF!)</f>
        <v>1</v>
      </c>
    </row>
    <row r="44" spans="2:34" ht="12.1" customHeight="1" x14ac:dyDescent="0.3">
      <c r="B44" s="16"/>
      <c r="AH44">
        <f>COUNTA(#REF!)</f>
        <v>1</v>
      </c>
    </row>
    <row r="45" spans="2:34" ht="12.1" customHeight="1" x14ac:dyDescent="0.3">
      <c r="B45" s="16"/>
      <c r="AH45">
        <f>COUNTA(#REF!)</f>
        <v>1</v>
      </c>
    </row>
    <row r="46" spans="2:34" ht="13.25" customHeight="1" x14ac:dyDescent="0.3">
      <c r="B46" s="16"/>
      <c r="AH46">
        <f>COUNTA(#REF!)</f>
        <v>1</v>
      </c>
    </row>
    <row r="47" spans="2:34" ht="29.95" customHeight="1" x14ac:dyDescent="0.3">
      <c r="B47" s="14"/>
      <c r="C47" s="7">
        <f>SUBTOTAL(103,Janvier!$C$7:$C$46)</f>
        <v>0</v>
      </c>
      <c r="D47" s="7">
        <f>SUBTOTAL(103,Janvier!$D$7:$D$46)</f>
        <v>0</v>
      </c>
      <c r="E47" s="7">
        <f>SUBTOTAL(103,Janvier!$E$7:$E$46)</f>
        <v>0</v>
      </c>
      <c r="F47" s="7">
        <f>SUBTOTAL(103,Janvier!$F$7:$F$46)</f>
        <v>0</v>
      </c>
      <c r="G47" s="7">
        <f>SUBTOTAL(103,Janvier!$G$7:$G$46)</f>
        <v>0</v>
      </c>
      <c r="H47" s="7">
        <f>SUBTOTAL(103,Janvier!$H$7:$H$46)</f>
        <v>0</v>
      </c>
      <c r="I47" s="7">
        <f>SUBTOTAL(103,Janvier!$I$7:$I$46)</f>
        <v>0</v>
      </c>
      <c r="J47" s="7">
        <f>SUBTOTAL(103,Janvier!$J$7:$J$46)</f>
        <v>0</v>
      </c>
      <c r="K47" s="7">
        <f>SUBTOTAL(103,Janvier!$K$7:$K$46)</f>
        <v>0</v>
      </c>
      <c r="L47" s="7">
        <f>SUBTOTAL(103,Janvier!$L$7:$L$46)</f>
        <v>0</v>
      </c>
      <c r="M47" s="7">
        <f>SUBTOTAL(103,Janvier!$M$7:$M$46)</f>
        <v>0</v>
      </c>
      <c r="N47" s="7">
        <f>SUBTOTAL(103,Janvier!$N$7:$N$46)</f>
        <v>0</v>
      </c>
      <c r="O47" s="7">
        <f>SUBTOTAL(103,Janvier!$O$7:$O$46)</f>
        <v>0</v>
      </c>
      <c r="P47" s="7">
        <f>SUBTOTAL(103,Janvier!$P$7:$P$46)</f>
        <v>0</v>
      </c>
      <c r="Q47" s="7">
        <f>SUBTOTAL(103,Janvier!$Q$7:$Q$46)</f>
        <v>0</v>
      </c>
      <c r="R47" s="7">
        <f>SUBTOTAL(103,Janvier!$R$7:$R$46)</f>
        <v>0</v>
      </c>
      <c r="S47" s="7">
        <f>SUBTOTAL(103,Janvier!$S$7:$S$46)</f>
        <v>0</v>
      </c>
      <c r="T47" s="7">
        <f>SUBTOTAL(103,Janvier!$T$7:$T$46)</f>
        <v>0</v>
      </c>
      <c r="U47" s="7">
        <f>SUBTOTAL(103,Janvier!$U$7:$U$46)</f>
        <v>0</v>
      </c>
      <c r="V47" s="7">
        <f>SUBTOTAL(103,Janvier!$V$7:$V$46)</f>
        <v>0</v>
      </c>
      <c r="W47" s="7">
        <f>SUBTOTAL(103,Janvier!$W$7:$W$46)</f>
        <v>0</v>
      </c>
      <c r="X47" s="7">
        <f>SUBTOTAL(103,Janvier!$X$7:$X$46)</f>
        <v>0</v>
      </c>
      <c r="Y47" s="7">
        <f>SUBTOTAL(103,Janvier!$Y$7:$Y$46)</f>
        <v>0</v>
      </c>
      <c r="Z47" s="7">
        <f>SUBTOTAL(103,Janvier!$Z$7:$Z$46)</f>
        <v>0</v>
      </c>
      <c r="AA47" s="7">
        <f>SUBTOTAL(103,Janvier!$AA$7:$AA$46)</f>
        <v>0</v>
      </c>
      <c r="AB47" s="7">
        <f>SUBTOTAL(103,Janvier!$AB$7:$AB$46)</f>
        <v>0</v>
      </c>
      <c r="AC47" s="7">
        <f>SUBTOTAL(103,Janvier!$AC$7:$AC$46)</f>
        <v>0</v>
      </c>
      <c r="AD47" s="7">
        <f>SUBTOTAL(103,Janvier!$AD$7:$AD$46)</f>
        <v>0</v>
      </c>
      <c r="AE47" s="7">
        <f>SUBTOTAL(103,Janvier!$AE$7:$AE$46)</f>
        <v>0</v>
      </c>
      <c r="AF47" s="7">
        <f>SUBTOTAL(103,Janvier!$AF$7:$AF$46)</f>
        <v>0</v>
      </c>
      <c r="AG47" s="7">
        <f>SUBTOTAL(103,Janvier!$AG$7:$AG$46)</f>
        <v>0</v>
      </c>
      <c r="AH47" s="7">
        <f>SUBTOTAL(109,Janvier[Total des jours])</f>
        <v>40</v>
      </c>
    </row>
  </sheetData>
  <mergeCells count="7">
    <mergeCell ref="C4:AG4"/>
    <mergeCell ref="D2:E2"/>
    <mergeCell ref="G2:I2"/>
    <mergeCell ref="K2:L2"/>
    <mergeCell ref="N2:Q2"/>
    <mergeCell ref="S2:V2"/>
    <mergeCell ref="AA2:AD2"/>
  </mergeCells>
  <phoneticPr fontId="18" type="noConversion"/>
  <conditionalFormatting sqref="C7:AB7 AE7:AG7 C8:AG12 C13:E13 G13:AG13 C14:AG16 C17:N17 P17:AG17 C18:AG20 C21:AF21 AG21:AG22 C22:AB22">
    <cfRule type="expression" priority="8" stopIfTrue="1">
      <formula>C7=""</formula>
    </cfRule>
    <cfRule type="expression" dxfId="25" priority="13" stopIfTrue="1">
      <formula>C7=CléLingepropre</formula>
    </cfRule>
    <cfRule type="expression" dxfId="24" priority="14" stopIfTrue="1">
      <formula>C7=CléLingesale</formula>
    </cfRule>
    <cfRule type="expression" dxfId="23" priority="15" stopIfTrue="1">
      <formula>C7=CléMénage</formula>
    </cfRule>
    <cfRule type="expression" dxfId="22" priority="16" stopIfTrue="1">
      <formula>C7=CléDépart</formula>
    </cfRule>
    <cfRule type="expression" dxfId="21" priority="17" stopIfTrue="1">
      <formula>C7=CléArrivée</formula>
    </cfRule>
  </conditionalFormatting>
  <conditionalFormatting sqref="C23:AG43">
    <cfRule type="expression" priority="1" stopIfTrue="1">
      <formula>C23=""</formula>
    </cfRule>
    <cfRule type="expression" dxfId="20" priority="2" stopIfTrue="1">
      <formula>C23=CléLingepropre</formula>
    </cfRule>
    <cfRule type="expression" dxfId="19" priority="3" stopIfTrue="1">
      <formula>C23=CléLingesale</formula>
    </cfRule>
    <cfRule type="expression" dxfId="18" priority="4" stopIfTrue="1">
      <formula>C23=CléMénage</formula>
    </cfRule>
    <cfRule type="expression" dxfId="17" priority="5" stopIfTrue="1">
      <formula>C23=CléDépart</formula>
    </cfRule>
    <cfRule type="expression" dxfId="16" priority="6" stopIfTrue="1">
      <formula>C23=CléArrivée</formula>
    </cfRule>
  </conditionalFormatting>
  <conditionalFormatting sqref="AH7:AH41">
    <cfRule type="dataBar" priority="175">
      <dataBar>
        <cfvo type="num" val="0"/>
        <cfvo type="num" val="31"/>
        <color theme="2" tint="-0.249977111117893"/>
      </dataBar>
      <extLst>
        <ext xmlns:x14="http://schemas.microsoft.com/office/spreadsheetml/2009/9/main" uri="{B025F937-C7B1-47D3-B67F-A62EFF666E3E}">
          <x14:id>{ECCE2C3C-1B01-4700-B60E-DAAAB19A9C1A}</x14:id>
        </ext>
      </extLst>
    </cfRule>
  </conditionalFormatting>
  <conditionalFormatting sqref="AH42:AH4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{938A10BE-8BC2-4DB8-9A20-8C9AEEB28C0C}</x14:id>
        </ext>
      </extLst>
    </cfRule>
  </conditionalFormatting>
  <dataValidations count="17">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ED429CE7-437E-4116-96A4-16CD53877817}"/>
    <dataValidation allowBlank="1" showInputMessage="1" showErrorMessage="1" prompt="La lettre « C » indique une absence pour cause de congé" sqref="C2" xr:uid="{0E009EB5-3C2B-4DFD-BFDE-62D5CCF779E3}"/>
    <dataValidation allowBlank="1" showInputMessage="1" showErrorMessage="1" prompt="La lettre « P » indique une absence pour motifs personnels" sqref="F2" xr:uid="{2BB64466-1C0D-4DEB-8050-E9AC3AA5108C}"/>
    <dataValidation allowBlank="1" showInputMessage="1" showErrorMessage="1" prompt="La lettre « M » indique une absence pour cause de maladie" sqref="J2" xr:uid="{46F8CA8E-B684-4364-BD76-4D20B498E563}"/>
    <dataValidation allowBlank="1" showInputMessage="1" showErrorMessage="1" prompt="Entrez une lettre et personnalisez l’étiquette à droite pour ajouter un élément de clé" sqref="Z2 M2 R2" xr:uid="{32D44B9D-6655-4ABF-BB56-76B513CB1E5F}"/>
    <dataValidation allowBlank="1" showInputMessage="1" showErrorMessage="1" prompt="Entrez une étiquette pour décrire la clé personnalisée à gauche" sqref="AA2 N2 S2" xr:uid="{1659922E-76A6-4E15-9C59-26EE510935E1}"/>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 type="list" allowBlank="1" showInputMessage="1" showErrorMessage="1" sqref="B7 B25 B29 B16 B12 B38 B21 B33" xr:uid="{A59673C7-B567-4F43-89BA-6293E651C4BB}">
      <formula1>#REF!</formula1>
    </dataValidation>
    <dataValidation type="list" allowBlank="1" showInputMessage="1" showErrorMessage="1" sqref="B42" xr:uid="{D475D11B-5295-4860-A5C8-823BB2AE0F6A}">
      <formula1>#REF!</formula1>
    </dataValidation>
  </dataValidations>
  <printOptions gridLines="1"/>
  <pageMargins left="0.7" right="0.7" top="0.75" bottom="0.75" header="0.3" footer="0.3"/>
  <pageSetup paperSize="9" scale="82" orientation="landscape" horizont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AH7:AH41</xm:sqref>
        </x14:conditionalFormatting>
        <x14:conditionalFormatting xmlns:xm="http://schemas.microsoft.com/office/excel/2006/main">
          <x14:cfRule type="dataBar" id="{938A10BE-8BC2-4DB8-9A20-8C9AEEB28C0C}">
            <x14:dataBar minLength="0" maxLength="100">
              <x14:cfvo type="autoMin"/>
              <x14:cfvo type="formula">
                <xm:f>DATEDIF(DATE(AnnéeCalendrier,2,1),DATE(AnnéeCalendrier,3,1),"d")</xm:f>
              </x14:cfvo>
              <x14:negativeFillColor rgb="FFFF0000"/>
              <x14:axisColor rgb="FF000000"/>
            </x14:dataBar>
          </x14:cfRule>
          <xm:sqref>AH42:AH46</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0">
    <tabColor rgb="FFFB89F6"/>
    <pageSetUpPr fitToPage="1"/>
  </sheetPr>
  <dimension ref="B1:AH40"/>
  <sheetViews>
    <sheetView showGridLines="0" tabSelected="1" zoomScale="85" zoomScaleNormal="85" workbookViewId="0">
      <pane ySplit="6" topLeftCell="A10" activePane="bottomLeft" state="frozen"/>
      <selection activeCell="AH2" sqref="AH2"/>
      <selection pane="bottomLeft" activeCell="A7" sqref="A7:XFD10"/>
    </sheetView>
  </sheetViews>
  <sheetFormatPr baseColWidth="10" defaultColWidth="9.09765625" defaultRowHeight="29.95" customHeight="1" x14ac:dyDescent="0.3"/>
  <cols>
    <col min="1" max="1" width="2.69921875" customWidth="1"/>
    <col min="2" max="2" width="35.19921875" customWidth="1"/>
    <col min="3" max="9" width="4.69921875" customWidth="1"/>
    <col min="10" max="10" width="6.19921875" customWidth="1"/>
    <col min="11" max="11" width="8.09765625" customWidth="1"/>
    <col min="12" max="12" width="6.796875" customWidth="1"/>
    <col min="13" max="22" width="4.69921875" customWidth="1"/>
    <col min="23" max="23" width="5" customWidth="1"/>
    <col min="24" max="24" width="6" customWidth="1"/>
    <col min="25" max="25" width="5.19921875" customWidth="1"/>
    <col min="26" max="26" width="6.69921875" customWidth="1"/>
    <col min="27" max="33" width="4.69921875" customWidth="1"/>
    <col min="34" max="34" width="13.59765625" customWidth="1"/>
    <col min="35" max="35" width="2.69921875" customWidth="1"/>
  </cols>
  <sheetData>
    <row r="1" spans="2:34" ht="50.15" customHeight="1" x14ac:dyDescent="0.3">
      <c r="B1" s="8" t="str">
        <f>Titre_Absence_Employé</f>
        <v>Calendrier des locations</v>
      </c>
    </row>
    <row r="2" spans="2:34" ht="15" customHeight="1" x14ac:dyDescent="0.3">
      <c r="B2" s="12" t="s">
        <v>43</v>
      </c>
      <c r="C2" s="2" t="s">
        <v>36</v>
      </c>
      <c r="D2" s="49" t="s">
        <v>37</v>
      </c>
      <c r="E2" s="49"/>
      <c r="F2" s="3" t="s">
        <v>38</v>
      </c>
      <c r="G2" s="49" t="s">
        <v>39</v>
      </c>
      <c r="H2" s="49"/>
      <c r="I2" s="49"/>
      <c r="J2" s="47" t="s">
        <v>53</v>
      </c>
      <c r="K2" s="17" t="s">
        <v>54</v>
      </c>
      <c r="L2" s="18" t="s">
        <v>55</v>
      </c>
      <c r="M2" s="36" t="s">
        <v>56</v>
      </c>
    </row>
    <row r="3" spans="2:34" ht="15" customHeight="1" x14ac:dyDescent="0.3">
      <c r="B3" s="8"/>
    </row>
    <row r="4" spans="2:34" ht="29.95" customHeight="1" x14ac:dyDescent="0.3">
      <c r="B4" s="6" t="s">
        <v>34</v>
      </c>
      <c r="C4" s="48" t="s">
        <v>42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6"/>
    </row>
    <row r="5" spans="2:34" ht="15" customHeight="1" x14ac:dyDescent="0.3">
      <c r="B5" s="6"/>
      <c r="C5" s="1" t="str">
        <f>TEXT(WEEKDAY(DATE(AnnéeCalendrier,7,1),1),"jjj")</f>
        <v>sam</v>
      </c>
      <c r="D5" s="1" t="str">
        <f>TEXT(WEEKDAY(DATE(AnnéeCalendrier,7,2),1),"jjj")</f>
        <v>dim</v>
      </c>
      <c r="E5" s="1" t="str">
        <f>TEXT(WEEKDAY(DATE(AnnéeCalendrier,7,3),1),"jjj")</f>
        <v>lun</v>
      </c>
      <c r="F5" s="1" t="str">
        <f>TEXT(WEEKDAY(DATE(AnnéeCalendrier,7,4),1),"jjj")</f>
        <v>mar</v>
      </c>
      <c r="G5" s="1" t="str">
        <f>TEXT(WEEKDAY(DATE(AnnéeCalendrier,7,5),1),"jjj")</f>
        <v>mer</v>
      </c>
      <c r="H5" s="1" t="str">
        <f>TEXT(WEEKDAY(DATE(AnnéeCalendrier,7,6),1),"jjj")</f>
        <v>jeu</v>
      </c>
      <c r="I5" s="1" t="str">
        <f>TEXT(WEEKDAY(DATE(AnnéeCalendrier,7,7),1),"jjj")</f>
        <v>ven</v>
      </c>
      <c r="J5" s="1" t="str">
        <f>TEXT(WEEKDAY(DATE(AnnéeCalendrier,7,8),1),"jjj")</f>
        <v>sam</v>
      </c>
      <c r="K5" s="1" t="str">
        <f>TEXT(WEEKDAY(DATE(AnnéeCalendrier,7,9),1),"jjj")</f>
        <v>dim</v>
      </c>
      <c r="L5" s="1" t="str">
        <f>TEXT(WEEKDAY(DATE(AnnéeCalendrier,7,10),1),"jjj")</f>
        <v>lun</v>
      </c>
      <c r="M5" s="1" t="str">
        <f>TEXT(WEEKDAY(DATE(AnnéeCalendrier,7,11),1),"jjj")</f>
        <v>mar</v>
      </c>
      <c r="N5" s="1" t="str">
        <f>TEXT(WEEKDAY(DATE(AnnéeCalendrier,7,12),1),"jjj")</f>
        <v>mer</v>
      </c>
      <c r="O5" s="1" t="str">
        <f>TEXT(WEEKDAY(DATE(AnnéeCalendrier,7,13),1),"jjj")</f>
        <v>jeu</v>
      </c>
      <c r="P5" s="1" t="str">
        <f>TEXT(WEEKDAY(DATE(AnnéeCalendrier,7,14),1),"jjj")</f>
        <v>ven</v>
      </c>
      <c r="Q5" s="1" t="str">
        <f>TEXT(WEEKDAY(DATE(AnnéeCalendrier,7,15),1),"jjj")</f>
        <v>sam</v>
      </c>
      <c r="R5" s="1" t="str">
        <f>TEXT(WEEKDAY(DATE(AnnéeCalendrier,7,16),1),"jjj")</f>
        <v>dim</v>
      </c>
      <c r="S5" s="1" t="str">
        <f>TEXT(WEEKDAY(DATE(AnnéeCalendrier,7,17),1),"jjj")</f>
        <v>lun</v>
      </c>
      <c r="T5" s="1" t="str">
        <f>TEXT(WEEKDAY(DATE(AnnéeCalendrier,7,18),1),"jjj")</f>
        <v>mar</v>
      </c>
      <c r="U5" s="1" t="str">
        <f>TEXT(WEEKDAY(DATE(AnnéeCalendrier,7,19),1),"jjj")</f>
        <v>mer</v>
      </c>
      <c r="V5" s="1" t="str">
        <f>TEXT(WEEKDAY(DATE(AnnéeCalendrier,7,20),1),"jjj")</f>
        <v>jeu</v>
      </c>
      <c r="W5" s="1" t="str">
        <f>TEXT(WEEKDAY(DATE(AnnéeCalendrier,7,21),1),"jjj")</f>
        <v>ven</v>
      </c>
      <c r="X5" s="1" t="str">
        <f>TEXT(WEEKDAY(DATE(AnnéeCalendrier,7,22),1),"jjj")</f>
        <v>sam</v>
      </c>
      <c r="Y5" s="1" t="str">
        <f>TEXT(WEEKDAY(DATE(AnnéeCalendrier,7,23),1),"jjj")</f>
        <v>dim</v>
      </c>
      <c r="Z5" s="1" t="str">
        <f>TEXT(WEEKDAY(DATE(AnnéeCalendrier,7,24),1),"jjj")</f>
        <v>lun</v>
      </c>
      <c r="AA5" s="1" t="str">
        <f>TEXT(WEEKDAY(DATE(AnnéeCalendrier,7,25),1),"jjj")</f>
        <v>mar</v>
      </c>
      <c r="AB5" s="1" t="str">
        <f>TEXT(WEEKDAY(DATE(AnnéeCalendrier,7,26),1),"jjj")</f>
        <v>mer</v>
      </c>
      <c r="AC5" s="1" t="str">
        <f>TEXT(WEEKDAY(DATE(AnnéeCalendrier,7,27),1),"jjj")</f>
        <v>jeu</v>
      </c>
      <c r="AD5" s="1" t="str">
        <f>TEXT(WEEKDAY(DATE(AnnéeCalendrier,7,28),1),"jjj")</f>
        <v>ven</v>
      </c>
      <c r="AE5" s="1" t="str">
        <f>TEXT(WEEKDAY(DATE(AnnéeCalendrier,7,29),1),"jjj")</f>
        <v>sam</v>
      </c>
      <c r="AF5" s="1" t="str">
        <f>TEXT(WEEKDAY(DATE(AnnéeCalendrier,7,30),1),"jjj")</f>
        <v>dim</v>
      </c>
      <c r="AG5" s="1" t="str">
        <f>TEXT(WEEKDAY(DATE(AnnéeCalendrier,7,31),1),"jjj")</f>
        <v>lun</v>
      </c>
      <c r="AH5" s="6"/>
    </row>
    <row r="6" spans="2:34" ht="15" customHeight="1" x14ac:dyDescent="0.3">
      <c r="B6" s="9" t="s">
        <v>41</v>
      </c>
      <c r="C6" s="1" t="s">
        <v>1</v>
      </c>
      <c r="D6" s="1" t="s">
        <v>2</v>
      </c>
      <c r="E6" s="1" t="s">
        <v>3</v>
      </c>
      <c r="F6" s="1" t="s">
        <v>4</v>
      </c>
      <c r="G6" s="1" t="s">
        <v>5</v>
      </c>
      <c r="H6" s="1" t="s">
        <v>6</v>
      </c>
      <c r="I6" s="1" t="s">
        <v>7</v>
      </c>
      <c r="J6" s="1" t="s">
        <v>8</v>
      </c>
      <c r="K6" s="1" t="s">
        <v>9</v>
      </c>
      <c r="L6" s="1" t="s">
        <v>10</v>
      </c>
      <c r="M6" s="1" t="s">
        <v>11</v>
      </c>
      <c r="N6" s="1" t="s">
        <v>12</v>
      </c>
      <c r="O6" s="1" t="s">
        <v>13</v>
      </c>
      <c r="P6" s="1" t="s">
        <v>14</v>
      </c>
      <c r="Q6" s="1" t="s">
        <v>15</v>
      </c>
      <c r="R6" s="1" t="s">
        <v>16</v>
      </c>
      <c r="S6" s="1" t="s">
        <v>17</v>
      </c>
      <c r="T6" s="1" t="s">
        <v>18</v>
      </c>
      <c r="U6" s="1" t="s">
        <v>19</v>
      </c>
      <c r="V6" s="1" t="s">
        <v>20</v>
      </c>
      <c r="W6" s="1" t="s">
        <v>21</v>
      </c>
      <c r="X6" s="1" t="s">
        <v>22</v>
      </c>
      <c r="Y6" s="1" t="s">
        <v>23</v>
      </c>
      <c r="Z6" s="1" t="s">
        <v>24</v>
      </c>
      <c r="AA6" s="1" t="s">
        <v>25</v>
      </c>
      <c r="AB6" s="1" t="s">
        <v>26</v>
      </c>
      <c r="AC6" s="1" t="s">
        <v>27</v>
      </c>
      <c r="AD6" s="1" t="s">
        <v>28</v>
      </c>
      <c r="AE6" s="1" t="s">
        <v>29</v>
      </c>
      <c r="AF6" s="1" t="s">
        <v>30</v>
      </c>
      <c r="AG6" s="1" t="s">
        <v>31</v>
      </c>
      <c r="AH6" s="10" t="s">
        <v>65</v>
      </c>
    </row>
    <row r="7" spans="2:34" ht="14.4" x14ac:dyDescent="0.3">
      <c r="B7" s="25" t="s">
        <v>57</v>
      </c>
      <c r="C7" s="34"/>
      <c r="D7" s="34"/>
      <c r="E7" s="34"/>
      <c r="F7" s="34"/>
      <c r="G7" s="34"/>
      <c r="H7" s="34"/>
      <c r="I7" s="34"/>
      <c r="J7" s="34"/>
      <c r="K7" s="34"/>
      <c r="L7" s="34"/>
      <c r="M7" s="34"/>
      <c r="N7" s="34"/>
      <c r="O7" s="34" t="s">
        <v>38</v>
      </c>
      <c r="P7" s="1"/>
      <c r="Q7" s="1"/>
      <c r="R7" s="1"/>
      <c r="S7" s="1"/>
      <c r="T7" s="1"/>
      <c r="U7" s="1"/>
      <c r="V7" s="1"/>
      <c r="W7" s="1"/>
      <c r="X7" s="1"/>
      <c r="Y7" s="1"/>
      <c r="Z7" s="1"/>
      <c r="AA7" s="1"/>
      <c r="AB7" s="1"/>
      <c r="AC7" s="1" t="s">
        <v>36</v>
      </c>
      <c r="AD7" s="34"/>
      <c r="AE7" s="34"/>
      <c r="AF7" s="34"/>
      <c r="AG7" s="34"/>
      <c r="AH7" s="5"/>
    </row>
    <row r="8" spans="2:34" ht="14.4" x14ac:dyDescent="0.3">
      <c r="B8" s="16" t="s">
        <v>40</v>
      </c>
      <c r="P8" s="20"/>
    </row>
    <row r="9" spans="2:34" ht="14.4" x14ac:dyDescent="0.3">
      <c r="B9" s="16" t="s">
        <v>50</v>
      </c>
      <c r="O9" s="41"/>
      <c r="AC9" s="41"/>
    </row>
    <row r="10" spans="2:34" ht="14.4" x14ac:dyDescent="0.3">
      <c r="B10" s="16" t="s">
        <v>44</v>
      </c>
    </row>
    <row r="11" spans="2:34" ht="14.4" x14ac:dyDescent="0.3">
      <c r="B11" s="26" t="s">
        <v>58</v>
      </c>
      <c r="C11" s="33"/>
      <c r="D11" s="33"/>
      <c r="E11" s="33"/>
      <c r="F11" s="33"/>
      <c r="G11" s="33"/>
      <c r="H11" s="38" t="s">
        <v>45</v>
      </c>
      <c r="I11" s="33"/>
      <c r="J11" s="33"/>
      <c r="K11" s="33"/>
      <c r="L11" s="33"/>
      <c r="M11" s="33"/>
      <c r="N11" s="33"/>
      <c r="O11" s="33"/>
      <c r="P11" s="33"/>
      <c r="Q11" s="33"/>
      <c r="R11" s="33"/>
      <c r="S11" s="33"/>
      <c r="T11" s="33"/>
      <c r="U11" s="33"/>
      <c r="V11" s="33"/>
      <c r="W11" s="33"/>
      <c r="X11" s="33"/>
      <c r="Y11" s="33"/>
      <c r="Z11" s="33"/>
      <c r="AA11" s="33"/>
      <c r="AB11" s="33"/>
      <c r="AC11" s="33"/>
      <c r="AD11" s="33"/>
      <c r="AE11" s="33"/>
      <c r="AF11" s="33"/>
      <c r="AG11" s="33"/>
    </row>
    <row r="12" spans="2:34" ht="14.4" x14ac:dyDescent="0.3">
      <c r="B12" s="16" t="s">
        <v>40</v>
      </c>
      <c r="H12" s="20"/>
    </row>
    <row r="13" spans="2:34" ht="14.4" x14ac:dyDescent="0.3">
      <c r="B13" s="16" t="s">
        <v>50</v>
      </c>
      <c r="H13" s="41"/>
    </row>
    <row r="14" spans="2:34" ht="14.4" x14ac:dyDescent="0.3">
      <c r="B14" s="16" t="s">
        <v>44</v>
      </c>
    </row>
    <row r="15" spans="2:34" ht="14.4" x14ac:dyDescent="0.3">
      <c r="B15" s="27" t="s">
        <v>59</v>
      </c>
      <c r="J15" t="s">
        <v>36</v>
      </c>
      <c r="K15" s="33"/>
      <c r="L15" s="33"/>
      <c r="M15" s="33"/>
      <c r="N15" s="33"/>
      <c r="O15" s="33"/>
      <c r="P15" s="33"/>
      <c r="Q15" t="s">
        <v>38</v>
      </c>
      <c r="AD15" t="s">
        <v>36</v>
      </c>
      <c r="AE15" s="33"/>
      <c r="AF15" s="33"/>
      <c r="AG15" s="33"/>
    </row>
    <row r="16" spans="2:34" ht="14.4" x14ac:dyDescent="0.3">
      <c r="B16" s="16" t="s">
        <v>40</v>
      </c>
      <c r="I16" s="19"/>
      <c r="AC16" s="19"/>
    </row>
    <row r="17" spans="2:33" ht="14.4" x14ac:dyDescent="0.3">
      <c r="B17" s="16" t="s">
        <v>50</v>
      </c>
      <c r="J17" s="41"/>
      <c r="Q17" s="41"/>
      <c r="AD17" s="41"/>
    </row>
    <row r="18" spans="2:33" ht="14.4" x14ac:dyDescent="0.3">
      <c r="B18" s="16" t="s">
        <v>44</v>
      </c>
    </row>
    <row r="19" spans="2:33" ht="14.4" x14ac:dyDescent="0.3">
      <c r="B19" s="28" t="s">
        <v>60</v>
      </c>
      <c r="V19" t="s">
        <v>36</v>
      </c>
      <c r="W19" s="33"/>
      <c r="X19" s="33"/>
      <c r="Y19" s="33"/>
      <c r="Z19" s="33"/>
      <c r="AA19" s="33"/>
      <c r="AB19" s="33"/>
      <c r="AC19" s="33"/>
      <c r="AD19" s="33"/>
      <c r="AE19" s="33"/>
      <c r="AF19" s="33" t="s">
        <v>38</v>
      </c>
    </row>
    <row r="20" spans="2:33" ht="14.4" x14ac:dyDescent="0.3">
      <c r="B20" s="16" t="s">
        <v>40</v>
      </c>
      <c r="U20" s="19"/>
    </row>
    <row r="21" spans="2:33" ht="14.4" x14ac:dyDescent="0.3">
      <c r="B21" s="16" t="s">
        <v>50</v>
      </c>
      <c r="V21" s="44"/>
    </row>
    <row r="22" spans="2:33" ht="14.4" x14ac:dyDescent="0.3">
      <c r="B22" s="16" t="s">
        <v>44</v>
      </c>
    </row>
    <row r="23" spans="2:33" ht="14.4" x14ac:dyDescent="0.3">
      <c r="B23" s="29" t="s">
        <v>61</v>
      </c>
      <c r="N23" t="s">
        <v>36</v>
      </c>
      <c r="O23" s="43"/>
      <c r="P23" s="43"/>
      <c r="Q23" s="43"/>
      <c r="R23" s="43"/>
      <c r="S23" t="s">
        <v>38</v>
      </c>
      <c r="X23" t="s">
        <v>36</v>
      </c>
      <c r="Y23" s="33"/>
      <c r="Z23" s="33"/>
      <c r="AA23" s="33"/>
      <c r="AB23" s="33"/>
      <c r="AC23" s="33"/>
      <c r="AD23" s="33"/>
      <c r="AE23" s="33"/>
      <c r="AF23" s="33"/>
      <c r="AG23" s="33"/>
    </row>
    <row r="24" spans="2:33" ht="14.4" x14ac:dyDescent="0.3">
      <c r="B24" s="16" t="s">
        <v>40</v>
      </c>
      <c r="M24" s="19"/>
      <c r="W24" s="19"/>
    </row>
    <row r="25" spans="2:33" ht="14.4" x14ac:dyDescent="0.3">
      <c r="B25" s="16" t="s">
        <v>50</v>
      </c>
      <c r="N25" s="41"/>
      <c r="S25" s="41"/>
      <c r="X25" s="41"/>
    </row>
    <row r="26" spans="2:33" ht="14.4" x14ac:dyDescent="0.3">
      <c r="B26" s="16" t="s">
        <v>44</v>
      </c>
    </row>
    <row r="27" spans="2:33" ht="14.4" x14ac:dyDescent="0.3">
      <c r="B27" s="30" t="s">
        <v>62</v>
      </c>
      <c r="F27" t="s">
        <v>36</v>
      </c>
      <c r="G27" s="33"/>
      <c r="H27" s="33"/>
      <c r="I27" s="33"/>
      <c r="J27" s="33"/>
      <c r="K27" t="s">
        <v>38</v>
      </c>
    </row>
    <row r="28" spans="2:33" ht="14.4" x14ac:dyDescent="0.3">
      <c r="B28" s="16" t="s">
        <v>40</v>
      </c>
      <c r="E28" s="19"/>
      <c r="M28" s="19"/>
    </row>
    <row r="29" spans="2:33" ht="14.4" x14ac:dyDescent="0.3">
      <c r="B29" s="16" t="s">
        <v>50</v>
      </c>
      <c r="F29" s="41"/>
      <c r="K29" s="41"/>
    </row>
    <row r="30" spans="2:33" ht="14.4" x14ac:dyDescent="0.3">
      <c r="B30" s="16" t="s">
        <v>49</v>
      </c>
    </row>
    <row r="31" spans="2:33" ht="14.4" x14ac:dyDescent="0.3">
      <c r="B31" s="16" t="s">
        <v>44</v>
      </c>
    </row>
    <row r="32" spans="2:33" ht="14.4" x14ac:dyDescent="0.3">
      <c r="B32" s="31" t="s">
        <v>63</v>
      </c>
      <c r="G32" t="s">
        <v>36</v>
      </c>
      <c r="H32" s="33"/>
      <c r="I32" s="33"/>
      <c r="J32" s="33"/>
      <c r="K32" s="33"/>
      <c r="L32" s="33"/>
      <c r="M32" s="33"/>
      <c r="N32" t="s">
        <v>38</v>
      </c>
      <c r="Q32" t="s">
        <v>36</v>
      </c>
      <c r="R32" s="33"/>
      <c r="S32" s="33"/>
      <c r="T32" s="33"/>
      <c r="U32" s="33"/>
      <c r="V32" s="33"/>
      <c r="W32" s="33"/>
      <c r="X32" t="s">
        <v>38</v>
      </c>
      <c r="AD32" s="32" t="s">
        <v>36</v>
      </c>
      <c r="AE32" s="33"/>
      <c r="AF32" s="33"/>
      <c r="AG32" s="33"/>
    </row>
    <row r="33" spans="2:34" ht="14.4" x14ac:dyDescent="0.3">
      <c r="B33" s="16" t="s">
        <v>40</v>
      </c>
      <c r="G33" s="20"/>
      <c r="P33" s="20"/>
      <c r="AC33" s="20"/>
    </row>
    <row r="34" spans="2:34" ht="14.4" x14ac:dyDescent="0.3">
      <c r="B34" s="16" t="s">
        <v>50</v>
      </c>
      <c r="G34" s="41"/>
      <c r="N34" s="41"/>
      <c r="Q34" s="41"/>
      <c r="X34" s="41"/>
      <c r="AD34" s="41"/>
    </row>
    <row r="35" spans="2:34" ht="14.4" x14ac:dyDescent="0.3">
      <c r="B35" s="16" t="s">
        <v>44</v>
      </c>
    </row>
    <row r="36" spans="2:34" ht="14.4" x14ac:dyDescent="0.3">
      <c r="B36" s="42" t="s">
        <v>64</v>
      </c>
      <c r="C36" s="33"/>
      <c r="D36" s="33"/>
      <c r="E36" s="33"/>
      <c r="F36" s="33"/>
      <c r="G36" s="33"/>
      <c r="H36" s="33"/>
      <c r="I36" s="23"/>
      <c r="J36" s="23"/>
      <c r="K36" s="23"/>
      <c r="L36" s="23"/>
      <c r="M36" s="23"/>
      <c r="N36" s="23"/>
      <c r="O36" s="23" t="s">
        <v>38</v>
      </c>
      <c r="T36" t="s">
        <v>36</v>
      </c>
      <c r="U36" s="33"/>
      <c r="V36" s="33"/>
      <c r="W36" s="33"/>
      <c r="X36" s="33"/>
      <c r="Y36" s="33" t="s">
        <v>38</v>
      </c>
      <c r="AF36" t="s">
        <v>36</v>
      </c>
      <c r="AG36" s="33"/>
    </row>
    <row r="37" spans="2:34" ht="14.4" x14ac:dyDescent="0.3">
      <c r="B37" s="16" t="s">
        <v>40</v>
      </c>
      <c r="S37" s="20"/>
      <c r="AE37" s="20"/>
    </row>
    <row r="38" spans="2:34" ht="14.4" x14ac:dyDescent="0.3">
      <c r="B38" s="16" t="s">
        <v>50</v>
      </c>
      <c r="O38" s="41"/>
      <c r="T38" s="41"/>
      <c r="Y38" s="41"/>
      <c r="AF38" s="41"/>
    </row>
    <row r="39" spans="2:34" ht="14.4" x14ac:dyDescent="0.3">
      <c r="B39" s="16" t="s">
        <v>44</v>
      </c>
    </row>
    <row r="40" spans="2:34" ht="29.95" customHeight="1" x14ac:dyDescent="0.3">
      <c r="B40" s="14" t="str">
        <f>NomMois&amp;" Total"</f>
        <v>Juillet Total</v>
      </c>
      <c r="C40" s="7">
        <f>SUBTOTAL(103,Juillet[1])</f>
        <v>0</v>
      </c>
      <c r="D40" s="7">
        <f>SUBTOTAL(103,Juillet[2])</f>
        <v>0</v>
      </c>
      <c r="E40" s="7">
        <f>SUBTOTAL(103,Juillet[3])</f>
        <v>0</v>
      </c>
      <c r="F40" s="7">
        <f>SUBTOTAL(103,Juillet[4])</f>
        <v>1</v>
      </c>
      <c r="G40" s="7">
        <f>SUBTOTAL(103,Juillet[5])</f>
        <v>1</v>
      </c>
      <c r="H40" s="7">
        <f>SUBTOTAL(103,Juillet[6])</f>
        <v>1</v>
      </c>
      <c r="I40" s="7">
        <f>SUBTOTAL(103,Juillet[7])</f>
        <v>0</v>
      </c>
      <c r="J40" s="7">
        <f>SUBTOTAL(103,Juillet[8])</f>
        <v>1</v>
      </c>
      <c r="K40" s="7">
        <f>SUBTOTAL(103,Juillet[9])</f>
        <v>1</v>
      </c>
      <c r="L40" s="7">
        <f>SUBTOTAL(103,Juillet[10])</f>
        <v>0</v>
      </c>
      <c r="M40" s="7">
        <f>SUBTOTAL(103,Juillet[11])</f>
        <v>0</v>
      </c>
      <c r="N40" s="7">
        <f>SUBTOTAL(103,Juillet[12])</f>
        <v>2</v>
      </c>
      <c r="O40" s="7">
        <f>SUBTOTAL(103,Juillet[13])</f>
        <v>2</v>
      </c>
      <c r="P40" s="7">
        <f>SUBTOTAL(103,Juillet[14])</f>
        <v>0</v>
      </c>
      <c r="Q40" s="7">
        <f>SUBTOTAL(103,Juillet[15])</f>
        <v>2</v>
      </c>
      <c r="R40" s="7">
        <f>SUBTOTAL(103,Juillet[16])</f>
        <v>0</v>
      </c>
      <c r="S40" s="7">
        <f>SUBTOTAL(103,Juillet[17])</f>
        <v>1</v>
      </c>
      <c r="T40" s="7">
        <f>SUBTOTAL(103,Juillet[18])</f>
        <v>1</v>
      </c>
      <c r="U40" s="7">
        <f>SUBTOTAL(103,Juillet[19])</f>
        <v>0</v>
      </c>
      <c r="V40" s="7">
        <f>SUBTOTAL(103,Juillet[20])</f>
        <v>1</v>
      </c>
      <c r="W40" s="7">
        <f>SUBTOTAL(103,Juillet[21])</f>
        <v>0</v>
      </c>
      <c r="X40" s="7">
        <f>SUBTOTAL(103,Juillet[22])</f>
        <v>2</v>
      </c>
      <c r="Y40" s="7">
        <f>SUBTOTAL(103,Juillet[23])</f>
        <v>1</v>
      </c>
      <c r="Z40" s="7">
        <f>SUBTOTAL(103,Juillet[24])</f>
        <v>0</v>
      </c>
      <c r="AA40" s="7">
        <f>SUBTOTAL(103,Juillet[25])</f>
        <v>0</v>
      </c>
      <c r="AB40" s="7">
        <f>SUBTOTAL(103,Juillet[26])</f>
        <v>0</v>
      </c>
      <c r="AC40" s="7">
        <f>SUBTOTAL(103,Juillet[27])</f>
        <v>1</v>
      </c>
      <c r="AD40" s="7">
        <f>SUBTOTAL(103,Juillet[28])</f>
        <v>2</v>
      </c>
      <c r="AE40" s="7">
        <f>SUBTOTAL(103,Juillet[29])</f>
        <v>0</v>
      </c>
      <c r="AF40" s="7">
        <f>SUBTOTAL(103,Juillet[30])</f>
        <v>2</v>
      </c>
      <c r="AG40" s="7">
        <f>SUBTOTAL(103,Juillet[31])</f>
        <v>0</v>
      </c>
      <c r="AH40" s="7"/>
    </row>
  </sheetData>
  <mergeCells count="3">
    <mergeCell ref="C4:AG4"/>
    <mergeCell ref="D2:E2"/>
    <mergeCell ref="G2:I2"/>
  </mergeCells>
  <phoneticPr fontId="18" type="noConversion"/>
  <conditionalFormatting sqref="A36:AG36 A37:H37 J37:AG37 A38:G38 I38:R38 T38:AG38 A39:AG39">
    <cfRule type="cellIs" dxfId="15" priority="1" operator="equal">
      <formula>"A"</formula>
    </cfRule>
  </conditionalFormatting>
  <conditionalFormatting sqref="C12:G12 J12:AG12 C13:AG23 C24:M24 O24:AG24 C25:AG27 C28:M28 O28:AG28 C29:AG32 C33:W33 Y33:AG33 C34:AD34 AF34:AG34 C35:AG35 C7:AG11">
    <cfRule type="expression" priority="21" stopIfTrue="1">
      <formula>C7=""</formula>
    </cfRule>
    <cfRule type="expression" dxfId="14" priority="22" stopIfTrue="1">
      <formula>C7=CléLingepropre</formula>
    </cfRule>
    <cfRule type="expression" dxfId="13" priority="23" stopIfTrue="1">
      <formula>C7=CléLingesale</formula>
    </cfRule>
    <cfRule type="expression" dxfId="12" priority="24" stopIfTrue="1">
      <formula>C7=CléMénage</formula>
    </cfRule>
    <cfRule type="expression" dxfId="11" priority="25" stopIfTrue="1">
      <formula>C7=CléDépart</formula>
    </cfRule>
    <cfRule type="expression" dxfId="10" priority="26" stopIfTrue="1">
      <formula>C7=CléArrivée</formula>
    </cfRule>
  </conditionalFormatting>
  <conditionalFormatting sqref="D36">
    <cfRule type="expression" priority="2" stopIfTrue="1">
      <formula>D36=""</formula>
    </cfRule>
    <cfRule type="expression" dxfId="9" priority="3" stopIfTrue="1">
      <formula>D36=CléLingepropre</formula>
    </cfRule>
    <cfRule type="expression" dxfId="8" priority="4" stopIfTrue="1">
      <formula>D36=CléLingesale</formula>
    </cfRule>
    <cfRule type="expression" dxfId="7" priority="5" stopIfTrue="1">
      <formula>D36=CléMénage</formula>
    </cfRule>
    <cfRule type="expression" dxfId="6" priority="6" stopIfTrue="1">
      <formula>D36=CléDépart</formula>
    </cfRule>
    <cfRule type="expression" dxfId="5" priority="7" stopIfTrue="1">
      <formula>D36=CléArrivée</formula>
    </cfRule>
  </conditionalFormatting>
  <conditionalFormatting sqref="F36:J36 Z36:AC36">
    <cfRule type="expression" priority="8" stopIfTrue="1">
      <formula>F36=""</formula>
    </cfRule>
    <cfRule type="expression" dxfId="4" priority="9" stopIfTrue="1">
      <formula>F36=CléLingepropre</formula>
    </cfRule>
    <cfRule type="expression" dxfId="3" priority="10" stopIfTrue="1">
      <formula>F36=CléLingesale</formula>
    </cfRule>
    <cfRule type="expression" dxfId="2" priority="11" stopIfTrue="1">
      <formula>F36=CléMénage</formula>
    </cfRule>
    <cfRule type="expression" dxfId="1" priority="12" stopIfTrue="1">
      <formula>F36=CléDépart</formula>
    </cfRule>
    <cfRule type="expression" dxfId="0" priority="13" stopIfTrue="1">
      <formula>F36=CléArrivée</formula>
    </cfRule>
  </conditionalFormatting>
  <conditionalFormatting sqref="AH36">
    <cfRule type="dataBar" priority="14">
      <dataBar>
        <cfvo type="min"/>
        <cfvo type="formula" val="DATEDIF(DATE(AnnéeCalendrier,2,1),DATE(AnnéeCalendrier,3,1),&quot;d&quot;)"/>
        <color theme="2" tint="-0.249977111117893"/>
      </dataBar>
      <extLst>
        <ext xmlns:x14="http://schemas.microsoft.com/office/spreadsheetml/2009/9/main" uri="{B025F937-C7B1-47D3-B67F-A62EFF666E3E}">
          <x14:id>{151B78A0-A5D1-4837-9503-54E8BDEA7371}</x14:id>
        </ext>
      </extLst>
    </cfRule>
  </conditionalFormatting>
  <conditionalFormatting sqref="AH7:AH35">
    <cfRule type="dataBar" priority="310">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1">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La lettre « P » indique une absence pour motifs personnels" sqref="F2" xr:uid="{584C904D-5722-4F2B-AF9C-564AF4337DBD}"/>
    <dataValidation allowBlank="1" showInputMessage="1" showErrorMessage="1" prompt="La lettre « C » indique une absence pour cause de congé" sqref="C2" xr:uid="{B7A11751-7066-4CC3-B6E7-2395AEFE70DF}"/>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C81A4471-29DF-41A4-9386-10DA8DB94B66}"/>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scale="42" orientation="portrait" horizontalDpi="4294967293"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51B78A0-A5D1-4837-9503-54E8BDEA7371}">
            <x14:dataBar minLength="0" maxLength="100">
              <x14:cfvo type="autoMin"/>
              <x14:cfvo type="formula">
                <xm:f>DATEDIF(DATE(AnnéeCalendrier,2,1),DATE(AnnéeCalendrier,3,1),"d")</xm:f>
              </x14:cfvo>
              <x14:negativeFillColor rgb="FFFF0000"/>
              <x14:axisColor rgb="FF000000"/>
            </x14:dataBar>
          </x14:cfRule>
          <xm:sqref>AH36</xm:sqref>
        </x14:conditionalFormatting>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AH7:AH35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emplate>TM03987167</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15</vt:i4>
      </vt:variant>
    </vt:vector>
  </HeadingPairs>
  <TitlesOfParts>
    <vt:vector size="17" baseType="lpstr">
      <vt:lpstr>Janvier</vt:lpstr>
      <vt:lpstr>Juillet</vt:lpstr>
      <vt:lpstr>AnnéeCalendrier</vt:lpstr>
      <vt:lpstr>CléArrivée</vt:lpstr>
      <vt:lpstr>CléDépart</vt:lpstr>
      <vt:lpstr>Clédépartarrivée</vt:lpstr>
      <vt:lpstr>ÉtiquetteCléCongé</vt:lpstr>
      <vt:lpstr>ÉtiquetteCléPersonnalisée1</vt:lpstr>
      <vt:lpstr>ÉtiquetteCléPersonnalisée2</vt:lpstr>
      <vt:lpstr>ÉtiquetteCléPersonnel</vt:lpstr>
      <vt:lpstr>Janvier!Impression_des_titres</vt:lpstr>
      <vt:lpstr>Juillet!Impression_des_titres</vt:lpstr>
      <vt:lpstr>Nom_clé</vt:lpstr>
      <vt:lpstr>Janvier!NomMois</vt:lpstr>
      <vt:lpstr>Juillet!NomMois</vt:lpstr>
      <vt:lpstr>Titre_Absence_Employé</vt:lpstr>
      <vt:lpstr>Janvier!Zone_d_impression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Dell</dc:creator>
  <cp:lastModifiedBy>Laurène CALVES</cp:lastModifiedBy>
  <cp:lastPrinted>2023-08-04T10:47:04Z</cp:lastPrinted>
  <dcterms:created xsi:type="dcterms:W3CDTF">2016-12-06T04:52:27Z</dcterms:created>
  <dcterms:modified xsi:type="dcterms:W3CDTF">2023-08-04T20:37:19Z</dcterms:modified>
</cp:coreProperties>
</file>