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ECH_esSENSiel_F\esSENSiel_FOOT\"/>
    </mc:Choice>
  </mc:AlternateContent>
  <xr:revisionPtr revIDLastSave="0" documentId="13_ncr:1_{35F8E59C-590C-4CE6-BE16-72B3D0C0DCF3}" xr6:coauthVersionLast="47" xr6:coauthVersionMax="47" xr10:uidLastSave="{00000000-0000-0000-0000-000000000000}"/>
  <bookViews>
    <workbookView xWindow="12720" yWindow="345" windowWidth="23010" windowHeight="13800" firstSheet="1" activeTab="4" xr2:uid="{B2BAEAB4-1AF2-4B76-B73D-15F36B89D144}"/>
  </bookViews>
  <sheets>
    <sheet name="REF LIST" sheetId="2" r:id="rId1"/>
    <sheet name="ETFC Profilages" sheetId="1" r:id="rId2"/>
    <sheet name="CANEVAS" sheetId="3" r:id="rId3"/>
    <sheet name="URSEA" sheetId="4" r:id="rId4"/>
    <sheet name="ANTONIO" sheetId="50" r:id="rId5"/>
    <sheet name="DIALLO" sheetId="51" r:id="rId6"/>
    <sheet name="OBERLI" sheetId="52" r:id="rId7"/>
    <sheet name="PRATS" sheetId="53" r:id="rId8"/>
    <sheet name="MULIQI" sheetId="54" r:id="rId9"/>
    <sheet name="ELJAOUHARI" sheetId="55" r:id="rId10"/>
    <sheet name="MAMADOU_SIMBAKOLI" sheetId="57" r:id="rId11"/>
    <sheet name="ELEOUET" sheetId="56" r:id="rId12"/>
    <sheet name="MUNICHI" sheetId="58" r:id="rId13"/>
    <sheet name="NVENDO" sheetId="59" r:id="rId14"/>
    <sheet name="SAMBA" sheetId="60" r:id="rId15"/>
    <sheet name="BOLAY" sheetId="61" r:id="rId16"/>
    <sheet name="FRANCE" sheetId="62" r:id="rId17"/>
    <sheet name="SALLY" sheetId="63" r:id="rId18"/>
    <sheet name="VIGNALLY" sheetId="64" r:id="rId19"/>
    <sheet name="SANCHEZ" sheetId="65" r:id="rId20"/>
    <sheet name="DOGLIA" sheetId="66" r:id="rId21"/>
  </sheets>
  <definedNames>
    <definedName name="_xlnm._FilterDatabase" localSheetId="1" hidden="1">'ETFC Profilages'!$D$6:$AI$73</definedName>
    <definedName name="DGRC">'REF LIST'!$J$6:$J$9</definedName>
    <definedName name="GD">'REF LIST'!$L$6:$L$7</definedName>
    <definedName name="MP">'REF LIST'!$G$6:$G$15</definedName>
    <definedName name="PM">'REF LIST'!$K$6:$K$7</definedName>
    <definedName name="vh">'REF LIST'!$M$6:$M$7</definedName>
    <definedName name="_xlnm.Print_Area" localSheetId="4">ANTONIO!$D$2:$S$24</definedName>
    <definedName name="_xlnm.Print_Area" localSheetId="15">BOLAY!$D$2:$S$24</definedName>
    <definedName name="_xlnm.Print_Area" localSheetId="2">CANEVAS!$D$2:$S$24</definedName>
    <definedName name="_xlnm.Print_Area" localSheetId="5">DIALLO!$D$2:$S$24</definedName>
    <definedName name="_xlnm.Print_Area" localSheetId="20">DOGLIA!$D$2:$S$24</definedName>
    <definedName name="_xlnm.Print_Area" localSheetId="11">ELEOUET!$D$2:$S$24</definedName>
    <definedName name="_xlnm.Print_Area" localSheetId="9">ELJAOUHARI!$D$2:$S$24</definedName>
    <definedName name="_xlnm.Print_Area" localSheetId="1">'ETFC Profilages'!$E$5:$W$46</definedName>
    <definedName name="_xlnm.Print_Area" localSheetId="16">FRANCE!$D$2:$S$24</definedName>
    <definedName name="_xlnm.Print_Area" localSheetId="10">MAMADOU_SIMBAKOLI!$D$2:$S$24</definedName>
    <definedName name="_xlnm.Print_Area" localSheetId="8">MULIQI!$D$2:$S$24</definedName>
    <definedName name="_xlnm.Print_Area" localSheetId="12">MUNICHI!$D$2:$S$24</definedName>
    <definedName name="_xlnm.Print_Area" localSheetId="13">NVENDO!$D$2:$S$24</definedName>
    <definedName name="_xlnm.Print_Area" localSheetId="6">OBERLI!$D$2:$S$24</definedName>
    <definedName name="_xlnm.Print_Area" localSheetId="7">PRATS!$D$2:$S$24</definedName>
    <definedName name="_xlnm.Print_Area" localSheetId="17">SALLY!$D$2:$S$24</definedName>
    <definedName name="_xlnm.Print_Area" localSheetId="14">SAMBA!$D$2:$S$24</definedName>
    <definedName name="_xlnm.Print_Area" localSheetId="19">SANCHEZ!$D$2:$S$24</definedName>
    <definedName name="_xlnm.Print_Area" localSheetId="3">URSEA!$D$2:$S$24</definedName>
    <definedName name="_xlnm.Print_Area" localSheetId="18">VIGNALLY!$D$2:$S$24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69" i="1" l="1"/>
  <c r="R54" i="1"/>
  <c r="R43" i="1"/>
  <c r="R42" i="1"/>
  <c r="R41" i="1"/>
  <c r="R40" i="1"/>
  <c r="R38" i="1"/>
  <c r="R37" i="1"/>
  <c r="R36" i="1"/>
  <c r="R35" i="1"/>
  <c r="R33" i="1"/>
  <c r="R26" i="1"/>
  <c r="R23" i="1"/>
  <c r="R22" i="1"/>
  <c r="R13" i="1"/>
  <c r="R9" i="1"/>
  <c r="R8" i="1"/>
  <c r="R7" i="1"/>
  <c r="Q69" i="1"/>
  <c r="Q54" i="1"/>
  <c r="Q43" i="1"/>
  <c r="Q42" i="1"/>
  <c r="Q41" i="1"/>
  <c r="Q40" i="1"/>
  <c r="Q38" i="1"/>
  <c r="Q37" i="1"/>
  <c r="Q36" i="1"/>
  <c r="Q35" i="1"/>
  <c r="Q33" i="1"/>
  <c r="Q26" i="1"/>
  <c r="Q23" i="1"/>
  <c r="Q22" i="1"/>
  <c r="Q13" i="1"/>
  <c r="Q9" i="1"/>
  <c r="Q8" i="1"/>
  <c r="Q7" i="1"/>
  <c r="I69" i="1"/>
  <c r="W54" i="1"/>
  <c r="V54" i="1"/>
  <c r="U54" i="1"/>
  <c r="T54" i="1"/>
  <c r="S54" i="1"/>
  <c r="P54" i="1"/>
  <c r="O54" i="1"/>
  <c r="N54" i="1"/>
  <c r="M54" i="1"/>
  <c r="L54" i="1"/>
  <c r="K54" i="1"/>
  <c r="I54" i="1"/>
  <c r="H54" i="1"/>
  <c r="M12" i="66"/>
  <c r="K12" i="66"/>
  <c r="S10" i="66"/>
  <c r="R10" i="66"/>
  <c r="Q10" i="66"/>
  <c r="P10" i="66"/>
  <c r="O10" i="66"/>
  <c r="F10" i="66"/>
  <c r="E9" i="66"/>
  <c r="F13" i="66" s="1"/>
  <c r="U6" i="66"/>
  <c r="O6" i="66"/>
  <c r="U5" i="66"/>
  <c r="O5" i="66"/>
  <c r="E2" i="66"/>
  <c r="W41" i="1"/>
  <c r="V41" i="1"/>
  <c r="U41" i="1"/>
  <c r="T41" i="1"/>
  <c r="S41" i="1"/>
  <c r="P41" i="1"/>
  <c r="O41" i="1"/>
  <c r="N41" i="1"/>
  <c r="M41" i="1"/>
  <c r="L41" i="1"/>
  <c r="K41" i="1"/>
  <c r="I41" i="1"/>
  <c r="H41" i="1"/>
  <c r="F13" i="65"/>
  <c r="F16" i="65" s="1"/>
  <c r="E13" i="65"/>
  <c r="E16" i="65" s="1"/>
  <c r="M12" i="65"/>
  <c r="K12" i="65"/>
  <c r="S10" i="65"/>
  <c r="R10" i="65"/>
  <c r="Q10" i="65"/>
  <c r="P10" i="65"/>
  <c r="O10" i="65"/>
  <c r="E9" i="65"/>
  <c r="F10" i="65" s="1"/>
  <c r="I3" i="65" s="1"/>
  <c r="U6" i="65"/>
  <c r="O6" i="65"/>
  <c r="U5" i="65"/>
  <c r="O5" i="65"/>
  <c r="E2" i="65"/>
  <c r="W43" i="1"/>
  <c r="V43" i="1"/>
  <c r="U43" i="1"/>
  <c r="T43" i="1"/>
  <c r="S43" i="1"/>
  <c r="P43" i="1"/>
  <c r="O43" i="1"/>
  <c r="N43" i="1"/>
  <c r="M43" i="1"/>
  <c r="L43" i="1"/>
  <c r="K43" i="1"/>
  <c r="I43" i="1"/>
  <c r="H43" i="1"/>
  <c r="F13" i="64"/>
  <c r="F20" i="64" s="1"/>
  <c r="E13" i="64"/>
  <c r="E18" i="64" s="1"/>
  <c r="M12" i="64"/>
  <c r="K12" i="64"/>
  <c r="S10" i="64"/>
  <c r="R10" i="64"/>
  <c r="Q10" i="64"/>
  <c r="P10" i="64"/>
  <c r="O10" i="64"/>
  <c r="F10" i="64"/>
  <c r="I3" i="64" s="1"/>
  <c r="E9" i="64"/>
  <c r="U6" i="64"/>
  <c r="O6" i="64"/>
  <c r="U5" i="64"/>
  <c r="O5" i="64"/>
  <c r="E3" i="64"/>
  <c r="E2" i="64"/>
  <c r="W42" i="1"/>
  <c r="V42" i="1"/>
  <c r="U42" i="1"/>
  <c r="T42" i="1"/>
  <c r="S42" i="1"/>
  <c r="P42" i="1"/>
  <c r="O42" i="1"/>
  <c r="N42" i="1"/>
  <c r="M42" i="1"/>
  <c r="L42" i="1"/>
  <c r="K42" i="1"/>
  <c r="I42" i="1"/>
  <c r="H42" i="1"/>
  <c r="M12" i="63"/>
  <c r="K12" i="63"/>
  <c r="S10" i="63"/>
  <c r="R10" i="63"/>
  <c r="Q10" i="63"/>
  <c r="P10" i="63"/>
  <c r="O10" i="63"/>
  <c r="F10" i="63"/>
  <c r="I3" i="63" s="1"/>
  <c r="E9" i="63"/>
  <c r="F13" i="63" s="1"/>
  <c r="U6" i="63"/>
  <c r="O6" i="63"/>
  <c r="U5" i="63"/>
  <c r="O5" i="63"/>
  <c r="E2" i="63"/>
  <c r="W69" i="1"/>
  <c r="V69" i="1"/>
  <c r="U69" i="1"/>
  <c r="T69" i="1"/>
  <c r="S69" i="1"/>
  <c r="P69" i="1"/>
  <c r="O69" i="1"/>
  <c r="N69" i="1"/>
  <c r="M69" i="1"/>
  <c r="H69" i="1"/>
  <c r="M12" i="62"/>
  <c r="K12" i="62"/>
  <c r="S10" i="62"/>
  <c r="R10" i="62"/>
  <c r="Q10" i="62"/>
  <c r="P10" i="62"/>
  <c r="O10" i="62"/>
  <c r="E9" i="62"/>
  <c r="F13" i="62" s="1"/>
  <c r="U6" i="62"/>
  <c r="O6" i="62"/>
  <c r="U5" i="62"/>
  <c r="O5" i="62"/>
  <c r="E2" i="62"/>
  <c r="W40" i="1"/>
  <c r="V40" i="1"/>
  <c r="U40" i="1"/>
  <c r="T40" i="1"/>
  <c r="S40" i="1"/>
  <c r="P40" i="1"/>
  <c r="O40" i="1"/>
  <c r="N40" i="1"/>
  <c r="M40" i="1"/>
  <c r="L40" i="1"/>
  <c r="K40" i="1"/>
  <c r="I40" i="1"/>
  <c r="H40" i="1"/>
  <c r="M12" i="61"/>
  <c r="K12" i="61"/>
  <c r="S10" i="61"/>
  <c r="R10" i="61"/>
  <c r="Q10" i="61"/>
  <c r="P10" i="61"/>
  <c r="O10" i="61"/>
  <c r="F10" i="61"/>
  <c r="I3" i="61" s="1"/>
  <c r="E9" i="61"/>
  <c r="F13" i="61" s="1"/>
  <c r="U6" i="61"/>
  <c r="O6" i="61"/>
  <c r="U5" i="61"/>
  <c r="O5" i="61"/>
  <c r="E2" i="61"/>
  <c r="V35" i="1"/>
  <c r="U35" i="1"/>
  <c r="T35" i="1"/>
  <c r="S35" i="1"/>
  <c r="P35" i="1"/>
  <c r="O35" i="1"/>
  <c r="N35" i="1"/>
  <c r="M35" i="1"/>
  <c r="L35" i="1"/>
  <c r="K35" i="1"/>
  <c r="I35" i="1"/>
  <c r="H35" i="1"/>
  <c r="F13" i="60"/>
  <c r="M13" i="60" s="1"/>
  <c r="E13" i="60"/>
  <c r="E15" i="60" s="1"/>
  <c r="M12" i="60"/>
  <c r="K12" i="60"/>
  <c r="S10" i="60"/>
  <c r="R10" i="60"/>
  <c r="Q10" i="60"/>
  <c r="P10" i="60"/>
  <c r="O10" i="60"/>
  <c r="F10" i="60"/>
  <c r="I3" i="60" s="1"/>
  <c r="E9" i="60"/>
  <c r="U6" i="60"/>
  <c r="O6" i="60"/>
  <c r="U5" i="60"/>
  <c r="O5" i="60"/>
  <c r="E3" i="60"/>
  <c r="E2" i="60"/>
  <c r="W35" i="1"/>
  <c r="V33" i="1"/>
  <c r="U33" i="1"/>
  <c r="T33" i="1"/>
  <c r="S33" i="1"/>
  <c r="P33" i="1"/>
  <c r="O33" i="1"/>
  <c r="N33" i="1"/>
  <c r="M33" i="1"/>
  <c r="L33" i="1"/>
  <c r="K33" i="1"/>
  <c r="I33" i="1"/>
  <c r="H33" i="1"/>
  <c r="F17" i="59"/>
  <c r="E17" i="59"/>
  <c r="F16" i="59"/>
  <c r="E16" i="59"/>
  <c r="F13" i="59"/>
  <c r="F15" i="59" s="1"/>
  <c r="E13" i="59"/>
  <c r="E3" i="59" s="1"/>
  <c r="M12" i="59"/>
  <c r="K12" i="59"/>
  <c r="S10" i="59"/>
  <c r="R10" i="59"/>
  <c r="Q10" i="59"/>
  <c r="P10" i="59"/>
  <c r="O10" i="59"/>
  <c r="F10" i="59"/>
  <c r="I3" i="59" s="1"/>
  <c r="E9" i="59"/>
  <c r="U6" i="59"/>
  <c r="O6" i="59"/>
  <c r="U5" i="59"/>
  <c r="O5" i="59"/>
  <c r="E2" i="59"/>
  <c r="W33" i="1"/>
  <c r="V37" i="1"/>
  <c r="U37" i="1"/>
  <c r="T37" i="1"/>
  <c r="S37" i="1"/>
  <c r="P37" i="1"/>
  <c r="O37" i="1"/>
  <c r="N37" i="1"/>
  <c r="M37" i="1"/>
  <c r="L37" i="1"/>
  <c r="K37" i="1"/>
  <c r="I37" i="1"/>
  <c r="H37" i="1"/>
  <c r="W37" i="1"/>
  <c r="F17" i="58"/>
  <c r="F13" i="58"/>
  <c r="M13" i="58" s="1"/>
  <c r="E13" i="58"/>
  <c r="E17" i="58" s="1"/>
  <c r="M12" i="58"/>
  <c r="K12" i="58"/>
  <c r="S10" i="58"/>
  <c r="R10" i="58"/>
  <c r="Q10" i="58"/>
  <c r="P10" i="58"/>
  <c r="O10" i="58"/>
  <c r="E9" i="58"/>
  <c r="F10" i="58" s="1"/>
  <c r="I3" i="58" s="1"/>
  <c r="U6" i="58"/>
  <c r="O6" i="58"/>
  <c r="U5" i="58"/>
  <c r="O5" i="58"/>
  <c r="E2" i="58"/>
  <c r="W36" i="1"/>
  <c r="V36" i="1"/>
  <c r="U36" i="1"/>
  <c r="T36" i="1"/>
  <c r="S36" i="1"/>
  <c r="P36" i="1"/>
  <c r="O36" i="1"/>
  <c r="N36" i="1"/>
  <c r="M36" i="1"/>
  <c r="L36" i="1"/>
  <c r="K36" i="1"/>
  <c r="I36" i="1"/>
  <c r="H36" i="1"/>
  <c r="M12" i="57"/>
  <c r="K12" i="57"/>
  <c r="S10" i="57"/>
  <c r="R10" i="57"/>
  <c r="Q10" i="57"/>
  <c r="P10" i="57"/>
  <c r="O10" i="57"/>
  <c r="E9" i="57"/>
  <c r="F13" i="57" s="1"/>
  <c r="U6" i="57"/>
  <c r="O6" i="57"/>
  <c r="U5" i="57"/>
  <c r="O5" i="57"/>
  <c r="E2" i="57"/>
  <c r="W38" i="1"/>
  <c r="V38" i="1"/>
  <c r="U38" i="1"/>
  <c r="T38" i="1"/>
  <c r="S38" i="1"/>
  <c r="P38" i="1"/>
  <c r="O38" i="1"/>
  <c r="N38" i="1"/>
  <c r="M38" i="1"/>
  <c r="I38" i="1"/>
  <c r="H38" i="1"/>
  <c r="M12" i="56"/>
  <c r="K12" i="56"/>
  <c r="S10" i="56"/>
  <c r="R10" i="56"/>
  <c r="Q10" i="56"/>
  <c r="P10" i="56"/>
  <c r="O10" i="56"/>
  <c r="E9" i="56"/>
  <c r="F13" i="56" s="1"/>
  <c r="U6" i="56"/>
  <c r="O6" i="56"/>
  <c r="U5" i="56"/>
  <c r="O5" i="56"/>
  <c r="E2" i="56"/>
  <c r="W26" i="1"/>
  <c r="V26" i="1"/>
  <c r="U26" i="1"/>
  <c r="T26" i="1"/>
  <c r="S26" i="1"/>
  <c r="P26" i="1"/>
  <c r="O26" i="1"/>
  <c r="N26" i="1"/>
  <c r="M26" i="1"/>
  <c r="L26" i="1"/>
  <c r="K26" i="1"/>
  <c r="I26" i="1"/>
  <c r="H26" i="1"/>
  <c r="F17" i="55"/>
  <c r="F13" i="55"/>
  <c r="M13" i="55" s="1"/>
  <c r="E13" i="55"/>
  <c r="E3" i="55" s="1"/>
  <c r="M12" i="55"/>
  <c r="K12" i="55"/>
  <c r="S10" i="55"/>
  <c r="R10" i="55"/>
  <c r="Q10" i="55"/>
  <c r="P10" i="55"/>
  <c r="O10" i="55"/>
  <c r="E9" i="55"/>
  <c r="F10" i="55" s="1"/>
  <c r="I3" i="55" s="1"/>
  <c r="U6" i="55"/>
  <c r="O6" i="55"/>
  <c r="U5" i="55"/>
  <c r="O5" i="55"/>
  <c r="E2" i="55"/>
  <c r="W22" i="1"/>
  <c r="V22" i="1"/>
  <c r="U22" i="1"/>
  <c r="T22" i="1"/>
  <c r="S22" i="1"/>
  <c r="P22" i="1"/>
  <c r="O22" i="1"/>
  <c r="N22" i="1"/>
  <c r="M22" i="1"/>
  <c r="L22" i="1"/>
  <c r="K22" i="1"/>
  <c r="I22" i="1"/>
  <c r="H22" i="1"/>
  <c r="F20" i="54"/>
  <c r="F15" i="54"/>
  <c r="M13" i="54"/>
  <c r="M20" i="54" s="1"/>
  <c r="F13" i="54"/>
  <c r="F18" i="54" s="1"/>
  <c r="M12" i="54"/>
  <c r="K12" i="54"/>
  <c r="S10" i="54"/>
  <c r="R10" i="54"/>
  <c r="Q10" i="54"/>
  <c r="P10" i="54"/>
  <c r="O10" i="54"/>
  <c r="F10" i="54"/>
  <c r="I3" i="54" s="1"/>
  <c r="E9" i="54"/>
  <c r="E13" i="54" s="1"/>
  <c r="U6" i="54"/>
  <c r="O6" i="54"/>
  <c r="U5" i="54"/>
  <c r="O5" i="54"/>
  <c r="E2" i="54"/>
  <c r="W23" i="1"/>
  <c r="V23" i="1"/>
  <c r="U23" i="1"/>
  <c r="T23" i="1"/>
  <c r="S23" i="1"/>
  <c r="P23" i="1"/>
  <c r="O23" i="1"/>
  <c r="N23" i="1"/>
  <c r="M23" i="1"/>
  <c r="L23" i="1"/>
  <c r="K23" i="1"/>
  <c r="I23" i="1"/>
  <c r="H23" i="1"/>
  <c r="M12" i="53"/>
  <c r="K12" i="53"/>
  <c r="S10" i="53"/>
  <c r="R10" i="53"/>
  <c r="Q10" i="53"/>
  <c r="P10" i="53"/>
  <c r="O10" i="53"/>
  <c r="E9" i="53"/>
  <c r="F13" i="53" s="1"/>
  <c r="U6" i="53"/>
  <c r="O6" i="53"/>
  <c r="U5" i="53"/>
  <c r="O5" i="53"/>
  <c r="E2" i="53"/>
  <c r="I13" i="1"/>
  <c r="H13" i="1"/>
  <c r="W13" i="1"/>
  <c r="W9" i="1"/>
  <c r="V13" i="1"/>
  <c r="U13" i="1"/>
  <c r="T13" i="1"/>
  <c r="S13" i="1"/>
  <c r="P13" i="1"/>
  <c r="O13" i="1"/>
  <c r="N13" i="1"/>
  <c r="M13" i="1"/>
  <c r="L13" i="1"/>
  <c r="K13" i="1"/>
  <c r="V9" i="1"/>
  <c r="U9" i="1"/>
  <c r="T9" i="1"/>
  <c r="S9" i="1"/>
  <c r="P9" i="1"/>
  <c r="O9" i="1"/>
  <c r="N9" i="1"/>
  <c r="M9" i="1"/>
  <c r="H9" i="1"/>
  <c r="H8" i="1"/>
  <c r="H7" i="1"/>
  <c r="M7" i="1"/>
  <c r="W7" i="1"/>
  <c r="V7" i="1"/>
  <c r="U7" i="1"/>
  <c r="T7" i="1"/>
  <c r="S7" i="1"/>
  <c r="P7" i="1"/>
  <c r="O7" i="1"/>
  <c r="N7" i="1"/>
  <c r="W8" i="1"/>
  <c r="V8" i="1"/>
  <c r="U8" i="1"/>
  <c r="T8" i="1"/>
  <c r="S8" i="1"/>
  <c r="P8" i="1"/>
  <c r="O8" i="1"/>
  <c r="N8" i="1"/>
  <c r="M8" i="1"/>
  <c r="L8" i="1"/>
  <c r="K8" i="1"/>
  <c r="I8" i="1"/>
  <c r="L7" i="1"/>
  <c r="K7" i="1"/>
  <c r="M12" i="52"/>
  <c r="K12" i="52"/>
  <c r="S10" i="52"/>
  <c r="R10" i="52"/>
  <c r="Q10" i="52"/>
  <c r="P10" i="52"/>
  <c r="O10" i="52"/>
  <c r="E9" i="52"/>
  <c r="F13" i="52" s="1"/>
  <c r="U6" i="52"/>
  <c r="O6" i="52"/>
  <c r="U5" i="52"/>
  <c r="O5" i="52"/>
  <c r="E2" i="52"/>
  <c r="I9" i="1"/>
  <c r="I7" i="1"/>
  <c r="M12" i="51"/>
  <c r="K12" i="51"/>
  <c r="S10" i="51"/>
  <c r="Q10" i="51"/>
  <c r="P10" i="51"/>
  <c r="O10" i="51"/>
  <c r="E9" i="51"/>
  <c r="F10" i="51" s="1"/>
  <c r="L9" i="1" s="1"/>
  <c r="U6" i="51"/>
  <c r="O6" i="51"/>
  <c r="U5" i="51"/>
  <c r="O5" i="51"/>
  <c r="E2" i="51"/>
  <c r="F13" i="50"/>
  <c r="F17" i="50" s="1"/>
  <c r="E13" i="50"/>
  <c r="E17" i="50" s="1"/>
  <c r="M12" i="50"/>
  <c r="K12" i="50"/>
  <c r="S10" i="50"/>
  <c r="R10" i="50"/>
  <c r="Q10" i="50"/>
  <c r="P10" i="50"/>
  <c r="O10" i="50"/>
  <c r="E9" i="50"/>
  <c r="F10" i="50" s="1"/>
  <c r="I3" i="50" s="1"/>
  <c r="U6" i="50"/>
  <c r="O6" i="50"/>
  <c r="U5" i="50"/>
  <c r="O5" i="50"/>
  <c r="E2" i="50"/>
  <c r="I3" i="3"/>
  <c r="M20" i="3"/>
  <c r="M18" i="3"/>
  <c r="M17" i="3"/>
  <c r="M16" i="3"/>
  <c r="M15" i="3"/>
  <c r="K20" i="3"/>
  <c r="K18" i="3"/>
  <c r="K17" i="3"/>
  <c r="K16" i="3"/>
  <c r="K15" i="3"/>
  <c r="F20" i="3"/>
  <c r="F18" i="3"/>
  <c r="F17" i="3"/>
  <c r="F16" i="3"/>
  <c r="F15" i="3"/>
  <c r="E20" i="3"/>
  <c r="E18" i="3"/>
  <c r="E17" i="3"/>
  <c r="E16" i="3"/>
  <c r="R10" i="3"/>
  <c r="S10" i="3"/>
  <c r="Q10" i="3"/>
  <c r="P10" i="3"/>
  <c r="O10" i="3"/>
  <c r="M12" i="3"/>
  <c r="K12" i="3"/>
  <c r="U6" i="3"/>
  <c r="O6" i="3" s="1"/>
  <c r="U5" i="3"/>
  <c r="O5" i="3" s="1"/>
  <c r="E2" i="3"/>
  <c r="R10" i="51" l="1"/>
  <c r="F13" i="51"/>
  <c r="I3" i="51" s="1"/>
  <c r="E13" i="51"/>
  <c r="E15" i="51" s="1"/>
  <c r="K9" i="1"/>
  <c r="F16" i="66"/>
  <c r="F20" i="66"/>
  <c r="F15" i="66"/>
  <c r="M13" i="66"/>
  <c r="F18" i="66"/>
  <c r="F17" i="66"/>
  <c r="I3" i="66"/>
  <c r="E13" i="66"/>
  <c r="E3" i="66" s="1"/>
  <c r="M13" i="65"/>
  <c r="E15" i="65"/>
  <c r="F15" i="65"/>
  <c r="E17" i="65"/>
  <c r="E20" i="65"/>
  <c r="F17" i="65"/>
  <c r="E3" i="65"/>
  <c r="K13" i="65"/>
  <c r="E18" i="65"/>
  <c r="F18" i="65"/>
  <c r="F20" i="65"/>
  <c r="M13" i="64"/>
  <c r="E16" i="64"/>
  <c r="E17" i="64"/>
  <c r="F17" i="64"/>
  <c r="E15" i="64"/>
  <c r="K13" i="64"/>
  <c r="E20" i="64"/>
  <c r="F16" i="64"/>
  <c r="F18" i="64"/>
  <c r="F15" i="64"/>
  <c r="F16" i="63"/>
  <c r="F20" i="63"/>
  <c r="F15" i="63"/>
  <c r="M13" i="63"/>
  <c r="F18" i="63"/>
  <c r="F17" i="63"/>
  <c r="E13" i="63"/>
  <c r="F10" i="62"/>
  <c r="L69" i="1" s="1"/>
  <c r="K69" i="1"/>
  <c r="M13" i="62"/>
  <c r="F20" i="62"/>
  <c r="F15" i="62"/>
  <c r="F18" i="62"/>
  <c r="F16" i="62"/>
  <c r="F17" i="62"/>
  <c r="E13" i="62"/>
  <c r="F20" i="61"/>
  <c r="F15" i="61"/>
  <c r="M13" i="61"/>
  <c r="F18" i="61"/>
  <c r="F17" i="61"/>
  <c r="F16" i="61"/>
  <c r="E13" i="61"/>
  <c r="M20" i="60"/>
  <c r="M15" i="60"/>
  <c r="M18" i="60"/>
  <c r="M17" i="60"/>
  <c r="M16" i="60"/>
  <c r="E16" i="60"/>
  <c r="F16" i="60"/>
  <c r="E17" i="60"/>
  <c r="F17" i="60"/>
  <c r="E20" i="60"/>
  <c r="F15" i="60"/>
  <c r="F20" i="60"/>
  <c r="K13" i="60"/>
  <c r="E18" i="60"/>
  <c r="F18" i="60"/>
  <c r="F18" i="59"/>
  <c r="K13" i="59"/>
  <c r="M13" i="59"/>
  <c r="E15" i="59"/>
  <c r="E20" i="59"/>
  <c r="F20" i="59"/>
  <c r="E18" i="59"/>
  <c r="M20" i="58"/>
  <c r="M15" i="58"/>
  <c r="M17" i="58"/>
  <c r="M16" i="58"/>
  <c r="M18" i="58"/>
  <c r="E18" i="58"/>
  <c r="E3" i="58"/>
  <c r="F18" i="58"/>
  <c r="K13" i="58"/>
  <c r="E15" i="58"/>
  <c r="E20" i="58"/>
  <c r="F15" i="58"/>
  <c r="F20" i="58"/>
  <c r="E16" i="58"/>
  <c r="F16" i="58"/>
  <c r="M13" i="57"/>
  <c r="F20" i="57"/>
  <c r="F15" i="57"/>
  <c r="F18" i="57"/>
  <c r="F17" i="57"/>
  <c r="F16" i="57"/>
  <c r="F10" i="57"/>
  <c r="I3" i="57" s="1"/>
  <c r="E13" i="57"/>
  <c r="E3" i="57"/>
  <c r="K38" i="1"/>
  <c r="F18" i="56"/>
  <c r="F17" i="56"/>
  <c r="F16" i="56"/>
  <c r="F20" i="56"/>
  <c r="F15" i="56"/>
  <c r="M13" i="56"/>
  <c r="F10" i="56"/>
  <c r="E13" i="56"/>
  <c r="E3" i="56" s="1"/>
  <c r="M20" i="55"/>
  <c r="M15" i="55"/>
  <c r="M18" i="55"/>
  <c r="M16" i="55"/>
  <c r="M17" i="55"/>
  <c r="E16" i="55"/>
  <c r="F16" i="55"/>
  <c r="F18" i="55"/>
  <c r="E17" i="55"/>
  <c r="E18" i="55"/>
  <c r="E15" i="55"/>
  <c r="E20" i="55"/>
  <c r="F15" i="55"/>
  <c r="F20" i="55"/>
  <c r="K13" i="55"/>
  <c r="K13" i="54"/>
  <c r="E3" i="54"/>
  <c r="E18" i="54"/>
  <c r="E15" i="54"/>
  <c r="E16" i="54"/>
  <c r="E17" i="54"/>
  <c r="E20" i="54"/>
  <c r="M18" i="54"/>
  <c r="F16" i="54"/>
  <c r="M16" i="54"/>
  <c r="F17" i="54"/>
  <c r="M17" i="54"/>
  <c r="M15" i="54"/>
  <c r="F18" i="53"/>
  <c r="F17" i="53"/>
  <c r="F16" i="53"/>
  <c r="F20" i="53"/>
  <c r="F15" i="53"/>
  <c r="M13" i="53"/>
  <c r="F10" i="53"/>
  <c r="I3" i="53" s="1"/>
  <c r="E13" i="53"/>
  <c r="E3" i="53"/>
  <c r="F20" i="52"/>
  <c r="M13" i="52"/>
  <c r="F18" i="52"/>
  <c r="F17" i="52"/>
  <c r="F15" i="52"/>
  <c r="F16" i="52"/>
  <c r="F10" i="52"/>
  <c r="I3" i="52" s="1"/>
  <c r="E13" i="52"/>
  <c r="E3" i="52"/>
  <c r="E18" i="50"/>
  <c r="E16" i="50"/>
  <c r="E3" i="50"/>
  <c r="F18" i="50"/>
  <c r="K13" i="50"/>
  <c r="M13" i="50"/>
  <c r="E15" i="50"/>
  <c r="E20" i="50"/>
  <c r="F15" i="50"/>
  <c r="F20" i="50"/>
  <c r="F16" i="50"/>
  <c r="E20" i="51" l="1"/>
  <c r="F18" i="51"/>
  <c r="K13" i="51"/>
  <c r="E17" i="51"/>
  <c r="F15" i="51"/>
  <c r="M13" i="51"/>
  <c r="E3" i="51"/>
  <c r="E16" i="51"/>
  <c r="E18" i="51"/>
  <c r="F20" i="51"/>
  <c r="F16" i="51"/>
  <c r="F17" i="51"/>
  <c r="E17" i="66"/>
  <c r="E20" i="66"/>
  <c r="E15" i="66"/>
  <c r="K13" i="66"/>
  <c r="E18" i="66"/>
  <c r="E16" i="66"/>
  <c r="M20" i="66"/>
  <c r="M15" i="66"/>
  <c r="M17" i="66"/>
  <c r="M16" i="66"/>
  <c r="M18" i="66"/>
  <c r="K16" i="65"/>
  <c r="K20" i="65"/>
  <c r="K18" i="65"/>
  <c r="K17" i="65"/>
  <c r="K15" i="65"/>
  <c r="M17" i="65"/>
  <c r="M20" i="65"/>
  <c r="M18" i="65"/>
  <c r="M16" i="65"/>
  <c r="M15" i="65"/>
  <c r="K20" i="64"/>
  <c r="K15" i="64"/>
  <c r="K18" i="64"/>
  <c r="K16" i="64"/>
  <c r="K17" i="64"/>
  <c r="M20" i="64"/>
  <c r="M15" i="64"/>
  <c r="M17" i="64"/>
  <c r="M18" i="64"/>
  <c r="M16" i="64"/>
  <c r="E20" i="63"/>
  <c r="E15" i="63"/>
  <c r="E16" i="63"/>
  <c r="K13" i="63"/>
  <c r="E18" i="63"/>
  <c r="E17" i="63"/>
  <c r="M20" i="63"/>
  <c r="M15" i="63"/>
  <c r="M18" i="63"/>
  <c r="M17" i="63"/>
  <c r="M16" i="63"/>
  <c r="E3" i="63"/>
  <c r="I3" i="62"/>
  <c r="K13" i="62"/>
  <c r="E15" i="62"/>
  <c r="E16" i="62"/>
  <c r="E20" i="62"/>
  <c r="E18" i="62"/>
  <c r="E17" i="62"/>
  <c r="E3" i="62"/>
  <c r="M20" i="62"/>
  <c r="M15" i="62"/>
  <c r="M18" i="62"/>
  <c r="M17" i="62"/>
  <c r="M16" i="62"/>
  <c r="E20" i="61"/>
  <c r="E15" i="61"/>
  <c r="K13" i="61"/>
  <c r="E18" i="61"/>
  <c r="E17" i="61"/>
  <c r="E16" i="61"/>
  <c r="M20" i="61"/>
  <c r="M15" i="61"/>
  <c r="M18" i="61"/>
  <c r="M17" i="61"/>
  <c r="M16" i="61"/>
  <c r="E3" i="61"/>
  <c r="K15" i="60"/>
  <c r="K18" i="60"/>
  <c r="K20" i="60"/>
  <c r="K17" i="60"/>
  <c r="K16" i="60"/>
  <c r="M20" i="59"/>
  <c r="M15" i="59"/>
  <c r="M16" i="59"/>
  <c r="M18" i="59"/>
  <c r="M17" i="59"/>
  <c r="K15" i="59"/>
  <c r="K20" i="59"/>
  <c r="K17" i="59"/>
  <c r="K18" i="59"/>
  <c r="K16" i="59"/>
  <c r="K17" i="58"/>
  <c r="K16" i="58"/>
  <c r="K20" i="58"/>
  <c r="K15" i="58"/>
  <c r="K18" i="58"/>
  <c r="E15" i="57"/>
  <c r="K13" i="57"/>
  <c r="E18" i="57"/>
  <c r="E17" i="57"/>
  <c r="E16" i="57"/>
  <c r="E20" i="57"/>
  <c r="M18" i="57"/>
  <c r="M17" i="57"/>
  <c r="M16" i="57"/>
  <c r="M20" i="57"/>
  <c r="M15" i="57"/>
  <c r="I3" i="56"/>
  <c r="L38" i="1"/>
  <c r="M17" i="56"/>
  <c r="M15" i="56"/>
  <c r="M16" i="56"/>
  <c r="M20" i="56"/>
  <c r="M18" i="56"/>
  <c r="E18" i="56"/>
  <c r="K13" i="56"/>
  <c r="E17" i="56"/>
  <c r="E16" i="56"/>
  <c r="E20" i="56"/>
  <c r="E15" i="56"/>
  <c r="K20" i="55"/>
  <c r="K15" i="55"/>
  <c r="K17" i="55"/>
  <c r="K16" i="55"/>
  <c r="K18" i="55"/>
  <c r="K20" i="54"/>
  <c r="K15" i="54"/>
  <c r="K18" i="54"/>
  <c r="K17" i="54"/>
  <c r="K16" i="54"/>
  <c r="M16" i="53"/>
  <c r="M18" i="53"/>
  <c r="M20" i="53"/>
  <c r="M15" i="53"/>
  <c r="M17" i="53"/>
  <c r="K13" i="53"/>
  <c r="E18" i="53"/>
  <c r="E17" i="53"/>
  <c r="E20" i="53"/>
  <c r="E16" i="53"/>
  <c r="E15" i="53"/>
  <c r="E20" i="52"/>
  <c r="K13" i="52"/>
  <c r="E18" i="52"/>
  <c r="E16" i="52"/>
  <c r="E17" i="52"/>
  <c r="E15" i="52"/>
  <c r="M20" i="52"/>
  <c r="M15" i="52"/>
  <c r="M18" i="52"/>
  <c r="M17" i="52"/>
  <c r="M16" i="52"/>
  <c r="M16" i="50"/>
  <c r="M18" i="50"/>
  <c r="M17" i="50"/>
  <c r="M20" i="50"/>
  <c r="M15" i="50"/>
  <c r="K16" i="50"/>
  <c r="K20" i="50"/>
  <c r="K15" i="50"/>
  <c r="K17" i="50"/>
  <c r="K18" i="50"/>
  <c r="M16" i="51" l="1"/>
  <c r="M17" i="51"/>
  <c r="M15" i="51"/>
  <c r="M20" i="51"/>
  <c r="M18" i="51"/>
  <c r="K17" i="51"/>
  <c r="K18" i="51"/>
  <c r="K16" i="51"/>
  <c r="K20" i="51"/>
  <c r="K15" i="51"/>
  <c r="K17" i="66"/>
  <c r="K20" i="66"/>
  <c r="K15" i="66"/>
  <c r="K18" i="66"/>
  <c r="K16" i="66"/>
  <c r="K20" i="63"/>
  <c r="K15" i="63"/>
  <c r="K18" i="63"/>
  <c r="K17" i="63"/>
  <c r="K16" i="63"/>
  <c r="K20" i="62"/>
  <c r="K15" i="62"/>
  <c r="K16" i="62"/>
  <c r="K18" i="62"/>
  <c r="K17" i="62"/>
  <c r="K20" i="61"/>
  <c r="K15" i="61"/>
  <c r="K18" i="61"/>
  <c r="K17" i="61"/>
  <c r="K16" i="61"/>
  <c r="K18" i="57"/>
  <c r="K17" i="57"/>
  <c r="K16" i="57"/>
  <c r="K20" i="57"/>
  <c r="K15" i="57"/>
  <c r="K17" i="56"/>
  <c r="K16" i="56"/>
  <c r="K20" i="56"/>
  <c r="K15" i="56"/>
  <c r="K18" i="56"/>
  <c r="K18" i="53"/>
  <c r="K17" i="53"/>
  <c r="K16" i="53"/>
  <c r="K20" i="53"/>
  <c r="K15" i="53"/>
  <c r="K20" i="52"/>
  <c r="K18" i="52"/>
  <c r="K17" i="52"/>
  <c r="K15" i="52"/>
  <c r="K16" i="52"/>
  <c r="E9" i="3" l="1"/>
  <c r="F13" i="3" l="1"/>
  <c r="M13" i="3" s="1"/>
  <c r="F10" i="3"/>
  <c r="E13" i="3"/>
  <c r="E3" i="3" l="1"/>
  <c r="E15" i="3"/>
  <c r="K13" i="3"/>
</calcChain>
</file>

<file path=xl/sharedStrings.xml><?xml version="1.0" encoding="utf-8"?>
<sst xmlns="http://schemas.openxmlformats.org/spreadsheetml/2006/main" count="910" uniqueCount="217">
  <si>
    <t>Mussa</t>
  </si>
  <si>
    <t>DIALLO</t>
  </si>
  <si>
    <t>EMULOVS</t>
  </si>
  <si>
    <t>MBAYE</t>
  </si>
  <si>
    <t>OMBALA</t>
  </si>
  <si>
    <t>KURSNER</t>
  </si>
  <si>
    <t>MAGNIN</t>
  </si>
  <si>
    <t>Vincent</t>
  </si>
  <si>
    <t>FELDER</t>
  </si>
  <si>
    <t>Bleron</t>
  </si>
  <si>
    <t>CASLEI</t>
  </si>
  <si>
    <t>CHAPPUIS</t>
  </si>
  <si>
    <t>CORREIA</t>
  </si>
  <si>
    <t>SESTITO</t>
  </si>
  <si>
    <t>SAMBA</t>
  </si>
  <si>
    <t>Pied Appel
D/G</t>
  </si>
  <si>
    <t>Remarque</t>
  </si>
  <si>
    <t>JERONIMO</t>
  </si>
  <si>
    <t>Fabrice</t>
  </si>
  <si>
    <t>SANCHEZ</t>
  </si>
  <si>
    <t>PICCOLI</t>
  </si>
  <si>
    <t>Olivier</t>
  </si>
  <si>
    <t>TRIFIRO</t>
  </si>
  <si>
    <t>ZILTENER</t>
  </si>
  <si>
    <t xml:space="preserve"> GARCIA</t>
  </si>
  <si>
    <t>BELETE</t>
  </si>
  <si>
    <t>ETOILE-CAROUGE FOOTBALL CLUB</t>
  </si>
  <si>
    <t>MP1</t>
  </si>
  <si>
    <t>MP2</t>
  </si>
  <si>
    <t>R2</t>
  </si>
  <si>
    <t>Ui</t>
  </si>
  <si>
    <t>PMH</t>
  </si>
  <si>
    <t>H</t>
  </si>
  <si>
    <t>G</t>
  </si>
  <si>
    <t>ELEOUET</t>
  </si>
  <si>
    <t>EL JAOUHARI</t>
  </si>
  <si>
    <t>Milieu
Droit</t>
  </si>
  <si>
    <t>FERNANDEZ</t>
  </si>
  <si>
    <t>Cameron</t>
  </si>
  <si>
    <t>Libéro</t>
  </si>
  <si>
    <t>Latéral
Gauche</t>
  </si>
  <si>
    <t>Ailier
Droit</t>
  </si>
  <si>
    <t>Nom</t>
  </si>
  <si>
    <t>Prénom</t>
  </si>
  <si>
    <t>Numéro</t>
  </si>
  <si>
    <t>D4</t>
  </si>
  <si>
    <t>D2</t>
  </si>
  <si>
    <t>D1</t>
  </si>
  <si>
    <t>D3</t>
  </si>
  <si>
    <t>ISTJ</t>
  </si>
  <si>
    <t>ISTP</t>
  </si>
  <si>
    <t>ESTP</t>
  </si>
  <si>
    <t>ESTJ</t>
  </si>
  <si>
    <t>G4</t>
  </si>
  <si>
    <t>G2</t>
  </si>
  <si>
    <t>G1</t>
  </si>
  <si>
    <t>G3</t>
  </si>
  <si>
    <t>R4</t>
  </si>
  <si>
    <t>R1</t>
  </si>
  <si>
    <t>R3</t>
  </si>
  <si>
    <t>C4</t>
  </si>
  <si>
    <t>C2</t>
  </si>
  <si>
    <t>C1</t>
  </si>
  <si>
    <t>C3</t>
  </si>
  <si>
    <t>ISFJ</t>
  </si>
  <si>
    <t>ISFP</t>
  </si>
  <si>
    <t>ESFP</t>
  </si>
  <si>
    <t>ESFJ</t>
  </si>
  <si>
    <t>INFJ</t>
  </si>
  <si>
    <t>INFP</t>
  </si>
  <si>
    <t>ENFP</t>
  </si>
  <si>
    <t>ENFJ</t>
  </si>
  <si>
    <t>INTJ</t>
  </si>
  <si>
    <t>INTP</t>
  </si>
  <si>
    <t>ENTP</t>
  </si>
  <si>
    <t>ENTJ</t>
  </si>
  <si>
    <t>Profil MBTI 
Principal</t>
  </si>
  <si>
    <t>Profil d'Action 
Principal</t>
  </si>
  <si>
    <t>PIED
D/G</t>
  </si>
  <si>
    <t>MAIN
D/G</t>
  </si>
  <si>
    <t>Motricité
D/G/R/C</t>
  </si>
  <si>
    <t>Observations</t>
  </si>
  <si>
    <t>V</t>
  </si>
  <si>
    <t>D</t>
  </si>
  <si>
    <t>C</t>
  </si>
  <si>
    <t>PMB</t>
  </si>
  <si>
    <t>Ue</t>
  </si>
  <si>
    <t>Ai</t>
  </si>
  <si>
    <t>Ae</t>
  </si>
  <si>
    <t>Ri</t>
  </si>
  <si>
    <t>Re</t>
  </si>
  <si>
    <t>Ci</t>
  </si>
  <si>
    <t>Ce</t>
  </si>
  <si>
    <t>Pi</t>
  </si>
  <si>
    <t>Pe</t>
  </si>
  <si>
    <t>L1 - Type 2</t>
  </si>
  <si>
    <t>L1 - Type 1</t>
  </si>
  <si>
    <t>L5 - Type 5</t>
  </si>
  <si>
    <t>L5 - Type 6</t>
  </si>
  <si>
    <t>L3 - Type 7</t>
  </si>
  <si>
    <t>L2 - Type 4</t>
  </si>
  <si>
    <t>L2 - Type 3</t>
  </si>
  <si>
    <t>L4 - Type 10</t>
  </si>
  <si>
    <t>L4 - Type 9</t>
  </si>
  <si>
    <t>L3 - Type 8</t>
  </si>
  <si>
    <t>R</t>
  </si>
  <si>
    <t>DGRC</t>
  </si>
  <si>
    <t>MP</t>
  </si>
  <si>
    <t>PM</t>
  </si>
  <si>
    <t>GD</t>
  </si>
  <si>
    <t>VH</t>
  </si>
  <si>
    <t>Si</t>
  </si>
  <si>
    <t>Se</t>
  </si>
  <si>
    <t>Ni</t>
  </si>
  <si>
    <t>Ne</t>
  </si>
  <si>
    <t>Te</t>
  </si>
  <si>
    <t>Fi</t>
  </si>
  <si>
    <t>Ti</t>
  </si>
  <si>
    <t>Fe</t>
  </si>
  <si>
    <t>Fonctions</t>
  </si>
  <si>
    <t>VERBES</t>
  </si>
  <si>
    <t>Imaginer</t>
  </si>
  <si>
    <t>Explorer</t>
  </si>
  <si>
    <t>Valoriser</t>
  </si>
  <si>
    <t>Harmoniser</t>
  </si>
  <si>
    <t>Expérimenter</t>
  </si>
  <si>
    <t>Se Remémorer</t>
  </si>
  <si>
    <t>Analyser</t>
  </si>
  <si>
    <t>Organiser</t>
  </si>
  <si>
    <t>MOTIVATIONS PROFONDES
FEU INTÉRIEUR</t>
  </si>
  <si>
    <t>Équilibre</t>
  </si>
  <si>
    <t>Énergise</t>
  </si>
  <si>
    <t>Crée</t>
  </si>
  <si>
    <t>Dynamise</t>
  </si>
  <si>
    <t>Profil MBTI
Complémentaire</t>
  </si>
  <si>
    <t>Profil d'Action
Complémentaire</t>
  </si>
  <si>
    <t>Poste / Fonction</t>
  </si>
  <si>
    <t>2023-2024</t>
  </si>
  <si>
    <t>Œil
Directeur</t>
  </si>
  <si>
    <t>Épaule
G/D</t>
  </si>
  <si>
    <t>Sortie de
Stress</t>
  </si>
  <si>
    <t>Epaules</t>
  </si>
  <si>
    <t>Fonctions Jungiennes</t>
  </si>
  <si>
    <t>Listes de Référence</t>
  </si>
  <si>
    <t>Profils ATA - MBTI</t>
  </si>
  <si>
    <t>RGDP
Confidentiel</t>
  </si>
  <si>
    <t>Œil
Radar
G/D</t>
  </si>
  <si>
    <t>Point Mobile
PMH / PMB</t>
  </si>
  <si>
    <t>Organisation
V/H</t>
  </si>
  <si>
    <t>Poste/
Fonction</t>
  </si>
  <si>
    <t>Retour Synthèse</t>
  </si>
  <si>
    <t>ANTONIO</t>
  </si>
  <si>
    <t>Signori</t>
  </si>
  <si>
    <t>Gardien 1</t>
  </si>
  <si>
    <t>Gardien 2</t>
  </si>
  <si>
    <t>OBERLI</t>
  </si>
  <si>
    <t>Bastien</t>
  </si>
  <si>
    <t>Taille</t>
  </si>
  <si>
    <t>Poids</t>
  </si>
  <si>
    <t>PRATS</t>
  </si>
  <si>
    <t>Milieu Défensif</t>
  </si>
  <si>
    <t>MULIQI</t>
  </si>
  <si>
    <t>Milieu Défensif
Milieu Relayeur
Latéral Gauche</t>
  </si>
  <si>
    <t>Madyen</t>
  </si>
  <si>
    <t>Milieu Offensif</t>
  </si>
  <si>
    <t>Allan</t>
  </si>
  <si>
    <t>x</t>
  </si>
  <si>
    <t>Latéral Droit
Milieu Défensif
Stoppeur (Déf à 3)</t>
  </si>
  <si>
    <t>MAMADOU
SIMBAKOLI</t>
  </si>
  <si>
    <t>Usman</t>
  </si>
  <si>
    <t>Attaquant</t>
  </si>
  <si>
    <t>Ailier Droit
Ailier Gauche
Avant Centre</t>
  </si>
  <si>
    <t>Avant Centre</t>
  </si>
  <si>
    <t>Hajdar</t>
  </si>
  <si>
    <t>MUNICHI</t>
  </si>
  <si>
    <t>Ailier Gauche</t>
  </si>
  <si>
    <t>Président</t>
  </si>
  <si>
    <t>Vice-Président</t>
  </si>
  <si>
    <t>Trésorier</t>
  </si>
  <si>
    <t>Secrétaire Général</t>
  </si>
  <si>
    <t>Relations Internes</t>
  </si>
  <si>
    <t>Relations Institutionnelles</t>
  </si>
  <si>
    <t>ARBESU</t>
  </si>
  <si>
    <t>LA SPINA</t>
  </si>
  <si>
    <t>SUKHANOVA</t>
  </si>
  <si>
    <t>PEREIRA</t>
  </si>
  <si>
    <t>DOGLIA</t>
  </si>
  <si>
    <t>DELAHAYE</t>
  </si>
  <si>
    <t>SPENCER</t>
  </si>
  <si>
    <t>LUTZELSCHWAB</t>
  </si>
  <si>
    <t>BLETON</t>
  </si>
  <si>
    <t>BERNARDI</t>
  </si>
  <si>
    <t>COHEN</t>
  </si>
  <si>
    <t>Directeur</t>
  </si>
  <si>
    <t>COTTING</t>
  </si>
  <si>
    <t>Direction Sportive</t>
  </si>
  <si>
    <t>Direction Technique</t>
  </si>
  <si>
    <t>VERGNAUD</t>
  </si>
  <si>
    <t>Pascal</t>
  </si>
  <si>
    <t>NVENDO</t>
  </si>
  <si>
    <t>?</t>
  </si>
  <si>
    <t>Emmanuel</t>
  </si>
  <si>
    <t>BOLAY</t>
  </si>
  <si>
    <t>Yvan</t>
  </si>
  <si>
    <t>Entraîneur-Adjoint</t>
  </si>
  <si>
    <t>FRANCE</t>
  </si>
  <si>
    <t>Sportive &amp;
 Technique</t>
  </si>
  <si>
    <t>STAFF</t>
  </si>
  <si>
    <t>STAFF
Team Manager
Direction Technique</t>
  </si>
  <si>
    <t>SALLY</t>
  </si>
  <si>
    <t>Sarr</t>
  </si>
  <si>
    <t>Préparateur Physique</t>
  </si>
  <si>
    <t>VIGNALLY</t>
  </si>
  <si>
    <t>Lucas</t>
  </si>
  <si>
    <t>Entraîneur Gardiens</t>
  </si>
  <si>
    <t>Directeur Sportif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</si>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</sst>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\-mm\-dd;@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6"/>
      <color theme="5" tint="-0.499984740745262"/>
      <name val="Calibri"/>
      <family val="2"/>
      <scheme val="minor"/>
    </font>
    <font>
      <sz val="16"/>
      <color theme="5" tint="-0.499984740745262"/>
      <name val="Calibri"/>
      <family val="2"/>
      <scheme val="minor"/>
    </font>
    <font>
      <i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color rgb="FFFF0000"/>
      <name val="Calibri"/>
      <family val="2"/>
    </font>
    <font>
      <sz val="9"/>
      <color rgb="FFFF0000"/>
      <name val="Calibri"/>
      <family val="2"/>
    </font>
    <font>
      <sz val="11"/>
      <color rgb="FF008000"/>
      <name val="Calibri"/>
      <family val="2"/>
    </font>
    <font>
      <sz val="9"/>
      <color rgb="FF008000"/>
      <name val="Calibri"/>
      <family val="2"/>
    </font>
    <font>
      <sz val="11"/>
      <color rgb="FF000000"/>
      <name val="Calibri"/>
      <family val="2"/>
    </font>
    <font>
      <sz val="9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C5"/>
        <bgColor indexed="64"/>
      </patternFill>
    </fill>
    <fill>
      <patternFill patternType="solid">
        <fgColor rgb="FF61FFA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EC6F2"/>
        <bgColor indexed="64"/>
      </patternFill>
    </fill>
  </fills>
  <borders count="6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thin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166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2" fillId="3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/>
    </xf>
    <xf numFmtId="0" fontId="2" fillId="3" borderId="19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0" fillId="0" borderId="24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" fillId="0" borderId="17" xfId="0" applyFont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1" fillId="0" borderId="0" xfId="0" applyFont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2" fillId="3" borderId="37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2" fillId="3" borderId="40" xfId="0" applyFont="1" applyFill="1" applyBorder="1" applyAlignment="1">
      <alignment horizontal="center" vertical="center"/>
    </xf>
    <xf numFmtId="0" fontId="2" fillId="3" borderId="22" xfId="0" applyFont="1" applyFill="1" applyBorder="1" applyAlignment="1">
      <alignment horizontal="center" vertical="center"/>
    </xf>
    <xf numFmtId="0" fontId="2" fillId="3" borderId="20" xfId="0" applyFont="1" applyFill="1" applyBorder="1" applyAlignment="1">
      <alignment horizontal="center" vertical="center"/>
    </xf>
    <xf numFmtId="0" fontId="2" fillId="3" borderId="41" xfId="0" applyFont="1" applyFill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0" fillId="5" borderId="0" xfId="0" applyFill="1"/>
    <xf numFmtId="0" fontId="2" fillId="5" borderId="23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2" fillId="5" borderId="16" xfId="0" applyFont="1" applyFill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0" fontId="7" fillId="0" borderId="0" xfId="0" applyFont="1"/>
    <xf numFmtId="0" fontId="0" fillId="0" borderId="47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1" fillId="0" borderId="42" xfId="0" applyFont="1" applyBorder="1" applyAlignment="1">
      <alignment horizontal="center" vertical="center" wrapText="1"/>
    </xf>
    <xf numFmtId="0" fontId="1" fillId="0" borderId="36" xfId="0" applyFont="1" applyBorder="1" applyAlignment="1">
      <alignment horizontal="center" vertical="center" wrapText="1"/>
    </xf>
    <xf numFmtId="0" fontId="1" fillId="0" borderId="40" xfId="0" applyFont="1" applyBorder="1" applyAlignment="1">
      <alignment horizontal="center" vertical="center" wrapText="1"/>
    </xf>
    <xf numFmtId="0" fontId="8" fillId="6" borderId="48" xfId="0" applyFont="1" applyFill="1" applyBorder="1" applyAlignment="1">
      <alignment horizontal="center" vertical="center" wrapText="1"/>
    </xf>
    <xf numFmtId="0" fontId="8" fillId="6" borderId="15" xfId="0" applyFont="1" applyFill="1" applyBorder="1" applyAlignment="1">
      <alignment horizontal="center" vertical="center" wrapText="1"/>
    </xf>
    <xf numFmtId="0" fontId="9" fillId="7" borderId="42" xfId="0" applyFont="1" applyFill="1" applyBorder="1" applyAlignment="1">
      <alignment horizontal="center" vertical="center" wrapText="1"/>
    </xf>
    <xf numFmtId="0" fontId="9" fillId="7" borderId="18" xfId="0" applyFont="1" applyFill="1" applyBorder="1" applyAlignment="1">
      <alignment horizontal="center" vertical="center" wrapText="1"/>
    </xf>
    <xf numFmtId="0" fontId="9" fillId="7" borderId="15" xfId="0" applyFont="1" applyFill="1" applyBorder="1" applyAlignment="1">
      <alignment horizontal="center" vertical="center" wrapText="1"/>
    </xf>
    <xf numFmtId="0" fontId="9" fillId="7" borderId="28" xfId="0" applyFont="1" applyFill="1" applyBorder="1" applyAlignment="1">
      <alignment horizontal="center" vertical="center" wrapText="1"/>
    </xf>
    <xf numFmtId="0" fontId="9" fillId="7" borderId="38" xfId="0" applyFont="1" applyFill="1" applyBorder="1" applyAlignment="1">
      <alignment horizontal="center" vertical="center" wrapText="1"/>
    </xf>
    <xf numFmtId="0" fontId="1" fillId="0" borderId="49" xfId="0" applyFont="1" applyBorder="1" applyAlignment="1">
      <alignment horizontal="center" vertical="center" wrapText="1"/>
    </xf>
    <xf numFmtId="0" fontId="9" fillId="7" borderId="50" xfId="0" applyFont="1" applyFill="1" applyBorder="1" applyAlignment="1">
      <alignment horizontal="center" vertical="center" wrapText="1"/>
    </xf>
    <xf numFmtId="0" fontId="6" fillId="0" borderId="47" xfId="0" applyFont="1" applyBorder="1" applyAlignment="1">
      <alignment horizontal="center" vertical="center"/>
    </xf>
    <xf numFmtId="0" fontId="9" fillId="7" borderId="43" xfId="0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21" xfId="0" applyFont="1" applyFill="1" applyBorder="1" applyAlignment="1">
      <alignment horizontal="center" vertical="center"/>
    </xf>
    <xf numFmtId="0" fontId="2" fillId="3" borderId="5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3" borderId="47" xfId="0" applyFont="1" applyFill="1" applyBorder="1" applyAlignment="1">
      <alignment horizontal="center" vertical="center"/>
    </xf>
    <xf numFmtId="0" fontId="6" fillId="3" borderId="39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 wrapText="1"/>
    </xf>
    <xf numFmtId="0" fontId="12" fillId="0" borderId="12" xfId="0" applyFont="1" applyBorder="1" applyAlignment="1">
      <alignment horizontal="centerContinuous" vertical="center" wrapText="1"/>
    </xf>
    <xf numFmtId="0" fontId="2" fillId="0" borderId="55" xfId="0" applyFont="1" applyBorder="1" applyAlignment="1">
      <alignment horizontal="center" vertical="center"/>
    </xf>
    <xf numFmtId="0" fontId="13" fillId="8" borderId="0" xfId="1" applyFill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47" xfId="0" applyFont="1" applyFill="1" applyBorder="1" applyAlignment="1">
      <alignment horizontal="center" vertical="center"/>
    </xf>
    <xf numFmtId="0" fontId="14" fillId="3" borderId="3" xfId="0" applyFont="1" applyFill="1" applyBorder="1" applyAlignment="1">
      <alignment horizontal="center" vertical="center"/>
    </xf>
    <xf numFmtId="0" fontId="13" fillId="3" borderId="3" xfId="1" applyFill="1" applyBorder="1" applyAlignment="1">
      <alignment horizontal="center" vertical="center"/>
    </xf>
    <xf numFmtId="0" fontId="0" fillId="0" borderId="0" xfId="0" applyAlignment="1">
      <alignment wrapText="1"/>
    </xf>
    <xf numFmtId="0" fontId="0" fillId="3" borderId="3" xfId="0" applyFill="1" applyBorder="1" applyAlignment="1">
      <alignment horizontal="center" vertical="center" wrapText="1"/>
    </xf>
    <xf numFmtId="164" fontId="0" fillId="0" borderId="2" xfId="0" applyNumberFormat="1" applyBorder="1" applyAlignment="1">
      <alignment horizontal="center" vertical="center"/>
    </xf>
    <xf numFmtId="0" fontId="13" fillId="3" borderId="3" xfId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Continuous" vertical="center"/>
    </xf>
    <xf numFmtId="0" fontId="3" fillId="0" borderId="5" xfId="0" applyFont="1" applyBorder="1" applyAlignment="1">
      <alignment horizontal="centerContinuous" vertical="center"/>
    </xf>
    <xf numFmtId="0" fontId="3" fillId="0" borderId="6" xfId="0" applyFont="1" applyBorder="1" applyAlignment="1">
      <alignment horizontal="centerContinuous" vertical="center"/>
    </xf>
    <xf numFmtId="0" fontId="0" fillId="2" borderId="1" xfId="0" applyFill="1" applyBorder="1" applyAlignment="1">
      <alignment horizontal="center" vertical="center"/>
    </xf>
    <xf numFmtId="0" fontId="14" fillId="3" borderId="3" xfId="0" applyFont="1" applyFill="1" applyBorder="1" applyAlignment="1">
      <alignment horizontal="center" vertical="center" wrapText="1"/>
    </xf>
    <xf numFmtId="0" fontId="15" fillId="0" borderId="19" xfId="0" applyFont="1" applyBorder="1" applyAlignment="1">
      <alignment horizontal="center" vertical="center" wrapText="1"/>
    </xf>
    <xf numFmtId="0" fontId="15" fillId="0" borderId="20" xfId="0" applyFont="1" applyBorder="1" applyAlignment="1">
      <alignment horizontal="center" vertical="center" wrapText="1"/>
    </xf>
    <xf numFmtId="0" fontId="15" fillId="0" borderId="2" xfId="0" applyFont="1" applyBorder="1" applyAlignment="1">
      <alignment horizontal="center" vertical="center" wrapText="1"/>
    </xf>
    <xf numFmtId="0" fontId="15" fillId="0" borderId="7" xfId="0" applyFont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2" fillId="4" borderId="8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3" borderId="35" xfId="0" applyFont="1" applyFill="1" applyBorder="1" applyAlignment="1">
      <alignment horizontal="center" vertical="center"/>
    </xf>
    <xf numFmtId="0" fontId="2" fillId="3" borderId="36" xfId="0" applyFont="1" applyFill="1" applyBorder="1" applyAlignment="1">
      <alignment horizontal="center" vertical="center"/>
    </xf>
    <xf numFmtId="0" fontId="2" fillId="3" borderId="32" xfId="0" applyFont="1" applyFill="1" applyBorder="1" applyAlignment="1">
      <alignment horizontal="center" vertical="center"/>
    </xf>
    <xf numFmtId="0" fontId="2" fillId="3" borderId="33" xfId="0" applyFont="1" applyFill="1" applyBorder="1" applyAlignment="1">
      <alignment horizontal="center" vertical="center"/>
    </xf>
    <xf numFmtId="0" fontId="2" fillId="3" borderId="34" xfId="0" applyFont="1" applyFill="1" applyBorder="1" applyAlignment="1">
      <alignment horizontal="center" vertical="center"/>
    </xf>
    <xf numFmtId="0" fontId="2" fillId="3" borderId="42" xfId="0" applyFont="1" applyFill="1" applyBorder="1" applyAlignment="1">
      <alignment horizontal="center" vertical="center"/>
    </xf>
    <xf numFmtId="0" fontId="2" fillId="3" borderId="43" xfId="0" applyFont="1" applyFill="1" applyBorder="1" applyAlignment="1">
      <alignment horizontal="center" vertical="center"/>
    </xf>
    <xf numFmtId="0" fontId="2" fillId="3" borderId="46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22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8" fillId="6" borderId="25" xfId="0" applyFont="1" applyFill="1" applyBorder="1" applyAlignment="1">
      <alignment horizontal="center" vertical="center" wrapText="1"/>
    </xf>
    <xf numFmtId="0" fontId="8" fillId="6" borderId="12" xfId="0" applyFont="1" applyFill="1" applyBorder="1" applyAlignment="1">
      <alignment horizontal="center" vertical="center"/>
    </xf>
    <xf numFmtId="0" fontId="8" fillId="6" borderId="13" xfId="0" applyFont="1" applyFill="1" applyBorder="1" applyAlignment="1">
      <alignment horizontal="center" vertical="center"/>
    </xf>
    <xf numFmtId="0" fontId="8" fillId="6" borderId="26" xfId="0" applyFont="1" applyFill="1" applyBorder="1" applyAlignment="1">
      <alignment horizontal="center" vertical="center"/>
    </xf>
    <xf numFmtId="0" fontId="8" fillId="6" borderId="14" xfId="0" applyFont="1" applyFill="1" applyBorder="1" applyAlignment="1">
      <alignment horizontal="center" vertical="center"/>
    </xf>
    <xf numFmtId="0" fontId="8" fillId="6" borderId="27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10" fillId="7" borderId="4" xfId="0" applyFont="1" applyFill="1" applyBorder="1" applyAlignment="1">
      <alignment horizontal="center"/>
    </xf>
    <xf numFmtId="0" fontId="10" fillId="7" borderId="6" xfId="0" applyFont="1" applyFill="1" applyBorder="1" applyAlignment="1">
      <alignment horizontal="center"/>
    </xf>
    <xf numFmtId="0" fontId="11" fillId="7" borderId="4" xfId="0" applyFont="1" applyFill="1" applyBorder="1" applyAlignment="1">
      <alignment horizontal="center"/>
    </xf>
    <xf numFmtId="0" fontId="11" fillId="7" borderId="5" xfId="0" applyFont="1" applyFill="1" applyBorder="1" applyAlignment="1">
      <alignment horizontal="center"/>
    </xf>
    <xf numFmtId="0" fontId="11" fillId="7" borderId="6" xfId="0" applyFont="1" applyFill="1" applyBorder="1" applyAlignment="1">
      <alignment horizontal="center"/>
    </xf>
    <xf numFmtId="0" fontId="2" fillId="0" borderId="8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6" fillId="0" borderId="58" xfId="0" applyFont="1" applyBorder="1" applyAlignment="1">
      <alignment horizontal="center" vertical="center"/>
    </xf>
    <xf numFmtId="0" fontId="6" fillId="0" borderId="59" xfId="0" applyFont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 wrapText="1"/>
    </xf>
    <xf numFmtId="0" fontId="2" fillId="3" borderId="44" xfId="0" applyFont="1" applyFill="1" applyBorder="1" applyAlignment="1">
      <alignment horizontal="center" vertical="center"/>
    </xf>
    <xf numFmtId="0" fontId="2" fillId="3" borderId="45" xfId="0" applyFont="1" applyFill="1" applyBorder="1" applyAlignment="1">
      <alignment horizontal="center" vertical="center"/>
    </xf>
    <xf numFmtId="0" fontId="2" fillId="3" borderId="41" xfId="0" applyFont="1" applyFill="1" applyBorder="1" applyAlignment="1">
      <alignment horizontal="center" vertical="center"/>
    </xf>
    <xf numFmtId="0" fontId="6" fillId="5" borderId="52" xfId="0" applyFont="1" applyFill="1" applyBorder="1" applyAlignment="1">
      <alignment horizontal="center" vertical="center"/>
    </xf>
    <xf numFmtId="0" fontId="6" fillId="5" borderId="10" xfId="0" applyFont="1" applyFill="1" applyBorder="1" applyAlignment="1">
      <alignment horizontal="center" vertical="center"/>
    </xf>
    <xf numFmtId="0" fontId="6" fillId="0" borderId="53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54" xfId="0" applyFont="1" applyBorder="1" applyAlignment="1">
      <alignment horizontal="center" vertical="center"/>
    </xf>
    <xf numFmtId="0" fontId="6" fillId="0" borderId="46" xfId="0" applyFont="1" applyBorder="1" applyAlignment="1">
      <alignment horizontal="center" vertical="center"/>
    </xf>
    <xf numFmtId="0" fontId="6" fillId="0" borderId="55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56" xfId="0" applyFont="1" applyBorder="1" applyAlignment="1">
      <alignment horizontal="center" vertical="center"/>
    </xf>
    <xf numFmtId="0" fontId="6" fillId="0" borderId="57" xfId="0" applyFont="1" applyBorder="1" applyAlignment="1">
      <alignment horizontal="center" vertical="center"/>
    </xf>
    <xf numFmtId="0" fontId="9" fillId="7" borderId="28" xfId="0" applyFont="1" applyFill="1" applyBorder="1" applyAlignment="1">
      <alignment horizontal="center" vertical="center" wrapText="1"/>
    </xf>
    <xf numFmtId="0" fontId="9" fillId="7" borderId="29" xfId="0" applyFont="1" applyFill="1" applyBorder="1" applyAlignment="1">
      <alignment horizontal="center" vertical="center" wrapText="1"/>
    </xf>
    <xf numFmtId="0" fontId="9" fillId="7" borderId="30" xfId="0" applyFont="1" applyFill="1" applyBorder="1" applyAlignment="1">
      <alignment horizontal="center" vertical="center" wrapText="1"/>
    </xf>
    <xf numFmtId="0" fontId="9" fillId="7" borderId="31" xfId="0" applyFont="1" applyFill="1" applyBorder="1" applyAlignment="1">
      <alignment horizontal="center" vertical="center" wrapText="1"/>
    </xf>
    <xf numFmtId="0" fontId="2" fillId="3" borderId="40" xfId="0" applyFont="1" applyFill="1" applyBorder="1" applyAlignment="1">
      <alignment horizontal="center" vertical="center"/>
    </xf>
    <xf numFmtId="0" fontId="2" fillId="3" borderId="20" xfId="0" applyFont="1" applyFill="1" applyBorder="1" applyAlignment="1">
      <alignment horizontal="center" vertical="center"/>
    </xf>
    <xf numFmtId="0" fontId="4" fillId="0" borderId="8" xfId="0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  <color rgb="FFFEC6F2"/>
      <color rgb="FFFFFFC5"/>
      <color rgb="FF61FFA8"/>
      <color rgb="FFECDFF5"/>
      <color rgb="FFAE78D6"/>
      <color rgb="FFF6BE98"/>
      <color rgb="FF8FE2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4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5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6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7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8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9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20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0</xdr:row>
          <xdr:rowOff>66675</xdr:rowOff>
        </xdr:from>
        <xdr:to>
          <xdr:col>5</xdr:col>
          <xdr:colOff>304800</xdr:colOff>
          <xdr:row>0</xdr:row>
          <xdr:rowOff>247650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Globales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419100</xdr:colOff>
          <xdr:row>0</xdr:row>
          <xdr:rowOff>323850</xdr:rowOff>
        </xdr:from>
        <xdr:to>
          <xdr:col>6</xdr:col>
          <xdr:colOff>266700</xdr:colOff>
          <xdr:row>0</xdr:row>
          <xdr:rowOff>504825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1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JOUEURS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419100</xdr:colOff>
          <xdr:row>0</xdr:row>
          <xdr:rowOff>66675</xdr:rowOff>
        </xdr:from>
        <xdr:to>
          <xdr:col>6</xdr:col>
          <xdr:colOff>266700</xdr:colOff>
          <xdr:row>0</xdr:row>
          <xdr:rowOff>247650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1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STAFF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0</xdr:row>
          <xdr:rowOff>323850</xdr:rowOff>
        </xdr:from>
        <xdr:to>
          <xdr:col>5</xdr:col>
          <xdr:colOff>304800</xdr:colOff>
          <xdr:row>0</xdr:row>
          <xdr:rowOff>504825</xdr:rowOff>
        </xdr:to>
        <xdr:sp macro="" textlink="">
          <xdr:nvSpPr>
            <xdr:cNvPr id="2064" name="Button 16" hidden="1">
              <a:extLst>
                <a:ext uri="{63B3BB69-23CF-44E3-9099-C40C66FF867C}">
                  <a14:compatExt spid="_x0000_s2064"/>
                </a:ext>
                <a:ext uri="{FF2B5EF4-FFF2-40B4-BE49-F238E27FC236}">
                  <a16:creationId xmlns:a16="http://schemas.microsoft.com/office/drawing/2014/main" id="{00000000-0008-0000-0100-00001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9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COMITÉ  &amp; COMMIS.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361950</xdr:colOff>
          <xdr:row>0</xdr:row>
          <xdr:rowOff>66675</xdr:rowOff>
        </xdr:from>
        <xdr:to>
          <xdr:col>7</xdr:col>
          <xdr:colOff>895350</xdr:colOff>
          <xdr:row>0</xdr:row>
          <xdr:rowOff>247650</xdr:rowOff>
        </xdr:to>
        <xdr:sp macro="" textlink="">
          <xdr:nvSpPr>
            <xdr:cNvPr id="2067" name="Button 19" hidden="1">
              <a:extLst>
                <a:ext uri="{63B3BB69-23CF-44E3-9099-C40C66FF867C}">
                  <a14:compatExt spid="_x0000_s2067"/>
                </a:ext>
                <a:ext uri="{FF2B5EF4-FFF2-40B4-BE49-F238E27FC236}">
                  <a16:creationId xmlns:a16="http://schemas.microsoft.com/office/drawing/2014/main" id="{00000000-0008-0000-0100-00001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GARDIENS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142875</xdr:colOff>
          <xdr:row>0</xdr:row>
          <xdr:rowOff>47625</xdr:rowOff>
        </xdr:from>
        <xdr:to>
          <xdr:col>4</xdr:col>
          <xdr:colOff>133350</xdr:colOff>
          <xdr:row>0</xdr:row>
          <xdr:rowOff>590550</xdr:rowOff>
        </xdr:to>
        <xdr:sp macro="" textlink="">
          <xdr:nvSpPr>
            <xdr:cNvPr id="2068" name="Button 20" hidden="1">
              <a:extLst>
                <a:ext uri="{63B3BB69-23CF-44E3-9099-C40C66FF867C}">
                  <a14:compatExt spid="_x0000_s2068"/>
                </a:ext>
                <a:ext uri="{FF2B5EF4-FFF2-40B4-BE49-F238E27FC236}">
                  <a16:creationId xmlns:a16="http://schemas.microsoft.com/office/drawing/2014/main" id="{00000000-0008-0000-0100-00001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VUES</a:t>
              </a:r>
            </a:p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DONNÉES PERSO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352425</xdr:colOff>
          <xdr:row>0</xdr:row>
          <xdr:rowOff>323850</xdr:rowOff>
        </xdr:from>
        <xdr:to>
          <xdr:col>7</xdr:col>
          <xdr:colOff>895350</xdr:colOff>
          <xdr:row>0</xdr:row>
          <xdr:rowOff>504825</xdr:rowOff>
        </xdr:to>
        <xdr:sp macro="" textlink="">
          <xdr:nvSpPr>
            <xdr:cNvPr id="2069" name="Button 21" hidden="1">
              <a:extLst>
                <a:ext uri="{63B3BB69-23CF-44E3-9099-C40C66FF867C}">
                  <a14:compatExt spid="_x0000_s2069"/>
                </a:ext>
                <a:ext uri="{FF2B5EF4-FFF2-40B4-BE49-F238E27FC236}">
                  <a16:creationId xmlns:a16="http://schemas.microsoft.com/office/drawing/2014/main" id="{00000000-0008-0000-0100-00001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DÉFENSEURS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0</xdr:row>
          <xdr:rowOff>66675</xdr:rowOff>
        </xdr:from>
        <xdr:to>
          <xdr:col>8</xdr:col>
          <xdr:colOff>1276350</xdr:colOff>
          <xdr:row>0</xdr:row>
          <xdr:rowOff>247650</xdr:rowOff>
        </xdr:to>
        <xdr:sp macro="" textlink="">
          <xdr:nvSpPr>
            <xdr:cNvPr id="2072" name="Button 24" hidden="1">
              <a:extLst>
                <a:ext uri="{63B3BB69-23CF-44E3-9099-C40C66FF867C}">
                  <a14:compatExt spid="_x0000_s2072"/>
                </a:ext>
                <a:ext uri="{FF2B5EF4-FFF2-40B4-BE49-F238E27FC236}">
                  <a16:creationId xmlns:a16="http://schemas.microsoft.com/office/drawing/2014/main" id="{00000000-0008-0000-0100-00001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MILIEUX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0</xdr:row>
          <xdr:rowOff>323850</xdr:rowOff>
        </xdr:from>
        <xdr:to>
          <xdr:col>8</xdr:col>
          <xdr:colOff>1276350</xdr:colOff>
          <xdr:row>0</xdr:row>
          <xdr:rowOff>504825</xdr:rowOff>
        </xdr:to>
        <xdr:sp macro="" textlink="">
          <xdr:nvSpPr>
            <xdr:cNvPr id="2073" name="Button 25" hidden="1">
              <a:extLst>
                <a:ext uri="{63B3BB69-23CF-44E3-9099-C40C66FF867C}">
                  <a14:compatExt spid="_x0000_s2073"/>
                </a:ext>
                <a:ext uri="{FF2B5EF4-FFF2-40B4-BE49-F238E27FC236}">
                  <a16:creationId xmlns:a16="http://schemas.microsoft.com/office/drawing/2014/main" id="{00000000-0008-0000-0100-00001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ATTAQUANTS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1</xdr:row>
          <xdr:rowOff>95250</xdr:rowOff>
        </xdr:from>
        <xdr:to>
          <xdr:col>5</xdr:col>
          <xdr:colOff>304800</xdr:colOff>
          <xdr:row>1</xdr:row>
          <xdr:rowOff>276225</xdr:rowOff>
        </xdr:to>
        <xdr:sp macro="" textlink="">
          <xdr:nvSpPr>
            <xdr:cNvPr id="2083" name="Button 35" hidden="1">
              <a:extLst>
                <a:ext uri="{63B3BB69-23CF-44E3-9099-C40C66FF867C}">
                  <a14:compatExt spid="_x0000_s2083"/>
                </a:ext>
                <a:ext uri="{FF2B5EF4-FFF2-40B4-BE49-F238E27FC236}">
                  <a16:creationId xmlns:a16="http://schemas.microsoft.com/office/drawing/2014/main" id="{00000000-0008-0000-0100-00002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Globales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409575</xdr:colOff>
          <xdr:row>1</xdr:row>
          <xdr:rowOff>323850</xdr:rowOff>
        </xdr:from>
        <xdr:to>
          <xdr:col>6</xdr:col>
          <xdr:colOff>257175</xdr:colOff>
          <xdr:row>2</xdr:row>
          <xdr:rowOff>0</xdr:rowOff>
        </xdr:to>
        <xdr:sp macro="" textlink="">
          <xdr:nvSpPr>
            <xdr:cNvPr id="2084" name="Button 36" hidden="1">
              <a:extLst>
                <a:ext uri="{63B3BB69-23CF-44E3-9099-C40C66FF867C}">
                  <a14:compatExt spid="_x0000_s2084"/>
                </a:ext>
                <a:ext uri="{FF2B5EF4-FFF2-40B4-BE49-F238E27FC236}">
                  <a16:creationId xmlns:a16="http://schemas.microsoft.com/office/drawing/2014/main" id="{00000000-0008-0000-0100-00002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JOUEURS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409575</xdr:colOff>
          <xdr:row>1</xdr:row>
          <xdr:rowOff>66675</xdr:rowOff>
        </xdr:from>
        <xdr:to>
          <xdr:col>6</xdr:col>
          <xdr:colOff>257175</xdr:colOff>
          <xdr:row>1</xdr:row>
          <xdr:rowOff>247650</xdr:rowOff>
        </xdr:to>
        <xdr:sp macro="" textlink="">
          <xdr:nvSpPr>
            <xdr:cNvPr id="2085" name="Button 37" hidden="1">
              <a:extLst>
                <a:ext uri="{63B3BB69-23CF-44E3-9099-C40C66FF867C}">
                  <a14:compatExt spid="_x0000_s2085"/>
                </a:ext>
                <a:ext uri="{FF2B5EF4-FFF2-40B4-BE49-F238E27FC236}">
                  <a16:creationId xmlns:a16="http://schemas.microsoft.com/office/drawing/2014/main" id="{00000000-0008-0000-0100-00002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STAFF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1</xdr:row>
          <xdr:rowOff>352425</xdr:rowOff>
        </xdr:from>
        <xdr:to>
          <xdr:col>5</xdr:col>
          <xdr:colOff>304800</xdr:colOff>
          <xdr:row>1</xdr:row>
          <xdr:rowOff>533400</xdr:rowOff>
        </xdr:to>
        <xdr:sp macro="" textlink="">
          <xdr:nvSpPr>
            <xdr:cNvPr id="2086" name="Button 38" hidden="1">
              <a:extLst>
                <a:ext uri="{63B3BB69-23CF-44E3-9099-C40C66FF867C}">
                  <a14:compatExt spid="_x0000_s2086"/>
                </a:ext>
                <a:ext uri="{FF2B5EF4-FFF2-40B4-BE49-F238E27FC236}">
                  <a16:creationId xmlns:a16="http://schemas.microsoft.com/office/drawing/2014/main" id="{00000000-0008-0000-0100-00002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9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COMITÉ  &amp; COMMIS.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352425</xdr:colOff>
          <xdr:row>1</xdr:row>
          <xdr:rowOff>66675</xdr:rowOff>
        </xdr:from>
        <xdr:to>
          <xdr:col>7</xdr:col>
          <xdr:colOff>885825</xdr:colOff>
          <xdr:row>1</xdr:row>
          <xdr:rowOff>247650</xdr:rowOff>
        </xdr:to>
        <xdr:sp macro="" textlink="">
          <xdr:nvSpPr>
            <xdr:cNvPr id="2087" name="Button 39" hidden="1">
              <a:extLst>
                <a:ext uri="{63B3BB69-23CF-44E3-9099-C40C66FF867C}">
                  <a14:compatExt spid="_x0000_s2087"/>
                </a:ext>
                <a:ext uri="{FF2B5EF4-FFF2-40B4-BE49-F238E27FC236}">
                  <a16:creationId xmlns:a16="http://schemas.microsoft.com/office/drawing/2014/main" id="{00000000-0008-0000-0100-00002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GARDIENS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133350</xdr:colOff>
          <xdr:row>1</xdr:row>
          <xdr:rowOff>47625</xdr:rowOff>
        </xdr:from>
        <xdr:to>
          <xdr:col>4</xdr:col>
          <xdr:colOff>123825</xdr:colOff>
          <xdr:row>2</xdr:row>
          <xdr:rowOff>9525</xdr:rowOff>
        </xdr:to>
        <xdr:sp macro="" textlink="">
          <xdr:nvSpPr>
            <xdr:cNvPr id="2088" name="Button 40" hidden="1">
              <a:extLst>
                <a:ext uri="{63B3BB69-23CF-44E3-9099-C40C66FF867C}">
                  <a14:compatExt spid="_x0000_s2088"/>
                </a:ext>
                <a:ext uri="{FF2B5EF4-FFF2-40B4-BE49-F238E27FC236}">
                  <a16:creationId xmlns:a16="http://schemas.microsoft.com/office/drawing/2014/main" id="{00000000-0008-0000-0100-00002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VUES</a:t>
              </a:r>
            </a:p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MOTRICITÉ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342900</xdr:colOff>
          <xdr:row>1</xdr:row>
          <xdr:rowOff>323850</xdr:rowOff>
        </xdr:from>
        <xdr:to>
          <xdr:col>7</xdr:col>
          <xdr:colOff>885825</xdr:colOff>
          <xdr:row>2</xdr:row>
          <xdr:rowOff>0</xdr:rowOff>
        </xdr:to>
        <xdr:sp macro="" textlink="">
          <xdr:nvSpPr>
            <xdr:cNvPr id="2089" name="Button 41" hidden="1">
              <a:extLst>
                <a:ext uri="{63B3BB69-23CF-44E3-9099-C40C66FF867C}">
                  <a14:compatExt spid="_x0000_s2089"/>
                </a:ext>
                <a:ext uri="{FF2B5EF4-FFF2-40B4-BE49-F238E27FC236}">
                  <a16:creationId xmlns:a16="http://schemas.microsoft.com/office/drawing/2014/main" id="{00000000-0008-0000-0100-00002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DÉFENSEURS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</xdr:row>
          <xdr:rowOff>66675</xdr:rowOff>
        </xdr:from>
        <xdr:to>
          <xdr:col>8</xdr:col>
          <xdr:colOff>1266825</xdr:colOff>
          <xdr:row>1</xdr:row>
          <xdr:rowOff>247650</xdr:rowOff>
        </xdr:to>
        <xdr:sp macro="" textlink="">
          <xdr:nvSpPr>
            <xdr:cNvPr id="2090" name="Button 42" hidden="1">
              <a:extLst>
                <a:ext uri="{63B3BB69-23CF-44E3-9099-C40C66FF867C}">
                  <a14:compatExt spid="_x0000_s2090"/>
                </a:ext>
                <a:ext uri="{FF2B5EF4-FFF2-40B4-BE49-F238E27FC236}">
                  <a16:creationId xmlns:a16="http://schemas.microsoft.com/office/drawing/2014/main" id="{00000000-0008-0000-0100-00002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MILIEUX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</xdr:row>
          <xdr:rowOff>323850</xdr:rowOff>
        </xdr:from>
        <xdr:to>
          <xdr:col>8</xdr:col>
          <xdr:colOff>1266825</xdr:colOff>
          <xdr:row>2</xdr:row>
          <xdr:rowOff>0</xdr:rowOff>
        </xdr:to>
        <xdr:sp macro="" textlink="">
          <xdr:nvSpPr>
            <xdr:cNvPr id="2091" name="Button 43" hidden="1">
              <a:extLst>
                <a:ext uri="{63B3BB69-23CF-44E3-9099-C40C66FF867C}">
                  <a14:compatExt spid="_x0000_s2091"/>
                </a:ext>
                <a:ext uri="{FF2B5EF4-FFF2-40B4-BE49-F238E27FC236}">
                  <a16:creationId xmlns:a16="http://schemas.microsoft.com/office/drawing/2014/main" id="{00000000-0008-0000-0100-00002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ATTAQUANTS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2</xdr:row>
          <xdr:rowOff>161925</xdr:rowOff>
        </xdr:from>
        <xdr:to>
          <xdr:col>5</xdr:col>
          <xdr:colOff>304800</xdr:colOff>
          <xdr:row>2</xdr:row>
          <xdr:rowOff>342900</xdr:rowOff>
        </xdr:to>
        <xdr:sp macro="" textlink="">
          <xdr:nvSpPr>
            <xdr:cNvPr id="2101" name="Button 53" hidden="1">
              <a:extLst>
                <a:ext uri="{63B3BB69-23CF-44E3-9099-C40C66FF867C}">
                  <a14:compatExt spid="_x0000_s2101"/>
                </a:ext>
                <a:ext uri="{FF2B5EF4-FFF2-40B4-BE49-F238E27FC236}">
                  <a16:creationId xmlns:a16="http://schemas.microsoft.com/office/drawing/2014/main" id="{00000000-0008-0000-0100-00003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Globales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400050</xdr:colOff>
          <xdr:row>2</xdr:row>
          <xdr:rowOff>390525</xdr:rowOff>
        </xdr:from>
        <xdr:to>
          <xdr:col>6</xdr:col>
          <xdr:colOff>247650</xdr:colOff>
          <xdr:row>2</xdr:row>
          <xdr:rowOff>571500</xdr:rowOff>
        </xdr:to>
        <xdr:sp macro="" textlink="">
          <xdr:nvSpPr>
            <xdr:cNvPr id="2102" name="Button 54" hidden="1">
              <a:extLst>
                <a:ext uri="{63B3BB69-23CF-44E3-9099-C40C66FF867C}">
                  <a14:compatExt spid="_x0000_s2102"/>
                </a:ext>
                <a:ext uri="{FF2B5EF4-FFF2-40B4-BE49-F238E27FC236}">
                  <a16:creationId xmlns:a16="http://schemas.microsoft.com/office/drawing/2014/main" id="{00000000-0008-0000-0100-00003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JOUEURS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400050</xdr:colOff>
          <xdr:row>2</xdr:row>
          <xdr:rowOff>133350</xdr:rowOff>
        </xdr:from>
        <xdr:to>
          <xdr:col>6</xdr:col>
          <xdr:colOff>247650</xdr:colOff>
          <xdr:row>2</xdr:row>
          <xdr:rowOff>314325</xdr:rowOff>
        </xdr:to>
        <xdr:sp macro="" textlink="">
          <xdr:nvSpPr>
            <xdr:cNvPr id="2103" name="Button 55" hidden="1">
              <a:extLst>
                <a:ext uri="{63B3BB69-23CF-44E3-9099-C40C66FF867C}">
                  <a14:compatExt spid="_x0000_s2103"/>
                </a:ext>
                <a:ext uri="{FF2B5EF4-FFF2-40B4-BE49-F238E27FC236}">
                  <a16:creationId xmlns:a16="http://schemas.microsoft.com/office/drawing/2014/main" id="{00000000-0008-0000-0100-00003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STAFF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2</xdr:row>
          <xdr:rowOff>419100</xdr:rowOff>
        </xdr:from>
        <xdr:to>
          <xdr:col>5</xdr:col>
          <xdr:colOff>304800</xdr:colOff>
          <xdr:row>2</xdr:row>
          <xdr:rowOff>600075</xdr:rowOff>
        </xdr:to>
        <xdr:sp macro="" textlink="">
          <xdr:nvSpPr>
            <xdr:cNvPr id="2104" name="Button 56" hidden="1">
              <a:extLst>
                <a:ext uri="{63B3BB69-23CF-44E3-9099-C40C66FF867C}">
                  <a14:compatExt spid="_x0000_s2104"/>
                </a:ext>
                <a:ext uri="{FF2B5EF4-FFF2-40B4-BE49-F238E27FC236}">
                  <a16:creationId xmlns:a16="http://schemas.microsoft.com/office/drawing/2014/main" id="{00000000-0008-0000-0100-00003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9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COMITÉ  &amp; COMMIS.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342900</xdr:colOff>
          <xdr:row>2</xdr:row>
          <xdr:rowOff>133350</xdr:rowOff>
        </xdr:from>
        <xdr:to>
          <xdr:col>7</xdr:col>
          <xdr:colOff>876300</xdr:colOff>
          <xdr:row>2</xdr:row>
          <xdr:rowOff>314325</xdr:rowOff>
        </xdr:to>
        <xdr:sp macro="" textlink="">
          <xdr:nvSpPr>
            <xdr:cNvPr id="2105" name="Button 57" hidden="1">
              <a:extLst>
                <a:ext uri="{63B3BB69-23CF-44E3-9099-C40C66FF867C}">
                  <a14:compatExt spid="_x0000_s2105"/>
                </a:ext>
                <a:ext uri="{FF2B5EF4-FFF2-40B4-BE49-F238E27FC236}">
                  <a16:creationId xmlns:a16="http://schemas.microsoft.com/office/drawing/2014/main" id="{00000000-0008-0000-0100-00003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GARDIENS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123825</xdr:colOff>
          <xdr:row>2</xdr:row>
          <xdr:rowOff>114300</xdr:rowOff>
        </xdr:from>
        <xdr:to>
          <xdr:col>4</xdr:col>
          <xdr:colOff>114300</xdr:colOff>
          <xdr:row>2</xdr:row>
          <xdr:rowOff>657225</xdr:rowOff>
        </xdr:to>
        <xdr:sp macro="" textlink="">
          <xdr:nvSpPr>
            <xdr:cNvPr id="2106" name="Button 58" hidden="1">
              <a:extLst>
                <a:ext uri="{63B3BB69-23CF-44E3-9099-C40C66FF867C}">
                  <a14:compatExt spid="_x0000_s2106"/>
                </a:ext>
                <a:ext uri="{FF2B5EF4-FFF2-40B4-BE49-F238E27FC236}">
                  <a16:creationId xmlns:a16="http://schemas.microsoft.com/office/drawing/2014/main" id="{00000000-0008-0000-0100-00003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VUES</a:t>
              </a:r>
            </a:p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GLOBALE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333375</xdr:colOff>
          <xdr:row>2</xdr:row>
          <xdr:rowOff>390525</xdr:rowOff>
        </xdr:from>
        <xdr:to>
          <xdr:col>7</xdr:col>
          <xdr:colOff>866775</xdr:colOff>
          <xdr:row>2</xdr:row>
          <xdr:rowOff>571500</xdr:rowOff>
        </xdr:to>
        <xdr:sp macro="" textlink="">
          <xdr:nvSpPr>
            <xdr:cNvPr id="2107" name="Button 59" hidden="1">
              <a:extLst>
                <a:ext uri="{63B3BB69-23CF-44E3-9099-C40C66FF867C}">
                  <a14:compatExt spid="_x0000_s2107"/>
                </a:ext>
                <a:ext uri="{FF2B5EF4-FFF2-40B4-BE49-F238E27FC236}">
                  <a16:creationId xmlns:a16="http://schemas.microsoft.com/office/drawing/2014/main" id="{00000000-0008-0000-0100-00003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DÉFENSEURS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</xdr:row>
          <xdr:rowOff>133350</xdr:rowOff>
        </xdr:from>
        <xdr:to>
          <xdr:col>8</xdr:col>
          <xdr:colOff>1257300</xdr:colOff>
          <xdr:row>2</xdr:row>
          <xdr:rowOff>314325</xdr:rowOff>
        </xdr:to>
        <xdr:sp macro="" textlink="">
          <xdr:nvSpPr>
            <xdr:cNvPr id="2108" name="Button 60" hidden="1">
              <a:extLst>
                <a:ext uri="{63B3BB69-23CF-44E3-9099-C40C66FF867C}">
                  <a14:compatExt spid="_x0000_s2108"/>
                </a:ext>
                <a:ext uri="{FF2B5EF4-FFF2-40B4-BE49-F238E27FC236}">
                  <a16:creationId xmlns:a16="http://schemas.microsoft.com/office/drawing/2014/main" id="{00000000-0008-0000-0100-00003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MILIEUX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</xdr:row>
          <xdr:rowOff>390525</xdr:rowOff>
        </xdr:from>
        <xdr:to>
          <xdr:col>8</xdr:col>
          <xdr:colOff>1257300</xdr:colOff>
          <xdr:row>2</xdr:row>
          <xdr:rowOff>571500</xdr:rowOff>
        </xdr:to>
        <xdr:sp macro="" textlink="">
          <xdr:nvSpPr>
            <xdr:cNvPr id="2109" name="Button 61" hidden="1">
              <a:extLst>
                <a:ext uri="{63B3BB69-23CF-44E3-9099-C40C66FF867C}">
                  <a14:compatExt spid="_x0000_s2109"/>
                </a:ext>
                <a:ext uri="{FF2B5EF4-FFF2-40B4-BE49-F238E27FC236}">
                  <a16:creationId xmlns:a16="http://schemas.microsoft.com/office/drawing/2014/main" id="{00000000-0008-0000-0100-00003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ATTAQUANTS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14</xdr:row>
      <xdr:rowOff>135126</xdr:rowOff>
    </xdr:from>
    <xdr:to>
      <xdr:col>8</xdr:col>
      <xdr:colOff>85416</xdr:colOff>
      <xdr:row>15</xdr:row>
      <xdr:rowOff>211160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 rot="13500000">
          <a:off x="5230461" y="3794106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15</xdr:row>
      <xdr:rowOff>173228</xdr:rowOff>
    </xdr:from>
    <xdr:to>
      <xdr:col>8</xdr:col>
      <xdr:colOff>85416</xdr:colOff>
      <xdr:row>16</xdr:row>
      <xdr:rowOff>249262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 rot="13500000">
          <a:off x="5230461" y="4260833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192276</xdr:rowOff>
    </xdr:from>
    <xdr:to>
      <xdr:col>8</xdr:col>
      <xdr:colOff>85416</xdr:colOff>
      <xdr:row>17</xdr:row>
      <xdr:rowOff>268310</xdr:rowOff>
    </xdr:to>
    <xdr:sp macro="" textlink="">
      <xdr:nvSpPr>
        <xdr:cNvPr id="8" name="Arc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 rot="13500000">
          <a:off x="5230461" y="4708506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14</xdr:row>
      <xdr:rowOff>154176</xdr:rowOff>
    </xdr:from>
    <xdr:to>
      <xdr:col>8</xdr:col>
      <xdr:colOff>552141</xdr:colOff>
      <xdr:row>15</xdr:row>
      <xdr:rowOff>230210</xdr:rowOff>
    </xdr:to>
    <xdr:sp macro="" textlink="">
      <xdr:nvSpPr>
        <xdr:cNvPr id="9" name="Arc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 rot="2700000">
          <a:off x="5697186" y="3813156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192278</xdr:rowOff>
    </xdr:from>
    <xdr:to>
      <xdr:col>8</xdr:col>
      <xdr:colOff>552141</xdr:colOff>
      <xdr:row>16</xdr:row>
      <xdr:rowOff>268312</xdr:rowOff>
    </xdr:to>
    <xdr:sp macro="" textlink="">
      <xdr:nvSpPr>
        <xdr:cNvPr id="10" name="Arc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 rot="2700000">
          <a:off x="5697186" y="4279883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211326</xdr:rowOff>
    </xdr:from>
    <xdr:to>
      <xdr:col>8</xdr:col>
      <xdr:colOff>552141</xdr:colOff>
      <xdr:row>17</xdr:row>
      <xdr:rowOff>287360</xdr:rowOff>
    </xdr:to>
    <xdr:sp macro="" textlink="">
      <xdr:nvSpPr>
        <xdr:cNvPr id="11" name="Arc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/>
      </xdr:nvSpPr>
      <xdr:spPr>
        <a:xfrm rot="2700000">
          <a:off x="5697186" y="4727556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23</xdr:row>
      <xdr:rowOff>83467</xdr:rowOff>
    </xdr:from>
    <xdr:to>
      <xdr:col>15</xdr:col>
      <xdr:colOff>609600</xdr:colOff>
      <xdr:row>23</xdr:row>
      <xdr:rowOff>459999</xdr:rowOff>
    </xdr:to>
    <xdr:pic>
      <xdr:nvPicPr>
        <xdr:cNvPr id="4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0179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23</xdr:row>
      <xdr:rowOff>47625</xdr:rowOff>
    </xdr:from>
    <xdr:to>
      <xdr:col>12</xdr:col>
      <xdr:colOff>685801</xdr:colOff>
      <xdr:row>23</xdr:row>
      <xdr:rowOff>447675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4914901" y="89820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23</xdr:row>
      <xdr:rowOff>66294</xdr:rowOff>
    </xdr:from>
    <xdr:to>
      <xdr:col>10</xdr:col>
      <xdr:colOff>628650</xdr:colOff>
      <xdr:row>23</xdr:row>
      <xdr:rowOff>514350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62300" y="9000744"/>
          <a:ext cx="1800225" cy="448056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14</xdr:row>
      <xdr:rowOff>135126</xdr:rowOff>
    </xdr:from>
    <xdr:to>
      <xdr:col>8</xdr:col>
      <xdr:colOff>85416</xdr:colOff>
      <xdr:row>15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 rot="13500000">
          <a:off x="3201636" y="50037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15</xdr:row>
      <xdr:rowOff>173228</xdr:rowOff>
    </xdr:from>
    <xdr:to>
      <xdr:col>8</xdr:col>
      <xdr:colOff>85416</xdr:colOff>
      <xdr:row>16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 rot="13500000">
          <a:off x="3201636" y="547050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192276</xdr:rowOff>
    </xdr:from>
    <xdr:to>
      <xdr:col>8</xdr:col>
      <xdr:colOff>85416</xdr:colOff>
      <xdr:row>17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 rot="13500000">
          <a:off x="3201636" y="59181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14</xdr:row>
      <xdr:rowOff>154176</xdr:rowOff>
    </xdr:from>
    <xdr:to>
      <xdr:col>8</xdr:col>
      <xdr:colOff>552141</xdr:colOff>
      <xdr:row>15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 rot="2700000">
          <a:off x="3668361" y="50228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192278</xdr:rowOff>
    </xdr:from>
    <xdr:to>
      <xdr:col>8</xdr:col>
      <xdr:colOff>552141</xdr:colOff>
      <xdr:row>16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 rot="2700000">
          <a:off x="3668361" y="548955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211326</xdr:rowOff>
    </xdr:from>
    <xdr:to>
      <xdr:col>8</xdr:col>
      <xdr:colOff>552141</xdr:colOff>
      <xdr:row>17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 rot="2700000">
          <a:off x="3668361" y="59372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23</xdr:row>
      <xdr:rowOff>83467</xdr:rowOff>
    </xdr:from>
    <xdr:to>
      <xdr:col>15</xdr:col>
      <xdr:colOff>609600</xdr:colOff>
      <xdr:row>23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2084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23</xdr:row>
      <xdr:rowOff>47625</xdr:rowOff>
    </xdr:from>
    <xdr:to>
      <xdr:col>12</xdr:col>
      <xdr:colOff>685801</xdr:colOff>
      <xdr:row>23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/>
      </xdr:nvSpPr>
      <xdr:spPr>
        <a:xfrm>
          <a:off x="4914901" y="91725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23</xdr:row>
      <xdr:rowOff>66294</xdr:rowOff>
    </xdr:from>
    <xdr:to>
      <xdr:col>10</xdr:col>
      <xdr:colOff>628650</xdr:colOff>
      <xdr:row>23</xdr:row>
      <xdr:rowOff>514350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62300" y="9191244"/>
          <a:ext cx="1800225" cy="448056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14</xdr:row>
      <xdr:rowOff>135126</xdr:rowOff>
    </xdr:from>
    <xdr:to>
      <xdr:col>8</xdr:col>
      <xdr:colOff>85416</xdr:colOff>
      <xdr:row>15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 rot="13500000">
          <a:off x="3205447" y="5020925"/>
          <a:ext cx="502754" cy="538095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15</xdr:row>
      <xdr:rowOff>173228</xdr:rowOff>
    </xdr:from>
    <xdr:to>
      <xdr:col>8</xdr:col>
      <xdr:colOff>85416</xdr:colOff>
      <xdr:row>16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 rot="13500000">
          <a:off x="3205447" y="5485747"/>
          <a:ext cx="502754" cy="538095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192276</xdr:rowOff>
    </xdr:from>
    <xdr:to>
      <xdr:col>8</xdr:col>
      <xdr:colOff>85416</xdr:colOff>
      <xdr:row>17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 rot="13500000">
          <a:off x="3205447" y="5927705"/>
          <a:ext cx="502754" cy="538095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14</xdr:row>
      <xdr:rowOff>154176</xdr:rowOff>
    </xdr:from>
    <xdr:to>
      <xdr:col>8</xdr:col>
      <xdr:colOff>552141</xdr:colOff>
      <xdr:row>15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 rot="2700000">
          <a:off x="3674077" y="5032355"/>
          <a:ext cx="502754" cy="545715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192278</xdr:rowOff>
    </xdr:from>
    <xdr:to>
      <xdr:col>8</xdr:col>
      <xdr:colOff>552141</xdr:colOff>
      <xdr:row>16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 rot="2700000">
          <a:off x="3674077" y="5497177"/>
          <a:ext cx="502754" cy="545715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211326</xdr:rowOff>
    </xdr:from>
    <xdr:to>
      <xdr:col>8</xdr:col>
      <xdr:colOff>552141</xdr:colOff>
      <xdr:row>17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/>
      </xdr:nvSpPr>
      <xdr:spPr>
        <a:xfrm rot="2700000">
          <a:off x="3674077" y="5946755"/>
          <a:ext cx="502754" cy="545715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23</xdr:row>
      <xdr:rowOff>83467</xdr:rowOff>
    </xdr:from>
    <xdr:to>
      <xdr:col>15</xdr:col>
      <xdr:colOff>609600</xdr:colOff>
      <xdr:row>23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44385" y="9210322"/>
          <a:ext cx="1562355" cy="378437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23</xdr:row>
      <xdr:rowOff>47625</xdr:rowOff>
    </xdr:from>
    <xdr:to>
      <xdr:col>12</xdr:col>
      <xdr:colOff>685801</xdr:colOff>
      <xdr:row>23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SpPr/>
      </xdr:nvSpPr>
      <xdr:spPr>
        <a:xfrm>
          <a:off x="4914901" y="9174480"/>
          <a:ext cx="1676400" cy="40386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23</xdr:row>
      <xdr:rowOff>66294</xdr:rowOff>
    </xdr:from>
    <xdr:to>
      <xdr:col>10</xdr:col>
      <xdr:colOff>643890</xdr:colOff>
      <xdr:row>23</xdr:row>
      <xdr:rowOff>529590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69920" y="9196959"/>
          <a:ext cx="1798320" cy="449961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14</xdr:row>
      <xdr:rowOff>135126</xdr:rowOff>
    </xdr:from>
    <xdr:to>
      <xdr:col>8</xdr:col>
      <xdr:colOff>85416</xdr:colOff>
      <xdr:row>15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 rot="13500000">
          <a:off x="3201636" y="50037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15</xdr:row>
      <xdr:rowOff>173228</xdr:rowOff>
    </xdr:from>
    <xdr:to>
      <xdr:col>8</xdr:col>
      <xdr:colOff>85416</xdr:colOff>
      <xdr:row>16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 rot="13500000">
          <a:off x="3201636" y="547050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192276</xdr:rowOff>
    </xdr:from>
    <xdr:to>
      <xdr:col>8</xdr:col>
      <xdr:colOff>85416</xdr:colOff>
      <xdr:row>17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 rot="13500000">
          <a:off x="3201636" y="59181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14</xdr:row>
      <xdr:rowOff>154176</xdr:rowOff>
    </xdr:from>
    <xdr:to>
      <xdr:col>8</xdr:col>
      <xdr:colOff>552141</xdr:colOff>
      <xdr:row>15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 rot="2700000">
          <a:off x="3668361" y="50228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192278</xdr:rowOff>
    </xdr:from>
    <xdr:to>
      <xdr:col>8</xdr:col>
      <xdr:colOff>552141</xdr:colOff>
      <xdr:row>16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/>
      </xdr:nvSpPr>
      <xdr:spPr>
        <a:xfrm rot="2700000">
          <a:off x="3668361" y="548955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211326</xdr:rowOff>
    </xdr:from>
    <xdr:to>
      <xdr:col>8</xdr:col>
      <xdr:colOff>552141</xdr:colOff>
      <xdr:row>17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/>
      </xdr:nvSpPr>
      <xdr:spPr>
        <a:xfrm rot="2700000">
          <a:off x="3668361" y="59372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23</xdr:row>
      <xdr:rowOff>83467</xdr:rowOff>
    </xdr:from>
    <xdr:to>
      <xdr:col>15</xdr:col>
      <xdr:colOff>609600</xdr:colOff>
      <xdr:row>23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2084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23</xdr:row>
      <xdr:rowOff>47625</xdr:rowOff>
    </xdr:from>
    <xdr:to>
      <xdr:col>12</xdr:col>
      <xdr:colOff>685801</xdr:colOff>
      <xdr:row>23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SpPr/>
      </xdr:nvSpPr>
      <xdr:spPr>
        <a:xfrm>
          <a:off x="4914901" y="91725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23</xdr:row>
      <xdr:rowOff>66294</xdr:rowOff>
    </xdr:from>
    <xdr:to>
      <xdr:col>10</xdr:col>
      <xdr:colOff>628650</xdr:colOff>
      <xdr:row>23</xdr:row>
      <xdr:rowOff>514350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62300" y="9191244"/>
          <a:ext cx="1800225" cy="448056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14</xdr:row>
      <xdr:rowOff>135126</xdr:rowOff>
    </xdr:from>
    <xdr:to>
      <xdr:col>8</xdr:col>
      <xdr:colOff>85416</xdr:colOff>
      <xdr:row>15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 rot="13500000">
          <a:off x="3201636" y="50037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15</xdr:row>
      <xdr:rowOff>173228</xdr:rowOff>
    </xdr:from>
    <xdr:to>
      <xdr:col>8</xdr:col>
      <xdr:colOff>85416</xdr:colOff>
      <xdr:row>16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 rot="13500000">
          <a:off x="3201636" y="547050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192276</xdr:rowOff>
    </xdr:from>
    <xdr:to>
      <xdr:col>8</xdr:col>
      <xdr:colOff>85416</xdr:colOff>
      <xdr:row>17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 rot="13500000">
          <a:off x="3201636" y="59181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14</xdr:row>
      <xdr:rowOff>154176</xdr:rowOff>
    </xdr:from>
    <xdr:to>
      <xdr:col>8</xdr:col>
      <xdr:colOff>552141</xdr:colOff>
      <xdr:row>15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/>
      </xdr:nvSpPr>
      <xdr:spPr>
        <a:xfrm rot="2700000">
          <a:off x="3668361" y="50228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192278</xdr:rowOff>
    </xdr:from>
    <xdr:to>
      <xdr:col>8</xdr:col>
      <xdr:colOff>552141</xdr:colOff>
      <xdr:row>16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/>
      </xdr:nvSpPr>
      <xdr:spPr>
        <a:xfrm rot="2700000">
          <a:off x="3668361" y="548955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211326</xdr:rowOff>
    </xdr:from>
    <xdr:to>
      <xdr:col>8</xdr:col>
      <xdr:colOff>552141</xdr:colOff>
      <xdr:row>17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SpPr/>
      </xdr:nvSpPr>
      <xdr:spPr>
        <a:xfrm rot="2700000">
          <a:off x="3668361" y="59372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23</xdr:row>
      <xdr:rowOff>83467</xdr:rowOff>
    </xdr:from>
    <xdr:to>
      <xdr:col>15</xdr:col>
      <xdr:colOff>609600</xdr:colOff>
      <xdr:row>23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2084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23</xdr:row>
      <xdr:rowOff>47625</xdr:rowOff>
    </xdr:from>
    <xdr:to>
      <xdr:col>12</xdr:col>
      <xdr:colOff>685801</xdr:colOff>
      <xdr:row>23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SpPr/>
      </xdr:nvSpPr>
      <xdr:spPr>
        <a:xfrm>
          <a:off x="4914901" y="91725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23</xdr:row>
      <xdr:rowOff>66294</xdr:rowOff>
    </xdr:from>
    <xdr:to>
      <xdr:col>10</xdr:col>
      <xdr:colOff>628650</xdr:colOff>
      <xdr:row>23</xdr:row>
      <xdr:rowOff>514350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6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62300" y="9191244"/>
          <a:ext cx="1800225" cy="448056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14</xdr:row>
      <xdr:rowOff>135126</xdr:rowOff>
    </xdr:from>
    <xdr:to>
      <xdr:col>8</xdr:col>
      <xdr:colOff>85416</xdr:colOff>
      <xdr:row>15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 rot="13500000">
          <a:off x="3201636" y="50037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15</xdr:row>
      <xdr:rowOff>173228</xdr:rowOff>
    </xdr:from>
    <xdr:to>
      <xdr:col>8</xdr:col>
      <xdr:colOff>85416</xdr:colOff>
      <xdr:row>16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 rot="13500000">
          <a:off x="3201636" y="547050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192276</xdr:rowOff>
    </xdr:from>
    <xdr:to>
      <xdr:col>8</xdr:col>
      <xdr:colOff>85416</xdr:colOff>
      <xdr:row>17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/>
      </xdr:nvSpPr>
      <xdr:spPr>
        <a:xfrm rot="13500000">
          <a:off x="3201636" y="59181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14</xdr:row>
      <xdr:rowOff>154176</xdr:rowOff>
    </xdr:from>
    <xdr:to>
      <xdr:col>8</xdr:col>
      <xdr:colOff>552141</xdr:colOff>
      <xdr:row>15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SpPr/>
      </xdr:nvSpPr>
      <xdr:spPr>
        <a:xfrm rot="2700000">
          <a:off x="3668361" y="50228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192278</xdr:rowOff>
    </xdr:from>
    <xdr:to>
      <xdr:col>8</xdr:col>
      <xdr:colOff>552141</xdr:colOff>
      <xdr:row>16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0700-000006000000}"/>
            </a:ext>
          </a:extLst>
        </xdr:cNvPr>
        <xdr:cNvSpPr/>
      </xdr:nvSpPr>
      <xdr:spPr>
        <a:xfrm rot="2700000">
          <a:off x="3668361" y="548955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211326</xdr:rowOff>
    </xdr:from>
    <xdr:to>
      <xdr:col>8</xdr:col>
      <xdr:colOff>552141</xdr:colOff>
      <xdr:row>17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0700-000007000000}"/>
            </a:ext>
          </a:extLst>
        </xdr:cNvPr>
        <xdr:cNvSpPr/>
      </xdr:nvSpPr>
      <xdr:spPr>
        <a:xfrm rot="2700000">
          <a:off x="3668361" y="59372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23</xdr:row>
      <xdr:rowOff>83467</xdr:rowOff>
    </xdr:from>
    <xdr:to>
      <xdr:col>15</xdr:col>
      <xdr:colOff>609600</xdr:colOff>
      <xdr:row>23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07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2084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23</xdr:row>
      <xdr:rowOff>47625</xdr:rowOff>
    </xdr:from>
    <xdr:to>
      <xdr:col>12</xdr:col>
      <xdr:colOff>685801</xdr:colOff>
      <xdr:row>23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700-000009000000}"/>
            </a:ext>
          </a:extLst>
        </xdr:cNvPr>
        <xdr:cNvSpPr/>
      </xdr:nvSpPr>
      <xdr:spPr>
        <a:xfrm>
          <a:off x="4914901" y="91725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23</xdr:row>
      <xdr:rowOff>66294</xdr:rowOff>
    </xdr:from>
    <xdr:to>
      <xdr:col>10</xdr:col>
      <xdr:colOff>628650</xdr:colOff>
      <xdr:row>23</xdr:row>
      <xdr:rowOff>514350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7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62300" y="9191244"/>
          <a:ext cx="1800225" cy="448056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14</xdr:row>
      <xdr:rowOff>135126</xdr:rowOff>
    </xdr:from>
    <xdr:to>
      <xdr:col>8</xdr:col>
      <xdr:colOff>85416</xdr:colOff>
      <xdr:row>15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 rot="13500000">
          <a:off x="3201636" y="50037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15</xdr:row>
      <xdr:rowOff>173228</xdr:rowOff>
    </xdr:from>
    <xdr:to>
      <xdr:col>8</xdr:col>
      <xdr:colOff>85416</xdr:colOff>
      <xdr:row>16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 rot="13500000">
          <a:off x="3201636" y="547050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192276</xdr:rowOff>
    </xdr:from>
    <xdr:to>
      <xdr:col>8</xdr:col>
      <xdr:colOff>85416</xdr:colOff>
      <xdr:row>17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/>
      </xdr:nvSpPr>
      <xdr:spPr>
        <a:xfrm rot="13500000">
          <a:off x="3201636" y="59181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14</xdr:row>
      <xdr:rowOff>154176</xdr:rowOff>
    </xdr:from>
    <xdr:to>
      <xdr:col>8</xdr:col>
      <xdr:colOff>552141</xdr:colOff>
      <xdr:row>15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SpPr/>
      </xdr:nvSpPr>
      <xdr:spPr>
        <a:xfrm rot="2700000">
          <a:off x="3668361" y="50228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192278</xdr:rowOff>
    </xdr:from>
    <xdr:to>
      <xdr:col>8</xdr:col>
      <xdr:colOff>552141</xdr:colOff>
      <xdr:row>16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0800-000006000000}"/>
            </a:ext>
          </a:extLst>
        </xdr:cNvPr>
        <xdr:cNvSpPr/>
      </xdr:nvSpPr>
      <xdr:spPr>
        <a:xfrm rot="2700000">
          <a:off x="3668361" y="548955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211326</xdr:rowOff>
    </xdr:from>
    <xdr:to>
      <xdr:col>8</xdr:col>
      <xdr:colOff>552141</xdr:colOff>
      <xdr:row>17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0800-000007000000}"/>
            </a:ext>
          </a:extLst>
        </xdr:cNvPr>
        <xdr:cNvSpPr/>
      </xdr:nvSpPr>
      <xdr:spPr>
        <a:xfrm rot="2700000">
          <a:off x="3668361" y="59372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23</xdr:row>
      <xdr:rowOff>83467</xdr:rowOff>
    </xdr:from>
    <xdr:to>
      <xdr:col>15</xdr:col>
      <xdr:colOff>609600</xdr:colOff>
      <xdr:row>23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08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2084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23</xdr:row>
      <xdr:rowOff>47625</xdr:rowOff>
    </xdr:from>
    <xdr:to>
      <xdr:col>12</xdr:col>
      <xdr:colOff>685801</xdr:colOff>
      <xdr:row>23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800-000009000000}"/>
            </a:ext>
          </a:extLst>
        </xdr:cNvPr>
        <xdr:cNvSpPr/>
      </xdr:nvSpPr>
      <xdr:spPr>
        <a:xfrm>
          <a:off x="4914901" y="91725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23</xdr:row>
      <xdr:rowOff>66294</xdr:rowOff>
    </xdr:from>
    <xdr:to>
      <xdr:col>10</xdr:col>
      <xdr:colOff>628650</xdr:colOff>
      <xdr:row>23</xdr:row>
      <xdr:rowOff>514350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8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62300" y="9191244"/>
          <a:ext cx="1800225" cy="448056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14</xdr:row>
      <xdr:rowOff>135126</xdr:rowOff>
    </xdr:from>
    <xdr:to>
      <xdr:col>8</xdr:col>
      <xdr:colOff>85416</xdr:colOff>
      <xdr:row>15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/>
      </xdr:nvSpPr>
      <xdr:spPr>
        <a:xfrm rot="13500000">
          <a:off x="3201636" y="50037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15</xdr:row>
      <xdr:rowOff>173228</xdr:rowOff>
    </xdr:from>
    <xdr:to>
      <xdr:col>8</xdr:col>
      <xdr:colOff>85416</xdr:colOff>
      <xdr:row>16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/>
      </xdr:nvSpPr>
      <xdr:spPr>
        <a:xfrm rot="13500000">
          <a:off x="3201636" y="547050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192276</xdr:rowOff>
    </xdr:from>
    <xdr:to>
      <xdr:col>8</xdr:col>
      <xdr:colOff>85416</xdr:colOff>
      <xdr:row>17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/>
      </xdr:nvSpPr>
      <xdr:spPr>
        <a:xfrm rot="13500000">
          <a:off x="3201636" y="59181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14</xdr:row>
      <xdr:rowOff>154176</xdr:rowOff>
    </xdr:from>
    <xdr:to>
      <xdr:col>8</xdr:col>
      <xdr:colOff>552141</xdr:colOff>
      <xdr:row>15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SpPr/>
      </xdr:nvSpPr>
      <xdr:spPr>
        <a:xfrm rot="2700000">
          <a:off x="3668361" y="50228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192278</xdr:rowOff>
    </xdr:from>
    <xdr:to>
      <xdr:col>8</xdr:col>
      <xdr:colOff>552141</xdr:colOff>
      <xdr:row>16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0900-000006000000}"/>
            </a:ext>
          </a:extLst>
        </xdr:cNvPr>
        <xdr:cNvSpPr/>
      </xdr:nvSpPr>
      <xdr:spPr>
        <a:xfrm rot="2700000">
          <a:off x="3668361" y="548955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211326</xdr:rowOff>
    </xdr:from>
    <xdr:to>
      <xdr:col>8</xdr:col>
      <xdr:colOff>552141</xdr:colOff>
      <xdr:row>17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0900-000007000000}"/>
            </a:ext>
          </a:extLst>
        </xdr:cNvPr>
        <xdr:cNvSpPr/>
      </xdr:nvSpPr>
      <xdr:spPr>
        <a:xfrm rot="2700000">
          <a:off x="3668361" y="59372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23</xdr:row>
      <xdr:rowOff>83467</xdr:rowOff>
    </xdr:from>
    <xdr:to>
      <xdr:col>15</xdr:col>
      <xdr:colOff>609600</xdr:colOff>
      <xdr:row>23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09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2084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23</xdr:row>
      <xdr:rowOff>47625</xdr:rowOff>
    </xdr:from>
    <xdr:to>
      <xdr:col>12</xdr:col>
      <xdr:colOff>685801</xdr:colOff>
      <xdr:row>23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900-000009000000}"/>
            </a:ext>
          </a:extLst>
        </xdr:cNvPr>
        <xdr:cNvSpPr/>
      </xdr:nvSpPr>
      <xdr:spPr>
        <a:xfrm>
          <a:off x="4914901" y="91725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23</xdr:row>
      <xdr:rowOff>66294</xdr:rowOff>
    </xdr:from>
    <xdr:to>
      <xdr:col>10</xdr:col>
      <xdr:colOff>628650</xdr:colOff>
      <xdr:row>23</xdr:row>
      <xdr:rowOff>514350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9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62300" y="9191244"/>
          <a:ext cx="1800225" cy="448056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14</xdr:row>
      <xdr:rowOff>135126</xdr:rowOff>
    </xdr:from>
    <xdr:to>
      <xdr:col>8</xdr:col>
      <xdr:colOff>85416</xdr:colOff>
      <xdr:row>15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SpPr/>
      </xdr:nvSpPr>
      <xdr:spPr>
        <a:xfrm rot="13500000">
          <a:off x="3201636" y="50037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15</xdr:row>
      <xdr:rowOff>173228</xdr:rowOff>
    </xdr:from>
    <xdr:to>
      <xdr:col>8</xdr:col>
      <xdr:colOff>85416</xdr:colOff>
      <xdr:row>16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SpPr/>
      </xdr:nvSpPr>
      <xdr:spPr>
        <a:xfrm rot="13500000">
          <a:off x="3201636" y="547050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192276</xdr:rowOff>
    </xdr:from>
    <xdr:to>
      <xdr:col>8</xdr:col>
      <xdr:colOff>85416</xdr:colOff>
      <xdr:row>17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SpPr/>
      </xdr:nvSpPr>
      <xdr:spPr>
        <a:xfrm rot="13500000">
          <a:off x="3201636" y="59181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14</xdr:row>
      <xdr:rowOff>154176</xdr:rowOff>
    </xdr:from>
    <xdr:to>
      <xdr:col>8</xdr:col>
      <xdr:colOff>552141</xdr:colOff>
      <xdr:row>15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00000000-0008-0000-0A00-000005000000}"/>
            </a:ext>
          </a:extLst>
        </xdr:cNvPr>
        <xdr:cNvSpPr/>
      </xdr:nvSpPr>
      <xdr:spPr>
        <a:xfrm rot="2700000">
          <a:off x="3668361" y="50228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192278</xdr:rowOff>
    </xdr:from>
    <xdr:to>
      <xdr:col>8</xdr:col>
      <xdr:colOff>552141</xdr:colOff>
      <xdr:row>16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0A00-000006000000}"/>
            </a:ext>
          </a:extLst>
        </xdr:cNvPr>
        <xdr:cNvSpPr/>
      </xdr:nvSpPr>
      <xdr:spPr>
        <a:xfrm rot="2700000">
          <a:off x="3668361" y="548955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211326</xdr:rowOff>
    </xdr:from>
    <xdr:to>
      <xdr:col>8</xdr:col>
      <xdr:colOff>552141</xdr:colOff>
      <xdr:row>17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0A00-000007000000}"/>
            </a:ext>
          </a:extLst>
        </xdr:cNvPr>
        <xdr:cNvSpPr/>
      </xdr:nvSpPr>
      <xdr:spPr>
        <a:xfrm rot="2700000">
          <a:off x="3668361" y="59372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23</xdr:row>
      <xdr:rowOff>83467</xdr:rowOff>
    </xdr:from>
    <xdr:to>
      <xdr:col>15</xdr:col>
      <xdr:colOff>609600</xdr:colOff>
      <xdr:row>23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0A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2084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23</xdr:row>
      <xdr:rowOff>47625</xdr:rowOff>
    </xdr:from>
    <xdr:to>
      <xdr:col>12</xdr:col>
      <xdr:colOff>685801</xdr:colOff>
      <xdr:row>23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A00-000009000000}"/>
            </a:ext>
          </a:extLst>
        </xdr:cNvPr>
        <xdr:cNvSpPr/>
      </xdr:nvSpPr>
      <xdr:spPr>
        <a:xfrm>
          <a:off x="4914901" y="91725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23</xdr:row>
      <xdr:rowOff>66294</xdr:rowOff>
    </xdr:from>
    <xdr:to>
      <xdr:col>10</xdr:col>
      <xdr:colOff>628650</xdr:colOff>
      <xdr:row>23</xdr:row>
      <xdr:rowOff>514350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A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62300" y="9191244"/>
          <a:ext cx="1800225" cy="448056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14</xdr:row>
      <xdr:rowOff>135126</xdr:rowOff>
    </xdr:from>
    <xdr:to>
      <xdr:col>8</xdr:col>
      <xdr:colOff>85416</xdr:colOff>
      <xdr:row>15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SpPr/>
      </xdr:nvSpPr>
      <xdr:spPr>
        <a:xfrm rot="13500000">
          <a:off x="3201636" y="50037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15</xdr:row>
      <xdr:rowOff>173228</xdr:rowOff>
    </xdr:from>
    <xdr:to>
      <xdr:col>8</xdr:col>
      <xdr:colOff>85416</xdr:colOff>
      <xdr:row>16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SpPr/>
      </xdr:nvSpPr>
      <xdr:spPr>
        <a:xfrm rot="13500000">
          <a:off x="3201636" y="547050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192276</xdr:rowOff>
    </xdr:from>
    <xdr:to>
      <xdr:col>8</xdr:col>
      <xdr:colOff>85416</xdr:colOff>
      <xdr:row>17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SpPr/>
      </xdr:nvSpPr>
      <xdr:spPr>
        <a:xfrm rot="13500000">
          <a:off x="3201636" y="59181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14</xdr:row>
      <xdr:rowOff>154176</xdr:rowOff>
    </xdr:from>
    <xdr:to>
      <xdr:col>8</xdr:col>
      <xdr:colOff>552141</xdr:colOff>
      <xdr:row>15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00000000-0008-0000-0B00-000005000000}"/>
            </a:ext>
          </a:extLst>
        </xdr:cNvPr>
        <xdr:cNvSpPr/>
      </xdr:nvSpPr>
      <xdr:spPr>
        <a:xfrm rot="2700000">
          <a:off x="3668361" y="50228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192278</xdr:rowOff>
    </xdr:from>
    <xdr:to>
      <xdr:col>8</xdr:col>
      <xdr:colOff>552141</xdr:colOff>
      <xdr:row>16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0B00-000006000000}"/>
            </a:ext>
          </a:extLst>
        </xdr:cNvPr>
        <xdr:cNvSpPr/>
      </xdr:nvSpPr>
      <xdr:spPr>
        <a:xfrm rot="2700000">
          <a:off x="3668361" y="548955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211326</xdr:rowOff>
    </xdr:from>
    <xdr:to>
      <xdr:col>8</xdr:col>
      <xdr:colOff>552141</xdr:colOff>
      <xdr:row>17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0B00-000007000000}"/>
            </a:ext>
          </a:extLst>
        </xdr:cNvPr>
        <xdr:cNvSpPr/>
      </xdr:nvSpPr>
      <xdr:spPr>
        <a:xfrm rot="2700000">
          <a:off x="3668361" y="59372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23</xdr:row>
      <xdr:rowOff>83467</xdr:rowOff>
    </xdr:from>
    <xdr:to>
      <xdr:col>15</xdr:col>
      <xdr:colOff>609600</xdr:colOff>
      <xdr:row>23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0B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2084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23</xdr:row>
      <xdr:rowOff>47625</xdr:rowOff>
    </xdr:from>
    <xdr:to>
      <xdr:col>12</xdr:col>
      <xdr:colOff>685801</xdr:colOff>
      <xdr:row>23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B00-000009000000}"/>
            </a:ext>
          </a:extLst>
        </xdr:cNvPr>
        <xdr:cNvSpPr/>
      </xdr:nvSpPr>
      <xdr:spPr>
        <a:xfrm>
          <a:off x="4914901" y="91725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23</xdr:row>
      <xdr:rowOff>66294</xdr:rowOff>
    </xdr:from>
    <xdr:to>
      <xdr:col>10</xdr:col>
      <xdr:colOff>628650</xdr:colOff>
      <xdr:row>23</xdr:row>
      <xdr:rowOff>514350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B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62300" y="9191244"/>
          <a:ext cx="1800225" cy="448056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14</xdr:row>
      <xdr:rowOff>135126</xdr:rowOff>
    </xdr:from>
    <xdr:to>
      <xdr:col>8</xdr:col>
      <xdr:colOff>85416</xdr:colOff>
      <xdr:row>15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00000000-0008-0000-0C00-000002000000}"/>
            </a:ext>
          </a:extLst>
        </xdr:cNvPr>
        <xdr:cNvSpPr/>
      </xdr:nvSpPr>
      <xdr:spPr>
        <a:xfrm rot="13500000">
          <a:off x="3201636" y="50037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15</xdr:row>
      <xdr:rowOff>173228</xdr:rowOff>
    </xdr:from>
    <xdr:to>
      <xdr:col>8</xdr:col>
      <xdr:colOff>85416</xdr:colOff>
      <xdr:row>16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SpPr/>
      </xdr:nvSpPr>
      <xdr:spPr>
        <a:xfrm rot="13500000">
          <a:off x="3201636" y="547050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192276</xdr:rowOff>
    </xdr:from>
    <xdr:to>
      <xdr:col>8</xdr:col>
      <xdr:colOff>85416</xdr:colOff>
      <xdr:row>17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00000000-0008-0000-0C00-000004000000}"/>
            </a:ext>
          </a:extLst>
        </xdr:cNvPr>
        <xdr:cNvSpPr/>
      </xdr:nvSpPr>
      <xdr:spPr>
        <a:xfrm rot="13500000">
          <a:off x="3201636" y="59181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14</xdr:row>
      <xdr:rowOff>154176</xdr:rowOff>
    </xdr:from>
    <xdr:to>
      <xdr:col>8</xdr:col>
      <xdr:colOff>552141</xdr:colOff>
      <xdr:row>15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00000000-0008-0000-0C00-000005000000}"/>
            </a:ext>
          </a:extLst>
        </xdr:cNvPr>
        <xdr:cNvSpPr/>
      </xdr:nvSpPr>
      <xdr:spPr>
        <a:xfrm rot="2700000">
          <a:off x="3668361" y="50228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192278</xdr:rowOff>
    </xdr:from>
    <xdr:to>
      <xdr:col>8</xdr:col>
      <xdr:colOff>552141</xdr:colOff>
      <xdr:row>16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0C00-000006000000}"/>
            </a:ext>
          </a:extLst>
        </xdr:cNvPr>
        <xdr:cNvSpPr/>
      </xdr:nvSpPr>
      <xdr:spPr>
        <a:xfrm rot="2700000">
          <a:off x="3668361" y="548955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211326</xdr:rowOff>
    </xdr:from>
    <xdr:to>
      <xdr:col>8</xdr:col>
      <xdr:colOff>552141</xdr:colOff>
      <xdr:row>17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0C00-000007000000}"/>
            </a:ext>
          </a:extLst>
        </xdr:cNvPr>
        <xdr:cNvSpPr/>
      </xdr:nvSpPr>
      <xdr:spPr>
        <a:xfrm rot="2700000">
          <a:off x="3668361" y="59372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23</xdr:row>
      <xdr:rowOff>83467</xdr:rowOff>
    </xdr:from>
    <xdr:to>
      <xdr:col>15</xdr:col>
      <xdr:colOff>609600</xdr:colOff>
      <xdr:row>23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0C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2084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23</xdr:row>
      <xdr:rowOff>47625</xdr:rowOff>
    </xdr:from>
    <xdr:to>
      <xdr:col>12</xdr:col>
      <xdr:colOff>685801</xdr:colOff>
      <xdr:row>23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C00-000009000000}"/>
            </a:ext>
          </a:extLst>
        </xdr:cNvPr>
        <xdr:cNvSpPr/>
      </xdr:nvSpPr>
      <xdr:spPr>
        <a:xfrm>
          <a:off x="4914901" y="91725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23</xdr:row>
      <xdr:rowOff>66294</xdr:rowOff>
    </xdr:from>
    <xdr:to>
      <xdr:col>10</xdr:col>
      <xdr:colOff>628650</xdr:colOff>
      <xdr:row>23</xdr:row>
      <xdr:rowOff>514350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C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62300" y="9191244"/>
          <a:ext cx="1800225" cy="448056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14</xdr:row>
      <xdr:rowOff>135126</xdr:rowOff>
    </xdr:from>
    <xdr:to>
      <xdr:col>8</xdr:col>
      <xdr:colOff>85416</xdr:colOff>
      <xdr:row>15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00000000-0008-0000-0D00-000002000000}"/>
            </a:ext>
          </a:extLst>
        </xdr:cNvPr>
        <xdr:cNvSpPr/>
      </xdr:nvSpPr>
      <xdr:spPr>
        <a:xfrm rot="13500000">
          <a:off x="3201636" y="50037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15</xdr:row>
      <xdr:rowOff>173228</xdr:rowOff>
    </xdr:from>
    <xdr:to>
      <xdr:col>8</xdr:col>
      <xdr:colOff>85416</xdr:colOff>
      <xdr:row>16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00000000-0008-0000-0D00-000003000000}"/>
            </a:ext>
          </a:extLst>
        </xdr:cNvPr>
        <xdr:cNvSpPr/>
      </xdr:nvSpPr>
      <xdr:spPr>
        <a:xfrm rot="13500000">
          <a:off x="3201636" y="547050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192276</xdr:rowOff>
    </xdr:from>
    <xdr:to>
      <xdr:col>8</xdr:col>
      <xdr:colOff>85416</xdr:colOff>
      <xdr:row>17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00000000-0008-0000-0D00-000004000000}"/>
            </a:ext>
          </a:extLst>
        </xdr:cNvPr>
        <xdr:cNvSpPr/>
      </xdr:nvSpPr>
      <xdr:spPr>
        <a:xfrm rot="13500000">
          <a:off x="3201636" y="59181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14</xdr:row>
      <xdr:rowOff>154176</xdr:rowOff>
    </xdr:from>
    <xdr:to>
      <xdr:col>8</xdr:col>
      <xdr:colOff>552141</xdr:colOff>
      <xdr:row>15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00000000-0008-0000-0D00-000005000000}"/>
            </a:ext>
          </a:extLst>
        </xdr:cNvPr>
        <xdr:cNvSpPr/>
      </xdr:nvSpPr>
      <xdr:spPr>
        <a:xfrm rot="2700000">
          <a:off x="3668361" y="50228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192278</xdr:rowOff>
    </xdr:from>
    <xdr:to>
      <xdr:col>8</xdr:col>
      <xdr:colOff>552141</xdr:colOff>
      <xdr:row>16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0D00-000006000000}"/>
            </a:ext>
          </a:extLst>
        </xdr:cNvPr>
        <xdr:cNvSpPr/>
      </xdr:nvSpPr>
      <xdr:spPr>
        <a:xfrm rot="2700000">
          <a:off x="3668361" y="548955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211326</xdr:rowOff>
    </xdr:from>
    <xdr:to>
      <xdr:col>8</xdr:col>
      <xdr:colOff>552141</xdr:colOff>
      <xdr:row>17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0D00-000007000000}"/>
            </a:ext>
          </a:extLst>
        </xdr:cNvPr>
        <xdr:cNvSpPr/>
      </xdr:nvSpPr>
      <xdr:spPr>
        <a:xfrm rot="2700000">
          <a:off x="3668361" y="59372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23</xdr:row>
      <xdr:rowOff>83467</xdr:rowOff>
    </xdr:from>
    <xdr:to>
      <xdr:col>15</xdr:col>
      <xdr:colOff>609600</xdr:colOff>
      <xdr:row>23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0D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2084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23</xdr:row>
      <xdr:rowOff>47625</xdr:rowOff>
    </xdr:from>
    <xdr:to>
      <xdr:col>12</xdr:col>
      <xdr:colOff>685801</xdr:colOff>
      <xdr:row>23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D00-000009000000}"/>
            </a:ext>
          </a:extLst>
        </xdr:cNvPr>
        <xdr:cNvSpPr/>
      </xdr:nvSpPr>
      <xdr:spPr>
        <a:xfrm>
          <a:off x="4914901" y="91725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23</xdr:row>
      <xdr:rowOff>66294</xdr:rowOff>
    </xdr:from>
    <xdr:to>
      <xdr:col>10</xdr:col>
      <xdr:colOff>628650</xdr:colOff>
      <xdr:row>23</xdr:row>
      <xdr:rowOff>514350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D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62300" y="9191244"/>
          <a:ext cx="1800225" cy="448056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14</xdr:row>
      <xdr:rowOff>135126</xdr:rowOff>
    </xdr:from>
    <xdr:to>
      <xdr:col>8</xdr:col>
      <xdr:colOff>85416</xdr:colOff>
      <xdr:row>15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00000000-0008-0000-0E00-000002000000}"/>
            </a:ext>
          </a:extLst>
        </xdr:cNvPr>
        <xdr:cNvSpPr/>
      </xdr:nvSpPr>
      <xdr:spPr>
        <a:xfrm rot="13500000">
          <a:off x="3201636" y="50037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15</xdr:row>
      <xdr:rowOff>173228</xdr:rowOff>
    </xdr:from>
    <xdr:to>
      <xdr:col>8</xdr:col>
      <xdr:colOff>85416</xdr:colOff>
      <xdr:row>16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00000000-0008-0000-0E00-000003000000}"/>
            </a:ext>
          </a:extLst>
        </xdr:cNvPr>
        <xdr:cNvSpPr/>
      </xdr:nvSpPr>
      <xdr:spPr>
        <a:xfrm rot="13500000">
          <a:off x="3201636" y="547050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192276</xdr:rowOff>
    </xdr:from>
    <xdr:to>
      <xdr:col>8</xdr:col>
      <xdr:colOff>85416</xdr:colOff>
      <xdr:row>17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00000000-0008-0000-0E00-000004000000}"/>
            </a:ext>
          </a:extLst>
        </xdr:cNvPr>
        <xdr:cNvSpPr/>
      </xdr:nvSpPr>
      <xdr:spPr>
        <a:xfrm rot="13500000">
          <a:off x="3201636" y="59181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14</xdr:row>
      <xdr:rowOff>154176</xdr:rowOff>
    </xdr:from>
    <xdr:to>
      <xdr:col>8</xdr:col>
      <xdr:colOff>552141</xdr:colOff>
      <xdr:row>15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00000000-0008-0000-0E00-000005000000}"/>
            </a:ext>
          </a:extLst>
        </xdr:cNvPr>
        <xdr:cNvSpPr/>
      </xdr:nvSpPr>
      <xdr:spPr>
        <a:xfrm rot="2700000">
          <a:off x="3668361" y="50228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192278</xdr:rowOff>
    </xdr:from>
    <xdr:to>
      <xdr:col>8</xdr:col>
      <xdr:colOff>552141</xdr:colOff>
      <xdr:row>16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0E00-000006000000}"/>
            </a:ext>
          </a:extLst>
        </xdr:cNvPr>
        <xdr:cNvSpPr/>
      </xdr:nvSpPr>
      <xdr:spPr>
        <a:xfrm rot="2700000">
          <a:off x="3668361" y="548955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211326</xdr:rowOff>
    </xdr:from>
    <xdr:to>
      <xdr:col>8</xdr:col>
      <xdr:colOff>552141</xdr:colOff>
      <xdr:row>17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0E00-000007000000}"/>
            </a:ext>
          </a:extLst>
        </xdr:cNvPr>
        <xdr:cNvSpPr/>
      </xdr:nvSpPr>
      <xdr:spPr>
        <a:xfrm rot="2700000">
          <a:off x="3668361" y="59372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23</xdr:row>
      <xdr:rowOff>83467</xdr:rowOff>
    </xdr:from>
    <xdr:to>
      <xdr:col>15</xdr:col>
      <xdr:colOff>609600</xdr:colOff>
      <xdr:row>23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0E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2084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23</xdr:row>
      <xdr:rowOff>47625</xdr:rowOff>
    </xdr:from>
    <xdr:to>
      <xdr:col>12</xdr:col>
      <xdr:colOff>685801</xdr:colOff>
      <xdr:row>23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E00-000009000000}"/>
            </a:ext>
          </a:extLst>
        </xdr:cNvPr>
        <xdr:cNvSpPr/>
      </xdr:nvSpPr>
      <xdr:spPr>
        <a:xfrm>
          <a:off x="4914901" y="91725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23</xdr:row>
      <xdr:rowOff>66294</xdr:rowOff>
    </xdr:from>
    <xdr:to>
      <xdr:col>10</xdr:col>
      <xdr:colOff>628650</xdr:colOff>
      <xdr:row>23</xdr:row>
      <xdr:rowOff>514350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E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62300" y="9191244"/>
          <a:ext cx="1800225" cy="448056"/>
        </a:xfrm>
        <a:prstGeom prst="rect">
          <a:avLst/>
        </a:prstGeom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14</xdr:row>
      <xdr:rowOff>135126</xdr:rowOff>
    </xdr:from>
    <xdr:to>
      <xdr:col>8</xdr:col>
      <xdr:colOff>85416</xdr:colOff>
      <xdr:row>15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00000000-0008-0000-0F00-000002000000}"/>
            </a:ext>
          </a:extLst>
        </xdr:cNvPr>
        <xdr:cNvSpPr/>
      </xdr:nvSpPr>
      <xdr:spPr>
        <a:xfrm rot="13500000">
          <a:off x="3201636" y="50037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15</xdr:row>
      <xdr:rowOff>173228</xdr:rowOff>
    </xdr:from>
    <xdr:to>
      <xdr:col>8</xdr:col>
      <xdr:colOff>85416</xdr:colOff>
      <xdr:row>16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00000000-0008-0000-0F00-000003000000}"/>
            </a:ext>
          </a:extLst>
        </xdr:cNvPr>
        <xdr:cNvSpPr/>
      </xdr:nvSpPr>
      <xdr:spPr>
        <a:xfrm rot="13500000">
          <a:off x="3201636" y="547050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192276</xdr:rowOff>
    </xdr:from>
    <xdr:to>
      <xdr:col>8</xdr:col>
      <xdr:colOff>85416</xdr:colOff>
      <xdr:row>17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00000000-0008-0000-0F00-000004000000}"/>
            </a:ext>
          </a:extLst>
        </xdr:cNvPr>
        <xdr:cNvSpPr/>
      </xdr:nvSpPr>
      <xdr:spPr>
        <a:xfrm rot="13500000">
          <a:off x="3201636" y="59181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14</xdr:row>
      <xdr:rowOff>154176</xdr:rowOff>
    </xdr:from>
    <xdr:to>
      <xdr:col>8</xdr:col>
      <xdr:colOff>552141</xdr:colOff>
      <xdr:row>15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00000000-0008-0000-0F00-000005000000}"/>
            </a:ext>
          </a:extLst>
        </xdr:cNvPr>
        <xdr:cNvSpPr/>
      </xdr:nvSpPr>
      <xdr:spPr>
        <a:xfrm rot="2700000">
          <a:off x="3668361" y="50228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192278</xdr:rowOff>
    </xdr:from>
    <xdr:to>
      <xdr:col>8</xdr:col>
      <xdr:colOff>552141</xdr:colOff>
      <xdr:row>16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0F00-000006000000}"/>
            </a:ext>
          </a:extLst>
        </xdr:cNvPr>
        <xdr:cNvSpPr/>
      </xdr:nvSpPr>
      <xdr:spPr>
        <a:xfrm rot="2700000">
          <a:off x="3668361" y="548955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211326</xdr:rowOff>
    </xdr:from>
    <xdr:to>
      <xdr:col>8</xdr:col>
      <xdr:colOff>552141</xdr:colOff>
      <xdr:row>17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0F00-000007000000}"/>
            </a:ext>
          </a:extLst>
        </xdr:cNvPr>
        <xdr:cNvSpPr/>
      </xdr:nvSpPr>
      <xdr:spPr>
        <a:xfrm rot="2700000">
          <a:off x="3668361" y="59372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23</xdr:row>
      <xdr:rowOff>83467</xdr:rowOff>
    </xdr:from>
    <xdr:to>
      <xdr:col>15</xdr:col>
      <xdr:colOff>609600</xdr:colOff>
      <xdr:row>23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0F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2084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23</xdr:row>
      <xdr:rowOff>47625</xdr:rowOff>
    </xdr:from>
    <xdr:to>
      <xdr:col>12</xdr:col>
      <xdr:colOff>685801</xdr:colOff>
      <xdr:row>23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F00-000009000000}"/>
            </a:ext>
          </a:extLst>
        </xdr:cNvPr>
        <xdr:cNvSpPr/>
      </xdr:nvSpPr>
      <xdr:spPr>
        <a:xfrm>
          <a:off x="4914901" y="91725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23</xdr:row>
      <xdr:rowOff>66294</xdr:rowOff>
    </xdr:from>
    <xdr:to>
      <xdr:col>10</xdr:col>
      <xdr:colOff>628650</xdr:colOff>
      <xdr:row>23</xdr:row>
      <xdr:rowOff>514350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F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62300" y="9191244"/>
          <a:ext cx="1800225" cy="448056"/>
        </a:xfrm>
        <a:prstGeom prst="rect">
          <a:avLst/>
        </a:prstGeom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14</xdr:row>
      <xdr:rowOff>135126</xdr:rowOff>
    </xdr:from>
    <xdr:to>
      <xdr:col>8</xdr:col>
      <xdr:colOff>85416</xdr:colOff>
      <xdr:row>15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00000000-0008-0000-1000-000002000000}"/>
            </a:ext>
          </a:extLst>
        </xdr:cNvPr>
        <xdr:cNvSpPr/>
      </xdr:nvSpPr>
      <xdr:spPr>
        <a:xfrm rot="13500000">
          <a:off x="3201636" y="50037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15</xdr:row>
      <xdr:rowOff>173228</xdr:rowOff>
    </xdr:from>
    <xdr:to>
      <xdr:col>8</xdr:col>
      <xdr:colOff>85416</xdr:colOff>
      <xdr:row>16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00000000-0008-0000-1000-000003000000}"/>
            </a:ext>
          </a:extLst>
        </xdr:cNvPr>
        <xdr:cNvSpPr/>
      </xdr:nvSpPr>
      <xdr:spPr>
        <a:xfrm rot="13500000">
          <a:off x="3201636" y="547050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192276</xdr:rowOff>
    </xdr:from>
    <xdr:to>
      <xdr:col>8</xdr:col>
      <xdr:colOff>85416</xdr:colOff>
      <xdr:row>17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00000000-0008-0000-1000-000004000000}"/>
            </a:ext>
          </a:extLst>
        </xdr:cNvPr>
        <xdr:cNvSpPr/>
      </xdr:nvSpPr>
      <xdr:spPr>
        <a:xfrm rot="13500000">
          <a:off x="3201636" y="59181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14</xdr:row>
      <xdr:rowOff>154176</xdr:rowOff>
    </xdr:from>
    <xdr:to>
      <xdr:col>8</xdr:col>
      <xdr:colOff>552141</xdr:colOff>
      <xdr:row>15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00000000-0008-0000-1000-000005000000}"/>
            </a:ext>
          </a:extLst>
        </xdr:cNvPr>
        <xdr:cNvSpPr/>
      </xdr:nvSpPr>
      <xdr:spPr>
        <a:xfrm rot="2700000">
          <a:off x="3668361" y="50228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192278</xdr:rowOff>
    </xdr:from>
    <xdr:to>
      <xdr:col>8</xdr:col>
      <xdr:colOff>552141</xdr:colOff>
      <xdr:row>16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1000-000006000000}"/>
            </a:ext>
          </a:extLst>
        </xdr:cNvPr>
        <xdr:cNvSpPr/>
      </xdr:nvSpPr>
      <xdr:spPr>
        <a:xfrm rot="2700000">
          <a:off x="3668361" y="548955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211326</xdr:rowOff>
    </xdr:from>
    <xdr:to>
      <xdr:col>8</xdr:col>
      <xdr:colOff>552141</xdr:colOff>
      <xdr:row>17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1000-000007000000}"/>
            </a:ext>
          </a:extLst>
        </xdr:cNvPr>
        <xdr:cNvSpPr/>
      </xdr:nvSpPr>
      <xdr:spPr>
        <a:xfrm rot="2700000">
          <a:off x="3668361" y="59372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23</xdr:row>
      <xdr:rowOff>83467</xdr:rowOff>
    </xdr:from>
    <xdr:to>
      <xdr:col>15</xdr:col>
      <xdr:colOff>609600</xdr:colOff>
      <xdr:row>23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1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2084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23</xdr:row>
      <xdr:rowOff>47625</xdr:rowOff>
    </xdr:from>
    <xdr:to>
      <xdr:col>12</xdr:col>
      <xdr:colOff>685801</xdr:colOff>
      <xdr:row>23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1000-000009000000}"/>
            </a:ext>
          </a:extLst>
        </xdr:cNvPr>
        <xdr:cNvSpPr/>
      </xdr:nvSpPr>
      <xdr:spPr>
        <a:xfrm>
          <a:off x="4914901" y="91725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23</xdr:row>
      <xdr:rowOff>66294</xdr:rowOff>
    </xdr:from>
    <xdr:to>
      <xdr:col>10</xdr:col>
      <xdr:colOff>628650</xdr:colOff>
      <xdr:row>23</xdr:row>
      <xdr:rowOff>514350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1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62300" y="9191244"/>
          <a:ext cx="1800225" cy="448056"/>
        </a:xfrm>
        <a:prstGeom prst="rect">
          <a:avLst/>
        </a:prstGeom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14</xdr:row>
      <xdr:rowOff>135126</xdr:rowOff>
    </xdr:from>
    <xdr:to>
      <xdr:col>8</xdr:col>
      <xdr:colOff>85416</xdr:colOff>
      <xdr:row>15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00000000-0008-0000-1100-000002000000}"/>
            </a:ext>
          </a:extLst>
        </xdr:cNvPr>
        <xdr:cNvSpPr/>
      </xdr:nvSpPr>
      <xdr:spPr>
        <a:xfrm rot="13500000">
          <a:off x="3201636" y="50037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15</xdr:row>
      <xdr:rowOff>173228</xdr:rowOff>
    </xdr:from>
    <xdr:to>
      <xdr:col>8</xdr:col>
      <xdr:colOff>85416</xdr:colOff>
      <xdr:row>16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00000000-0008-0000-1100-000003000000}"/>
            </a:ext>
          </a:extLst>
        </xdr:cNvPr>
        <xdr:cNvSpPr/>
      </xdr:nvSpPr>
      <xdr:spPr>
        <a:xfrm rot="13500000">
          <a:off x="3201636" y="547050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192276</xdr:rowOff>
    </xdr:from>
    <xdr:to>
      <xdr:col>8</xdr:col>
      <xdr:colOff>85416</xdr:colOff>
      <xdr:row>17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00000000-0008-0000-1100-000004000000}"/>
            </a:ext>
          </a:extLst>
        </xdr:cNvPr>
        <xdr:cNvSpPr/>
      </xdr:nvSpPr>
      <xdr:spPr>
        <a:xfrm rot="13500000">
          <a:off x="3201636" y="59181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14</xdr:row>
      <xdr:rowOff>154176</xdr:rowOff>
    </xdr:from>
    <xdr:to>
      <xdr:col>8</xdr:col>
      <xdr:colOff>552141</xdr:colOff>
      <xdr:row>15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00000000-0008-0000-1100-000005000000}"/>
            </a:ext>
          </a:extLst>
        </xdr:cNvPr>
        <xdr:cNvSpPr/>
      </xdr:nvSpPr>
      <xdr:spPr>
        <a:xfrm rot="2700000">
          <a:off x="3668361" y="50228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192278</xdr:rowOff>
    </xdr:from>
    <xdr:to>
      <xdr:col>8</xdr:col>
      <xdr:colOff>552141</xdr:colOff>
      <xdr:row>16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1100-000006000000}"/>
            </a:ext>
          </a:extLst>
        </xdr:cNvPr>
        <xdr:cNvSpPr/>
      </xdr:nvSpPr>
      <xdr:spPr>
        <a:xfrm rot="2700000">
          <a:off x="3668361" y="548955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211326</xdr:rowOff>
    </xdr:from>
    <xdr:to>
      <xdr:col>8</xdr:col>
      <xdr:colOff>552141</xdr:colOff>
      <xdr:row>17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1100-000007000000}"/>
            </a:ext>
          </a:extLst>
        </xdr:cNvPr>
        <xdr:cNvSpPr/>
      </xdr:nvSpPr>
      <xdr:spPr>
        <a:xfrm rot="2700000">
          <a:off x="3668361" y="59372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23</xdr:row>
      <xdr:rowOff>83467</xdr:rowOff>
    </xdr:from>
    <xdr:to>
      <xdr:col>15</xdr:col>
      <xdr:colOff>609600</xdr:colOff>
      <xdr:row>23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11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2084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23</xdr:row>
      <xdr:rowOff>47625</xdr:rowOff>
    </xdr:from>
    <xdr:to>
      <xdr:col>12</xdr:col>
      <xdr:colOff>685801</xdr:colOff>
      <xdr:row>23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1100-000009000000}"/>
            </a:ext>
          </a:extLst>
        </xdr:cNvPr>
        <xdr:cNvSpPr/>
      </xdr:nvSpPr>
      <xdr:spPr>
        <a:xfrm>
          <a:off x="4914901" y="91725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23</xdr:row>
      <xdr:rowOff>66294</xdr:rowOff>
    </xdr:from>
    <xdr:to>
      <xdr:col>10</xdr:col>
      <xdr:colOff>628650</xdr:colOff>
      <xdr:row>23</xdr:row>
      <xdr:rowOff>514350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11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62300" y="9191244"/>
          <a:ext cx="1800225" cy="448056"/>
        </a:xfrm>
        <a:prstGeom prst="rect">
          <a:avLst/>
        </a:prstGeom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14</xdr:row>
      <xdr:rowOff>135126</xdr:rowOff>
    </xdr:from>
    <xdr:to>
      <xdr:col>8</xdr:col>
      <xdr:colOff>85416</xdr:colOff>
      <xdr:row>15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00000000-0008-0000-1200-000002000000}"/>
            </a:ext>
          </a:extLst>
        </xdr:cNvPr>
        <xdr:cNvSpPr/>
      </xdr:nvSpPr>
      <xdr:spPr>
        <a:xfrm rot="13500000">
          <a:off x="3201636" y="50037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15</xdr:row>
      <xdr:rowOff>173228</xdr:rowOff>
    </xdr:from>
    <xdr:to>
      <xdr:col>8</xdr:col>
      <xdr:colOff>85416</xdr:colOff>
      <xdr:row>16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00000000-0008-0000-1200-000003000000}"/>
            </a:ext>
          </a:extLst>
        </xdr:cNvPr>
        <xdr:cNvSpPr/>
      </xdr:nvSpPr>
      <xdr:spPr>
        <a:xfrm rot="13500000">
          <a:off x="3201636" y="547050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192276</xdr:rowOff>
    </xdr:from>
    <xdr:to>
      <xdr:col>8</xdr:col>
      <xdr:colOff>85416</xdr:colOff>
      <xdr:row>17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00000000-0008-0000-1200-000004000000}"/>
            </a:ext>
          </a:extLst>
        </xdr:cNvPr>
        <xdr:cNvSpPr/>
      </xdr:nvSpPr>
      <xdr:spPr>
        <a:xfrm rot="13500000">
          <a:off x="3201636" y="59181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14</xdr:row>
      <xdr:rowOff>154176</xdr:rowOff>
    </xdr:from>
    <xdr:to>
      <xdr:col>8</xdr:col>
      <xdr:colOff>552141</xdr:colOff>
      <xdr:row>15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00000000-0008-0000-1200-000005000000}"/>
            </a:ext>
          </a:extLst>
        </xdr:cNvPr>
        <xdr:cNvSpPr/>
      </xdr:nvSpPr>
      <xdr:spPr>
        <a:xfrm rot="2700000">
          <a:off x="3668361" y="50228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192278</xdr:rowOff>
    </xdr:from>
    <xdr:to>
      <xdr:col>8</xdr:col>
      <xdr:colOff>552141</xdr:colOff>
      <xdr:row>16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1200-000006000000}"/>
            </a:ext>
          </a:extLst>
        </xdr:cNvPr>
        <xdr:cNvSpPr/>
      </xdr:nvSpPr>
      <xdr:spPr>
        <a:xfrm rot="2700000">
          <a:off x="3668361" y="548955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211326</xdr:rowOff>
    </xdr:from>
    <xdr:to>
      <xdr:col>8</xdr:col>
      <xdr:colOff>552141</xdr:colOff>
      <xdr:row>17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1200-000007000000}"/>
            </a:ext>
          </a:extLst>
        </xdr:cNvPr>
        <xdr:cNvSpPr/>
      </xdr:nvSpPr>
      <xdr:spPr>
        <a:xfrm rot="2700000">
          <a:off x="3668361" y="59372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23</xdr:row>
      <xdr:rowOff>83467</xdr:rowOff>
    </xdr:from>
    <xdr:to>
      <xdr:col>15</xdr:col>
      <xdr:colOff>609600</xdr:colOff>
      <xdr:row>23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12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2084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23</xdr:row>
      <xdr:rowOff>47625</xdr:rowOff>
    </xdr:from>
    <xdr:to>
      <xdr:col>12</xdr:col>
      <xdr:colOff>685801</xdr:colOff>
      <xdr:row>23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1200-000009000000}"/>
            </a:ext>
          </a:extLst>
        </xdr:cNvPr>
        <xdr:cNvSpPr/>
      </xdr:nvSpPr>
      <xdr:spPr>
        <a:xfrm>
          <a:off x="4914901" y="91725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23</xdr:row>
      <xdr:rowOff>66294</xdr:rowOff>
    </xdr:from>
    <xdr:to>
      <xdr:col>10</xdr:col>
      <xdr:colOff>628650</xdr:colOff>
      <xdr:row>23</xdr:row>
      <xdr:rowOff>514350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12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62300" y="9191244"/>
          <a:ext cx="1800225" cy="448056"/>
        </a:xfrm>
        <a:prstGeom prst="rect">
          <a:avLst/>
        </a:prstGeom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14</xdr:row>
      <xdr:rowOff>135126</xdr:rowOff>
    </xdr:from>
    <xdr:to>
      <xdr:col>8</xdr:col>
      <xdr:colOff>85416</xdr:colOff>
      <xdr:row>15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00000000-0008-0000-1300-000002000000}"/>
            </a:ext>
          </a:extLst>
        </xdr:cNvPr>
        <xdr:cNvSpPr/>
      </xdr:nvSpPr>
      <xdr:spPr>
        <a:xfrm rot="13500000">
          <a:off x="3201636" y="50037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15</xdr:row>
      <xdr:rowOff>173228</xdr:rowOff>
    </xdr:from>
    <xdr:to>
      <xdr:col>8</xdr:col>
      <xdr:colOff>85416</xdr:colOff>
      <xdr:row>16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00000000-0008-0000-1300-000003000000}"/>
            </a:ext>
          </a:extLst>
        </xdr:cNvPr>
        <xdr:cNvSpPr/>
      </xdr:nvSpPr>
      <xdr:spPr>
        <a:xfrm rot="13500000">
          <a:off x="3201636" y="547050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192276</xdr:rowOff>
    </xdr:from>
    <xdr:to>
      <xdr:col>8</xdr:col>
      <xdr:colOff>85416</xdr:colOff>
      <xdr:row>17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00000000-0008-0000-1300-000004000000}"/>
            </a:ext>
          </a:extLst>
        </xdr:cNvPr>
        <xdr:cNvSpPr/>
      </xdr:nvSpPr>
      <xdr:spPr>
        <a:xfrm rot="13500000">
          <a:off x="3201636" y="59181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14</xdr:row>
      <xdr:rowOff>154176</xdr:rowOff>
    </xdr:from>
    <xdr:to>
      <xdr:col>8</xdr:col>
      <xdr:colOff>552141</xdr:colOff>
      <xdr:row>15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00000000-0008-0000-1300-000005000000}"/>
            </a:ext>
          </a:extLst>
        </xdr:cNvPr>
        <xdr:cNvSpPr/>
      </xdr:nvSpPr>
      <xdr:spPr>
        <a:xfrm rot="2700000">
          <a:off x="3668361" y="50228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192278</xdr:rowOff>
    </xdr:from>
    <xdr:to>
      <xdr:col>8</xdr:col>
      <xdr:colOff>552141</xdr:colOff>
      <xdr:row>16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1300-000006000000}"/>
            </a:ext>
          </a:extLst>
        </xdr:cNvPr>
        <xdr:cNvSpPr/>
      </xdr:nvSpPr>
      <xdr:spPr>
        <a:xfrm rot="2700000">
          <a:off x="3668361" y="548955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211326</xdr:rowOff>
    </xdr:from>
    <xdr:to>
      <xdr:col>8</xdr:col>
      <xdr:colOff>552141</xdr:colOff>
      <xdr:row>17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1300-000007000000}"/>
            </a:ext>
          </a:extLst>
        </xdr:cNvPr>
        <xdr:cNvSpPr/>
      </xdr:nvSpPr>
      <xdr:spPr>
        <a:xfrm rot="2700000">
          <a:off x="3668361" y="59372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23</xdr:row>
      <xdr:rowOff>83467</xdr:rowOff>
    </xdr:from>
    <xdr:to>
      <xdr:col>15</xdr:col>
      <xdr:colOff>609600</xdr:colOff>
      <xdr:row>23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13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2084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23</xdr:row>
      <xdr:rowOff>47625</xdr:rowOff>
    </xdr:from>
    <xdr:to>
      <xdr:col>12</xdr:col>
      <xdr:colOff>685801</xdr:colOff>
      <xdr:row>23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1300-000009000000}"/>
            </a:ext>
          </a:extLst>
        </xdr:cNvPr>
        <xdr:cNvSpPr/>
      </xdr:nvSpPr>
      <xdr:spPr>
        <a:xfrm>
          <a:off x="4914901" y="91725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23</xdr:row>
      <xdr:rowOff>66294</xdr:rowOff>
    </xdr:from>
    <xdr:to>
      <xdr:col>10</xdr:col>
      <xdr:colOff>628650</xdr:colOff>
      <xdr:row>23</xdr:row>
      <xdr:rowOff>514350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13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62300" y="9191244"/>
          <a:ext cx="1800225" cy="448056"/>
        </a:xfrm>
        <a:prstGeom prst="rect">
          <a:avLst/>
        </a:prstGeom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14</xdr:row>
      <xdr:rowOff>135126</xdr:rowOff>
    </xdr:from>
    <xdr:to>
      <xdr:col>8</xdr:col>
      <xdr:colOff>85416</xdr:colOff>
      <xdr:row>15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00000000-0008-0000-1400-000002000000}"/>
            </a:ext>
          </a:extLst>
        </xdr:cNvPr>
        <xdr:cNvSpPr/>
      </xdr:nvSpPr>
      <xdr:spPr>
        <a:xfrm rot="13500000">
          <a:off x="3201636" y="50037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15</xdr:row>
      <xdr:rowOff>173228</xdr:rowOff>
    </xdr:from>
    <xdr:to>
      <xdr:col>8</xdr:col>
      <xdr:colOff>85416</xdr:colOff>
      <xdr:row>16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00000000-0008-0000-1400-000003000000}"/>
            </a:ext>
          </a:extLst>
        </xdr:cNvPr>
        <xdr:cNvSpPr/>
      </xdr:nvSpPr>
      <xdr:spPr>
        <a:xfrm rot="13500000">
          <a:off x="3201636" y="547050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192276</xdr:rowOff>
    </xdr:from>
    <xdr:to>
      <xdr:col>8</xdr:col>
      <xdr:colOff>85416</xdr:colOff>
      <xdr:row>17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00000000-0008-0000-1400-000004000000}"/>
            </a:ext>
          </a:extLst>
        </xdr:cNvPr>
        <xdr:cNvSpPr/>
      </xdr:nvSpPr>
      <xdr:spPr>
        <a:xfrm rot="13500000">
          <a:off x="3201636" y="59181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14</xdr:row>
      <xdr:rowOff>154176</xdr:rowOff>
    </xdr:from>
    <xdr:to>
      <xdr:col>8</xdr:col>
      <xdr:colOff>552141</xdr:colOff>
      <xdr:row>15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00000000-0008-0000-1400-000005000000}"/>
            </a:ext>
          </a:extLst>
        </xdr:cNvPr>
        <xdr:cNvSpPr/>
      </xdr:nvSpPr>
      <xdr:spPr>
        <a:xfrm rot="2700000">
          <a:off x="3668361" y="50228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192278</xdr:rowOff>
    </xdr:from>
    <xdr:to>
      <xdr:col>8</xdr:col>
      <xdr:colOff>552141</xdr:colOff>
      <xdr:row>16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1400-000006000000}"/>
            </a:ext>
          </a:extLst>
        </xdr:cNvPr>
        <xdr:cNvSpPr/>
      </xdr:nvSpPr>
      <xdr:spPr>
        <a:xfrm rot="2700000">
          <a:off x="3668361" y="548955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211326</xdr:rowOff>
    </xdr:from>
    <xdr:to>
      <xdr:col>8</xdr:col>
      <xdr:colOff>552141</xdr:colOff>
      <xdr:row>17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1400-000007000000}"/>
            </a:ext>
          </a:extLst>
        </xdr:cNvPr>
        <xdr:cNvSpPr/>
      </xdr:nvSpPr>
      <xdr:spPr>
        <a:xfrm rot="2700000">
          <a:off x="3668361" y="59372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23</xdr:row>
      <xdr:rowOff>83467</xdr:rowOff>
    </xdr:from>
    <xdr:to>
      <xdr:col>15</xdr:col>
      <xdr:colOff>609600</xdr:colOff>
      <xdr:row>23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14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2084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23</xdr:row>
      <xdr:rowOff>47625</xdr:rowOff>
    </xdr:from>
    <xdr:to>
      <xdr:col>12</xdr:col>
      <xdr:colOff>685801</xdr:colOff>
      <xdr:row>23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1400-000009000000}"/>
            </a:ext>
          </a:extLst>
        </xdr:cNvPr>
        <xdr:cNvSpPr/>
      </xdr:nvSpPr>
      <xdr:spPr>
        <a:xfrm>
          <a:off x="4914901" y="91725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23</xdr:row>
      <xdr:rowOff>66294</xdr:rowOff>
    </xdr:from>
    <xdr:to>
      <xdr:col>10</xdr:col>
      <xdr:colOff>628650</xdr:colOff>
      <xdr:row>23</xdr:row>
      <xdr:rowOff>514350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14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62300" y="9191244"/>
          <a:ext cx="1800225" cy="44805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8E802765-831C-463F-911A-67F306C6EB4A}">
  <we:reference id="wa200003696" version="1.2.0.0" store="en-US" storeType="OMEX"/>
  <we:alternateReferences>
    <we:reference id="wa200003696" version="1.2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5.v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6.vml"/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7.vml"/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8.vml"/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9.vml"/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0.vml"/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77E3A6-D5C7-481E-A346-7090B1F30937}">
  <sheetPr codeName="Feuil1"/>
  <dimension ref="B2:AB21"/>
  <sheetViews>
    <sheetView topLeftCell="B1" workbookViewId="0">
      <selection activeCell="P8" sqref="P8"/>
    </sheetView>
  </sheetViews>
  <sheetFormatPr baseColWidth="10" defaultColWidth="10.85546875" defaultRowHeight="15" x14ac:dyDescent="0.25"/>
  <cols>
    <col min="28" max="28" width="20" customWidth="1"/>
  </cols>
  <sheetData>
    <row r="2" spans="2:28" x14ac:dyDescent="0.25">
      <c r="B2" t="s">
        <v>143</v>
      </c>
    </row>
    <row r="4" spans="2:28" x14ac:dyDescent="0.25">
      <c r="O4" s="101" t="s">
        <v>141</v>
      </c>
      <c r="P4" s="101"/>
      <c r="T4" s="102" t="s">
        <v>142</v>
      </c>
      <c r="U4" s="102"/>
      <c r="V4" s="102"/>
      <c r="W4" s="102"/>
      <c r="X4" s="102"/>
      <c r="Y4" s="65">
        <v>8</v>
      </c>
    </row>
    <row r="5" spans="2:28" x14ac:dyDescent="0.25">
      <c r="B5" s="103" t="s">
        <v>144</v>
      </c>
      <c r="C5" s="104"/>
      <c r="D5" s="104"/>
      <c r="E5" s="105"/>
      <c r="G5" s="4" t="s">
        <v>107</v>
      </c>
      <c r="J5" s="4" t="s">
        <v>106</v>
      </c>
      <c r="K5" s="4" t="s">
        <v>108</v>
      </c>
      <c r="L5" s="4" t="s">
        <v>109</v>
      </c>
      <c r="M5" s="4" t="s">
        <v>110</v>
      </c>
      <c r="N5" s="65"/>
      <c r="O5" s="2" t="s">
        <v>45</v>
      </c>
      <c r="P5" s="13" t="s">
        <v>33</v>
      </c>
      <c r="Q5" s="65"/>
      <c r="R5" s="65"/>
      <c r="T5" s="2" t="s">
        <v>49</v>
      </c>
      <c r="U5" s="43" t="s">
        <v>111</v>
      </c>
      <c r="V5" s="43" t="s">
        <v>115</v>
      </c>
      <c r="W5" s="43" t="s">
        <v>116</v>
      </c>
      <c r="X5" s="43" t="s">
        <v>114</v>
      </c>
      <c r="Y5" s="43" t="s">
        <v>113</v>
      </c>
      <c r="AA5" s="4" t="s">
        <v>119</v>
      </c>
      <c r="AB5" s="4" t="s">
        <v>120</v>
      </c>
    </row>
    <row r="6" spans="2:28" x14ac:dyDescent="0.25">
      <c r="B6" s="2" t="s">
        <v>45</v>
      </c>
      <c r="C6" s="2" t="s">
        <v>49</v>
      </c>
      <c r="D6" s="2" t="s">
        <v>58</v>
      </c>
      <c r="E6" s="2" t="s">
        <v>70</v>
      </c>
      <c r="G6" s="2" t="s">
        <v>30</v>
      </c>
      <c r="H6" s="2" t="s">
        <v>95</v>
      </c>
      <c r="J6" s="2" t="s">
        <v>83</v>
      </c>
      <c r="K6" s="2" t="s">
        <v>31</v>
      </c>
      <c r="L6" s="2" t="s">
        <v>33</v>
      </c>
      <c r="M6" s="2" t="s">
        <v>82</v>
      </c>
      <c r="N6" s="16"/>
      <c r="O6" s="2" t="s">
        <v>46</v>
      </c>
      <c r="P6" s="13" t="s">
        <v>83</v>
      </c>
      <c r="Q6" s="16"/>
      <c r="R6" s="16"/>
      <c r="T6" s="2" t="s">
        <v>50</v>
      </c>
      <c r="U6" s="43" t="s">
        <v>117</v>
      </c>
      <c r="V6" s="43" t="s">
        <v>112</v>
      </c>
      <c r="W6" s="43" t="s">
        <v>113</v>
      </c>
      <c r="X6" s="43" t="s">
        <v>118</v>
      </c>
      <c r="Y6" s="43" t="s">
        <v>116</v>
      </c>
      <c r="AA6" s="37" t="s">
        <v>113</v>
      </c>
      <c r="AB6" s="26" t="s">
        <v>121</v>
      </c>
    </row>
    <row r="7" spans="2:28" x14ac:dyDescent="0.25">
      <c r="B7" s="2" t="s">
        <v>46</v>
      </c>
      <c r="C7" s="2" t="s">
        <v>50</v>
      </c>
      <c r="D7" s="2" t="s">
        <v>59</v>
      </c>
      <c r="E7" s="2" t="s">
        <v>71</v>
      </c>
      <c r="G7" s="2" t="s">
        <v>86</v>
      </c>
      <c r="H7" s="2" t="s">
        <v>96</v>
      </c>
      <c r="J7" s="2" t="s">
        <v>33</v>
      </c>
      <c r="K7" s="2" t="s">
        <v>85</v>
      </c>
      <c r="L7" s="2" t="s">
        <v>83</v>
      </c>
      <c r="M7" s="2" t="s">
        <v>32</v>
      </c>
      <c r="N7" s="16"/>
      <c r="O7" s="2" t="s">
        <v>47</v>
      </c>
      <c r="P7" s="13" t="s">
        <v>33</v>
      </c>
      <c r="Q7" s="16"/>
      <c r="R7" s="16"/>
      <c r="T7" s="2" t="s">
        <v>51</v>
      </c>
      <c r="U7" s="43" t="s">
        <v>112</v>
      </c>
      <c r="V7" s="43" t="s">
        <v>117</v>
      </c>
      <c r="W7" s="43" t="s">
        <v>118</v>
      </c>
      <c r="X7" s="43" t="s">
        <v>113</v>
      </c>
      <c r="Y7" s="43" t="s">
        <v>114</v>
      </c>
      <c r="AA7" s="37" t="s">
        <v>114</v>
      </c>
      <c r="AB7" s="26" t="s">
        <v>122</v>
      </c>
    </row>
    <row r="8" spans="2:28" x14ac:dyDescent="0.25">
      <c r="B8" s="2" t="s">
        <v>47</v>
      </c>
      <c r="C8" s="2" t="s">
        <v>51</v>
      </c>
      <c r="D8" s="2" t="s">
        <v>57</v>
      </c>
      <c r="E8" s="2" t="s">
        <v>68</v>
      </c>
      <c r="G8" s="2" t="s">
        <v>87</v>
      </c>
      <c r="H8" s="2" t="s">
        <v>102</v>
      </c>
      <c r="J8" s="2" t="s">
        <v>105</v>
      </c>
      <c r="O8" s="2" t="s">
        <v>48</v>
      </c>
      <c r="P8" s="13" t="s">
        <v>83</v>
      </c>
      <c r="T8" s="2" t="s">
        <v>52</v>
      </c>
      <c r="U8" s="43" t="s">
        <v>115</v>
      </c>
      <c r="V8" s="43" t="s">
        <v>111</v>
      </c>
      <c r="W8" s="43" t="s">
        <v>114</v>
      </c>
      <c r="X8" s="43" t="s">
        <v>116</v>
      </c>
      <c r="Y8" s="43" t="s">
        <v>118</v>
      </c>
      <c r="AA8" s="37" t="s">
        <v>116</v>
      </c>
      <c r="AB8" s="26" t="s">
        <v>123</v>
      </c>
    </row>
    <row r="9" spans="2:28" x14ac:dyDescent="0.25">
      <c r="B9" s="2" t="s">
        <v>48</v>
      </c>
      <c r="C9" s="2" t="s">
        <v>52</v>
      </c>
      <c r="D9" s="2" t="s">
        <v>29</v>
      </c>
      <c r="E9" s="2" t="s">
        <v>69</v>
      </c>
      <c r="G9" s="2" t="s">
        <v>88</v>
      </c>
      <c r="H9" s="2" t="s">
        <v>103</v>
      </c>
      <c r="J9" s="2" t="s">
        <v>84</v>
      </c>
      <c r="O9" s="2" t="s">
        <v>53</v>
      </c>
      <c r="P9" s="13" t="s">
        <v>83</v>
      </c>
      <c r="T9" s="2" t="s">
        <v>64</v>
      </c>
      <c r="U9" s="43" t="s">
        <v>111</v>
      </c>
      <c r="V9" s="43" t="s">
        <v>118</v>
      </c>
      <c r="W9" s="43" t="s">
        <v>117</v>
      </c>
      <c r="X9" s="43" t="s">
        <v>114</v>
      </c>
      <c r="Y9" s="43" t="s">
        <v>113</v>
      </c>
      <c r="AA9" s="37" t="s">
        <v>118</v>
      </c>
      <c r="AB9" s="26" t="s">
        <v>124</v>
      </c>
    </row>
    <row r="10" spans="2:28" x14ac:dyDescent="0.25">
      <c r="B10" s="2" t="s">
        <v>53</v>
      </c>
      <c r="C10" s="2" t="s">
        <v>64</v>
      </c>
      <c r="D10" s="2" t="s">
        <v>62</v>
      </c>
      <c r="E10" s="2" t="s">
        <v>74</v>
      </c>
      <c r="G10" s="2" t="s">
        <v>89</v>
      </c>
      <c r="H10" s="2" t="s">
        <v>100</v>
      </c>
      <c r="O10" s="2" t="s">
        <v>54</v>
      </c>
      <c r="P10" s="13" t="s">
        <v>33</v>
      </c>
      <c r="T10" s="2" t="s">
        <v>65</v>
      </c>
      <c r="U10" s="43" t="s">
        <v>116</v>
      </c>
      <c r="V10" s="43" t="s">
        <v>112</v>
      </c>
      <c r="W10" s="43" t="s">
        <v>113</v>
      </c>
      <c r="X10" s="43" t="s">
        <v>115</v>
      </c>
      <c r="Y10" s="43" t="s">
        <v>117</v>
      </c>
      <c r="AA10" s="37" t="s">
        <v>111</v>
      </c>
      <c r="AB10" s="26" t="s">
        <v>126</v>
      </c>
    </row>
    <row r="11" spans="2:28" x14ac:dyDescent="0.25">
      <c r="B11" s="2" t="s">
        <v>54</v>
      </c>
      <c r="C11" s="2" t="s">
        <v>65</v>
      </c>
      <c r="D11" s="2" t="s">
        <v>63</v>
      </c>
      <c r="E11" s="2" t="s">
        <v>75</v>
      </c>
      <c r="G11" s="2" t="s">
        <v>90</v>
      </c>
      <c r="H11" s="2" t="s">
        <v>101</v>
      </c>
      <c r="O11" s="2" t="s">
        <v>55</v>
      </c>
      <c r="P11" s="13" t="s">
        <v>83</v>
      </c>
      <c r="T11" s="2" t="s">
        <v>66</v>
      </c>
      <c r="U11" s="43" t="s">
        <v>112</v>
      </c>
      <c r="V11" s="43" t="s">
        <v>116</v>
      </c>
      <c r="W11" s="43" t="s">
        <v>115</v>
      </c>
      <c r="X11" s="43" t="s">
        <v>113</v>
      </c>
      <c r="Y11" s="43" t="s">
        <v>114</v>
      </c>
      <c r="AA11" s="37" t="s">
        <v>112</v>
      </c>
      <c r="AB11" s="26" t="s">
        <v>125</v>
      </c>
    </row>
    <row r="12" spans="2:28" x14ac:dyDescent="0.25">
      <c r="B12" s="2" t="s">
        <v>55</v>
      </c>
      <c r="C12" s="2" t="s">
        <v>66</v>
      </c>
      <c r="D12" s="2" t="s">
        <v>60</v>
      </c>
      <c r="E12" s="2" t="s">
        <v>72</v>
      </c>
      <c r="G12" s="2" t="s">
        <v>91</v>
      </c>
      <c r="H12" s="2" t="s">
        <v>104</v>
      </c>
      <c r="O12" s="2" t="s">
        <v>56</v>
      </c>
      <c r="P12" s="13" t="s">
        <v>33</v>
      </c>
      <c r="T12" s="2" t="s">
        <v>67</v>
      </c>
      <c r="U12" s="43" t="s">
        <v>118</v>
      </c>
      <c r="V12" s="43" t="s">
        <v>111</v>
      </c>
      <c r="W12" s="43" t="s">
        <v>114</v>
      </c>
      <c r="X12" s="43" t="s">
        <v>117</v>
      </c>
      <c r="Y12" s="43" t="s">
        <v>115</v>
      </c>
      <c r="AA12" s="37" t="s">
        <v>117</v>
      </c>
      <c r="AB12" s="26" t="s">
        <v>127</v>
      </c>
    </row>
    <row r="13" spans="2:28" x14ac:dyDescent="0.25">
      <c r="B13" s="2" t="s">
        <v>56</v>
      </c>
      <c r="C13" s="2" t="s">
        <v>67</v>
      </c>
      <c r="D13" s="2" t="s">
        <v>61</v>
      </c>
      <c r="E13" s="2" t="s">
        <v>73</v>
      </c>
      <c r="G13" s="2" t="s">
        <v>92</v>
      </c>
      <c r="H13" s="2" t="s">
        <v>99</v>
      </c>
      <c r="O13" s="2" t="s">
        <v>57</v>
      </c>
      <c r="P13" s="13" t="s">
        <v>83</v>
      </c>
      <c r="T13" s="2" t="s">
        <v>68</v>
      </c>
      <c r="U13" s="43" t="s">
        <v>113</v>
      </c>
      <c r="V13" s="43" t="s">
        <v>118</v>
      </c>
      <c r="W13" s="43" t="s">
        <v>117</v>
      </c>
      <c r="X13" s="43" t="s">
        <v>112</v>
      </c>
      <c r="Y13" s="43" t="s">
        <v>111</v>
      </c>
      <c r="AA13" s="37" t="s">
        <v>115</v>
      </c>
      <c r="AB13" s="26" t="s">
        <v>128</v>
      </c>
    </row>
    <row r="14" spans="2:28" x14ac:dyDescent="0.25">
      <c r="B14" s="2" t="s">
        <v>57</v>
      </c>
      <c r="C14" s="2" t="s">
        <v>68</v>
      </c>
      <c r="D14" s="2" t="s">
        <v>47</v>
      </c>
      <c r="E14" s="2" t="s">
        <v>51</v>
      </c>
      <c r="G14" s="2" t="s">
        <v>93</v>
      </c>
      <c r="H14" s="2" t="s">
        <v>98</v>
      </c>
      <c r="O14" s="2" t="s">
        <v>29</v>
      </c>
      <c r="P14" s="13" t="s">
        <v>33</v>
      </c>
      <c r="T14" s="2" t="s">
        <v>69</v>
      </c>
      <c r="U14" s="43" t="s">
        <v>116</v>
      </c>
      <c r="V14" s="43" t="s">
        <v>114</v>
      </c>
      <c r="W14" s="43" t="s">
        <v>111</v>
      </c>
      <c r="X14" s="43" t="s">
        <v>115</v>
      </c>
      <c r="Y14" s="43" t="s">
        <v>117</v>
      </c>
    </row>
    <row r="15" spans="2:28" x14ac:dyDescent="0.25">
      <c r="B15" s="2" t="s">
        <v>29</v>
      </c>
      <c r="C15" s="2" t="s">
        <v>69</v>
      </c>
      <c r="D15" s="2" t="s">
        <v>48</v>
      </c>
      <c r="E15" s="2" t="s">
        <v>52</v>
      </c>
      <c r="G15" s="2" t="s">
        <v>94</v>
      </c>
      <c r="H15" s="2" t="s">
        <v>97</v>
      </c>
      <c r="O15" s="2" t="s">
        <v>58</v>
      </c>
      <c r="P15" s="13" t="s">
        <v>83</v>
      </c>
      <c r="T15" s="2" t="s">
        <v>70</v>
      </c>
      <c r="U15" s="43" t="s">
        <v>114</v>
      </c>
      <c r="V15" s="43" t="s">
        <v>116</v>
      </c>
      <c r="W15" s="43" t="s">
        <v>115</v>
      </c>
      <c r="X15" s="43" t="s">
        <v>111</v>
      </c>
      <c r="Y15" s="43" t="s">
        <v>112</v>
      </c>
    </row>
    <row r="16" spans="2:28" x14ac:dyDescent="0.25">
      <c r="B16" s="2" t="s">
        <v>58</v>
      </c>
      <c r="C16" s="2" t="s">
        <v>70</v>
      </c>
      <c r="D16" s="2" t="s">
        <v>45</v>
      </c>
      <c r="E16" s="2" t="s">
        <v>49</v>
      </c>
      <c r="O16" s="2" t="s">
        <v>59</v>
      </c>
      <c r="P16" s="13" t="s">
        <v>33</v>
      </c>
      <c r="T16" s="2" t="s">
        <v>71</v>
      </c>
      <c r="U16" s="43" t="s">
        <v>118</v>
      </c>
      <c r="V16" s="43" t="s">
        <v>113</v>
      </c>
      <c r="W16" s="43" t="s">
        <v>112</v>
      </c>
      <c r="X16" s="43" t="s">
        <v>117</v>
      </c>
      <c r="Y16" s="43" t="s">
        <v>115</v>
      </c>
    </row>
    <row r="17" spans="2:25" x14ac:dyDescent="0.25">
      <c r="B17" s="2" t="s">
        <v>59</v>
      </c>
      <c r="C17" s="2" t="s">
        <v>71</v>
      </c>
      <c r="D17" s="2" t="s">
        <v>46</v>
      </c>
      <c r="E17" s="2" t="s">
        <v>50</v>
      </c>
      <c r="O17" s="2" t="s">
        <v>60</v>
      </c>
      <c r="P17" s="13" t="s">
        <v>33</v>
      </c>
      <c r="T17" s="2" t="s">
        <v>72</v>
      </c>
      <c r="U17" s="43" t="s">
        <v>113</v>
      </c>
      <c r="V17" s="43" t="s">
        <v>115</v>
      </c>
      <c r="W17" s="43" t="s">
        <v>116</v>
      </c>
      <c r="X17" s="43" t="s">
        <v>112</v>
      </c>
      <c r="Y17" s="43" t="s">
        <v>111</v>
      </c>
    </row>
    <row r="18" spans="2:25" x14ac:dyDescent="0.25">
      <c r="B18" s="2" t="s">
        <v>60</v>
      </c>
      <c r="C18" s="2" t="s">
        <v>72</v>
      </c>
      <c r="D18" s="2" t="s">
        <v>55</v>
      </c>
      <c r="E18" s="2" t="s">
        <v>66</v>
      </c>
      <c r="O18" s="2" t="s">
        <v>61</v>
      </c>
      <c r="P18" s="13" t="s">
        <v>83</v>
      </c>
      <c r="T18" s="2" t="s">
        <v>73</v>
      </c>
      <c r="U18" s="43" t="s">
        <v>117</v>
      </c>
      <c r="V18" s="43" t="s">
        <v>114</v>
      </c>
      <c r="W18" s="43" t="s">
        <v>111</v>
      </c>
      <c r="X18" s="43" t="s">
        <v>118</v>
      </c>
      <c r="Y18" s="43" t="s">
        <v>116</v>
      </c>
    </row>
    <row r="19" spans="2:25" x14ac:dyDescent="0.25">
      <c r="B19" s="2" t="s">
        <v>61</v>
      </c>
      <c r="C19" s="2" t="s">
        <v>73</v>
      </c>
      <c r="D19" s="2" t="s">
        <v>56</v>
      </c>
      <c r="E19" s="2" t="s">
        <v>67</v>
      </c>
      <c r="O19" s="2" t="s">
        <v>62</v>
      </c>
      <c r="P19" s="13" t="s">
        <v>33</v>
      </c>
      <c r="T19" s="2" t="s">
        <v>74</v>
      </c>
      <c r="U19" s="43" t="s">
        <v>114</v>
      </c>
      <c r="V19" s="43" t="s">
        <v>117</v>
      </c>
      <c r="W19" s="43" t="s">
        <v>118</v>
      </c>
      <c r="X19" s="43" t="s">
        <v>111</v>
      </c>
      <c r="Y19" s="43" t="s">
        <v>112</v>
      </c>
    </row>
    <row r="20" spans="2:25" x14ac:dyDescent="0.25">
      <c r="B20" s="2" t="s">
        <v>62</v>
      </c>
      <c r="C20" s="2" t="s">
        <v>74</v>
      </c>
      <c r="D20" s="2" t="s">
        <v>53</v>
      </c>
      <c r="E20" s="2" t="s">
        <v>64</v>
      </c>
      <c r="O20" s="2" t="s">
        <v>63</v>
      </c>
      <c r="P20" s="13" t="s">
        <v>83</v>
      </c>
      <c r="T20" s="2" t="s">
        <v>75</v>
      </c>
      <c r="U20" s="43" t="s">
        <v>115</v>
      </c>
      <c r="V20" s="43" t="s">
        <v>113</v>
      </c>
      <c r="W20" s="43" t="s">
        <v>112</v>
      </c>
      <c r="X20" s="43" t="s">
        <v>116</v>
      </c>
      <c r="Y20" s="43" t="s">
        <v>118</v>
      </c>
    </row>
    <row r="21" spans="2:25" x14ac:dyDescent="0.25">
      <c r="B21" s="2" t="s">
        <v>63</v>
      </c>
      <c r="C21" s="2" t="s">
        <v>75</v>
      </c>
      <c r="D21" s="2" t="s">
        <v>54</v>
      </c>
      <c r="E21" s="2" t="s">
        <v>65</v>
      </c>
    </row>
  </sheetData>
  <mergeCells count="3">
    <mergeCell ref="O4:P4"/>
    <mergeCell ref="T4:X4"/>
    <mergeCell ref="B5:E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AFBD72-7A40-4B00-9CD5-1A25A01BB777}">
  <sheetPr codeName="Feuil2">
    <pageSetUpPr fitToPage="1"/>
  </sheetPr>
  <dimension ref="D1:AI73"/>
  <sheetViews>
    <sheetView showGridLines="0" topLeftCell="F1" workbookViewId="0">
      <selection activeCell="K6" sqref="K6:Z6"/>
    </sheetView>
  </sheetViews>
  <sheetFormatPr baseColWidth="10" defaultColWidth="10.85546875" defaultRowHeight="18.75" x14ac:dyDescent="0.25"/>
  <cols>
    <col min="1" max="3" width="2.7109375" customWidth="1"/>
    <col min="4" max="4" width="10.85546875" style="16"/>
    <col min="5" max="5" width="17.42578125" customWidth="1"/>
    <col min="6" max="6" width="21.140625" style="1" customWidth="1"/>
    <col min="8" max="8" width="14.42578125" customWidth="1"/>
    <col min="9" max="9" width="20.140625" style="81" customWidth="1"/>
    <col min="10" max="10" width="37" customWidth="1"/>
    <col min="11" max="20" width="10.85546875" customWidth="1"/>
    <col min="21" max="21" width="12.42578125" customWidth="1"/>
    <col min="22" max="35" width="10.85546875" customWidth="1"/>
  </cols>
  <sheetData>
    <row r="1" spans="4:35" ht="46.5" customHeight="1" x14ac:dyDescent="0.25"/>
    <row r="2" spans="4:35" ht="45.75" customHeight="1" x14ac:dyDescent="0.25"/>
    <row r="3" spans="4:35" ht="51.75" customHeight="1" x14ac:dyDescent="0.25"/>
    <row r="4" spans="4:35" ht="51.75" customHeight="1" x14ac:dyDescent="0.25"/>
    <row r="5" spans="4:35" ht="19.5" thickBot="1" x14ac:dyDescent="0.3">
      <c r="E5" s="73" t="s">
        <v>137</v>
      </c>
      <c r="J5" s="10"/>
      <c r="K5" s="10"/>
      <c r="L5" s="10"/>
      <c r="M5" s="10"/>
      <c r="N5" s="10"/>
    </row>
    <row r="6" spans="4:35" ht="30.75" thickBot="1" x14ac:dyDescent="0.3">
      <c r="E6" s="85" t="s">
        <v>26</v>
      </c>
      <c r="F6" s="86"/>
      <c r="G6" s="86"/>
      <c r="H6" s="87"/>
      <c r="I6" s="8" t="s">
        <v>149</v>
      </c>
      <c r="J6" s="6" t="s">
        <v>16</v>
      </c>
      <c r="K6" s="90"/>
      <c r="L6" s="91"/>
      <c r="M6" s="92"/>
      <c r="N6" s="93"/>
      <c r="O6" s="92"/>
      <c r="P6" s="92"/>
      <c r="Q6" s="91"/>
      <c r="R6" s="91"/>
      <c r="S6" s="92"/>
      <c r="T6" s="94"/>
      <c r="U6" s="94"/>
      <c r="V6" s="94"/>
      <c r="W6" s="93"/>
      <c r="X6" s="95"/>
      <c r="Y6" s="96"/>
      <c r="Z6" s="96"/>
      <c r="AA6" s="97" t="s">
        <v>157</v>
      </c>
      <c r="AB6" s="98" t="s">
        <v>158</v>
      </c>
      <c r="AC6" s="99" t="s">
        <v>216</v>
      </c>
      <c r="AD6" s="97" t="s">
        <v>216</v>
      </c>
      <c r="AE6" s="97" t="s">
        <v>216</v>
      </c>
      <c r="AF6" s="97" t="s">
        <v>216</v>
      </c>
      <c r="AG6" s="97" t="s">
        <v>216</v>
      </c>
      <c r="AH6" s="97" t="s">
        <v>216</v>
      </c>
      <c r="AI6" s="100" t="s">
        <v>216</v>
      </c>
    </row>
    <row r="7" spans="4:35" x14ac:dyDescent="0.25">
      <c r="D7" s="2">
        <v>1</v>
      </c>
      <c r="E7" s="7"/>
      <c r="F7" s="89"/>
      <c r="G7" s="79"/>
      <c r="H7" s="80" t="str">
        <f>IF(URSEA!$F$5="","",URSEA!$F$5)</f>
        <v/>
      </c>
      <c r="I7" s="82">
        <f>URSEA!$F$6</f>
        <v>0</v>
      </c>
      <c r="J7" s="13" t="s">
        <v>166</v>
      </c>
      <c r="K7" s="18" t="str">
        <f>IF(URSEA!$E$9="","",URSEA!$E$9)</f>
        <v/>
      </c>
      <c r="L7" s="77" t="str">
        <f>IF(URSEA!$F$10="","",URSEA!$F$10)</f>
        <v/>
      </c>
      <c r="M7" s="34" t="str">
        <f>IF(URSEA!$H$9="","",URSEA!$H$9)</f>
        <v/>
      </c>
      <c r="N7" s="63" t="str">
        <f>IF(URSEA!$I$9="","",URSEA!$I$9)</f>
        <v/>
      </c>
      <c r="O7" s="66" t="str">
        <f>IF(URSEA!$K$9="","",URSEA!$K$9)</f>
        <v/>
      </c>
      <c r="P7" s="14" t="str">
        <f>IF(URSEA!$L$9="","",URSEA!$L$9)</f>
        <v/>
      </c>
      <c r="Q7" s="14" t="str">
        <f>IF(URSEA!$M$9="","",URSEA!$M$9)</f>
        <v/>
      </c>
      <c r="R7" s="78" t="str">
        <f>IF(URSEA!$S$13="","",URSEA!$S$13)</f>
        <v/>
      </c>
      <c r="S7" s="62" t="str">
        <f>IF(URSEA!$O$9="","",URSEA!$O$9)</f>
        <v/>
      </c>
      <c r="T7" s="62" t="str">
        <f>IF(URSEA!$P$9="","",URSEA!$P$9)</f>
        <v/>
      </c>
      <c r="U7" s="62" t="str">
        <f>IF(URSEA!$Q$9="","",URSEA!$Q$9)</f>
        <v/>
      </c>
      <c r="V7" s="62" t="str">
        <f>IF(URSEA!$R$9="","",URSEA!$R$9)</f>
        <v/>
      </c>
      <c r="W7" s="20" t="str">
        <f>IF(URSEA!$S$9="","",URSEA!$S$9)</f>
        <v/>
      </c>
      <c r="X7" s="83"/>
      <c r="Y7" s="2"/>
      <c r="Z7" s="2"/>
      <c r="AA7" s="2"/>
      <c r="AB7" s="12"/>
      <c r="AC7" s="11"/>
      <c r="AD7" s="2"/>
      <c r="AE7" s="2"/>
      <c r="AF7" s="2"/>
      <c r="AG7" s="2"/>
      <c r="AH7" s="2"/>
      <c r="AI7" s="2"/>
    </row>
    <row r="8" spans="4:35" x14ac:dyDescent="0.25">
      <c r="D8" s="2">
        <v>2</v>
      </c>
      <c r="E8" s="7"/>
      <c r="F8" s="89"/>
      <c r="G8" s="79"/>
      <c r="H8" s="80" t="str">
        <f>IF(ANTONIO!$F$5="","",ANTONIO!$F$5)</f>
        <v>ANTONIO</v>
      </c>
      <c r="I8" s="82" t="str">
        <f>ANTONIO!$F$6</f>
        <v>Gardien 1</v>
      </c>
      <c r="J8" s="13" t="s">
        <v>166</v>
      </c>
      <c r="K8" s="18" t="str">
        <f>IF(ANTONIO!$E$9="","",ANTONIO!$E$9)</f>
        <v/>
      </c>
      <c r="L8" s="77" t="str">
        <f>IF(ANTONIO!$F$10="","",ANTONIO!$F$10)</f>
        <v/>
      </c>
      <c r="M8" s="34" t="str">
        <f>IF(ANTONIO!$H$9="","",ANTONIO!$H$9)</f>
        <v/>
      </c>
      <c r="N8" s="63" t="str">
        <f>IF(ANTONIO!$I$9="","",ANTONIO!$I$9)</f>
        <v/>
      </c>
      <c r="O8" s="66" t="str">
        <f>IF(ANTONIO!$K$9="","",ANTONIO!$K$9)</f>
        <v>D</v>
      </c>
      <c r="P8" s="14" t="str">
        <f>IF(ANTONIO!$L$9="","",ANTONIO!$L$9)</f>
        <v/>
      </c>
      <c r="Q8" s="14" t="str">
        <f>IF(ANTONIO!$M$9="","",ANTONIO!$M$9)</f>
        <v/>
      </c>
      <c r="R8" s="78" t="str">
        <f>IF(ANTONIO!$S$13="","",ANTONIO!$S$13)</f>
        <v/>
      </c>
      <c r="S8" s="62" t="str">
        <f>IF(ANTONIO!$O$9="","",ANTONIO!$O$9)</f>
        <v/>
      </c>
      <c r="T8" s="62" t="str">
        <f>IF(ANTONIO!$P$9="","",ANTONIO!$P$9)</f>
        <v/>
      </c>
      <c r="U8" s="62" t="str">
        <f>IF(ANTONIO!$Q$9="","",ANTONIO!$Q$9)</f>
        <v/>
      </c>
      <c r="V8" s="62" t="str">
        <f>IF(ANTONIO!$R$9="","",ANTONIO!$R$9)</f>
        <v/>
      </c>
      <c r="W8" s="20" t="str">
        <f>IF(ANTONIO!$S$9="","",ANTONIO!$S$9)</f>
        <v/>
      </c>
      <c r="X8" s="83">
        <v>34540</v>
      </c>
      <c r="Y8" s="2"/>
      <c r="Z8" s="2"/>
      <c r="AA8" s="2"/>
      <c r="AB8" s="12"/>
      <c r="AC8" s="11"/>
      <c r="AD8" s="2"/>
      <c r="AE8" s="2"/>
      <c r="AF8" s="2"/>
      <c r="AG8" s="2"/>
      <c r="AH8" s="2"/>
      <c r="AI8" s="2"/>
    </row>
    <row r="9" spans="4:35" x14ac:dyDescent="0.25">
      <c r="D9" s="2">
        <v>3</v>
      </c>
      <c r="E9" s="7"/>
      <c r="F9" s="89"/>
      <c r="G9" s="79"/>
      <c r="H9" s="80" t="str">
        <f>IF(DIALLO!$F$5="","",DIALLO!$F$5)</f>
        <v>DIALLO</v>
      </c>
      <c r="I9" s="82" t="str">
        <f>DIALLO!$F$6</f>
        <v>Gardien 2</v>
      </c>
      <c r="J9" s="13" t="s">
        <v>166</v>
      </c>
      <c r="K9" s="18" t="str">
        <f>IF(DIALLO!$E$9="","",DIALLO!$E$9)</f>
        <v/>
      </c>
      <c r="L9" s="77" t="str">
        <f>IF(DIALLO!$F$10="","",DIALLO!$F$10)</f>
        <v/>
      </c>
      <c r="M9" s="34" t="str">
        <f>IF(DIALLO!$H$9="","",DIALLO!$H$9)</f>
        <v/>
      </c>
      <c r="N9" s="63" t="str">
        <f>IF(DIALLO!$I$9="","",DIALLO!$I$9)</f>
        <v/>
      </c>
      <c r="O9" s="66" t="str">
        <f>IF(DIALLO!$K$9="","",DIALLO!$K$9)</f>
        <v/>
      </c>
      <c r="P9" s="14" t="str">
        <f>IF(DIALLO!$L$9="","",DIALLO!$L$9)</f>
        <v/>
      </c>
      <c r="Q9" s="14" t="str">
        <f>IF(DIALLO!$M$9="","",DIALLO!$M$9)</f>
        <v/>
      </c>
      <c r="R9" s="78" t="str">
        <f>IF(DIALLO!$S$13="","",DIALLO!$S$13)</f>
        <v/>
      </c>
      <c r="S9" s="62" t="str">
        <f>IF(DIALLO!$O$9="","",DIALLO!$O$9)</f>
        <v/>
      </c>
      <c r="T9" s="62" t="str">
        <f>IF(DIALLO!$P$9="","",DIALLO!$P$9)</f>
        <v/>
      </c>
      <c r="U9" s="62" t="str">
        <f>IF(DIALLO!$Q$9="","",DIALLO!$Q$9)</f>
        <v/>
      </c>
      <c r="V9" s="62" t="str">
        <f>IF(DIALLO!$R$9="","",DIALLO!$R$9)</f>
        <v/>
      </c>
      <c r="W9" s="20" t="str">
        <f>IF(DIALLO!$S$9="","",DIALLO!$S$9)</f>
        <v/>
      </c>
      <c r="X9" s="83">
        <v>36678</v>
      </c>
      <c r="Y9" s="2"/>
      <c r="Z9" s="2"/>
      <c r="AA9" s="2"/>
      <c r="AB9" s="12"/>
      <c r="AC9" s="11"/>
      <c r="AD9" s="2"/>
      <c r="AE9" s="2"/>
      <c r="AF9" s="2"/>
      <c r="AG9" s="2"/>
      <c r="AH9" s="2"/>
      <c r="AI9" s="2"/>
    </row>
    <row r="10" spans="4:35" x14ac:dyDescent="0.25">
      <c r="E10" s="7"/>
      <c r="F10" s="89"/>
      <c r="G10" s="2"/>
      <c r="H10" s="2" t="s">
        <v>2</v>
      </c>
      <c r="I10" s="5"/>
      <c r="J10" s="13"/>
      <c r="K10" s="75"/>
      <c r="L10" s="76"/>
      <c r="M10" s="19"/>
      <c r="N10" s="9"/>
      <c r="O10" s="11"/>
      <c r="P10" s="11"/>
      <c r="Q10" s="2"/>
      <c r="R10" s="45"/>
      <c r="S10" s="11"/>
      <c r="T10" s="2"/>
      <c r="U10" s="2"/>
      <c r="V10" s="2"/>
      <c r="W10" s="12"/>
      <c r="X10" s="83"/>
      <c r="Y10" s="2"/>
      <c r="Z10" s="2"/>
      <c r="AA10" s="2"/>
      <c r="AB10" s="12"/>
      <c r="AC10" s="11"/>
      <c r="AD10" s="2"/>
      <c r="AE10" s="2"/>
      <c r="AF10" s="2"/>
      <c r="AG10" s="2"/>
      <c r="AH10" s="2"/>
      <c r="AI10" s="2"/>
    </row>
    <row r="11" spans="4:35" x14ac:dyDescent="0.25">
      <c r="E11" s="2"/>
      <c r="F11" s="89"/>
      <c r="G11" s="2"/>
      <c r="H11" s="2"/>
      <c r="I11" s="5"/>
      <c r="J11" s="13"/>
      <c r="K11" s="75"/>
      <c r="L11" s="76"/>
      <c r="M11" s="19"/>
      <c r="N11" s="9"/>
      <c r="O11" s="11"/>
      <c r="P11" s="11"/>
      <c r="Q11" s="2"/>
      <c r="R11" s="45"/>
      <c r="S11" s="11"/>
      <c r="T11" s="2"/>
      <c r="U11" s="2"/>
      <c r="V11" s="2"/>
      <c r="W11" s="12"/>
      <c r="X11" s="83"/>
      <c r="Y11" s="2"/>
      <c r="Z11" s="2"/>
      <c r="AA11" s="2"/>
      <c r="AB11" s="12"/>
      <c r="AC11" s="11"/>
      <c r="AD11" s="2"/>
      <c r="AE11" s="2"/>
      <c r="AF11" s="2"/>
      <c r="AG11" s="2"/>
      <c r="AH11" s="2"/>
      <c r="AI11" s="2"/>
    </row>
    <row r="12" spans="4:35" x14ac:dyDescent="0.25">
      <c r="E12" s="2"/>
      <c r="F12" s="89"/>
      <c r="G12" s="2"/>
      <c r="H12" s="2" t="s">
        <v>3</v>
      </c>
      <c r="I12" s="5"/>
      <c r="J12" s="13"/>
      <c r="K12" s="75"/>
      <c r="L12" s="76"/>
      <c r="M12" s="19"/>
      <c r="N12" s="9"/>
      <c r="O12" s="11"/>
      <c r="P12" s="11"/>
      <c r="Q12" s="2"/>
      <c r="R12" s="45"/>
      <c r="S12" s="11"/>
      <c r="T12" s="2"/>
      <c r="U12" s="2"/>
      <c r="V12" s="2"/>
      <c r="W12" s="12"/>
      <c r="X12" s="83"/>
      <c r="Y12" s="2"/>
      <c r="Z12" s="2"/>
      <c r="AA12" s="2"/>
      <c r="AB12" s="12"/>
      <c r="AC12" s="11"/>
      <c r="AD12" s="2"/>
      <c r="AE12" s="2"/>
      <c r="AF12" s="2"/>
      <c r="AG12" s="2"/>
      <c r="AH12" s="2"/>
      <c r="AI12" s="2"/>
    </row>
    <row r="13" spans="4:35" ht="45" x14ac:dyDescent="0.25">
      <c r="D13" s="2">
        <v>4</v>
      </c>
      <c r="E13" s="2"/>
      <c r="F13" s="89"/>
      <c r="G13" s="79"/>
      <c r="H13" s="80" t="str">
        <f>IF(OBERLI!$F$5="","",OBERLI!$F$5)</f>
        <v>OBERLI</v>
      </c>
      <c r="I13" s="82" t="str">
        <f>OBERLI!$F$6</f>
        <v>Latéral Droit
Milieu Défensif
Stoppeur (Déf à 3)</v>
      </c>
      <c r="J13" s="13" t="s">
        <v>166</v>
      </c>
      <c r="K13" s="18" t="str">
        <f>IF(OBERLI!$E$9="","",OBERLI!$E$9)</f>
        <v/>
      </c>
      <c r="L13" s="77" t="str">
        <f>IF(OBERLI!$F$10="","",OBERLI!$F$10)</f>
        <v/>
      </c>
      <c r="M13" s="34" t="str">
        <f>IF(OBERLI!$H$9="","",OBERLI!$H$9)</f>
        <v/>
      </c>
      <c r="N13" s="63" t="str">
        <f>IF(OBERLI!$I$9="","",OBERLI!$I$9)</f>
        <v/>
      </c>
      <c r="O13" s="66" t="str">
        <f>IF(OBERLI!$K$9="","",OBERLI!$K$9)</f>
        <v/>
      </c>
      <c r="P13" s="14" t="str">
        <f>IF(OBERLI!$L$9="","",OBERLI!$L$9)</f>
        <v/>
      </c>
      <c r="Q13" s="14" t="str">
        <f>IF(OBERLI!$M$9="","",OBERLI!$M$9)</f>
        <v/>
      </c>
      <c r="R13" s="78" t="str">
        <f>IF(OBERLI!$S$13="","",OBERLI!$S$13)</f>
        <v/>
      </c>
      <c r="S13" s="62" t="str">
        <f>IF(OBERLI!$O$9="","",OBERLI!$O$9)</f>
        <v/>
      </c>
      <c r="T13" s="62" t="str">
        <f>IF(OBERLI!$P$9="","",OBERLI!$P$9)</f>
        <v/>
      </c>
      <c r="U13" s="62" t="str">
        <f>IF(OBERLI!$Q$9="","",OBERLI!$Q$9)</f>
        <v/>
      </c>
      <c r="V13" s="62" t="str">
        <f>IF(OBERLI!$R$9="","",OBERLI!$R$9)</f>
        <v/>
      </c>
      <c r="W13" s="20" t="str">
        <f>IF(OBERLI!$S$9="","",OBERLI!$S$9)</f>
        <v/>
      </c>
      <c r="X13" s="83">
        <v>35706</v>
      </c>
      <c r="Y13" s="2"/>
      <c r="Z13" s="2"/>
      <c r="AA13" s="2"/>
      <c r="AB13" s="12"/>
      <c r="AC13" s="11"/>
      <c r="AD13" s="2"/>
      <c r="AE13" s="2"/>
      <c r="AF13" s="2"/>
      <c r="AG13" s="2"/>
      <c r="AH13" s="2"/>
      <c r="AI13" s="2"/>
    </row>
    <row r="14" spans="4:35" x14ac:dyDescent="0.25">
      <c r="E14" s="2"/>
      <c r="F14" s="89"/>
      <c r="G14" s="2"/>
      <c r="H14" s="2" t="s">
        <v>4</v>
      </c>
      <c r="I14" s="5"/>
      <c r="J14" s="13"/>
      <c r="K14" s="75"/>
      <c r="L14" s="76"/>
      <c r="M14" s="19"/>
      <c r="N14" s="9"/>
      <c r="O14" s="11"/>
      <c r="P14" s="11"/>
      <c r="Q14" s="2"/>
      <c r="R14" s="45"/>
      <c r="S14" s="11"/>
      <c r="T14" s="2"/>
      <c r="U14" s="2"/>
      <c r="V14" s="2"/>
      <c r="W14" s="12"/>
      <c r="X14" s="83"/>
      <c r="Y14" s="2"/>
      <c r="Z14" s="2"/>
      <c r="AA14" s="2"/>
      <c r="AB14" s="12"/>
      <c r="AC14" s="11"/>
      <c r="AD14" s="2"/>
      <c r="AE14" s="2"/>
      <c r="AF14" s="2"/>
      <c r="AG14" s="2"/>
      <c r="AH14" s="2"/>
      <c r="AI14" s="2"/>
    </row>
    <row r="15" spans="4:35" x14ac:dyDescent="0.25">
      <c r="E15" s="2"/>
      <c r="F15" s="89"/>
      <c r="G15" s="2"/>
      <c r="H15" s="2"/>
      <c r="I15" s="5"/>
      <c r="J15" s="13"/>
      <c r="K15" s="75"/>
      <c r="L15" s="76"/>
      <c r="M15" s="19"/>
      <c r="N15" s="9"/>
      <c r="O15" s="11"/>
      <c r="P15" s="11"/>
      <c r="Q15" s="2"/>
      <c r="R15" s="45"/>
      <c r="S15" s="11"/>
      <c r="T15" s="2"/>
      <c r="U15" s="2"/>
      <c r="V15" s="2"/>
      <c r="W15" s="12"/>
      <c r="X15" s="83"/>
      <c r="Y15" s="2"/>
      <c r="Z15" s="2"/>
      <c r="AA15" s="2"/>
      <c r="AB15" s="12"/>
      <c r="AC15" s="11"/>
      <c r="AD15" s="2"/>
      <c r="AE15" s="2"/>
      <c r="AF15" s="2"/>
      <c r="AG15" s="2"/>
      <c r="AH15" s="2"/>
      <c r="AI15" s="2"/>
    </row>
    <row r="16" spans="4:35" x14ac:dyDescent="0.25">
      <c r="E16" s="2"/>
      <c r="F16" s="89"/>
      <c r="G16" s="2"/>
      <c r="H16" s="2" t="s">
        <v>5</v>
      </c>
      <c r="I16" s="5"/>
      <c r="J16" s="13"/>
      <c r="K16" s="75"/>
      <c r="L16" s="76"/>
      <c r="M16" s="19"/>
      <c r="N16" s="9"/>
      <c r="O16" s="11"/>
      <c r="P16" s="11"/>
      <c r="Q16" s="2"/>
      <c r="R16" s="45"/>
      <c r="S16" s="11"/>
      <c r="T16" s="2"/>
      <c r="U16" s="2"/>
      <c r="V16" s="2"/>
      <c r="W16" s="12"/>
      <c r="X16" s="83"/>
      <c r="Y16" s="2"/>
      <c r="Z16" s="2"/>
      <c r="AA16" s="2"/>
      <c r="AB16" s="12"/>
      <c r="AC16" s="11"/>
      <c r="AD16" s="2"/>
      <c r="AE16" s="2"/>
      <c r="AF16" s="2"/>
      <c r="AG16" s="2"/>
      <c r="AH16" s="2"/>
      <c r="AI16" s="2"/>
    </row>
    <row r="17" spans="4:35" x14ac:dyDescent="0.25">
      <c r="E17" s="2"/>
      <c r="F17" s="89"/>
      <c r="G17" s="2"/>
      <c r="H17" s="2"/>
      <c r="I17" s="5"/>
      <c r="J17" s="13"/>
      <c r="K17" s="75"/>
      <c r="L17" s="76"/>
      <c r="M17" s="19"/>
      <c r="N17" s="9"/>
      <c r="O17" s="11"/>
      <c r="P17" s="11"/>
      <c r="Q17" s="2"/>
      <c r="R17" s="45"/>
      <c r="S17" s="11"/>
      <c r="T17" s="2"/>
      <c r="U17" s="2"/>
      <c r="V17" s="2"/>
      <c r="W17" s="12"/>
      <c r="X17" s="83"/>
      <c r="Y17" s="2"/>
      <c r="Z17" s="2"/>
      <c r="AA17" s="2"/>
      <c r="AB17" s="12"/>
      <c r="AC17" s="11"/>
      <c r="AD17" s="2"/>
      <c r="AE17" s="2"/>
      <c r="AF17" s="2"/>
      <c r="AG17" s="2"/>
      <c r="AH17" s="2"/>
      <c r="AI17" s="2"/>
    </row>
    <row r="18" spans="4:35" x14ac:dyDescent="0.25">
      <c r="E18" s="2"/>
      <c r="F18" s="89"/>
      <c r="G18" s="2"/>
      <c r="H18" s="2"/>
      <c r="I18" s="5"/>
      <c r="J18" s="13"/>
      <c r="K18" s="75"/>
      <c r="L18" s="76"/>
      <c r="M18" s="19"/>
      <c r="N18" s="9"/>
      <c r="O18" s="11"/>
      <c r="P18" s="11"/>
      <c r="Q18" s="2"/>
      <c r="R18" s="45"/>
      <c r="S18" s="11"/>
      <c r="T18" s="2"/>
      <c r="U18" s="2"/>
      <c r="V18" s="2"/>
      <c r="W18" s="12"/>
      <c r="X18" s="83"/>
      <c r="Y18" s="2"/>
      <c r="Z18" s="2"/>
      <c r="AA18" s="2"/>
      <c r="AB18" s="12"/>
      <c r="AC18" s="11"/>
      <c r="AD18" s="2"/>
      <c r="AE18" s="2"/>
      <c r="AF18" s="2"/>
      <c r="AG18" s="2"/>
      <c r="AH18" s="2"/>
      <c r="AI18" s="2"/>
    </row>
    <row r="19" spans="4:35" ht="30" x14ac:dyDescent="0.25">
      <c r="E19" s="2"/>
      <c r="F19" s="89"/>
      <c r="G19" s="2"/>
      <c r="H19" s="2" t="s">
        <v>6</v>
      </c>
      <c r="I19" s="5" t="s">
        <v>40</v>
      </c>
      <c r="J19" s="13"/>
      <c r="K19" s="75"/>
      <c r="L19" s="76"/>
      <c r="M19" s="19"/>
      <c r="N19" s="9"/>
      <c r="O19" s="11"/>
      <c r="P19" s="11"/>
      <c r="Q19" s="2"/>
      <c r="R19" s="45"/>
      <c r="S19" s="11"/>
      <c r="T19" s="2"/>
      <c r="U19" s="2"/>
      <c r="V19" s="2"/>
      <c r="W19" s="12"/>
      <c r="X19" s="83"/>
      <c r="Y19" s="2"/>
      <c r="Z19" s="2"/>
      <c r="AA19" s="2"/>
      <c r="AB19" s="12"/>
      <c r="AC19" s="11"/>
      <c r="AD19" s="2"/>
      <c r="AE19" s="2"/>
      <c r="AF19" s="2"/>
      <c r="AG19" s="2"/>
      <c r="AH19" s="2"/>
      <c r="AI19" s="2"/>
    </row>
    <row r="20" spans="4:35" x14ac:dyDescent="0.25">
      <c r="E20" s="2"/>
      <c r="F20" s="89"/>
      <c r="G20" s="2"/>
      <c r="H20" s="2" t="s">
        <v>8</v>
      </c>
      <c r="I20" s="5" t="s">
        <v>39</v>
      </c>
      <c r="J20" s="13"/>
      <c r="K20" s="75"/>
      <c r="L20" s="76"/>
      <c r="M20" s="19"/>
      <c r="N20" s="9"/>
      <c r="O20" s="11"/>
      <c r="P20" s="11"/>
      <c r="Q20" s="2"/>
      <c r="R20" s="45"/>
      <c r="S20" s="11"/>
      <c r="T20" s="2"/>
      <c r="U20" s="2"/>
      <c r="V20" s="2"/>
      <c r="W20" s="12"/>
      <c r="X20" s="83"/>
      <c r="Y20" s="2"/>
      <c r="Z20" s="2"/>
      <c r="AA20" s="2"/>
      <c r="AB20" s="12"/>
      <c r="AC20" s="11"/>
      <c r="AD20" s="2"/>
      <c r="AE20" s="2"/>
      <c r="AF20" s="2"/>
      <c r="AG20" s="2"/>
      <c r="AH20" s="2"/>
      <c r="AI20" s="2"/>
    </row>
    <row r="21" spans="4:35" x14ac:dyDescent="0.25">
      <c r="E21" s="2"/>
      <c r="F21" s="89"/>
      <c r="G21" s="2"/>
      <c r="H21" s="2"/>
      <c r="I21" s="5"/>
      <c r="J21" s="13"/>
      <c r="K21" s="75"/>
      <c r="L21" s="76"/>
      <c r="M21" s="19"/>
      <c r="N21" s="9"/>
      <c r="O21" s="11"/>
      <c r="P21" s="11"/>
      <c r="Q21" s="2"/>
      <c r="R21" s="45"/>
      <c r="S21" s="11"/>
      <c r="T21" s="2"/>
      <c r="U21" s="2"/>
      <c r="V21" s="2"/>
      <c r="W21" s="12"/>
      <c r="X21" s="83"/>
      <c r="Y21" s="2"/>
      <c r="Z21" s="2"/>
      <c r="AA21" s="2"/>
      <c r="AB21" s="12"/>
      <c r="AC21" s="11"/>
      <c r="AD21" s="2"/>
      <c r="AE21" s="2"/>
      <c r="AF21" s="2"/>
      <c r="AG21" s="2"/>
      <c r="AH21" s="2"/>
      <c r="AI21" s="2"/>
    </row>
    <row r="22" spans="4:35" ht="45" x14ac:dyDescent="0.25">
      <c r="D22" s="2">
        <v>5</v>
      </c>
      <c r="E22" s="2"/>
      <c r="F22" s="89"/>
      <c r="G22" s="79"/>
      <c r="H22" s="80" t="str">
        <f>IF(MULIQI!$F$5="","",MULIQI!$F$5)</f>
        <v>MULIQI</v>
      </c>
      <c r="I22" s="82" t="str">
        <f>MULIQI!$F$6</f>
        <v>Milieu Défensif
Milieu Relayeur
Latéral Gauche</v>
      </c>
      <c r="J22" s="13" t="s">
        <v>166</v>
      </c>
      <c r="K22" s="18" t="str">
        <f>IF(MULIQI!$E$9="","",MULIQI!$E$9)</f>
        <v/>
      </c>
      <c r="L22" s="77" t="str">
        <f>IF(MULIQI!$F$10="","",MULIQI!$F$10)</f>
        <v/>
      </c>
      <c r="M22" s="34" t="str">
        <f>IF(MULIQI!$H$9="","",MULIQI!$H$9)</f>
        <v/>
      </c>
      <c r="N22" s="63" t="str">
        <f>IF(MULIQI!$I$9="","",MULIQI!$I$9)</f>
        <v/>
      </c>
      <c r="O22" s="66" t="str">
        <f>IF(MULIQI!$K$9="","",MULIQI!$K$9)</f>
        <v/>
      </c>
      <c r="P22" s="14" t="str">
        <f>IF(MULIQI!$L$9="","",MULIQI!$L$9)</f>
        <v/>
      </c>
      <c r="Q22" s="14" t="str">
        <f>IF(MULIQI!$M$9="","",MULIQI!$M$9)</f>
        <v/>
      </c>
      <c r="R22" s="78" t="str">
        <f>IF(MULIQI!$S$13="","",MULIQI!$S$13)</f>
        <v/>
      </c>
      <c r="S22" s="62" t="str">
        <f>IF(MULIQI!$O$9="","",MULIQI!$O$9)</f>
        <v/>
      </c>
      <c r="T22" s="62" t="str">
        <f>IF(MULIQI!$P$9="","",MULIQI!$P$9)</f>
        <v/>
      </c>
      <c r="U22" s="62" t="str">
        <f>IF(MULIQI!$Q$9="","",MULIQI!$Q$9)</f>
        <v/>
      </c>
      <c r="V22" s="62" t="str">
        <f>IF(MULIQI!$R$9="","",MULIQI!$R$9)</f>
        <v/>
      </c>
      <c r="W22" s="20" t="str">
        <f>IF(MULIQI!$S$9="","",MULIQI!$S$9)</f>
        <v/>
      </c>
      <c r="X22" s="83">
        <v>37523</v>
      </c>
      <c r="Y22" s="2"/>
      <c r="Z22" s="2"/>
      <c r="AA22" s="2"/>
      <c r="AB22" s="12"/>
      <c r="AC22" s="11"/>
      <c r="AD22" s="2"/>
      <c r="AE22" s="2"/>
      <c r="AF22" s="2"/>
      <c r="AG22" s="2"/>
      <c r="AH22" s="2"/>
      <c r="AI22" s="2"/>
    </row>
    <row r="23" spans="4:35" x14ac:dyDescent="0.25">
      <c r="D23" s="2">
        <v>6</v>
      </c>
      <c r="E23" s="2"/>
      <c r="F23" s="89"/>
      <c r="G23" s="79"/>
      <c r="H23" s="80" t="str">
        <f>IF(PRATS!$F$5="","",PRATS!$F$5)</f>
        <v>PRATS</v>
      </c>
      <c r="I23" s="82" t="str">
        <f>PRATS!$F$6</f>
        <v>Milieu Défensif</v>
      </c>
      <c r="J23" s="13" t="s">
        <v>166</v>
      </c>
      <c r="K23" s="18" t="str">
        <f>IF(PRATS!$E$9="","",PRATS!$E$9)</f>
        <v/>
      </c>
      <c r="L23" s="77" t="str">
        <f>IF(PRATS!$F$10="","",PRATS!$F$10)</f>
        <v/>
      </c>
      <c r="M23" s="34" t="str">
        <f>IF(PRATS!$H$9="","",PRATS!$H$9)</f>
        <v/>
      </c>
      <c r="N23" s="63" t="str">
        <f>IF(PRATS!$I$9="","",PRATS!$I$9)</f>
        <v/>
      </c>
      <c r="O23" s="66" t="str">
        <f>IF(PRATS!$K$9="","",PRATS!$K$9)</f>
        <v/>
      </c>
      <c r="P23" s="14" t="str">
        <f>IF(PRATS!$L$9="","",PRATS!$L$9)</f>
        <v/>
      </c>
      <c r="Q23" s="14" t="str">
        <f>IF(PRATS!$M$9="","",PRATS!$M$9)</f>
        <v/>
      </c>
      <c r="R23" s="78" t="str">
        <f>IF(PRATS!$S$13="","",PRATS!$S$13)</f>
        <v/>
      </c>
      <c r="S23" s="62" t="str">
        <f>IF(PRATS!$O$9="","",PRATS!$O$9)</f>
        <v/>
      </c>
      <c r="T23" s="62" t="str">
        <f>IF(PRATS!$P$9="","",PRATS!$P$9)</f>
        <v/>
      </c>
      <c r="U23" s="62" t="str">
        <f>IF(PRATS!$Q$9="","",PRATS!$Q$9)</f>
        <v/>
      </c>
      <c r="V23" s="62" t="str">
        <f>IF(PRATS!$R$9="","",PRATS!$R$9)</f>
        <v/>
      </c>
      <c r="W23" s="20" t="str">
        <f>IF(PRATS!$S$9="","",PRATS!$S$9)</f>
        <v/>
      </c>
      <c r="X23" s="83">
        <v>37405</v>
      </c>
      <c r="Y23" s="2"/>
      <c r="Z23" s="2"/>
      <c r="AA23" s="2"/>
      <c r="AB23" s="12"/>
      <c r="AC23" s="11"/>
      <c r="AD23" s="2"/>
      <c r="AE23" s="2"/>
      <c r="AF23" s="2"/>
      <c r="AG23" s="2"/>
      <c r="AH23" s="2"/>
      <c r="AI23" s="2"/>
    </row>
    <row r="24" spans="4:35" x14ac:dyDescent="0.25">
      <c r="E24" s="2"/>
      <c r="F24" s="89"/>
      <c r="G24" s="2"/>
      <c r="H24" s="2" t="s">
        <v>10</v>
      </c>
      <c r="I24" s="5"/>
      <c r="J24" s="13"/>
      <c r="K24" s="75"/>
      <c r="L24" s="76"/>
      <c r="M24" s="19"/>
      <c r="N24" s="9"/>
      <c r="O24" s="11"/>
      <c r="P24" s="11"/>
      <c r="Q24" s="2"/>
      <c r="R24" s="45"/>
      <c r="S24" s="11"/>
      <c r="T24" s="2"/>
      <c r="U24" s="2"/>
      <c r="V24" s="2"/>
      <c r="W24" s="12"/>
      <c r="X24" s="83"/>
      <c r="Y24" s="2"/>
      <c r="Z24" s="2"/>
      <c r="AA24" s="2"/>
      <c r="AB24" s="12"/>
      <c r="AC24" s="11"/>
      <c r="AD24" s="2"/>
      <c r="AE24" s="2"/>
      <c r="AF24" s="2"/>
      <c r="AG24" s="2"/>
      <c r="AH24" s="2"/>
      <c r="AI24" s="2"/>
    </row>
    <row r="25" spans="4:35" x14ac:dyDescent="0.25">
      <c r="E25" s="2"/>
      <c r="F25" s="89"/>
      <c r="G25" s="2"/>
      <c r="H25" s="2"/>
      <c r="I25" s="5"/>
      <c r="J25" s="13"/>
      <c r="K25" s="75"/>
      <c r="L25" s="76"/>
      <c r="M25" s="19"/>
      <c r="N25" s="9"/>
      <c r="O25" s="11"/>
      <c r="P25" s="11"/>
      <c r="Q25" s="2"/>
      <c r="R25" s="45"/>
      <c r="S25" s="11"/>
      <c r="T25" s="2"/>
      <c r="U25" s="2"/>
      <c r="V25" s="2"/>
      <c r="W25" s="12"/>
      <c r="X25" s="83"/>
      <c r="Y25" s="2"/>
      <c r="Z25" s="2"/>
      <c r="AA25" s="2"/>
      <c r="AB25" s="12"/>
      <c r="AC25" s="11"/>
      <c r="AD25" s="2"/>
      <c r="AE25" s="2"/>
      <c r="AF25" s="2"/>
      <c r="AG25" s="2"/>
      <c r="AH25" s="2"/>
      <c r="AI25" s="2"/>
    </row>
    <row r="26" spans="4:35" x14ac:dyDescent="0.25">
      <c r="D26" s="2">
        <v>7</v>
      </c>
      <c r="E26" s="2"/>
      <c r="F26" s="89"/>
      <c r="G26" s="79"/>
      <c r="H26" s="80" t="str">
        <f>IF(ELJAOUHARI!$F$5="","",ELJAOUHARI!$F$5)</f>
        <v>EL JAOUHARI</v>
      </c>
      <c r="I26" s="82" t="str">
        <f>ELJAOUHARI!$F$6</f>
        <v>Milieu Offensif</v>
      </c>
      <c r="J26" s="13" t="s">
        <v>166</v>
      </c>
      <c r="K26" s="18" t="str">
        <f>IF(ELJAOUHARI!$E$9="","",ELJAOUHARI!$E$9)</f>
        <v/>
      </c>
      <c r="L26" s="77" t="str">
        <f>IF(ELJAOUHARI!$F$10="","",ELJAOUHARI!$F$10)</f>
        <v/>
      </c>
      <c r="M26" s="34" t="str">
        <f>IF(ELJAOUHARI!$H$9="","",ELJAOUHARI!$H$9)</f>
        <v/>
      </c>
      <c r="N26" s="63" t="str">
        <f>IF(ELJAOUHARI!$I$9="","",ELJAOUHARI!$I$9)</f>
        <v/>
      </c>
      <c r="O26" s="66" t="str">
        <f>IF(ELJAOUHARI!$K$9="","",ELJAOUHARI!$K$9)</f>
        <v/>
      </c>
      <c r="P26" s="14" t="str">
        <f>IF(ELJAOUHARI!$L$9="","",ELJAOUHARI!$L$9)</f>
        <v/>
      </c>
      <c r="Q26" s="14" t="str">
        <f>IF(ELJAOUHARI!$M$9="","",ELJAOUHARI!$M$9)</f>
        <v/>
      </c>
      <c r="R26" s="78" t="str">
        <f>IF(ELJAOUHARI!$S$13="","",ELJAOUHARI!$S$13)</f>
        <v/>
      </c>
      <c r="S26" s="62" t="str">
        <f>IF(ELJAOUHARI!$O$9="","",ELJAOUHARI!$O$9)</f>
        <v/>
      </c>
      <c r="T26" s="62" t="str">
        <f>IF(ELJAOUHARI!$P$9="","",ELJAOUHARI!$P$9)</f>
        <v/>
      </c>
      <c r="U26" s="62" t="str">
        <f>IF(ELJAOUHARI!$Q$9="","",ELJAOUHARI!$Q$9)</f>
        <v/>
      </c>
      <c r="V26" s="62" t="str">
        <f>IF(ELJAOUHARI!$R$9="","",ELJAOUHARI!$R$9)</f>
        <v/>
      </c>
      <c r="W26" s="20" t="str">
        <f>IF(ELJAOUHARI!$S$9="","",ELJAOUHARI!$S$9)</f>
        <v/>
      </c>
      <c r="X26" s="83">
        <v>36235</v>
      </c>
      <c r="Y26" s="2"/>
      <c r="Z26" s="2"/>
      <c r="AA26" s="2"/>
      <c r="AB26" s="12"/>
      <c r="AC26" s="11"/>
      <c r="AD26" s="2"/>
      <c r="AE26" s="2"/>
      <c r="AF26" s="2"/>
      <c r="AG26" s="2"/>
      <c r="AH26" s="2"/>
      <c r="AI26" s="2"/>
    </row>
    <row r="27" spans="4:35" x14ac:dyDescent="0.25">
      <c r="E27" s="2"/>
      <c r="F27" s="89"/>
      <c r="G27" s="2"/>
      <c r="H27" s="2" t="s">
        <v>11</v>
      </c>
      <c r="I27" s="5"/>
      <c r="J27" s="13"/>
      <c r="K27" s="75"/>
      <c r="L27" s="76"/>
      <c r="M27" s="19"/>
      <c r="N27" s="9"/>
      <c r="O27" s="11"/>
      <c r="P27" s="11"/>
      <c r="Q27" s="2"/>
      <c r="R27" s="45"/>
      <c r="S27" s="11"/>
      <c r="T27" s="2"/>
      <c r="U27" s="2"/>
      <c r="V27" s="2"/>
      <c r="W27" s="12"/>
      <c r="X27" s="83"/>
      <c r="Y27" s="2"/>
      <c r="Z27" s="2"/>
      <c r="AA27" s="2"/>
      <c r="AB27" s="12"/>
      <c r="AC27" s="11"/>
      <c r="AD27" s="2"/>
      <c r="AE27" s="2"/>
      <c r="AF27" s="2"/>
      <c r="AG27" s="2"/>
      <c r="AH27" s="2"/>
      <c r="AI27" s="2"/>
    </row>
    <row r="28" spans="4:35" x14ac:dyDescent="0.25">
      <c r="E28" s="2"/>
      <c r="F28" s="89"/>
      <c r="G28" s="2"/>
      <c r="H28" s="2"/>
      <c r="I28" s="5"/>
      <c r="J28" s="13"/>
      <c r="K28" s="75"/>
      <c r="L28" s="76"/>
      <c r="M28" s="19"/>
      <c r="N28" s="9"/>
      <c r="O28" s="11"/>
      <c r="P28" s="11"/>
      <c r="Q28" s="2"/>
      <c r="R28" s="45"/>
      <c r="S28" s="11"/>
      <c r="T28" s="2"/>
      <c r="U28" s="2"/>
      <c r="V28" s="2"/>
      <c r="W28" s="12"/>
      <c r="X28" s="83"/>
      <c r="Y28" s="2"/>
      <c r="Z28" s="2"/>
      <c r="AA28" s="2"/>
      <c r="AB28" s="12"/>
      <c r="AC28" s="11"/>
      <c r="AD28" s="2"/>
      <c r="AE28" s="2"/>
      <c r="AF28" s="2"/>
      <c r="AG28" s="2"/>
      <c r="AH28" s="2"/>
      <c r="AI28" s="2"/>
    </row>
    <row r="29" spans="4:35" ht="30" x14ac:dyDescent="0.25">
      <c r="E29" s="2"/>
      <c r="F29" s="89"/>
      <c r="G29" s="2"/>
      <c r="H29" s="2" t="s">
        <v>35</v>
      </c>
      <c r="I29" s="5" t="s">
        <v>36</v>
      </c>
      <c r="J29" s="13"/>
      <c r="K29" s="75"/>
      <c r="L29" s="76"/>
      <c r="M29" s="19"/>
      <c r="N29" s="9"/>
      <c r="O29" s="11"/>
      <c r="P29" s="11"/>
      <c r="Q29" s="2"/>
      <c r="R29" s="45"/>
      <c r="S29" s="11"/>
      <c r="T29" s="2"/>
      <c r="U29" s="2"/>
      <c r="V29" s="2"/>
      <c r="W29" s="12"/>
      <c r="X29" s="83"/>
      <c r="Y29" s="2"/>
      <c r="Z29" s="2"/>
      <c r="AA29" s="2"/>
      <c r="AB29" s="12"/>
      <c r="AC29" s="11"/>
      <c r="AD29" s="2"/>
      <c r="AE29" s="2"/>
      <c r="AF29" s="2"/>
      <c r="AG29" s="2"/>
      <c r="AH29" s="2"/>
      <c r="AI29" s="2"/>
    </row>
    <row r="30" spans="4:35" ht="30" x14ac:dyDescent="0.25">
      <c r="E30" s="2"/>
      <c r="F30" s="89"/>
      <c r="G30" s="2"/>
      <c r="H30" s="2" t="s">
        <v>37</v>
      </c>
      <c r="I30" s="5" t="s">
        <v>36</v>
      </c>
      <c r="J30" s="13"/>
      <c r="K30" s="75"/>
      <c r="L30" s="76"/>
      <c r="M30" s="19"/>
      <c r="N30" s="9"/>
      <c r="O30" s="11"/>
      <c r="P30" s="11"/>
      <c r="Q30" s="2"/>
      <c r="R30" s="45"/>
      <c r="S30" s="11"/>
      <c r="T30" s="2"/>
      <c r="U30" s="2"/>
      <c r="V30" s="2"/>
      <c r="W30" s="12"/>
      <c r="X30" s="83"/>
      <c r="Y30" s="2"/>
      <c r="Z30" s="2"/>
      <c r="AA30" s="2"/>
      <c r="AB30" s="12"/>
      <c r="AC30" s="11"/>
      <c r="AD30" s="2"/>
      <c r="AE30" s="2"/>
      <c r="AF30" s="2"/>
      <c r="AG30" s="2"/>
      <c r="AH30" s="2"/>
      <c r="AI30" s="2"/>
    </row>
    <row r="31" spans="4:35" x14ac:dyDescent="0.25">
      <c r="E31" s="2"/>
      <c r="F31" s="89"/>
      <c r="G31" s="2"/>
      <c r="H31" s="2"/>
      <c r="I31" s="5"/>
      <c r="J31" s="13"/>
      <c r="K31" s="75"/>
      <c r="L31" s="76"/>
      <c r="M31" s="19"/>
      <c r="N31" s="9"/>
      <c r="O31" s="11"/>
      <c r="P31" s="11"/>
      <c r="Q31" s="2"/>
      <c r="R31" s="45"/>
      <c r="S31" s="11"/>
      <c r="T31" s="2"/>
      <c r="U31" s="2"/>
      <c r="V31" s="2"/>
      <c r="W31" s="12"/>
      <c r="X31" s="83"/>
      <c r="Y31" s="2"/>
      <c r="Z31" s="2"/>
      <c r="AA31" s="2"/>
      <c r="AB31" s="12"/>
      <c r="AC31" s="11"/>
      <c r="AD31" s="2"/>
      <c r="AE31" s="2"/>
      <c r="AF31" s="2"/>
      <c r="AG31" s="2"/>
      <c r="AH31" s="2"/>
      <c r="AI31" s="2"/>
    </row>
    <row r="32" spans="4:35" ht="30" x14ac:dyDescent="0.25">
      <c r="E32" s="2"/>
      <c r="F32" s="89"/>
      <c r="G32" s="2"/>
      <c r="H32" s="2" t="s">
        <v>12</v>
      </c>
      <c r="I32" s="5" t="s">
        <v>41</v>
      </c>
      <c r="J32" s="13"/>
      <c r="K32" s="75"/>
      <c r="L32" s="76"/>
      <c r="M32" s="19"/>
      <c r="N32" s="9"/>
      <c r="O32" s="11"/>
      <c r="P32" s="11"/>
      <c r="Q32" s="2"/>
      <c r="R32" s="45"/>
      <c r="S32" s="11"/>
      <c r="T32" s="2"/>
      <c r="U32" s="2"/>
      <c r="V32" s="2"/>
      <c r="W32" s="12"/>
      <c r="X32" s="83"/>
      <c r="Y32" s="2"/>
      <c r="Z32" s="2"/>
      <c r="AA32" s="2"/>
      <c r="AB32" s="12"/>
      <c r="AC32" s="11"/>
      <c r="AD32" s="2"/>
      <c r="AE32" s="2"/>
      <c r="AF32" s="2"/>
      <c r="AG32" s="2"/>
      <c r="AH32" s="2"/>
      <c r="AI32" s="2"/>
    </row>
    <row r="33" spans="4:35" x14ac:dyDescent="0.25">
      <c r="D33" s="2">
        <v>8</v>
      </c>
      <c r="E33" s="2"/>
      <c r="F33" s="89"/>
      <c r="G33" s="79"/>
      <c r="H33" s="80" t="str">
        <f>IF(NVENDO!$F$5="","",NVENDO!$F$5)</f>
        <v>NVENDO</v>
      </c>
      <c r="I33" s="82" t="str">
        <f>NVENDO!$F$6</f>
        <v>Attaquant</v>
      </c>
      <c r="J33" s="13" t="s">
        <v>166</v>
      </c>
      <c r="K33" s="18" t="str">
        <f>IF(NVENDO!$E$9="","",NVENDO!$E$9)</f>
        <v/>
      </c>
      <c r="L33" s="77" t="str">
        <f>IF(NVENDO!$F$10="","",NVENDO!$F$10)</f>
        <v/>
      </c>
      <c r="M33" s="34" t="str">
        <f>IF(NVENDO!$H$9="","",NVENDO!$H$9)</f>
        <v/>
      </c>
      <c r="N33" s="63" t="str">
        <f>IF(NVENDO!$I$9="","",NVENDO!$I$9)</f>
        <v/>
      </c>
      <c r="O33" s="66" t="str">
        <f>IF(NVENDO!$K$9="","",NVENDO!$K$9)</f>
        <v/>
      </c>
      <c r="P33" s="14" t="str">
        <f>IF(NVENDO!$L$9="","",NVENDO!$L$9)</f>
        <v/>
      </c>
      <c r="Q33" s="14" t="str">
        <f>IF(NVENDO!$M$9="","",NVENDO!$M$9)</f>
        <v/>
      </c>
      <c r="R33" s="78" t="str">
        <f>IF(NVENDO!$S$13="","",NVENDO!$S$13)</f>
        <v/>
      </c>
      <c r="S33" s="62" t="str">
        <f>IF(NVENDO!$O$9="","",NVENDO!$O$9)</f>
        <v/>
      </c>
      <c r="T33" s="62" t="str">
        <f>IF(NVENDO!$P$9="","",NVENDO!$P$9)</f>
        <v/>
      </c>
      <c r="U33" s="62" t="str">
        <f>IF(NVENDO!$Q$9="","",NVENDO!$Q$9)</f>
        <v/>
      </c>
      <c r="V33" s="62" t="str">
        <f>IF(NVENDO!$R$9="","",NVENDO!$R$9)</f>
        <v/>
      </c>
      <c r="W33" s="20" t="str">
        <f>IF(ELEOUET!$S$9="","",ELEOUET!$S$9)</f>
        <v/>
      </c>
      <c r="X33" s="83" t="s">
        <v>200</v>
      </c>
      <c r="Y33" s="2"/>
      <c r="Z33" s="2"/>
      <c r="AA33" s="2"/>
      <c r="AB33" s="12"/>
      <c r="AC33" s="11"/>
      <c r="AD33" s="2"/>
      <c r="AE33" s="2"/>
      <c r="AF33" s="2"/>
      <c r="AG33" s="2"/>
      <c r="AH33" s="2"/>
      <c r="AI33" s="2"/>
    </row>
    <row r="34" spans="4:35" x14ac:dyDescent="0.25">
      <c r="E34" s="2"/>
      <c r="F34" s="89"/>
      <c r="G34" s="2"/>
      <c r="H34" s="2" t="s">
        <v>13</v>
      </c>
      <c r="I34" s="5"/>
      <c r="J34" s="13"/>
      <c r="K34" s="75"/>
      <c r="L34" s="76"/>
      <c r="M34" s="19"/>
      <c r="N34" s="9"/>
      <c r="O34" s="11"/>
      <c r="P34" s="11"/>
      <c r="Q34" s="2"/>
      <c r="R34" s="45"/>
      <c r="S34" s="11"/>
      <c r="T34" s="2"/>
      <c r="U34" s="2"/>
      <c r="V34" s="2"/>
      <c r="W34" s="12"/>
      <c r="X34" s="83"/>
      <c r="Y34" s="2"/>
      <c r="Z34" s="2"/>
      <c r="AA34" s="2"/>
      <c r="AB34" s="12"/>
      <c r="AC34" s="11"/>
      <c r="AD34" s="2"/>
      <c r="AE34" s="2"/>
      <c r="AF34" s="2"/>
      <c r="AG34" s="2"/>
      <c r="AH34" s="2"/>
      <c r="AI34" s="2"/>
    </row>
    <row r="35" spans="4:35" x14ac:dyDescent="0.25">
      <c r="D35" s="2">
        <v>9</v>
      </c>
      <c r="E35" s="2"/>
      <c r="F35" s="89"/>
      <c r="G35" s="79"/>
      <c r="H35" s="80" t="str">
        <f>IF(SAMBA!$F$5="","",SAMBA!$F$5)</f>
        <v>SAMBA</v>
      </c>
      <c r="I35" s="82" t="str">
        <f>SAMBA!$F$6</f>
        <v>Ailier Gauche</v>
      </c>
      <c r="J35" s="13" t="s">
        <v>166</v>
      </c>
      <c r="K35" s="18" t="str">
        <f>IF(SAMBA!$E$9="","",SAMBA!$E$9)</f>
        <v/>
      </c>
      <c r="L35" s="77" t="str">
        <f>IF(SAMBA!$F$10="","",SAMBA!$F$10)</f>
        <v/>
      </c>
      <c r="M35" s="34" t="str">
        <f>IF(SAMBA!$H$9="","",SAMBA!$H$9)</f>
        <v/>
      </c>
      <c r="N35" s="63" t="str">
        <f>IF(SAMBA!$I$9="","",SAMBA!$I$9)</f>
        <v/>
      </c>
      <c r="O35" s="66" t="str">
        <f>IF(SAMBA!$K$9="","",SAMBA!$K$9)</f>
        <v/>
      </c>
      <c r="P35" s="14" t="str">
        <f>IF(SAMBA!$L$9="","",SAMBA!$L$9)</f>
        <v/>
      </c>
      <c r="Q35" s="14" t="str">
        <f>IF(SAMBA!$M$9="","",SAMBA!$M$9)</f>
        <v/>
      </c>
      <c r="R35" s="78" t="str">
        <f>IF(SAMBA!$S$13="","",SAMBA!$S$13)</f>
        <v/>
      </c>
      <c r="S35" s="62" t="str">
        <f>IF(SAMBA!$O$9="","",SAMBA!$O$9)</f>
        <v/>
      </c>
      <c r="T35" s="62" t="str">
        <f>IF(SAMBA!$P$9="","",SAMBA!$P$9)</f>
        <v/>
      </c>
      <c r="U35" s="62" t="str">
        <f>IF(SAMBA!$Q$9="","",SAMBA!$Q$9)</f>
        <v/>
      </c>
      <c r="V35" s="62" t="str">
        <f>IF(SAMBA!$R$9="","",SAMBA!$R$9)</f>
        <v/>
      </c>
      <c r="W35" s="20" t="str">
        <f>IF(ELEOUET!$S$9="","",ELEOUET!$S$9)</f>
        <v/>
      </c>
      <c r="X35" s="83">
        <v>37023</v>
      </c>
      <c r="Y35" s="2"/>
      <c r="Z35" s="2"/>
      <c r="AA35" s="2"/>
      <c r="AB35" s="12"/>
      <c r="AC35" s="11"/>
      <c r="AD35" s="2"/>
      <c r="AE35" s="2"/>
      <c r="AF35" s="2"/>
      <c r="AG35" s="2"/>
      <c r="AH35" s="2"/>
      <c r="AI35" s="2"/>
    </row>
    <row r="36" spans="4:35" ht="30" x14ac:dyDescent="0.25">
      <c r="D36" s="2">
        <v>10</v>
      </c>
      <c r="E36" s="2"/>
      <c r="F36" s="89"/>
      <c r="G36" s="79"/>
      <c r="H36" s="84" t="str">
        <f>IF(MAMADOU_SIMBAKOLI!$F$5="","",MAMADOU_SIMBAKOLI!$F$5)</f>
        <v>MAMADOU
SIMBAKOLI</v>
      </c>
      <c r="I36" s="82" t="str">
        <f>MAMADOU_SIMBAKOLI!$F$6</f>
        <v>Avant Centre</v>
      </c>
      <c r="J36" s="13" t="s">
        <v>166</v>
      </c>
      <c r="K36" s="18" t="str">
        <f>IF(MAMADOU_SIMBAKOLI!$E$9="","",MAMADOU_SIMBAKOLI!$E$9)</f>
        <v/>
      </c>
      <c r="L36" s="77" t="str">
        <f>IF(MAMADOU_SIMBAKOLI!$F$10="","",MAMADOU_SIMBAKOLI!$F$10)</f>
        <v/>
      </c>
      <c r="M36" s="34" t="str">
        <f>IF(MAMADOU_SIMBAKOLI!$H$9="","",MAMADOU_SIMBAKOLI!$H$9)</f>
        <v/>
      </c>
      <c r="N36" s="63" t="str">
        <f>IF(MAMADOU_SIMBAKOLI!$I$9="","",MAMADOU_SIMBAKOLI!$I$9)</f>
        <v/>
      </c>
      <c r="O36" s="66" t="str">
        <f>IF(MAMADOU_SIMBAKOLI!$K$9="","",MAMADOU_SIMBAKOLI!$K$9)</f>
        <v/>
      </c>
      <c r="P36" s="14" t="str">
        <f>IF(MAMADOU_SIMBAKOLI!$L$9="","",MAMADOU_SIMBAKOLI!$L$9)</f>
        <v/>
      </c>
      <c r="Q36" s="14" t="str">
        <f>IF(MAMADOU_SIMBAKOLI!$M$9="","",MAMADOU_SIMBAKOLI!$M$9)</f>
        <v/>
      </c>
      <c r="R36" s="78" t="str">
        <f>IF(MAMADOU_SIMBAKOLI!$S$13="","",MAMADOU_SIMBAKOLI!$S$13)</f>
        <v/>
      </c>
      <c r="S36" s="62" t="str">
        <f>IF(MAMADOU_SIMBAKOLI!$O$9="","",MAMADOU_SIMBAKOLI!$O$9)</f>
        <v/>
      </c>
      <c r="T36" s="62" t="str">
        <f>IF(MAMADOU_SIMBAKOLI!$P$9="","",MAMADOU_SIMBAKOLI!$P$9)</f>
        <v/>
      </c>
      <c r="U36" s="62" t="str">
        <f>IF(MAMADOU_SIMBAKOLI!$Q$9="","",MAMADOU_SIMBAKOLI!$Q$9)</f>
        <v/>
      </c>
      <c r="V36" s="62" t="str">
        <f>IF(MAMADOU_SIMBAKOLI!$R$9="","",MAMADOU_SIMBAKOLI!$R$9)</f>
        <v/>
      </c>
      <c r="W36" s="20" t="str">
        <f>IF(MAMADOU_SIMBAKOLI!$S$9="","",MAMADOU_SIMBAKOLI!$S$9)</f>
        <v/>
      </c>
      <c r="X36" s="83">
        <v>37189</v>
      </c>
      <c r="Y36" s="2"/>
      <c r="Z36" s="2"/>
      <c r="AA36" s="2"/>
      <c r="AB36" s="12"/>
      <c r="AC36" s="11"/>
      <c r="AD36" s="2"/>
      <c r="AE36" s="2"/>
      <c r="AF36" s="2"/>
      <c r="AG36" s="2"/>
      <c r="AH36" s="2"/>
      <c r="AI36" s="2"/>
    </row>
    <row r="37" spans="4:35" x14ac:dyDescent="0.25">
      <c r="D37" s="2">
        <v>11</v>
      </c>
      <c r="E37" s="2"/>
      <c r="F37" s="89"/>
      <c r="G37" s="79"/>
      <c r="H37" s="80" t="str">
        <f>IF(MUNICHI!$F$5="","",MUNICHI!$F$5)</f>
        <v>MUNICHI</v>
      </c>
      <c r="I37" s="82" t="str">
        <f>MUNICHI!$F$6</f>
        <v>Ailier Gauche</v>
      </c>
      <c r="J37" s="13" t="s">
        <v>166</v>
      </c>
      <c r="K37" s="18" t="str">
        <f>IF(MUNICHI!$E$9="","",MUNICHI!$E$9)</f>
        <v/>
      </c>
      <c r="L37" s="77" t="str">
        <f>IF(MUNICHI!$F$10="","",MUNICHI!$F$10)</f>
        <v/>
      </c>
      <c r="M37" s="34" t="str">
        <f>IF(MUNICHI!$H$9="","",MUNICHI!$H$9)</f>
        <v/>
      </c>
      <c r="N37" s="63" t="str">
        <f>IF(MUNICHI!$I$9="","",MUNICHI!$I$9)</f>
        <v/>
      </c>
      <c r="O37" s="66" t="str">
        <f>IF(MUNICHI!$K$9="","",MUNICHI!$K$9)</f>
        <v/>
      </c>
      <c r="P37" s="14" t="str">
        <f>IF(MUNICHI!$L$9="","",MUNICHI!$L$9)</f>
        <v/>
      </c>
      <c r="Q37" s="14" t="str">
        <f>IF(MUNICHI!$M$9="","",MUNICHI!$M$9)</f>
        <v/>
      </c>
      <c r="R37" s="78" t="str">
        <f>IF(MUNICHI!$S$13="","",MUNICHI!$S$13)</f>
        <v/>
      </c>
      <c r="S37" s="62" t="str">
        <f>IF(MUNICHI!$O$9="","",MUNICHI!$O$9)</f>
        <v/>
      </c>
      <c r="T37" s="62" t="str">
        <f>IF(MUNICHI!$P$9="","",MUNICHI!$P$9)</f>
        <v/>
      </c>
      <c r="U37" s="62" t="str">
        <f>IF(MUNICHI!$Q$9="","",MUNICHI!$Q$9)</f>
        <v/>
      </c>
      <c r="V37" s="62" t="str">
        <f>IF(MUNICHI!$R$9="","",MUNICHI!$R$9)</f>
        <v/>
      </c>
      <c r="W37" s="20" t="str">
        <f>IF(ELEOUET!$S$9="","",ELEOUET!$S$9)</f>
        <v/>
      </c>
      <c r="X37" s="83">
        <v>37463</v>
      </c>
      <c r="Y37" s="2"/>
      <c r="Z37" s="2"/>
      <c r="AA37" s="2"/>
      <c r="AB37" s="12"/>
      <c r="AC37" s="11"/>
      <c r="AD37" s="2"/>
      <c r="AE37" s="2"/>
      <c r="AF37" s="2"/>
      <c r="AG37" s="2"/>
      <c r="AH37" s="2"/>
      <c r="AI37" s="2"/>
    </row>
    <row r="38" spans="4:35" ht="43.5" customHeight="1" x14ac:dyDescent="0.25">
      <c r="D38" s="2">
        <v>12</v>
      </c>
      <c r="E38" s="2"/>
      <c r="F38" s="89"/>
      <c r="G38" s="79"/>
      <c r="H38" s="80" t="str">
        <f>IF(ELEOUET!$F$5="","",ELEOUET!$F$5)</f>
        <v>ELEOUET</v>
      </c>
      <c r="I38" s="82" t="str">
        <f>ELEOUET!$F$6</f>
        <v>Ailier Droit
Ailier Gauche
Avant Centre</v>
      </c>
      <c r="J38" s="13" t="s">
        <v>166</v>
      </c>
      <c r="K38" s="18" t="str">
        <f>IF(ELEOUET!$E$9="","",ELEOUET!$E$9)</f>
        <v/>
      </c>
      <c r="L38" s="77" t="str">
        <f>IF(ELEOUET!$F$10="","",ELEOUET!$F$10)</f>
        <v/>
      </c>
      <c r="M38" s="34" t="str">
        <f>IF(ELEOUET!$H$9="","",ELEOUET!$H$9)</f>
        <v/>
      </c>
      <c r="N38" s="63" t="str">
        <f>IF(ELEOUET!$I$9="","",ELEOUET!$I$9)</f>
        <v/>
      </c>
      <c r="O38" s="66" t="str">
        <f>IF(ELEOUET!$K$9="","",ELEOUET!$K$9)</f>
        <v/>
      </c>
      <c r="P38" s="14" t="str">
        <f>IF(ELEOUET!$L$9="","",ELEOUET!$L$9)</f>
        <v/>
      </c>
      <c r="Q38" s="14" t="str">
        <f>IF(ELEOUET!$M$9="","",ELEOUET!$M$9)</f>
        <v/>
      </c>
      <c r="R38" s="78" t="str">
        <f>IF(ELEOUET!$S$13="","",ELEOUET!$S$13)</f>
        <v/>
      </c>
      <c r="S38" s="62" t="str">
        <f>IF(ELEOUET!$O$9="","",ELEOUET!$O$9)</f>
        <v/>
      </c>
      <c r="T38" s="62" t="str">
        <f>IF(ELEOUET!$P$9="","",ELEOUET!$P$9)</f>
        <v/>
      </c>
      <c r="U38" s="62" t="str">
        <f>IF(ELEOUET!$Q$9="","",ELEOUET!$Q$9)</f>
        <v/>
      </c>
      <c r="V38" s="62" t="str">
        <f>IF(ELEOUET!$R$9="","",ELEOUET!$R$9)</f>
        <v/>
      </c>
      <c r="W38" s="20" t="str">
        <f>IF(ELEOUET!$S$9="","",ELEOUET!$S$9)</f>
        <v/>
      </c>
      <c r="X38" s="83">
        <v>34544</v>
      </c>
      <c r="Y38" s="2"/>
      <c r="Z38" s="2"/>
      <c r="AA38" s="2"/>
      <c r="AB38" s="12"/>
      <c r="AC38" s="11"/>
      <c r="AD38" s="2"/>
      <c r="AE38" s="2"/>
      <c r="AF38" s="2"/>
      <c r="AG38" s="2"/>
      <c r="AH38" s="2"/>
      <c r="AI38" s="2"/>
    </row>
    <row r="39" spans="4:35" x14ac:dyDescent="0.25">
      <c r="E39" s="2"/>
      <c r="F39" s="89"/>
      <c r="G39" s="2"/>
      <c r="H39" s="2"/>
      <c r="I39" s="5"/>
      <c r="J39" s="13"/>
      <c r="K39" s="75"/>
      <c r="L39" s="76"/>
      <c r="M39" s="19"/>
      <c r="N39" s="9"/>
      <c r="O39" s="11"/>
      <c r="P39" s="11"/>
      <c r="Q39" s="2"/>
      <c r="R39" s="45"/>
      <c r="S39" s="11"/>
      <c r="T39" s="2"/>
      <c r="U39" s="2"/>
      <c r="V39" s="2"/>
      <c r="W39" s="12"/>
      <c r="X39" s="83"/>
      <c r="Y39" s="2"/>
      <c r="Z39" s="2"/>
      <c r="AA39" s="2"/>
      <c r="AB39" s="12"/>
      <c r="AC39" s="11"/>
      <c r="AD39" s="2"/>
      <c r="AE39" s="2"/>
      <c r="AF39" s="2"/>
      <c r="AG39" s="2"/>
      <c r="AH39" s="2"/>
      <c r="AI39" s="2"/>
    </row>
    <row r="40" spans="4:35" x14ac:dyDescent="0.25">
      <c r="D40" s="2">
        <v>13</v>
      </c>
      <c r="E40" s="2"/>
      <c r="F40" s="89"/>
      <c r="G40" s="79"/>
      <c r="H40" s="80" t="str">
        <f>IF(BOLAY!$F$5="","",BOLAY!$F$5)</f>
        <v>BOLAY</v>
      </c>
      <c r="I40" s="82" t="str">
        <f>BOLAY!$F$6</f>
        <v>STAFF</v>
      </c>
      <c r="J40" s="13" t="s">
        <v>166</v>
      </c>
      <c r="K40" s="18" t="str">
        <f>IF(BOLAY!$E$9="","",BOLAY!$E$9)</f>
        <v/>
      </c>
      <c r="L40" s="77" t="str">
        <f>IF(BOLAY!$F$10="","",BOLAY!$F$10)</f>
        <v/>
      </c>
      <c r="M40" s="34" t="str">
        <f>IF(BOLAY!$H$9="","",BOLAY!$H$9)</f>
        <v/>
      </c>
      <c r="N40" s="63" t="str">
        <f>IF(BOLAY!$I$9="","",BOLAY!$I$9)</f>
        <v/>
      </c>
      <c r="O40" s="66" t="str">
        <f>IF(BOLAY!$K$9="","",BOLAY!$K$9)</f>
        <v/>
      </c>
      <c r="P40" s="14" t="str">
        <f>IF(BOLAY!$L$9="","",BOLAY!$L$9)</f>
        <v/>
      </c>
      <c r="Q40" s="14" t="str">
        <f>IF(BOLAY!$M$9="","",BOLAY!$M$9)</f>
        <v/>
      </c>
      <c r="R40" s="78" t="str">
        <f>IF(BOLAY!$S$13="","",BOLAY!$S$13)</f>
        <v/>
      </c>
      <c r="S40" s="62" t="str">
        <f>IF(BOLAY!$O$9="","",BOLAY!$O$9)</f>
        <v/>
      </c>
      <c r="T40" s="62" t="str">
        <f>IF(BOLAY!$P$9="","",BOLAY!$P$9)</f>
        <v/>
      </c>
      <c r="U40" s="62" t="str">
        <f>IF(BOLAY!$Q$9="","",BOLAY!$Q$9)</f>
        <v/>
      </c>
      <c r="V40" s="62" t="str">
        <f>IF(BOLAY!$R$9="","",BOLAY!$R$9)</f>
        <v/>
      </c>
      <c r="W40" s="20" t="str">
        <f>IF(BOLAY!$S$9="","",BOLAY!$S$9)</f>
        <v/>
      </c>
      <c r="X40" s="83"/>
      <c r="Y40" s="2"/>
      <c r="Z40" s="2"/>
      <c r="AA40" s="2"/>
      <c r="AB40" s="12"/>
      <c r="AC40" s="11"/>
      <c r="AD40" s="2"/>
      <c r="AE40" s="2"/>
      <c r="AF40" s="2"/>
      <c r="AG40" s="2"/>
      <c r="AH40" s="2"/>
      <c r="AI40" s="2"/>
    </row>
    <row r="41" spans="4:35" x14ac:dyDescent="0.25">
      <c r="D41" s="2">
        <v>14</v>
      </c>
      <c r="E41" s="2"/>
      <c r="F41" s="89"/>
      <c r="G41" s="79"/>
      <c r="H41" s="80" t="str">
        <f>IF(SANCHEZ!$F$5="","",SANCHEZ!$F$5)</f>
        <v>SANCHEZ</v>
      </c>
      <c r="I41" s="82" t="str">
        <f>SANCHEZ!$F$6</f>
        <v>STAFF</v>
      </c>
      <c r="J41" s="13" t="s">
        <v>166</v>
      </c>
      <c r="K41" s="18" t="str">
        <f>IF(SANCHEZ!$E$9="","",SANCHEZ!$E$9)</f>
        <v/>
      </c>
      <c r="L41" s="77" t="str">
        <f>IF(SANCHEZ!$F$10="","",SANCHEZ!$F$10)</f>
        <v/>
      </c>
      <c r="M41" s="34" t="str">
        <f>IF(SANCHEZ!$H$9="","",SANCHEZ!$H$9)</f>
        <v/>
      </c>
      <c r="N41" s="63" t="str">
        <f>IF(SANCHEZ!$I$9="","",SANCHEZ!$I$9)</f>
        <v/>
      </c>
      <c r="O41" s="66" t="str">
        <f>IF(SANCHEZ!$K$9="","",SANCHEZ!$K$9)</f>
        <v/>
      </c>
      <c r="P41" s="14" t="str">
        <f>IF(SANCHEZ!$L$9="","",SANCHEZ!$L$9)</f>
        <v/>
      </c>
      <c r="Q41" s="14" t="str">
        <f>IF(SANCHEZ!$M$9="","",SANCHEZ!$M$9)</f>
        <v/>
      </c>
      <c r="R41" s="78" t="str">
        <f>IF(SANCHEZ!$S$13="","",SANCHEZ!$S$13)</f>
        <v/>
      </c>
      <c r="S41" s="62" t="str">
        <f>IF(SANCHEZ!$O$9="","",SANCHEZ!$O$9)</f>
        <v/>
      </c>
      <c r="T41" s="62" t="str">
        <f>IF(SANCHEZ!$P$9="","",SANCHEZ!$P$9)</f>
        <v/>
      </c>
      <c r="U41" s="62" t="str">
        <f>IF(SANCHEZ!$Q$9="","",SANCHEZ!$Q$9)</f>
        <v/>
      </c>
      <c r="V41" s="62" t="str">
        <f>IF(SANCHEZ!$R$9="","",SANCHEZ!$R$9)</f>
        <v/>
      </c>
      <c r="W41" s="20" t="str">
        <f>IF(SANCHEZ!$S$9="","",SANCHEZ!$S$9)</f>
        <v/>
      </c>
      <c r="X41" s="83"/>
      <c r="Y41" s="2"/>
      <c r="Z41" s="2"/>
      <c r="AA41" s="2"/>
      <c r="AB41" s="12"/>
      <c r="AC41" s="11"/>
      <c r="AD41" s="2"/>
      <c r="AE41" s="2"/>
      <c r="AF41" s="2"/>
      <c r="AG41" s="2"/>
      <c r="AH41" s="2"/>
      <c r="AI41" s="2"/>
    </row>
    <row r="42" spans="4:35" x14ac:dyDescent="0.25">
      <c r="D42" s="2">
        <v>15</v>
      </c>
      <c r="E42" s="2"/>
      <c r="F42" s="89"/>
      <c r="G42" s="79"/>
      <c r="H42" s="80" t="str">
        <f>IF(SALLY!$F$5="","",SALLY!$F$5)</f>
        <v>SALLY</v>
      </c>
      <c r="I42" s="82" t="str">
        <f>SALLY!$F$6</f>
        <v>STAFF</v>
      </c>
      <c r="J42" s="13" t="s">
        <v>166</v>
      </c>
      <c r="K42" s="18" t="str">
        <f>IF(SALLY!$E$9="","",SALLY!$E$9)</f>
        <v/>
      </c>
      <c r="L42" s="77" t="str">
        <f>IF(SALLY!$F$10="","",SALLY!$F$10)</f>
        <v/>
      </c>
      <c r="M42" s="34" t="str">
        <f>IF(SALLY!$H$9="","",SALLY!$H$9)</f>
        <v/>
      </c>
      <c r="N42" s="63" t="str">
        <f>IF(SALLY!$I$9="","",SALLY!$I$9)</f>
        <v/>
      </c>
      <c r="O42" s="66" t="str">
        <f>IF(SALLY!$K$9="","",SALLY!$K$9)</f>
        <v/>
      </c>
      <c r="P42" s="14" t="str">
        <f>IF(SALLY!$L$9="","",SALLY!$L$9)</f>
        <v/>
      </c>
      <c r="Q42" s="14" t="str">
        <f>IF(SALLY!$M$9="","",SALLY!$M$9)</f>
        <v/>
      </c>
      <c r="R42" s="78" t="str">
        <f>IF(SALLY!$S$13="","",SALLY!$S$13)</f>
        <v/>
      </c>
      <c r="S42" s="62" t="str">
        <f>IF(SALLY!$O$9="","",SALLY!$O$9)</f>
        <v/>
      </c>
      <c r="T42" s="62" t="str">
        <f>IF(SALLY!$P$9="","",SALLY!$P$9)</f>
        <v/>
      </c>
      <c r="U42" s="62" t="str">
        <f>IF(SALLY!$Q$9="","",SALLY!$Q$9)</f>
        <v/>
      </c>
      <c r="V42" s="62" t="str">
        <f>IF(SALLY!$R$9="","",SALLY!$R$9)</f>
        <v/>
      </c>
      <c r="W42" s="20" t="str">
        <f>IF(SALLY!$S$9="","",SALLY!$S$9)</f>
        <v/>
      </c>
      <c r="X42" s="83"/>
      <c r="Y42" s="2"/>
      <c r="Z42" s="2"/>
      <c r="AA42" s="2"/>
      <c r="AB42" s="12"/>
      <c r="AC42" s="11"/>
      <c r="AD42" s="2"/>
      <c r="AE42" s="2"/>
      <c r="AF42" s="2"/>
      <c r="AG42" s="2"/>
      <c r="AH42" s="2"/>
      <c r="AI42" s="2"/>
    </row>
    <row r="43" spans="4:35" x14ac:dyDescent="0.25">
      <c r="D43" s="2">
        <v>16</v>
      </c>
      <c r="E43" s="2"/>
      <c r="F43" s="89"/>
      <c r="G43" s="79"/>
      <c r="H43" s="80" t="str">
        <f>IF(VIGNALLY!$F$5="","",VIGNALLY!$F$5)</f>
        <v>VIGNALLY</v>
      </c>
      <c r="I43" s="82" t="str">
        <f>VIGNALLY!$F$6</f>
        <v>STAFF</v>
      </c>
      <c r="J43" s="13" t="s">
        <v>166</v>
      </c>
      <c r="K43" s="18" t="str">
        <f>IF(VIGNALLY!$E$9="","",VIGNALLY!$E$9)</f>
        <v/>
      </c>
      <c r="L43" s="77" t="str">
        <f>IF(VIGNALLY!$F$10="","",VIGNALLY!$F$10)</f>
        <v/>
      </c>
      <c r="M43" s="34" t="str">
        <f>IF(VIGNALLY!$H$9="","",VIGNALLY!$H$9)</f>
        <v/>
      </c>
      <c r="N43" s="63" t="str">
        <f>IF(VIGNALLY!$I$9="","",VIGNALLY!$I$9)</f>
        <v/>
      </c>
      <c r="O43" s="66" t="str">
        <f>IF(VIGNALLY!$K$9="","",VIGNALLY!$K$9)</f>
        <v/>
      </c>
      <c r="P43" s="14" t="str">
        <f>IF(VIGNALLY!$L$9="","",VIGNALLY!$L$9)</f>
        <v/>
      </c>
      <c r="Q43" s="14" t="str">
        <f>IF(VIGNALLY!$M$9="","",VIGNALLY!$M$9)</f>
        <v/>
      </c>
      <c r="R43" s="78" t="str">
        <f>IF(VIGNALLY!$S$13="","",VIGNALLY!$S$13)</f>
        <v/>
      </c>
      <c r="S43" s="62" t="str">
        <f>IF(VIGNALLY!$O$9="","",VIGNALLY!$O$9)</f>
        <v/>
      </c>
      <c r="T43" s="62" t="str">
        <f>IF(VIGNALLY!$P$9="","",VIGNALLY!$P$9)</f>
        <v/>
      </c>
      <c r="U43" s="62" t="str">
        <f>IF(VIGNALLY!$Q$9="","",VIGNALLY!$Q$9)</f>
        <v/>
      </c>
      <c r="V43" s="62" t="str">
        <f>IF(VIGNALLY!$R$9="","",VIGNALLY!$R$9)</f>
        <v/>
      </c>
      <c r="W43" s="20" t="str">
        <f>IF(VIGNALLY!$S$9="","",VIGNALLY!$S$9)</f>
        <v/>
      </c>
      <c r="X43" s="83"/>
      <c r="Y43" s="2"/>
      <c r="Z43" s="2"/>
      <c r="AA43" s="2"/>
      <c r="AB43" s="12"/>
      <c r="AC43" s="11"/>
      <c r="AD43" s="2"/>
      <c r="AE43" s="2"/>
      <c r="AF43" s="2"/>
      <c r="AG43" s="2"/>
      <c r="AH43" s="2"/>
      <c r="AI43" s="2"/>
    </row>
    <row r="44" spans="4:35" x14ac:dyDescent="0.25">
      <c r="E44" s="2"/>
      <c r="F44" s="5"/>
      <c r="G44" s="2"/>
      <c r="H44" s="2"/>
      <c r="I44" s="5"/>
      <c r="J44" s="13"/>
      <c r="K44" s="75"/>
      <c r="L44" s="76"/>
      <c r="M44" s="19"/>
      <c r="N44" s="9"/>
      <c r="O44" s="11"/>
      <c r="P44" s="11"/>
      <c r="Q44" s="2"/>
      <c r="R44" s="45"/>
      <c r="S44" s="11"/>
      <c r="T44" s="2"/>
      <c r="U44" s="2"/>
      <c r="V44" s="2"/>
      <c r="W44" s="12"/>
      <c r="X44" s="83"/>
      <c r="Y44" s="2"/>
      <c r="Z44" s="2"/>
      <c r="AA44" s="2"/>
      <c r="AB44" s="12"/>
      <c r="AC44" s="11"/>
      <c r="AD44" s="2"/>
      <c r="AE44" s="2"/>
      <c r="AF44" s="2"/>
      <c r="AG44" s="2"/>
      <c r="AH44" s="2"/>
      <c r="AI44" s="2"/>
    </row>
    <row r="45" spans="4:35" x14ac:dyDescent="0.25">
      <c r="E45" s="2"/>
      <c r="F45" s="5"/>
      <c r="G45" s="2"/>
      <c r="H45" s="2" t="s">
        <v>20</v>
      </c>
      <c r="I45" s="5"/>
      <c r="J45" s="13"/>
      <c r="K45" s="75"/>
      <c r="L45" s="76"/>
      <c r="M45" s="19"/>
      <c r="N45" s="9"/>
      <c r="O45" s="11"/>
      <c r="P45" s="11"/>
      <c r="Q45" s="2"/>
      <c r="R45" s="45"/>
      <c r="S45" s="11"/>
      <c r="T45" s="2"/>
      <c r="U45" s="2"/>
      <c r="V45" s="2"/>
      <c r="W45" s="12"/>
      <c r="X45" s="83"/>
      <c r="Y45" s="2"/>
      <c r="Z45" s="2"/>
      <c r="AA45" s="2"/>
      <c r="AB45" s="12"/>
      <c r="AC45" s="11"/>
      <c r="AD45" s="2"/>
      <c r="AE45" s="2"/>
      <c r="AF45" s="2"/>
      <c r="AG45" s="2"/>
      <c r="AH45" s="2"/>
      <c r="AI45" s="2"/>
    </row>
    <row r="46" spans="4:35" x14ac:dyDescent="0.25">
      <c r="E46" s="2"/>
      <c r="F46" s="5"/>
      <c r="G46" s="2"/>
      <c r="H46" s="2"/>
      <c r="I46" s="5"/>
      <c r="J46" s="13"/>
      <c r="K46" s="75"/>
      <c r="L46" s="76"/>
      <c r="M46" s="19"/>
      <c r="N46" s="9"/>
      <c r="O46" s="11"/>
      <c r="P46" s="11"/>
      <c r="Q46" s="2"/>
      <c r="R46" s="45"/>
      <c r="S46" s="11"/>
      <c r="T46" s="2"/>
      <c r="U46" s="2"/>
      <c r="V46" s="2"/>
      <c r="W46" s="12"/>
      <c r="X46" s="83"/>
      <c r="Y46" s="2"/>
      <c r="Z46" s="2"/>
      <c r="AA46" s="2"/>
      <c r="AB46" s="12"/>
      <c r="AC46" s="11"/>
      <c r="AD46" s="2"/>
      <c r="AE46" s="2"/>
      <c r="AF46" s="2"/>
      <c r="AG46" s="2"/>
      <c r="AH46" s="2"/>
      <c r="AI46" s="2"/>
    </row>
    <row r="47" spans="4:35" x14ac:dyDescent="0.25">
      <c r="E47" s="2"/>
      <c r="F47" s="5"/>
      <c r="G47" s="2"/>
      <c r="H47" s="2"/>
      <c r="I47" s="5"/>
      <c r="J47" s="13"/>
      <c r="K47" s="75"/>
      <c r="L47" s="76"/>
      <c r="M47" s="19"/>
      <c r="N47" s="9"/>
      <c r="O47" s="11"/>
      <c r="P47" s="11"/>
      <c r="Q47" s="2"/>
      <c r="R47" s="45"/>
      <c r="S47" s="11"/>
      <c r="T47" s="2"/>
      <c r="U47" s="2"/>
      <c r="V47" s="2"/>
      <c r="W47" s="12"/>
      <c r="X47" s="83"/>
      <c r="Y47" s="2"/>
      <c r="Z47" s="2"/>
      <c r="AA47" s="2"/>
      <c r="AB47" s="12"/>
      <c r="AC47" s="11"/>
      <c r="AD47" s="2"/>
      <c r="AE47" s="2"/>
      <c r="AF47" s="2"/>
      <c r="AG47" s="2"/>
      <c r="AH47" s="2"/>
      <c r="AI47" s="2"/>
    </row>
    <row r="48" spans="4:35" x14ac:dyDescent="0.25">
      <c r="E48" s="2"/>
      <c r="F48" s="5"/>
      <c r="G48" s="2"/>
      <c r="H48" s="2" t="s">
        <v>22</v>
      </c>
      <c r="I48" s="5"/>
      <c r="J48" s="13"/>
      <c r="K48" s="75"/>
      <c r="L48" s="76"/>
      <c r="M48" s="19"/>
      <c r="N48" s="9"/>
      <c r="O48" s="11"/>
      <c r="P48" s="11"/>
      <c r="Q48" s="2"/>
      <c r="R48" s="45"/>
      <c r="S48" s="11"/>
      <c r="T48" s="2"/>
      <c r="U48" s="2"/>
      <c r="V48" s="2"/>
      <c r="W48" s="12"/>
      <c r="X48" s="83"/>
      <c r="Y48" s="2"/>
      <c r="Z48" s="2"/>
      <c r="AA48" s="2"/>
      <c r="AB48" s="12"/>
      <c r="AC48" s="11"/>
      <c r="AD48" s="2"/>
      <c r="AE48" s="2"/>
      <c r="AF48" s="2"/>
      <c r="AG48" s="2"/>
      <c r="AH48" s="2"/>
      <c r="AI48" s="2"/>
    </row>
    <row r="49" spans="4:35" x14ac:dyDescent="0.25">
      <c r="E49" s="2"/>
      <c r="F49" s="5"/>
      <c r="G49" s="2"/>
      <c r="H49" s="2" t="s">
        <v>23</v>
      </c>
      <c r="I49" s="5"/>
      <c r="J49" s="13"/>
      <c r="K49" s="75"/>
      <c r="L49" s="76"/>
      <c r="M49" s="19"/>
      <c r="N49" s="9"/>
      <c r="O49" s="11"/>
      <c r="P49" s="11"/>
      <c r="Q49" s="2"/>
      <c r="R49" s="45"/>
      <c r="S49" s="11"/>
      <c r="T49" s="2"/>
      <c r="U49" s="2"/>
      <c r="V49" s="2"/>
      <c r="W49" s="12"/>
      <c r="X49" s="83"/>
      <c r="Y49" s="2"/>
      <c r="Z49" s="2"/>
      <c r="AA49" s="2"/>
      <c r="AB49" s="12"/>
      <c r="AC49" s="11"/>
      <c r="AD49" s="2"/>
      <c r="AE49" s="2"/>
      <c r="AF49" s="2"/>
      <c r="AG49" s="2"/>
      <c r="AH49" s="2"/>
      <c r="AI49" s="2"/>
    </row>
    <row r="50" spans="4:35" x14ac:dyDescent="0.25">
      <c r="E50" s="2"/>
      <c r="F50" s="5"/>
      <c r="G50" s="2"/>
      <c r="H50" s="2" t="s">
        <v>24</v>
      </c>
      <c r="I50" s="5"/>
      <c r="J50" s="13"/>
      <c r="K50" s="75"/>
      <c r="L50" s="76"/>
      <c r="M50" s="19"/>
      <c r="N50" s="9"/>
      <c r="O50" s="11"/>
      <c r="P50" s="11"/>
      <c r="Q50" s="2"/>
      <c r="R50" s="45"/>
      <c r="S50" s="11"/>
      <c r="T50" s="2"/>
      <c r="U50" s="2"/>
      <c r="V50" s="2"/>
      <c r="W50" s="12"/>
      <c r="X50" s="83"/>
      <c r="Y50" s="2"/>
      <c r="Z50" s="2"/>
      <c r="AA50" s="2"/>
      <c r="AB50" s="12"/>
      <c r="AC50" s="11"/>
      <c r="AD50" s="2"/>
      <c r="AE50" s="2"/>
      <c r="AF50" s="2"/>
      <c r="AG50" s="2"/>
      <c r="AH50" s="2"/>
      <c r="AI50" s="2"/>
    </row>
    <row r="51" spans="4:35" x14ac:dyDescent="0.25">
      <c r="E51" s="2"/>
      <c r="F51" s="5"/>
      <c r="G51" s="2"/>
      <c r="H51" s="2" t="s">
        <v>25</v>
      </c>
      <c r="I51" s="5"/>
      <c r="J51" s="13"/>
      <c r="K51" s="75"/>
      <c r="L51" s="76"/>
      <c r="M51" s="19"/>
      <c r="N51" s="9"/>
      <c r="O51" s="11"/>
      <c r="P51" s="11"/>
      <c r="Q51" s="2"/>
      <c r="R51" s="45"/>
      <c r="S51" s="11"/>
      <c r="T51" s="2"/>
      <c r="U51" s="2"/>
      <c r="V51" s="2"/>
      <c r="W51" s="12"/>
      <c r="X51" s="83"/>
      <c r="Y51" s="2"/>
      <c r="Z51" s="2"/>
      <c r="AA51" s="2"/>
      <c r="AB51" s="12"/>
      <c r="AC51" s="11"/>
      <c r="AD51" s="2"/>
      <c r="AE51" s="2"/>
      <c r="AF51" s="2"/>
      <c r="AG51" s="2"/>
      <c r="AH51" s="2"/>
      <c r="AI51" s="2"/>
    </row>
    <row r="52" spans="4:35" x14ac:dyDescent="0.25">
      <c r="E52" s="2"/>
      <c r="F52" s="5"/>
      <c r="G52" s="2"/>
      <c r="H52" s="2" t="s">
        <v>17</v>
      </c>
      <c r="I52" s="5"/>
      <c r="J52" s="13"/>
      <c r="K52" s="75"/>
      <c r="L52" s="76"/>
      <c r="M52" s="19"/>
      <c r="N52" s="9"/>
      <c r="O52" s="11"/>
      <c r="P52" s="11"/>
      <c r="Q52" s="2"/>
      <c r="R52" s="45"/>
      <c r="S52" s="11"/>
      <c r="T52" s="2"/>
      <c r="U52" s="2"/>
      <c r="V52" s="2"/>
      <c r="W52" s="12"/>
      <c r="X52" s="83"/>
      <c r="Y52" s="2"/>
      <c r="Z52" s="2"/>
      <c r="AA52" s="2"/>
      <c r="AB52" s="12"/>
      <c r="AC52" s="11"/>
      <c r="AD52" s="2"/>
      <c r="AE52" s="2"/>
      <c r="AF52" s="2"/>
      <c r="AG52" s="2"/>
      <c r="AH52" s="2"/>
      <c r="AI52" s="2"/>
    </row>
    <row r="53" spans="4:35" x14ac:dyDescent="0.25">
      <c r="E53" s="2"/>
      <c r="F53" s="5"/>
      <c r="G53" s="2"/>
      <c r="H53" s="2"/>
      <c r="I53" s="5"/>
      <c r="J53" s="13"/>
      <c r="K53" s="75"/>
      <c r="L53" s="76"/>
      <c r="M53" s="19"/>
      <c r="N53" s="9"/>
      <c r="O53" s="11"/>
      <c r="P53" s="11"/>
      <c r="Q53" s="2"/>
      <c r="R53" s="45"/>
      <c r="S53" s="11"/>
      <c r="T53" s="2"/>
      <c r="U53" s="2"/>
      <c r="V53" s="2"/>
      <c r="W53" s="12"/>
      <c r="X53" s="83"/>
      <c r="Y53" s="2"/>
      <c r="Z53" s="2"/>
      <c r="AA53" s="2"/>
      <c r="AB53" s="12"/>
      <c r="AC53" s="11"/>
      <c r="AD53" s="2"/>
      <c r="AE53" s="2"/>
      <c r="AF53" s="2"/>
      <c r="AG53" s="2"/>
      <c r="AH53" s="2"/>
      <c r="AI53" s="2"/>
    </row>
    <row r="54" spans="4:35" x14ac:dyDescent="0.25">
      <c r="D54" s="2">
        <v>17</v>
      </c>
      <c r="E54" s="2"/>
      <c r="F54" s="89"/>
      <c r="G54" s="79"/>
      <c r="H54" s="80" t="str">
        <f>IF(DOGLIA!$F$5="","",DOGLIA!$F$5)</f>
        <v>DOGLIA</v>
      </c>
      <c r="I54" s="82" t="str">
        <f>DOGLIA!$F$6</f>
        <v>Président</v>
      </c>
      <c r="J54" s="13" t="s">
        <v>166</v>
      </c>
      <c r="K54" s="18" t="str">
        <f>IF(DOGLIA!$E$9="","",DOGLIA!$E$9)</f>
        <v/>
      </c>
      <c r="L54" s="77" t="str">
        <f>IF(DOGLIA!$F$10="","",DOGLIA!$F$10)</f>
        <v/>
      </c>
      <c r="M54" s="34" t="str">
        <f>IF(DOGLIA!$H$9="","",DOGLIA!$H$9)</f>
        <v/>
      </c>
      <c r="N54" s="63" t="str">
        <f>IF(DOGLIA!$I$9="","",DOGLIA!$I$9)</f>
        <v/>
      </c>
      <c r="O54" s="66" t="str">
        <f>IF(DOGLIA!$K$9="","",DOGLIA!$K$9)</f>
        <v/>
      </c>
      <c r="P54" s="14" t="str">
        <f>IF(DOGLIA!$L$9="","",DOGLIA!$L$9)</f>
        <v/>
      </c>
      <c r="Q54" s="14" t="str">
        <f>IF(DOGLIA!$M$9="","",DOGLIA!$M$9)</f>
        <v/>
      </c>
      <c r="R54" s="78" t="str">
        <f>IF(DOGLIA!$S$13="","",DOGLIA!$S$13)</f>
        <v/>
      </c>
      <c r="S54" s="62" t="str">
        <f>IF(DOGLIA!$O$9="","",DOGLIA!$O$9)</f>
        <v/>
      </c>
      <c r="T54" s="62" t="str">
        <f>IF(DOGLIA!$P$9="","",DOGLIA!$P$9)</f>
        <v/>
      </c>
      <c r="U54" s="62" t="str">
        <f>IF(DOGLIA!$Q$9="","",DOGLIA!$Q$9)</f>
        <v/>
      </c>
      <c r="V54" s="62" t="str">
        <f>IF(DOGLIA!$R$9="","",DOGLIA!$R$9)</f>
        <v/>
      </c>
      <c r="W54" s="20" t="str">
        <f>IF(DOGLIA!$S$9="","",DOGLIA!$S$9)</f>
        <v/>
      </c>
      <c r="X54" s="83"/>
      <c r="Y54" s="2"/>
      <c r="Z54" s="2"/>
      <c r="AA54" s="2"/>
      <c r="AB54" s="12"/>
      <c r="AC54" s="11"/>
      <c r="AD54" s="2"/>
      <c r="AE54" s="2"/>
      <c r="AF54" s="2"/>
      <c r="AG54" s="2"/>
      <c r="AH54" s="2"/>
      <c r="AI54" s="2"/>
    </row>
    <row r="55" spans="4:35" x14ac:dyDescent="0.25">
      <c r="E55" s="5"/>
      <c r="F55" s="5"/>
      <c r="G55" s="2"/>
      <c r="H55" s="2" t="s">
        <v>187</v>
      </c>
      <c r="I55" s="5" t="s">
        <v>177</v>
      </c>
      <c r="J55" s="5"/>
      <c r="K55" s="75"/>
      <c r="L55" s="76"/>
      <c r="M55" s="19"/>
      <c r="N55" s="9"/>
      <c r="O55" s="11"/>
      <c r="P55" s="11"/>
      <c r="Q55" s="2"/>
      <c r="R55" s="45"/>
      <c r="S55" s="11"/>
      <c r="T55" s="2"/>
      <c r="U55" s="2"/>
      <c r="V55" s="2"/>
      <c r="W55" s="12"/>
      <c r="X55" s="83"/>
      <c r="Y55" s="2"/>
      <c r="Z55" s="2"/>
      <c r="AA55" s="2"/>
      <c r="AB55" s="12"/>
      <c r="AC55" s="11"/>
      <c r="AD55" s="2"/>
      <c r="AE55" s="2"/>
      <c r="AF55" s="2"/>
      <c r="AG55" s="2"/>
      <c r="AH55" s="2"/>
      <c r="AI55" s="2"/>
    </row>
    <row r="56" spans="4:35" x14ac:dyDescent="0.25">
      <c r="E56" s="5"/>
      <c r="F56" s="5"/>
      <c r="G56" s="2"/>
      <c r="H56" s="2" t="s">
        <v>188</v>
      </c>
      <c r="I56" s="5" t="s">
        <v>178</v>
      </c>
      <c r="J56" s="5"/>
      <c r="K56" s="75"/>
      <c r="L56" s="76"/>
      <c r="M56" s="19"/>
      <c r="N56" s="9"/>
      <c r="O56" s="11"/>
      <c r="P56" s="11"/>
      <c r="Q56" s="2"/>
      <c r="R56" s="45"/>
      <c r="S56" s="11"/>
      <c r="T56" s="2"/>
      <c r="U56" s="2"/>
      <c r="V56" s="2"/>
      <c r="W56" s="12"/>
      <c r="X56" s="83"/>
      <c r="Y56" s="2"/>
      <c r="Z56" s="2"/>
      <c r="AA56" s="2"/>
      <c r="AB56" s="12"/>
      <c r="AC56" s="11"/>
      <c r="AD56" s="2"/>
      <c r="AE56" s="2"/>
      <c r="AF56" s="2"/>
      <c r="AG56" s="2"/>
      <c r="AH56" s="2"/>
      <c r="AI56" s="2"/>
    </row>
    <row r="57" spans="4:35" x14ac:dyDescent="0.25">
      <c r="E57" s="5"/>
      <c r="F57" s="5"/>
      <c r="G57" s="2"/>
      <c r="H57" s="2" t="s">
        <v>189</v>
      </c>
      <c r="I57" s="5" t="s">
        <v>179</v>
      </c>
      <c r="J57" s="5"/>
      <c r="K57" s="75"/>
      <c r="L57" s="76"/>
      <c r="M57" s="19"/>
      <c r="N57" s="9"/>
      <c r="O57" s="11"/>
      <c r="P57" s="11"/>
      <c r="Q57" s="2"/>
      <c r="R57" s="45"/>
      <c r="S57" s="11"/>
      <c r="T57" s="2"/>
      <c r="U57" s="2"/>
      <c r="V57" s="2"/>
      <c r="W57" s="12"/>
      <c r="X57" s="83"/>
      <c r="Y57" s="2"/>
      <c r="Z57" s="2"/>
      <c r="AA57" s="2"/>
      <c r="AB57" s="12"/>
      <c r="AC57" s="11"/>
      <c r="AD57" s="2"/>
      <c r="AE57" s="2"/>
      <c r="AF57" s="2"/>
      <c r="AG57" s="2"/>
      <c r="AH57" s="2"/>
      <c r="AI57" s="2"/>
    </row>
    <row r="58" spans="4:35" x14ac:dyDescent="0.25">
      <c r="E58" s="5"/>
      <c r="F58" s="5"/>
      <c r="G58" s="2"/>
      <c r="H58" s="2" t="s">
        <v>190</v>
      </c>
      <c r="I58" s="5" t="s">
        <v>180</v>
      </c>
      <c r="J58" s="5"/>
      <c r="K58" s="75"/>
      <c r="L58" s="76"/>
      <c r="M58" s="19"/>
      <c r="N58" s="9"/>
      <c r="O58" s="11"/>
      <c r="P58" s="11"/>
      <c r="Q58" s="2"/>
      <c r="R58" s="45"/>
      <c r="S58" s="11"/>
      <c r="T58" s="2"/>
      <c r="U58" s="2"/>
      <c r="V58" s="2"/>
      <c r="W58" s="12"/>
      <c r="X58" s="83"/>
      <c r="Y58" s="2"/>
      <c r="Z58" s="2"/>
      <c r="AA58" s="2"/>
      <c r="AB58" s="12"/>
      <c r="AC58" s="11"/>
      <c r="AD58" s="2"/>
      <c r="AE58" s="2"/>
      <c r="AF58" s="2"/>
      <c r="AG58" s="2"/>
      <c r="AH58" s="2"/>
      <c r="AI58" s="2"/>
    </row>
    <row r="59" spans="4:35" ht="30" x14ac:dyDescent="0.25">
      <c r="E59" s="2"/>
      <c r="F59" s="5"/>
      <c r="G59" s="2"/>
      <c r="H59" s="2" t="s">
        <v>191</v>
      </c>
      <c r="I59" s="5" t="s">
        <v>181</v>
      </c>
      <c r="J59" s="5"/>
      <c r="K59" s="75"/>
      <c r="L59" s="76"/>
      <c r="M59" s="19"/>
      <c r="N59" s="9"/>
      <c r="O59" s="11"/>
      <c r="P59" s="11"/>
      <c r="Q59" s="2"/>
      <c r="R59" s="45"/>
      <c r="S59" s="11"/>
      <c r="T59" s="2"/>
      <c r="U59" s="2"/>
      <c r="V59" s="2"/>
      <c r="W59" s="12"/>
      <c r="X59" s="83"/>
      <c r="Y59" s="2"/>
      <c r="Z59" s="2"/>
      <c r="AA59" s="2"/>
      <c r="AB59" s="12"/>
      <c r="AC59" s="11"/>
      <c r="AD59" s="2"/>
      <c r="AE59" s="2"/>
      <c r="AF59" s="2"/>
      <c r="AG59" s="2"/>
      <c r="AH59" s="2"/>
      <c r="AI59" s="2"/>
    </row>
    <row r="60" spans="4:35" x14ac:dyDescent="0.25">
      <c r="E60" s="5"/>
      <c r="F60" s="5"/>
      <c r="G60" s="2"/>
      <c r="H60" s="2" t="s">
        <v>182</v>
      </c>
      <c r="I60" s="13"/>
      <c r="J60" s="13"/>
      <c r="K60" s="75"/>
      <c r="L60" s="76"/>
      <c r="M60" s="19"/>
      <c r="N60" s="9"/>
      <c r="O60" s="11"/>
      <c r="P60" s="11"/>
      <c r="Q60" s="2"/>
      <c r="R60" s="45"/>
      <c r="S60" s="11"/>
      <c r="T60" s="2"/>
      <c r="U60" s="2"/>
      <c r="V60" s="2"/>
      <c r="W60" s="12"/>
      <c r="X60" s="83"/>
      <c r="Y60" s="2"/>
      <c r="Z60" s="2"/>
      <c r="AA60" s="2"/>
      <c r="AB60" s="12"/>
      <c r="AC60" s="11"/>
      <c r="AD60" s="2"/>
      <c r="AE60" s="2"/>
      <c r="AF60" s="2"/>
      <c r="AG60" s="2"/>
      <c r="AH60" s="2"/>
      <c r="AI60" s="2"/>
    </row>
    <row r="61" spans="4:35" x14ac:dyDescent="0.25">
      <c r="E61" s="5"/>
      <c r="F61" s="5"/>
      <c r="G61" s="88"/>
      <c r="H61" s="88" t="s">
        <v>183</v>
      </c>
      <c r="I61" s="13"/>
      <c r="J61" s="13"/>
      <c r="K61" s="75"/>
      <c r="L61" s="76"/>
      <c r="M61" s="19"/>
      <c r="N61" s="9"/>
      <c r="O61" s="11"/>
      <c r="P61" s="11"/>
      <c r="Q61" s="2"/>
      <c r="R61" s="45"/>
      <c r="S61" s="11"/>
      <c r="T61" s="2"/>
      <c r="U61" s="2"/>
      <c r="V61" s="2"/>
      <c r="W61" s="12"/>
      <c r="X61" s="83"/>
      <c r="Y61" s="2"/>
      <c r="Z61" s="2"/>
      <c r="AA61" s="2"/>
      <c r="AB61" s="12"/>
      <c r="AC61" s="11"/>
      <c r="AD61" s="2"/>
      <c r="AE61" s="2"/>
      <c r="AF61" s="2"/>
      <c r="AG61" s="2"/>
      <c r="AH61" s="2"/>
      <c r="AI61" s="2"/>
    </row>
    <row r="62" spans="4:35" x14ac:dyDescent="0.25">
      <c r="E62" s="2"/>
      <c r="F62" s="5"/>
      <c r="G62" s="2"/>
      <c r="H62" s="2" t="s">
        <v>22</v>
      </c>
      <c r="I62" s="13"/>
      <c r="J62" s="13"/>
      <c r="K62" s="75"/>
      <c r="L62" s="76"/>
      <c r="M62" s="19"/>
      <c r="N62" s="9"/>
      <c r="O62" s="11"/>
      <c r="P62" s="11"/>
      <c r="Q62" s="2"/>
      <c r="R62" s="45"/>
      <c r="S62" s="11"/>
      <c r="T62" s="2"/>
      <c r="U62" s="2"/>
      <c r="V62" s="2"/>
      <c r="W62" s="12"/>
      <c r="X62" s="83"/>
      <c r="Y62" s="2"/>
      <c r="Z62" s="2"/>
      <c r="AA62" s="2"/>
      <c r="AB62" s="12"/>
      <c r="AC62" s="11"/>
      <c r="AD62" s="2"/>
      <c r="AE62" s="2"/>
      <c r="AF62" s="2"/>
      <c r="AG62" s="2"/>
      <c r="AH62" s="2"/>
      <c r="AI62" s="2"/>
    </row>
    <row r="63" spans="4:35" x14ac:dyDescent="0.25">
      <c r="E63" s="2"/>
      <c r="F63" s="5"/>
      <c r="G63" s="2"/>
      <c r="H63" s="2" t="s">
        <v>184</v>
      </c>
      <c r="I63" s="13"/>
      <c r="J63" s="13"/>
      <c r="K63" s="75"/>
      <c r="L63" s="76"/>
      <c r="M63" s="19"/>
      <c r="N63" s="9"/>
      <c r="O63" s="11"/>
      <c r="P63" s="11"/>
      <c r="Q63" s="2"/>
      <c r="R63" s="45"/>
      <c r="S63" s="11"/>
      <c r="T63" s="2"/>
      <c r="U63" s="2"/>
      <c r="V63" s="2"/>
      <c r="W63" s="12"/>
      <c r="X63" s="83"/>
      <c r="Y63" s="2"/>
      <c r="Z63" s="2"/>
      <c r="AA63" s="2"/>
      <c r="AB63" s="12"/>
      <c r="AC63" s="11"/>
      <c r="AD63" s="2"/>
      <c r="AE63" s="2"/>
      <c r="AF63" s="2"/>
      <c r="AG63" s="2"/>
      <c r="AH63" s="2"/>
      <c r="AI63" s="2"/>
    </row>
    <row r="64" spans="4:35" x14ac:dyDescent="0.25">
      <c r="E64" s="5"/>
      <c r="F64" s="5"/>
      <c r="G64" s="2"/>
      <c r="H64" s="2" t="s">
        <v>185</v>
      </c>
      <c r="I64" s="13"/>
      <c r="J64" s="13"/>
      <c r="K64" s="75"/>
      <c r="L64" s="76"/>
      <c r="M64" s="19"/>
      <c r="N64" s="9"/>
      <c r="O64" s="11"/>
      <c r="P64" s="11"/>
      <c r="Q64" s="2"/>
      <c r="R64" s="45"/>
      <c r="S64" s="11"/>
      <c r="T64" s="2"/>
      <c r="U64" s="2"/>
      <c r="V64" s="2"/>
      <c r="W64" s="12"/>
      <c r="X64" s="83"/>
      <c r="Y64" s="2"/>
      <c r="Z64" s="2"/>
      <c r="AA64" s="2"/>
      <c r="AB64" s="12"/>
      <c r="AC64" s="11"/>
      <c r="AD64" s="2"/>
      <c r="AE64" s="2"/>
      <c r="AF64" s="2"/>
      <c r="AG64" s="2"/>
      <c r="AH64" s="2"/>
      <c r="AI64" s="2"/>
    </row>
    <row r="65" spans="4:35" x14ac:dyDescent="0.25">
      <c r="E65" s="5"/>
      <c r="F65" s="5"/>
      <c r="G65" s="2"/>
      <c r="H65" s="2" t="s">
        <v>192</v>
      </c>
      <c r="I65" s="13"/>
      <c r="J65" s="13"/>
      <c r="K65" s="75"/>
      <c r="L65" s="76"/>
      <c r="M65" s="19"/>
      <c r="N65" s="9"/>
      <c r="O65" s="11"/>
      <c r="P65" s="11"/>
      <c r="Q65" s="2"/>
      <c r="R65" s="45"/>
      <c r="S65" s="11"/>
      <c r="T65" s="2"/>
      <c r="U65" s="2"/>
      <c r="V65" s="2"/>
      <c r="W65" s="12"/>
      <c r="X65" s="83"/>
      <c r="Y65" s="2"/>
      <c r="Z65" s="2"/>
      <c r="AA65" s="2"/>
      <c r="AB65" s="12"/>
      <c r="AC65" s="11"/>
      <c r="AD65" s="2"/>
      <c r="AE65" s="2"/>
      <c r="AF65" s="2"/>
      <c r="AG65" s="2"/>
      <c r="AH65" s="2"/>
      <c r="AI65" s="2"/>
    </row>
    <row r="66" spans="4:35" x14ac:dyDescent="0.25">
      <c r="E66" s="2"/>
      <c r="F66" s="5"/>
      <c r="G66" s="88"/>
      <c r="H66" s="88" t="s">
        <v>194</v>
      </c>
      <c r="I66" s="5" t="s">
        <v>195</v>
      </c>
      <c r="J66" s="5"/>
      <c r="K66" s="75"/>
      <c r="L66" s="76"/>
      <c r="M66" s="19"/>
      <c r="N66" s="9"/>
      <c r="O66" s="11"/>
      <c r="P66" s="11"/>
      <c r="Q66" s="2"/>
      <c r="R66" s="45"/>
      <c r="S66" s="11"/>
      <c r="T66" s="2"/>
      <c r="U66" s="2"/>
      <c r="V66" s="2"/>
      <c r="W66" s="12"/>
      <c r="X66" s="83"/>
      <c r="Y66" s="2"/>
      <c r="Z66" s="2"/>
      <c r="AA66" s="2"/>
      <c r="AB66" s="12"/>
      <c r="AC66" s="11"/>
      <c r="AD66" s="2"/>
      <c r="AE66" s="2"/>
      <c r="AF66" s="2"/>
      <c r="AG66" s="2"/>
      <c r="AH66" s="2"/>
      <c r="AI66" s="2"/>
    </row>
    <row r="67" spans="4:35" x14ac:dyDescent="0.25">
      <c r="E67" s="2"/>
      <c r="F67" s="5"/>
      <c r="G67" s="88"/>
      <c r="H67" s="88" t="s">
        <v>19</v>
      </c>
      <c r="I67" s="5" t="s">
        <v>195</v>
      </c>
      <c r="J67" s="5"/>
      <c r="K67" s="75"/>
      <c r="L67" s="76"/>
      <c r="M67" s="19"/>
      <c r="N67" s="9"/>
      <c r="O67" s="11"/>
      <c r="P67" s="11"/>
      <c r="Q67" s="2"/>
      <c r="R67" s="45"/>
      <c r="S67" s="11"/>
      <c r="T67" s="2"/>
      <c r="U67" s="2"/>
      <c r="V67" s="2"/>
      <c r="W67" s="12"/>
      <c r="X67" s="83"/>
      <c r="Y67" s="2"/>
      <c r="Z67" s="2"/>
      <c r="AA67" s="2"/>
      <c r="AB67" s="12"/>
      <c r="AC67" s="11"/>
      <c r="AD67" s="2"/>
      <c r="AE67" s="2"/>
      <c r="AF67" s="2"/>
      <c r="AG67" s="2"/>
      <c r="AH67" s="2"/>
      <c r="AI67" s="2"/>
    </row>
    <row r="68" spans="4:35" x14ac:dyDescent="0.25">
      <c r="E68" s="2"/>
      <c r="F68" s="5"/>
      <c r="G68" s="88"/>
      <c r="H68" s="88" t="s">
        <v>197</v>
      </c>
      <c r="I68" s="5" t="s">
        <v>196</v>
      </c>
      <c r="J68" s="5"/>
      <c r="K68" s="75"/>
      <c r="L68" s="76"/>
      <c r="M68" s="19"/>
      <c r="N68" s="9"/>
      <c r="O68" s="11"/>
      <c r="P68" s="11"/>
      <c r="Q68" s="2"/>
      <c r="R68" s="45"/>
      <c r="S68" s="11"/>
      <c r="T68" s="2"/>
      <c r="U68" s="2"/>
      <c r="V68" s="2"/>
      <c r="W68" s="12"/>
      <c r="X68" s="83"/>
      <c r="Y68" s="2"/>
      <c r="Z68" s="2"/>
      <c r="AA68" s="2"/>
      <c r="AB68" s="12"/>
      <c r="AC68" s="11"/>
      <c r="AD68" s="2"/>
      <c r="AE68" s="2"/>
      <c r="AF68" s="2"/>
      <c r="AG68" s="2"/>
      <c r="AH68" s="2"/>
      <c r="AI68" s="2"/>
    </row>
    <row r="69" spans="4:35" ht="47.25" x14ac:dyDescent="0.25">
      <c r="D69" s="2">
        <v>18</v>
      </c>
      <c r="E69" s="5"/>
      <c r="F69" s="89"/>
      <c r="G69" s="79"/>
      <c r="H69" s="80" t="str">
        <f>IF(FRANCE!$F$5="","",FRANCE!$F$5)</f>
        <v>FRANCE</v>
      </c>
      <c r="I69" s="89" t="str">
        <f>FRANCE!$F$6</f>
        <v>STAFF
Team Manager
Direction Technique</v>
      </c>
      <c r="J69" s="13" t="s">
        <v>166</v>
      </c>
      <c r="K69" s="18" t="str">
        <f>IF(FRANCE!$E$9="","",FRANCE!$E$9)</f>
        <v/>
      </c>
      <c r="L69" s="77" t="str">
        <f>IF(FRANCE!$F$10="","",FRANCE!$F$10)</f>
        <v/>
      </c>
      <c r="M69" s="34" t="str">
        <f>IF(FRANCE!$H$9="","",FRANCE!$H$9)</f>
        <v/>
      </c>
      <c r="N69" s="63" t="str">
        <f>IF(FRANCE!$I$9="","",FRANCE!$I$9)</f>
        <v/>
      </c>
      <c r="O69" s="66" t="str">
        <f>IF(FRANCE!$K$9="","",FRANCE!$K$9)</f>
        <v/>
      </c>
      <c r="P69" s="14" t="str">
        <f>IF(FRANCE!$L$9="","",FRANCE!$L$9)</f>
        <v/>
      </c>
      <c r="Q69" s="14" t="str">
        <f>IF(FRANCE!$M$9="","",FRANCE!$M$9)</f>
        <v/>
      </c>
      <c r="R69" s="78" t="str">
        <f>IF(FRANCE!$S$13="","",FRANCE!$S$13)</f>
        <v/>
      </c>
      <c r="S69" s="62" t="str">
        <f>IF(FRANCE!$O$9="","",FRANCE!$O$9)</f>
        <v/>
      </c>
      <c r="T69" s="62" t="str">
        <f>IF(FRANCE!$P$9="","",FRANCE!$P$9)</f>
        <v/>
      </c>
      <c r="U69" s="62" t="str">
        <f>IF(FRANCE!$Q$9="","",FRANCE!$Q$9)</f>
        <v/>
      </c>
      <c r="V69" s="62" t="str">
        <f>IF(FRANCE!$R$9="","",FRANCE!$R$9)</f>
        <v/>
      </c>
      <c r="W69" s="20" t="str">
        <f>IF(FRANCE!$S$9="","",FRANCE!$S$9)</f>
        <v/>
      </c>
      <c r="X69" s="83"/>
      <c r="Y69" s="2"/>
      <c r="Z69" s="2"/>
      <c r="AA69" s="2"/>
      <c r="AB69" s="12"/>
      <c r="AC69" s="11"/>
      <c r="AD69" s="2"/>
      <c r="AE69" s="2"/>
      <c r="AF69" s="2"/>
      <c r="AG69" s="2"/>
      <c r="AH69" s="2"/>
      <c r="AI69" s="2"/>
    </row>
    <row r="70" spans="4:35" x14ac:dyDescent="0.25">
      <c r="E70" s="2"/>
      <c r="F70" s="5"/>
      <c r="G70" s="2"/>
      <c r="H70" s="2"/>
      <c r="I70" s="5"/>
      <c r="J70" s="13"/>
      <c r="K70" s="75"/>
      <c r="L70" s="76"/>
      <c r="M70" s="19"/>
      <c r="N70" s="9"/>
      <c r="O70" s="11"/>
      <c r="P70" s="11"/>
      <c r="Q70" s="2"/>
      <c r="R70" s="45"/>
      <c r="S70" s="11"/>
      <c r="T70" s="2"/>
      <c r="U70" s="2"/>
      <c r="V70" s="2"/>
      <c r="W70" s="12"/>
      <c r="X70" s="83"/>
      <c r="Y70" s="2"/>
      <c r="Z70" s="2"/>
      <c r="AA70" s="2"/>
      <c r="AB70" s="12"/>
      <c r="AC70" s="11"/>
      <c r="AD70" s="2"/>
      <c r="AE70" s="2"/>
      <c r="AF70" s="2"/>
      <c r="AG70" s="2"/>
      <c r="AH70" s="2"/>
      <c r="AI70" s="2"/>
    </row>
    <row r="71" spans="4:35" x14ac:dyDescent="0.25">
      <c r="E71" s="2"/>
      <c r="F71" s="5"/>
      <c r="G71" s="2"/>
      <c r="H71" s="2"/>
      <c r="I71" s="5"/>
      <c r="J71" s="13"/>
      <c r="K71" s="75"/>
      <c r="L71" s="76"/>
      <c r="M71" s="19"/>
      <c r="N71" s="9"/>
      <c r="O71" s="11"/>
      <c r="P71" s="11"/>
      <c r="Q71" s="2"/>
      <c r="R71" s="45"/>
      <c r="S71" s="11"/>
      <c r="T71" s="2"/>
      <c r="U71" s="2"/>
      <c r="V71" s="2"/>
      <c r="W71" s="12"/>
      <c r="X71" s="83"/>
      <c r="Y71" s="2"/>
      <c r="Z71" s="2"/>
      <c r="AA71" s="2"/>
      <c r="AB71" s="12"/>
      <c r="AC71" s="11"/>
      <c r="AD71" s="2"/>
      <c r="AE71" s="2"/>
      <c r="AF71" s="2"/>
      <c r="AG71" s="2"/>
      <c r="AH71" s="2"/>
      <c r="AI71" s="2"/>
    </row>
    <row r="72" spans="4:35" x14ac:dyDescent="0.25">
      <c r="E72" s="2"/>
      <c r="F72" s="5"/>
      <c r="G72" s="2"/>
      <c r="H72" s="2"/>
      <c r="I72" s="5"/>
      <c r="J72" s="13"/>
      <c r="K72" s="75"/>
      <c r="L72" s="76"/>
      <c r="M72" s="19"/>
      <c r="N72" s="9"/>
      <c r="O72" s="11"/>
      <c r="P72" s="11"/>
      <c r="Q72" s="2"/>
      <c r="R72" s="45"/>
      <c r="S72" s="11"/>
      <c r="T72" s="2"/>
      <c r="U72" s="2"/>
      <c r="V72" s="2"/>
      <c r="W72" s="12"/>
      <c r="X72" s="83"/>
      <c r="Y72" s="2"/>
      <c r="Z72" s="2"/>
      <c r="AA72" s="2"/>
      <c r="AB72" s="12"/>
      <c r="AC72" s="11"/>
      <c r="AD72" s="2"/>
      <c r="AE72" s="2"/>
      <c r="AF72" s="2"/>
      <c r="AG72" s="2"/>
      <c r="AH72" s="2"/>
      <c r="AI72" s="2"/>
    </row>
    <row r="73" spans="4:35" x14ac:dyDescent="0.25">
      <c r="E73" s="2"/>
      <c r="F73" s="5"/>
      <c r="G73" s="2"/>
      <c r="H73" s="2"/>
      <c r="I73" s="5"/>
      <c r="J73" s="13"/>
      <c r="K73" s="75"/>
      <c r="L73" s="76"/>
      <c r="M73" s="19"/>
      <c r="N73" s="9"/>
      <c r="O73" s="11"/>
      <c r="P73" s="11"/>
      <c r="Q73" s="2"/>
      <c r="R73" s="45"/>
      <c r="S73" s="11"/>
      <c r="T73" s="2"/>
      <c r="U73" s="2"/>
      <c r="V73" s="2"/>
      <c r="W73" s="12"/>
      <c r="X73" s="83"/>
      <c r="Y73" s="2"/>
      <c r="Z73" s="2"/>
      <c r="AA73" s="2"/>
      <c r="AB73" s="12"/>
      <c r="AC73" s="11"/>
      <c r="AD73" s="2"/>
      <c r="AE73" s="2"/>
      <c r="AF73" s="2"/>
      <c r="AG73" s="2"/>
      <c r="AH73" s="2"/>
      <c r="AI73" s="2"/>
    </row>
  </sheetData>
  <autoFilter ref="D6:AI73" xr:uid="{81AFBD72-7A40-4B00-9CD5-1A25A01BB777}"/>
  <hyperlinks>
    <hyperlink ref="H7" location="URSEA!A1" display="URSEA" xr:uid="{3915C278-1C57-4A99-A897-35B8408353C6}"/>
    <hyperlink ref="H8:H9" location="URSEA!A1" display="URSEA" xr:uid="{BC6589F2-8B4C-46B5-9F40-7009E7A9C4AE}"/>
    <hyperlink ref="H8" location="ANTONIO!A1" display="ANTONIO!A1" xr:uid="{C5013777-2412-4568-8F04-5086F39CBB57}"/>
    <hyperlink ref="H9" location="DIALLO!A1" display="DIALLO!A1" xr:uid="{109F70F0-98A7-4A5E-AEFC-D67CC860AE38}"/>
    <hyperlink ref="H13" location="OBERLI!A1" display="OBERLI!A1" xr:uid="{509DDABC-4DB8-4FAA-8408-20DBE47A1033}"/>
    <hyperlink ref="H23" location="PRATS!A1" display="PRATS!A1" xr:uid="{EF2CCAE6-48F7-4D7E-B49A-FF8980C9BD2E}"/>
    <hyperlink ref="H22" location="MULIQI!A1" display="MULIQI!A1" xr:uid="{7FB444D1-72D0-4B77-8985-0FA48D36240E}"/>
    <hyperlink ref="H26" location="ELJAOUHARI!A1" display="ELJAOUHARI!A1" xr:uid="{943869D9-9DF2-40E6-9FA5-98CB739C9EC6}"/>
    <hyperlink ref="H38" location="ELEOUET!A1" display="ELEOUET!A1" xr:uid="{EC1F9EF3-62ED-4122-8711-D81F89D67CCD}"/>
    <hyperlink ref="H36" location="MAMADOU_SIMBAKOLI!A1" display="MAMADOU_SIMBAKOLI!A1" xr:uid="{865C0F29-5FF1-407B-817D-5B112B3647C5}"/>
    <hyperlink ref="H37" location="MUNICHI!A1" display="MUNICHI!A1" xr:uid="{D89B57CD-E864-419A-A8FB-314F91A01E41}"/>
    <hyperlink ref="H33" location="MUNICHI!A1" display="MUNICHI!A1" xr:uid="{32A3AAD7-2309-48BD-A082-1D8809B726C7}"/>
    <hyperlink ref="H35" location="SAMBA!A1" display="SAMBA!A1" xr:uid="{A6144714-B0A0-4DD9-ABC6-83A8687C0D54}"/>
    <hyperlink ref="H40" location="BOLAY!A1" display="BOLAY!A1" xr:uid="{DA9E544C-A69B-4285-91F6-81FF852FFE09}"/>
    <hyperlink ref="H69" location="FRANCE!A1" display="FRANCE!A1" xr:uid="{D57BE261-76D3-434B-B6CA-93C296973CC4}"/>
    <hyperlink ref="H42" location="SALLY!A1" display="SALLY!A1" xr:uid="{6C35640E-24C9-4C90-A0C5-2405E39C89FC}"/>
    <hyperlink ref="H43" location="VIGNALLY!A1" display="VIGNALLY!A1" xr:uid="{C2C26C70-5D0D-46FF-A82D-69F565DD0533}"/>
    <hyperlink ref="H41" location="SANCHEZ!A1" display="SANCHEZ!A1" xr:uid="{E6D13C42-008F-4562-8F71-011666058AC3}"/>
    <hyperlink ref="H54" location="DOGLIA!A1" display="DOGLIA!A1" xr:uid="{C0A81150-5312-4719-A698-369B8669A38F}"/>
  </hyperlinks>
  <pageMargins left="0.19685039370078741" right="0.19685039370078741" top="0.19685039370078741" bottom="0.39370078740157483" header="0.31496062992125984" footer="0.31496062992125984"/>
  <pageSetup paperSize="9" scale="66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locked="0" defaultSize="0" print="0" autoFill="0" autoPict="0" macro="[0]!VueDonnéesPersoGlobale">
                <anchor moveWithCells="1" sizeWithCells="1">
                  <from>
                    <xdr:col>4</xdr:col>
                    <xdr:colOff>209550</xdr:colOff>
                    <xdr:row>0</xdr:row>
                    <xdr:rowOff>66675</xdr:rowOff>
                  </from>
                  <to>
                    <xdr:col>5</xdr:col>
                    <xdr:colOff>304800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5" name="Button 7">
              <controlPr defaultSize="0" print="0" autoFill="0" autoPict="0" macro="[0]!VueDonnéesPersoJoueurs">
                <anchor moveWithCells="1" sizeWithCells="1">
                  <from>
                    <xdr:col>5</xdr:col>
                    <xdr:colOff>419100</xdr:colOff>
                    <xdr:row>0</xdr:row>
                    <xdr:rowOff>323850</xdr:rowOff>
                  </from>
                  <to>
                    <xdr:col>6</xdr:col>
                    <xdr:colOff>266700</xdr:colOff>
                    <xdr:row>0</xdr:row>
                    <xdr:rowOff>504825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6" name="Button 10">
              <controlPr defaultSize="0" print="0" autoFill="0" autoPict="0" macro="[0]!VueDonnéesPersoSTAFF">
                <anchor moveWithCells="1" sizeWithCells="1">
                  <from>
                    <xdr:col>5</xdr:col>
                    <xdr:colOff>419100</xdr:colOff>
                    <xdr:row>0</xdr:row>
                    <xdr:rowOff>66675</xdr:rowOff>
                  </from>
                  <to>
                    <xdr:col>6</xdr:col>
                    <xdr:colOff>266700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7" name="Button 16">
              <controlPr locked="0" defaultSize="0" print="0" autoFill="0" autoPict="0" macro="[0]!VueDonnéesPersoComités">
                <anchor moveWithCells="1" sizeWithCells="1">
                  <from>
                    <xdr:col>4</xdr:col>
                    <xdr:colOff>209550</xdr:colOff>
                    <xdr:row>0</xdr:row>
                    <xdr:rowOff>323850</xdr:rowOff>
                  </from>
                  <to>
                    <xdr:col>5</xdr:col>
                    <xdr:colOff>304800</xdr:colOff>
                    <xdr:row>0</xdr:row>
                    <xdr:rowOff>504825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8" name="Button 19">
              <controlPr defaultSize="0" print="0" autoFill="0" autoPict="0" macro="[0]!VueDonnéesPersoGARDIENS">
                <anchor moveWithCells="1" sizeWithCells="1">
                  <from>
                    <xdr:col>6</xdr:col>
                    <xdr:colOff>361950</xdr:colOff>
                    <xdr:row>0</xdr:row>
                    <xdr:rowOff>66675</xdr:rowOff>
                  </from>
                  <to>
                    <xdr:col>7</xdr:col>
                    <xdr:colOff>895350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9" name="Button 20">
              <controlPr defaultSize="0" print="0" autoFill="0" autoPict="0">
                <anchor moveWithCells="1" sizeWithCells="1">
                  <from>
                    <xdr:col>1</xdr:col>
                    <xdr:colOff>142875</xdr:colOff>
                    <xdr:row>0</xdr:row>
                    <xdr:rowOff>47625</xdr:rowOff>
                  </from>
                  <to>
                    <xdr:col>4</xdr:col>
                    <xdr:colOff>133350</xdr:colOff>
                    <xdr:row>0</xdr:row>
                    <xdr:rowOff>590550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10" name="Button 21">
              <controlPr defaultSize="0" print="0" autoFill="0" autoPict="0" macro="[0]!VueDonnéesPersoDEFENSEURS">
                <anchor moveWithCells="1" sizeWithCells="1">
                  <from>
                    <xdr:col>6</xdr:col>
                    <xdr:colOff>352425</xdr:colOff>
                    <xdr:row>0</xdr:row>
                    <xdr:rowOff>323850</xdr:rowOff>
                  </from>
                  <to>
                    <xdr:col>7</xdr:col>
                    <xdr:colOff>895350</xdr:colOff>
                    <xdr:row>0</xdr:row>
                    <xdr:rowOff>504825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11" name="Button 24">
              <controlPr defaultSize="0" print="0" autoFill="0" autoPict="0" macro="[0]!VueDonnéesPersoMILIEUX">
                <anchor moveWithCells="1" sizeWithCells="1">
                  <from>
                    <xdr:col>8</xdr:col>
                    <xdr:colOff>19050</xdr:colOff>
                    <xdr:row>0</xdr:row>
                    <xdr:rowOff>66675</xdr:rowOff>
                  </from>
                  <to>
                    <xdr:col>8</xdr:col>
                    <xdr:colOff>1276350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12" name="Button 25">
              <controlPr defaultSize="0" print="0" autoFill="0" autoPict="0" macro="[0]!VueDonnéesPersoATTAQUANTS">
                <anchor moveWithCells="1" sizeWithCells="1">
                  <from>
                    <xdr:col>8</xdr:col>
                    <xdr:colOff>19050</xdr:colOff>
                    <xdr:row>0</xdr:row>
                    <xdr:rowOff>323850</xdr:rowOff>
                  </from>
                  <to>
                    <xdr:col>8</xdr:col>
                    <xdr:colOff>1276350</xdr:colOff>
                    <xdr:row>0</xdr:row>
                    <xdr:rowOff>504825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3" r:id="rId13" name="Button 35">
              <controlPr locked="0" defaultSize="0" print="0" autoFill="0" autoPict="0" macro="[0]!VueMotricitéGlobale">
                <anchor moveWithCells="1" sizeWithCells="1">
                  <from>
                    <xdr:col>4</xdr:col>
                    <xdr:colOff>209550</xdr:colOff>
                    <xdr:row>1</xdr:row>
                    <xdr:rowOff>95250</xdr:rowOff>
                  </from>
                  <to>
                    <xdr:col>5</xdr:col>
                    <xdr:colOff>304800</xdr:colOff>
                    <xdr:row>1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4" r:id="rId14" name="Button 36">
              <controlPr defaultSize="0" print="0" autoFill="0" autoPict="0" macro="[0]!VueMotricitéJOUEURS">
                <anchor moveWithCells="1" sizeWithCells="1">
                  <from>
                    <xdr:col>5</xdr:col>
                    <xdr:colOff>409575</xdr:colOff>
                    <xdr:row>1</xdr:row>
                    <xdr:rowOff>323850</xdr:rowOff>
                  </from>
                  <to>
                    <xdr:col>6</xdr:col>
                    <xdr:colOff>257175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5" r:id="rId15" name="Button 37">
              <controlPr defaultSize="0" print="0" autoFill="0" autoPict="0" macro="[0]!VueGlobaleSTAFF">
                <anchor moveWithCells="1" sizeWithCells="1">
                  <from>
                    <xdr:col>5</xdr:col>
                    <xdr:colOff>409575</xdr:colOff>
                    <xdr:row>1</xdr:row>
                    <xdr:rowOff>66675</xdr:rowOff>
                  </from>
                  <to>
                    <xdr:col>6</xdr:col>
                    <xdr:colOff>257175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6" r:id="rId16" name="Button 38">
              <controlPr locked="0" defaultSize="0" print="0" autoFill="0" autoPict="0" macro="[0]!VueMotricitéCOMITES">
                <anchor moveWithCells="1" sizeWithCells="1">
                  <from>
                    <xdr:col>4</xdr:col>
                    <xdr:colOff>209550</xdr:colOff>
                    <xdr:row>1</xdr:row>
                    <xdr:rowOff>352425</xdr:rowOff>
                  </from>
                  <to>
                    <xdr:col>5</xdr:col>
                    <xdr:colOff>304800</xdr:colOff>
                    <xdr:row>1</xdr:row>
                    <xdr:rowOff>533400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7" r:id="rId17" name="Button 39">
              <controlPr defaultSize="0" print="0" autoFill="0" autoPict="0" macro="[0]!VueMotricitéGARDIENS">
                <anchor moveWithCells="1" sizeWithCells="1">
                  <from>
                    <xdr:col>6</xdr:col>
                    <xdr:colOff>352425</xdr:colOff>
                    <xdr:row>1</xdr:row>
                    <xdr:rowOff>66675</xdr:rowOff>
                  </from>
                  <to>
                    <xdr:col>7</xdr:col>
                    <xdr:colOff>885825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8" r:id="rId18" name="Button 40">
              <controlPr defaultSize="0" print="0" autoFill="0" autoPict="0">
                <anchor moveWithCells="1" sizeWithCells="1">
                  <from>
                    <xdr:col>1</xdr:col>
                    <xdr:colOff>133350</xdr:colOff>
                    <xdr:row>1</xdr:row>
                    <xdr:rowOff>47625</xdr:rowOff>
                  </from>
                  <to>
                    <xdr:col>4</xdr:col>
                    <xdr:colOff>123825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9" r:id="rId19" name="Button 41">
              <controlPr defaultSize="0" print="0" autoFill="0" autoPict="0" macro="[0]!VueMotricitéDEFENSEURS">
                <anchor moveWithCells="1" sizeWithCells="1">
                  <from>
                    <xdr:col>6</xdr:col>
                    <xdr:colOff>342900</xdr:colOff>
                    <xdr:row>1</xdr:row>
                    <xdr:rowOff>323850</xdr:rowOff>
                  </from>
                  <to>
                    <xdr:col>7</xdr:col>
                    <xdr:colOff>885825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0" r:id="rId20" name="Button 42">
              <controlPr defaultSize="0" print="0" autoFill="0" autoPict="0" macro="[0]!VueMotricitéMILIEUX">
                <anchor moveWithCells="1" sizeWithCells="1">
                  <from>
                    <xdr:col>8</xdr:col>
                    <xdr:colOff>9525</xdr:colOff>
                    <xdr:row>1</xdr:row>
                    <xdr:rowOff>66675</xdr:rowOff>
                  </from>
                  <to>
                    <xdr:col>8</xdr:col>
                    <xdr:colOff>1266825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1" r:id="rId21" name="Button 43">
              <controlPr defaultSize="0" print="0" autoFill="0" autoPict="0" macro="[0]!VueMotricitéATTAQUANTS">
                <anchor moveWithCells="1" sizeWithCells="1">
                  <from>
                    <xdr:col>8</xdr:col>
                    <xdr:colOff>9525</xdr:colOff>
                    <xdr:row>1</xdr:row>
                    <xdr:rowOff>323850</xdr:rowOff>
                  </from>
                  <to>
                    <xdr:col>8</xdr:col>
                    <xdr:colOff>1266825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1" r:id="rId22" name="Button 53">
              <controlPr locked="0" defaultSize="0" print="0" autoFill="0" autoPict="0" macro="[0]!VueGlobale">
                <anchor moveWithCells="1" sizeWithCells="1">
                  <from>
                    <xdr:col>4</xdr:col>
                    <xdr:colOff>209550</xdr:colOff>
                    <xdr:row>2</xdr:row>
                    <xdr:rowOff>161925</xdr:rowOff>
                  </from>
                  <to>
                    <xdr:col>5</xdr:col>
                    <xdr:colOff>304800</xdr:colOff>
                    <xdr:row>2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2" r:id="rId23" name="Button 54">
              <controlPr defaultSize="0" print="0" autoFill="0" autoPict="0" macro="[0]!VueGlobaleJoueurs">
                <anchor moveWithCells="1" sizeWithCells="1">
                  <from>
                    <xdr:col>5</xdr:col>
                    <xdr:colOff>400050</xdr:colOff>
                    <xdr:row>2</xdr:row>
                    <xdr:rowOff>390525</xdr:rowOff>
                  </from>
                  <to>
                    <xdr:col>6</xdr:col>
                    <xdr:colOff>247650</xdr:colOff>
                    <xdr:row>2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3" r:id="rId24" name="Button 55">
              <controlPr defaultSize="0" print="0" autoFill="0" autoPict="0" macro="[0]!VueGlobaleSTAFF">
                <anchor moveWithCells="1" sizeWithCells="1">
                  <from>
                    <xdr:col>5</xdr:col>
                    <xdr:colOff>400050</xdr:colOff>
                    <xdr:row>2</xdr:row>
                    <xdr:rowOff>133350</xdr:rowOff>
                  </from>
                  <to>
                    <xdr:col>6</xdr:col>
                    <xdr:colOff>247650</xdr:colOff>
                    <xdr:row>2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4" r:id="rId25" name="Button 56">
              <controlPr locked="0" defaultSize="0" print="0" autoFill="0" autoPict="0" macro="[0]!VueGlobaleCOMITES">
                <anchor moveWithCells="1" sizeWithCells="1">
                  <from>
                    <xdr:col>4</xdr:col>
                    <xdr:colOff>209550</xdr:colOff>
                    <xdr:row>2</xdr:row>
                    <xdr:rowOff>419100</xdr:rowOff>
                  </from>
                  <to>
                    <xdr:col>5</xdr:col>
                    <xdr:colOff>304800</xdr:colOff>
                    <xdr:row>2</xdr:row>
                    <xdr:rowOff>600075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5" r:id="rId26" name="Button 57">
              <controlPr defaultSize="0" print="0" autoFill="0" autoPict="0" macro="[0]!VueGlobaleGARDIENS">
                <anchor moveWithCells="1" sizeWithCells="1">
                  <from>
                    <xdr:col>6</xdr:col>
                    <xdr:colOff>342900</xdr:colOff>
                    <xdr:row>2</xdr:row>
                    <xdr:rowOff>133350</xdr:rowOff>
                  </from>
                  <to>
                    <xdr:col>7</xdr:col>
                    <xdr:colOff>876300</xdr:colOff>
                    <xdr:row>2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6" r:id="rId27" name="Button 58">
              <controlPr defaultSize="0" print="0" autoFill="0" autoPict="0">
                <anchor moveWithCells="1" sizeWithCells="1">
                  <from>
                    <xdr:col>1</xdr:col>
                    <xdr:colOff>123825</xdr:colOff>
                    <xdr:row>2</xdr:row>
                    <xdr:rowOff>114300</xdr:rowOff>
                  </from>
                  <to>
                    <xdr:col>4</xdr:col>
                    <xdr:colOff>114300</xdr:colOff>
                    <xdr:row>2</xdr:row>
                    <xdr:rowOff>657225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7" r:id="rId28" name="Button 59">
              <controlPr defaultSize="0" print="0" autoFill="0" autoPict="0" macro="[0]!VueGlobaleDEFENSEURS">
                <anchor moveWithCells="1" sizeWithCells="1">
                  <from>
                    <xdr:col>6</xdr:col>
                    <xdr:colOff>333375</xdr:colOff>
                    <xdr:row>2</xdr:row>
                    <xdr:rowOff>390525</xdr:rowOff>
                  </from>
                  <to>
                    <xdr:col>7</xdr:col>
                    <xdr:colOff>866775</xdr:colOff>
                    <xdr:row>2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8" r:id="rId29" name="Button 60">
              <controlPr defaultSize="0" print="0" autoFill="0" autoPict="0" macro="[0]!VueGlobaleMILIEUX">
                <anchor moveWithCells="1" sizeWithCells="1">
                  <from>
                    <xdr:col>8</xdr:col>
                    <xdr:colOff>0</xdr:colOff>
                    <xdr:row>2</xdr:row>
                    <xdr:rowOff>133350</xdr:rowOff>
                  </from>
                  <to>
                    <xdr:col>8</xdr:col>
                    <xdr:colOff>1257300</xdr:colOff>
                    <xdr:row>2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9" r:id="rId30" name="Button 61">
              <controlPr defaultSize="0" print="0" autoFill="0" autoPict="0" macro="[0]!VueGlobaleATTAQUANTS">
                <anchor moveWithCells="1" sizeWithCells="1">
                  <from>
                    <xdr:col>8</xdr:col>
                    <xdr:colOff>0</xdr:colOff>
                    <xdr:row>2</xdr:row>
                    <xdr:rowOff>390525</xdr:rowOff>
                  </from>
                  <to>
                    <xdr:col>8</xdr:col>
                    <xdr:colOff>1257300</xdr:colOff>
                    <xdr:row>2</xdr:row>
                    <xdr:rowOff>571500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73FC2D-BBE5-4876-BEB0-EF4DA4B9F54D}">
  <sheetPr codeName="Feuil3">
    <pageSetUpPr fitToPage="1"/>
  </sheetPr>
  <dimension ref="D1:U31"/>
  <sheetViews>
    <sheetView workbookViewId="0">
      <selection activeCell="S16" sqref="S16"/>
    </sheetView>
  </sheetViews>
  <sheetFormatPr baseColWidth="10" defaultColWidth="10.85546875" defaultRowHeight="18.75" x14ac:dyDescent="0.25"/>
  <cols>
    <col min="1" max="3" width="3.28515625" customWidth="1"/>
    <col min="4" max="4" width="4.7109375" customWidth="1"/>
    <col min="5" max="5" width="15" customWidth="1"/>
    <col min="6" max="6" width="15.85546875" style="1" customWidth="1"/>
    <col min="7" max="7" width="1.5703125" style="1" customWidth="1"/>
    <col min="8" max="8" width="7.5703125" customWidth="1"/>
    <col min="9" max="9" width="8.7109375" customWidth="1"/>
    <col min="10" max="10" width="1.7109375" customWidth="1"/>
    <col min="11" max="11" width="12.7109375" customWidth="1"/>
    <col min="13" max="13" width="10.7109375" customWidth="1"/>
    <col min="14" max="14" width="1.7109375" customWidth="1"/>
    <col min="15" max="15" width="12.85546875" customWidth="1"/>
    <col min="16" max="16" width="10.85546875" customWidth="1"/>
    <col min="17" max="17" width="12.140625" customWidth="1"/>
    <col min="18" max="19" width="11.42578125" customWidth="1"/>
    <col min="20" max="20" width="1.85546875" customWidth="1"/>
    <col min="21" max="21" width="15.85546875" customWidth="1"/>
  </cols>
  <sheetData>
    <row r="1" spans="4:21" ht="19.5" thickBot="1" x14ac:dyDescent="0.3">
      <c r="E1" s="74" t="s">
        <v>150</v>
      </c>
    </row>
    <row r="2" spans="4:21" ht="24" thickBot="1" x14ac:dyDescent="0.3">
      <c r="E2" s="128" t="str">
        <f>CONCATENATE(F5,"  ",K5)</f>
        <v xml:space="preserve">  </v>
      </c>
      <c r="F2" s="129"/>
      <c r="G2" s="129"/>
      <c r="H2" s="129"/>
      <c r="I2" s="129"/>
      <c r="J2" s="129"/>
      <c r="K2" s="130"/>
    </row>
    <row r="3" spans="4:21" ht="24" thickBot="1" x14ac:dyDescent="0.4">
      <c r="E3" s="134" t="str">
        <f>CONCATENATE(E9," - ",E13)</f>
        <v xml:space="preserve"> - </v>
      </c>
      <c r="F3" s="135"/>
      <c r="G3"/>
      <c r="H3" s="15"/>
      <c r="I3" s="136" t="str">
        <f>CONCATENATE(F10," - ",F13)</f>
        <v xml:space="preserve"> - </v>
      </c>
      <c r="J3" s="137"/>
      <c r="K3" s="138"/>
      <c r="O3" s="122" t="s">
        <v>129</v>
      </c>
      <c r="P3" s="123"/>
      <c r="Q3" s="124"/>
    </row>
    <row r="4" spans="4:21" ht="7.5" customHeight="1" thickBot="1" x14ac:dyDescent="0.4">
      <c r="F4"/>
      <c r="G4"/>
      <c r="M4" s="17"/>
      <c r="N4" s="17"/>
      <c r="O4" s="125"/>
      <c r="P4" s="126"/>
      <c r="Q4" s="127"/>
    </row>
    <row r="5" spans="4:21" ht="31.5" customHeight="1" thickBot="1" x14ac:dyDescent="0.3">
      <c r="E5" s="3" t="s">
        <v>42</v>
      </c>
      <c r="F5" s="131"/>
      <c r="G5" s="132"/>
      <c r="H5" s="133"/>
      <c r="I5" s="139" t="s">
        <v>43</v>
      </c>
      <c r="J5" s="140"/>
      <c r="K5" s="131"/>
      <c r="L5" s="133"/>
      <c r="O5" s="119" t="str">
        <f>IF(H9="","",IF(H9="Ui",CONCATENATE("Analyser, Détails / ",U5),IF(H9="Ue",CONCATENATE("Organiser, Cadrer / ",U5),IF(H9="Ai",CONCATENATE("s'Appuyer, se Souvenir / ",U5),IF(H9="Ae",CONCATENATE("Tenter, Faire / ",U5),IF(H9="Ri",CONCATENATE("Ressentir, Valoriser / ",U5),IF(H9="Re",CONCATENATE("Concilier, Harmoniser / ",U5),IF(H9="Ci",CONCATENATE("s'Imposer, Progresser / ",U5),IF(H9="Ce",CONCATENATE("Imposer, Vaincre / ",U5),IF(H9="Pi",CONCATENATE("Imaginer, Prévoir / ",U5),IF(H9="Pe",CONCATENATE("Explorer, Improviser / ",U5),"Erreur")))))))))))</f>
        <v/>
      </c>
      <c r="P5" s="120"/>
      <c r="Q5" s="120"/>
      <c r="R5" s="120"/>
      <c r="S5" s="121"/>
      <c r="U5" s="28" t="str">
        <f>IF(H9="","",IF(H9="Ui",'REF LIST'!H6,IF(H9="Ue",'REF LIST'!H7,IF(H9="Ai",'REF LIST'!H8,IF(H9="Ae",'REF LIST'!H9,IF(H9="Ri",'REF LIST'!H10,IF(H9="Re",'REF LIST'!H11,IF(H9="Ci",'REF LIST'!H12,IF(H9="Ce",'REF LIST'!H13,IF(H9="Pi",'REF LIST'!H14,IF(H9="Pe",'REF LIST'!H15,"Erreur")))))))))))</f>
        <v/>
      </c>
    </row>
    <row r="6" spans="4:21" ht="31.5" customHeight="1" thickBot="1" x14ac:dyDescent="0.3">
      <c r="E6" s="46" t="s">
        <v>136</v>
      </c>
      <c r="F6" s="131"/>
      <c r="G6" s="132"/>
      <c r="H6" s="133"/>
      <c r="I6" s="141" t="s">
        <v>44</v>
      </c>
      <c r="J6" s="142"/>
      <c r="K6" s="131"/>
      <c r="L6" s="133"/>
      <c r="O6" s="119" t="str">
        <f>IF(I9="","",IF(I9="Ui",CONCATENATE("Analyser, Détails / ",U6),IF(I9="Ue",CONCATENATE("Organiser, Cadrer / ",U6),IF(I9="Ai",CONCATENATE("s'Appuyer, se Souvenir / ",U6),IF(I9="Ae",CONCATENATE("Tenter, Faire / ",U6),IF(I9="Ri",CONCATENATE("Ressentir, Valoriser / ",U6),IF(I9="Re",CONCATENATE("Concilier, Harmoniser / ",U6),IF(I9="Ci",CONCATENATE("s'Imposer, Progresser / ",U6),IF(I9="Ce",CONCATENATE("Imposer, Vaincre / ",U6),IF(I9="Pi",CONCATENATE("Imaginer, Prévoir / ",U6),IF(I9="Pe",CONCATENATE("Explorer, Improviser / ",U6),"Erreur")))))))))))</f>
        <v/>
      </c>
      <c r="P6" s="120"/>
      <c r="Q6" s="120"/>
      <c r="R6" s="120"/>
      <c r="S6" s="121"/>
      <c r="U6" s="28" t="str">
        <f>IF(I9="","",IF(I9="Ui",'REF LIST'!H6,IF(I9="Ue",'REF LIST'!H7,IF(I9="Ai",'REF LIST'!H8,IF(I9="Ae",'REF LIST'!H9,IF(I9="Ri",'REF LIST'!H10,IF(I9="Re",'REF LIST'!H11,IF(I9="Ci",'REF LIST'!H12,IF(I9="Ce",'REF LIST'!H13,IF(I9="Pi",'REF LIST'!H14,IF(I9="Pe",'REF LIST'!H15,"Erreur")))))))))))</f>
        <v/>
      </c>
    </row>
    <row r="7" spans="4:21" ht="11.25" customHeight="1" thickBot="1" x14ac:dyDescent="0.3"/>
    <row r="8" spans="4:21" ht="60.75" thickTop="1" x14ac:dyDescent="0.25">
      <c r="E8" s="53" t="s">
        <v>77</v>
      </c>
      <c r="F8" s="54" t="s">
        <v>135</v>
      </c>
      <c r="G8" s="27"/>
      <c r="H8" s="50" t="s">
        <v>27</v>
      </c>
      <c r="I8" s="51" t="s">
        <v>28</v>
      </c>
      <c r="J8" s="21"/>
      <c r="K8" s="47" t="s">
        <v>78</v>
      </c>
      <c r="L8" s="48" t="s">
        <v>79</v>
      </c>
      <c r="M8" s="49" t="s">
        <v>15</v>
      </c>
      <c r="O8" s="52" t="s">
        <v>80</v>
      </c>
      <c r="P8" s="60" t="s">
        <v>147</v>
      </c>
      <c r="Q8" s="60" t="s">
        <v>148</v>
      </c>
      <c r="R8" s="60" t="s">
        <v>139</v>
      </c>
      <c r="S8" s="58" t="s">
        <v>146</v>
      </c>
      <c r="T8" s="27"/>
    </row>
    <row r="9" spans="4:21" ht="36" customHeight="1" x14ac:dyDescent="0.25">
      <c r="E9" s="66" t="str">
        <f>IF(AND(O9="",P9="",Q9="",S9=""),"",IF(AND(O9="D",P9="PMH",Q9="V",R9="G",S9="D"),"D4",IF(AND(O9="D",P9="PMH",Q9="H",R9="D",S9="G"),"D2",IF(AND(O9="D",P9="PMH",Q9="V",R9="G",S9="G"),"D1",IF(AND(O9="D",P9="PMH",Q9="H",R9="D",S9="D"),"D3",IF(AND(O9="G",P9="PMB",Q9="V",R9="D",S9="D"),"G4",IF(AND(O9="G",P9="PMB",Q9="H",R9="G",S9="G"),"G2",IF(AND(O9="G",P9="PMB",Q9="V",R9="D",S9="G"),"G1",IF(AND(O9="G",P9="PMB",Q9="H",R9="G",S9="D"),"G3",IF(AND(O9="R",P9="PMH",Q9="V",R9="D",S9="D"),"R4",IF(AND(O9="R",P9="PMH",Q9="H",R9="G",S9="G"),"R2",IF(AND(O9="R",P9="PMH",Q9="V",R9="D",S9="G"),"R1",IF(AND(O9="R",P9="PMH",Q9="H",R9="G",S9="D"),"R3",IF(AND(O9="C",P9="PMB",Q9="V",R9="G",S9="D"),"C4",IF(AND(O9="C",P9="PMB",Q9="H",R9="D",S9="G"),"C2",IF(AND(O9="C",P9="PMB",Q9="V",R9="G",S9="G"),"C1",IF(AND(O9="C",P9="PMB",Q9="H",R9="D",S9="D"),"C3","Erreur")))))))))))))))))</f>
        <v/>
      </c>
      <c r="F9" s="38"/>
      <c r="G9" s="27"/>
      <c r="H9" s="149"/>
      <c r="I9" s="151"/>
      <c r="J9" s="21"/>
      <c r="K9" s="153"/>
      <c r="L9" s="155"/>
      <c r="M9" s="157"/>
      <c r="O9" s="31"/>
      <c r="P9" s="32"/>
      <c r="Q9" s="32"/>
      <c r="R9" s="32"/>
      <c r="S9" s="59"/>
      <c r="T9" s="16"/>
    </row>
    <row r="10" spans="4:21" ht="36" customHeight="1" x14ac:dyDescent="0.25">
      <c r="E10" s="38"/>
      <c r="F10" s="20" t="str">
        <f>IF(E9="","",IF(E9='REF LIST'!B6,'REF LIST'!D6,IF(E9='REF LIST'!B7,'REF LIST'!D7,IF(E9='REF LIST'!B8,'REF LIST'!D8,IF(E9='REF LIST'!B9,'REF LIST'!D9,IF(E9='REF LIST'!B10,'REF LIST'!D10,IF(E9='REF LIST'!B11,'REF LIST'!D11,IF(E9='REF LIST'!B12,'REF LIST'!D12,IF(E9='REF LIST'!B13,'REF LIST'!D13,IF(E9='REF LIST'!B14,'REF LIST'!D14,IF(E9='REF LIST'!B15,'REF LIST'!D15,IF(E9='REF LIST'!B16,'REF LIST'!D16,IF(E9='REF LIST'!B17,'REF LIST'!D17,IF(E9='REF LIST'!B18,'REF LIST'!D18,IF(E9='REF LIST'!B19,'REF LIST'!D19,IF(E9='REF LIST'!B20,'REF LIST'!D20,IF(E9='REF LIST'!B21,'REF LIST'!D21,"Erreur")))))))))))))))))</f>
        <v/>
      </c>
      <c r="G10" s="27"/>
      <c r="H10" s="150"/>
      <c r="I10" s="152"/>
      <c r="J10" s="21"/>
      <c r="K10" s="154"/>
      <c r="L10" s="156"/>
      <c r="M10" s="158"/>
      <c r="O10" s="69" t="str">
        <f>IF(O9="","",IF(O9="R","D",IF(O9="D","R",IF(O9="C","G",IF(O9="G","C","Erreur")))))</f>
        <v/>
      </c>
      <c r="P10" s="67" t="str">
        <f>IF(P9="","",IF(P9="PMH","PMB",IF(P9="PMB","PMH","Erreur")))</f>
        <v/>
      </c>
      <c r="Q10" s="70" t="str">
        <f>IF(Q9="","",IF(Q9="H","H",IF(Q9="V","V","Erreur")))</f>
        <v/>
      </c>
      <c r="R10" s="67" t="str">
        <f>IF(R9="","",INDEX('REF LIST'!$O$5:$P$20,MATCH(CANEVAS!F10,'REF LIST'!$O$5:$O$20,0),2))</f>
        <v/>
      </c>
      <c r="S10" s="68" t="str">
        <f>IF(S9="","",IF(S9="G","D",IF(S9="D","G","Erreur")))</f>
        <v/>
      </c>
      <c r="T10" s="16"/>
    </row>
    <row r="11" spans="4:21" ht="15.75" thickBot="1" x14ac:dyDescent="0.3">
      <c r="F11"/>
      <c r="G11"/>
    </row>
    <row r="12" spans="4:21" ht="46.5" thickTop="1" thickBot="1" x14ac:dyDescent="0.3">
      <c r="E12" s="55" t="s">
        <v>76</v>
      </c>
      <c r="F12" s="56" t="s">
        <v>134</v>
      </c>
      <c r="G12" s="27"/>
      <c r="K12" s="159" t="str">
        <f>E12</f>
        <v>Profil MBTI 
Principal</v>
      </c>
      <c r="L12" s="160"/>
      <c r="M12" s="161" t="str">
        <f>F12</f>
        <v>Profil MBTI
Complémentaire</v>
      </c>
      <c r="N12" s="160"/>
      <c r="O12" s="162"/>
      <c r="R12" s="44"/>
      <c r="S12" s="57" t="s">
        <v>138</v>
      </c>
    </row>
    <row r="13" spans="4:21" ht="33.75" customHeight="1" x14ac:dyDescent="0.25">
      <c r="E13" s="29" t="str">
        <f>IF(E9="","",IF(E9='REF LIST'!B6,'REF LIST'!C6,IF(E9='REF LIST'!B7,'REF LIST'!C7,IF(E9='REF LIST'!B8,'REF LIST'!C8,IF(E9='REF LIST'!B9,'REF LIST'!C9,IF(E9='REF LIST'!B10,'REF LIST'!C10,IF(E9='REF LIST'!B11,'REF LIST'!C11,IF(E9='REF LIST'!B12,'REF LIST'!C12,IF(E9='REF LIST'!B13,'REF LIST'!C13,IF(E9='REF LIST'!B14,'REF LIST'!C14,IF(E9='REF LIST'!B15,'REF LIST'!C15,IF(E9='REF LIST'!B16,'REF LIST'!C16,IF(E9='REF LIST'!B17,'REF LIST'!C17,IF(E9='REF LIST'!B18,'REF LIST'!C18,IF(E9='REF LIST'!B19,'REF LIST'!C19,IF(E9='REF LIST'!B20,'REF LIST'!C20,IF(E9='REF LIST'!B21,'REF LIST'!C21,"Erreur")))))))))))))))))</f>
        <v/>
      </c>
      <c r="F13" s="30" t="str">
        <f>IF(E9="","",IF(E9='REF LIST'!B6,'REF LIST'!E6,IF(E9='REF LIST'!B7,'REF LIST'!E7,IF(E9='REF LIST'!B8,'REF LIST'!E8,IF(E9='REF LIST'!B9,'REF LIST'!E9,IF(E9='REF LIST'!B10,'REF LIST'!E10,IF(E9='REF LIST'!B11,'REF LIST'!E11,IF(E9='REF LIST'!B12,'REF LIST'!E12,IF(E9='REF LIST'!B13,'REF LIST'!E13,IF(E9='REF LIST'!B14,'REF LIST'!E14,IF(E9='REF LIST'!B15,'REF LIST'!E15,IF(E9='REF LIST'!B16,'REF LIST'!E16,IF(E9='REF LIST'!B17,'REF LIST'!E17,IF(E9='REF LIST'!B18,'REF LIST'!E18,IF(E9='REF LIST'!B19,'REF LIST'!E19,IF(E9='REF LIST'!B20,'REF LIST'!E20,IF(E9='REF LIST'!B21,'REF LIST'!E21,"Erreur")))))))))))))))))</f>
        <v/>
      </c>
      <c r="G13" s="38"/>
      <c r="K13" s="108" t="str">
        <f>E13</f>
        <v/>
      </c>
      <c r="L13" s="109"/>
      <c r="M13" s="110" t="str">
        <f>F13</f>
        <v/>
      </c>
      <c r="N13" s="111"/>
      <c r="O13" s="112"/>
      <c r="R13" s="44"/>
      <c r="S13" s="143"/>
    </row>
    <row r="14" spans="4:21" ht="6.75" customHeight="1" thickBot="1" x14ac:dyDescent="0.3">
      <c r="F14"/>
      <c r="G14" s="39"/>
      <c r="S14" s="144"/>
    </row>
    <row r="15" spans="4:21" ht="33.75" customHeight="1" x14ac:dyDescent="0.25">
      <c r="D15" s="3">
        <v>1</v>
      </c>
      <c r="E15" s="61" t="str">
        <f>IF(E13="","",INDEX('REF LIST'!$T$5:$X$20,MATCH(CANEVAS!E$13,'REF LIST'!$T$5:$T$20,0),2))</f>
        <v/>
      </c>
      <c r="F15" s="33" t="str">
        <f>IF(F13="","",INDEX('REF LIST'!$T$5:$X$20,MATCH(CANEVAS!F$13,'REF LIST'!$T$5:$T$20,0),2))</f>
        <v/>
      </c>
      <c r="G15" s="40"/>
      <c r="H15" s="106" t="s">
        <v>131</v>
      </c>
      <c r="I15" s="107"/>
      <c r="K15" s="113" t="str">
        <f>IF(K13="","",INDEX('REF LIST'!$AA$6:$AB$13,MATCH(CANEVAS!E15,'REF LIST'!$AA$6:$AA$13,0),2))</f>
        <v/>
      </c>
      <c r="L15" s="114"/>
      <c r="M15" s="114" t="str">
        <f>IF(M13="","",INDEX('REF LIST'!$AA$6:$AB$13,MATCH(CANEVAS!F15,'REF LIST'!$AA$6:$AA$13,0),2))</f>
        <v/>
      </c>
      <c r="N15" s="114"/>
      <c r="O15" s="163"/>
      <c r="Q15" s="44"/>
      <c r="R15" s="44"/>
      <c r="S15" s="44"/>
    </row>
    <row r="16" spans="4:21" ht="33.75" customHeight="1" x14ac:dyDescent="0.25">
      <c r="D16" s="3">
        <v>2</v>
      </c>
      <c r="E16" s="62" t="str">
        <f>IF(E13="","",INDEX('REF LIST'!$T$5:$X$20,MATCH(CANEVAS!E$13,'REF LIST'!$T$5:$T$20,0),3))</f>
        <v/>
      </c>
      <c r="F16" s="35" t="str">
        <f>IF(F13="","",INDEX('REF LIST'!$T$5:$X$20,MATCH(CANEVAS!F$13,'REF LIST'!$T$5:$T$20,0),3))</f>
        <v/>
      </c>
      <c r="G16" s="41"/>
      <c r="H16" s="106" t="s">
        <v>133</v>
      </c>
      <c r="I16" s="107"/>
      <c r="K16" s="115" t="str">
        <f>IF(K13="","",INDEX('REF LIST'!$AA$6:$AB$13,MATCH(CANEVAS!E16,'REF LIST'!$AA$6:$AA$13,0),2))</f>
        <v/>
      </c>
      <c r="L16" s="116"/>
      <c r="M16" s="118" t="str">
        <f>IF(M13="","",INDEX('REF LIST'!$AA$6:$AB$13,MATCH(CANEVAS!F16,'REF LIST'!$AA$6:$AA$13,0),2))</f>
        <v/>
      </c>
      <c r="N16" s="118"/>
      <c r="O16" s="164"/>
      <c r="Q16" s="44"/>
      <c r="R16" s="44"/>
      <c r="S16" s="44"/>
    </row>
    <row r="17" spans="4:19" ht="33.75" customHeight="1" x14ac:dyDescent="0.25">
      <c r="D17" s="3">
        <v>3</v>
      </c>
      <c r="E17" s="63" t="str">
        <f>IF(E13="","",INDEX('REF LIST'!$T$5:$X$20,MATCH(CANEVAS!E$13,'REF LIST'!$T$5:$T$20,0),4))</f>
        <v/>
      </c>
      <c r="F17" s="35" t="str">
        <f>IF(F13="","",INDEX('REF LIST'!$T$5:$X$20,MATCH(CANEVAS!F$13,'REF LIST'!$T$5:$T$20,0),4))</f>
        <v/>
      </c>
      <c r="G17" s="41"/>
      <c r="H17" s="106" t="s">
        <v>130</v>
      </c>
      <c r="I17" s="107"/>
      <c r="K17" s="117" t="str">
        <f>IF(K13="","",INDEX('REF LIST'!$AA$6:$AB$13,MATCH(CANEVAS!E17,'REF LIST'!$AA$6:$AA$13,0),2))</f>
        <v/>
      </c>
      <c r="L17" s="118"/>
      <c r="M17" s="118" t="str">
        <f>IF(M13="","",INDEX('REF LIST'!$AA$6:$AB$13,MATCH(CANEVAS!F17,'REF LIST'!$AA$6:$AA$13,0),2))</f>
        <v/>
      </c>
      <c r="N17" s="118"/>
      <c r="O17" s="164"/>
      <c r="Q17" s="44"/>
      <c r="R17" s="44"/>
      <c r="S17" s="44"/>
    </row>
    <row r="18" spans="4:19" ht="33.75" customHeight="1" thickBot="1" x14ac:dyDescent="0.3">
      <c r="D18" s="3">
        <v>4</v>
      </c>
      <c r="E18" s="64" t="str">
        <f>IF(E13="","",INDEX('REF LIST'!$T$5:$X$20,MATCH(CANEVAS!E$13,'REF LIST'!$T$5:$T$20,0),5))</f>
        <v/>
      </c>
      <c r="F18" s="36" t="str">
        <f>IF(F13="","",INDEX('REF LIST'!$T$5:$X$20,MATCH(CANEVAS!F$13,'REF LIST'!$T$5:$T$20,0),5))</f>
        <v/>
      </c>
      <c r="G18" s="42"/>
      <c r="H18" s="106" t="s">
        <v>132</v>
      </c>
      <c r="I18" s="107"/>
      <c r="K18" s="146" t="str">
        <f>IF(K13="","",INDEX('REF LIST'!$AA$6:$AB$13,MATCH(CANEVAS!E18,'REF LIST'!$AA$6:$AA$13,0),2))</f>
        <v/>
      </c>
      <c r="L18" s="147"/>
      <c r="M18" s="147" t="str">
        <f>IF(M13="","",INDEX('REF LIST'!$AA$6:$AB$13,MATCH(CANEVAS!F18,'REF LIST'!$AA$6:$AA$13,0),2))</f>
        <v/>
      </c>
      <c r="N18" s="147"/>
      <c r="O18" s="148"/>
      <c r="Q18" s="44"/>
      <c r="R18" s="44"/>
      <c r="S18" s="44"/>
    </row>
    <row r="19" spans="4:19" ht="6" customHeight="1" x14ac:dyDescent="0.25">
      <c r="D19" s="1"/>
      <c r="F19"/>
      <c r="G19"/>
    </row>
    <row r="20" spans="4:19" ht="33.75" customHeight="1" thickBot="1" x14ac:dyDescent="0.3">
      <c r="D20" s="3">
        <v>8</v>
      </c>
      <c r="E20" s="64" t="str">
        <f>IF(E13="","",INDEX('REF LIST'!$T$5:$Y$20,MATCH(CANEVAS!E$13,'REF LIST'!$T$5:$T$20,0),6))</f>
        <v/>
      </c>
      <c r="F20" s="36" t="str">
        <f>IF(F13="","",INDEX('REF LIST'!$T$5:$Y$20,MATCH(CANEVAS!F$13,'REF LIST'!$T$5:$T$20,0),6))</f>
        <v/>
      </c>
      <c r="G20" s="42"/>
      <c r="H20" s="145" t="s">
        <v>140</v>
      </c>
      <c r="I20" s="107"/>
      <c r="K20" s="146" t="str">
        <f>IF(K13="","",INDEX('REF LIST'!$AA$6:$AB$13,MATCH(CANEVAS!E20,'REF LIST'!$AA$6:$AA$13,0),2))</f>
        <v/>
      </c>
      <c r="L20" s="147"/>
      <c r="M20" s="147" t="str">
        <f>IF(M13="","",INDEX('REF LIST'!$AA$6:$AB$13,MATCH(CANEVAS!F20,'REF LIST'!$AA$6:$AA$13,0),2))</f>
        <v/>
      </c>
      <c r="N20" s="147"/>
      <c r="O20" s="148"/>
      <c r="Q20" s="44"/>
      <c r="R20" s="44"/>
      <c r="S20" s="44"/>
    </row>
    <row r="21" spans="4:19" ht="15.75" thickBot="1" x14ac:dyDescent="0.3">
      <c r="F21"/>
      <c r="G21"/>
    </row>
    <row r="22" spans="4:19" ht="15.75" thickBot="1" x14ac:dyDescent="0.3">
      <c r="E22" s="25" t="s">
        <v>81</v>
      </c>
      <c r="F22"/>
      <c r="G22"/>
    </row>
    <row r="23" spans="4:19" ht="127.5" customHeight="1" thickBot="1" x14ac:dyDescent="0.3"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4"/>
    </row>
    <row r="24" spans="4:19" ht="42" customHeight="1" x14ac:dyDescent="0.25">
      <c r="F24" s="71" t="s">
        <v>145</v>
      </c>
      <c r="G24"/>
      <c r="Q24" s="72" t="s">
        <v>145</v>
      </c>
      <c r="R24" s="72"/>
    </row>
    <row r="25" spans="4:19" ht="15" x14ac:dyDescent="0.25">
      <c r="F25"/>
      <c r="G25"/>
    </row>
    <row r="26" spans="4:19" ht="15" x14ac:dyDescent="0.25">
      <c r="F26"/>
      <c r="G26"/>
    </row>
    <row r="27" spans="4:19" ht="15" x14ac:dyDescent="0.25">
      <c r="F27"/>
      <c r="G27"/>
    </row>
    <row r="28" spans="4:19" ht="15" x14ac:dyDescent="0.25">
      <c r="F28"/>
      <c r="G28"/>
    </row>
    <row r="29" spans="4:19" ht="15" x14ac:dyDescent="0.25">
      <c r="F29"/>
      <c r="G29"/>
    </row>
    <row r="30" spans="4:19" ht="15" x14ac:dyDescent="0.25">
      <c r="F30"/>
      <c r="G30"/>
    </row>
    <row r="31" spans="4:19" ht="15" x14ac:dyDescent="0.25">
      <c r="F31"/>
      <c r="G31"/>
    </row>
  </sheetData>
  <mergeCells count="37">
    <mergeCell ref="H20:I20"/>
    <mergeCell ref="K20:L20"/>
    <mergeCell ref="M20:O20"/>
    <mergeCell ref="H9:H10"/>
    <mergeCell ref="I9:I10"/>
    <mergeCell ref="K9:K10"/>
    <mergeCell ref="L9:L10"/>
    <mergeCell ref="M9:M10"/>
    <mergeCell ref="K18:L18"/>
    <mergeCell ref="K12:L12"/>
    <mergeCell ref="M12:O12"/>
    <mergeCell ref="M15:O15"/>
    <mergeCell ref="M16:O16"/>
    <mergeCell ref="M17:O17"/>
    <mergeCell ref="M18:O18"/>
    <mergeCell ref="O3:Q4"/>
    <mergeCell ref="O6:S6"/>
    <mergeCell ref="E2:K2"/>
    <mergeCell ref="F5:H5"/>
    <mergeCell ref="F6:H6"/>
    <mergeCell ref="K5:L5"/>
    <mergeCell ref="K6:L6"/>
    <mergeCell ref="E3:F3"/>
    <mergeCell ref="I3:K3"/>
    <mergeCell ref="I5:J5"/>
    <mergeCell ref="I6:J6"/>
    <mergeCell ref="M13:O13"/>
    <mergeCell ref="K15:L15"/>
    <mergeCell ref="K16:L16"/>
    <mergeCell ref="K17:L17"/>
    <mergeCell ref="O5:S5"/>
    <mergeCell ref="S13:S14"/>
    <mergeCell ref="H15:I15"/>
    <mergeCell ref="H16:I16"/>
    <mergeCell ref="H17:I17"/>
    <mergeCell ref="H18:I18"/>
    <mergeCell ref="K13:L13"/>
  </mergeCells>
  <dataValidations count="5">
    <dataValidation type="list" allowBlank="1" showInputMessage="1" showErrorMessage="1" sqref="I9" xr:uid="{2DD4361D-3A38-4DFE-A3FD-DFFD3403ED04}">
      <formula1>MP</formula1>
    </dataValidation>
    <dataValidation type="list" allowBlank="1" showInputMessage="1" showErrorMessage="1" sqref="P9" xr:uid="{DE8C9C70-0204-4D07-89A8-DD16C8C5341A}">
      <formula1>PM</formula1>
    </dataValidation>
    <dataValidation type="list" allowBlank="1" showInputMessage="1" showErrorMessage="1" sqref="K9:M9 S13 R9:S9" xr:uid="{460037CF-B756-4540-BF0D-69437C65CCB2}">
      <formula1>GD</formula1>
    </dataValidation>
    <dataValidation type="list" allowBlank="1" showInputMessage="1" showErrorMessage="1" sqref="Q9" xr:uid="{307D5780-A9E6-4F6F-9236-B0E46954C1D0}">
      <formula1>vh</formula1>
    </dataValidation>
    <dataValidation type="list" allowBlank="1" showInputMessage="1" showErrorMessage="1" sqref="O9" xr:uid="{B98DC0A1-9F1F-467E-85EA-B218CD29389D}">
      <formula1>DGRC</formula1>
    </dataValidation>
  </dataValidations>
  <hyperlinks>
    <hyperlink ref="E1" location="'ETFC Profilages'!A1" display="Retour Synthèse" xr:uid="{F9E11207-EBBC-4346-AAB9-5DD4CF65DE67}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9" orientation="landscape" r:id="rId1"/>
  <drawing r:id="rId2"/>
  <legacyDrawingHF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3F982C-5F92-486B-A7F1-0DA3233FD69D}">
  <sheetPr codeName="Feuil4">
    <tabColor rgb="FFFEC6F2"/>
    <pageSetUpPr fitToPage="1"/>
  </sheetPr>
  <dimension ref="D1:U31"/>
  <sheetViews>
    <sheetView workbookViewId="0">
      <selection activeCell="Q16" sqref="Q16"/>
    </sheetView>
  </sheetViews>
  <sheetFormatPr baseColWidth="10" defaultColWidth="10.85546875" defaultRowHeight="18.75" x14ac:dyDescent="0.25"/>
  <cols>
    <col min="1" max="3" width="3.28515625" customWidth="1"/>
    <col min="4" max="4" width="4.7109375" customWidth="1"/>
    <col min="5" max="5" width="15" customWidth="1"/>
    <col min="6" max="6" width="15.85546875" style="1" customWidth="1"/>
    <col min="7" max="7" width="1.5703125" style="1" customWidth="1"/>
    <col min="8" max="8" width="7.5703125" customWidth="1"/>
    <col min="9" max="9" width="8.7109375" customWidth="1"/>
    <col min="10" max="10" width="1.7109375" customWidth="1"/>
    <col min="11" max="11" width="12.7109375" customWidth="1"/>
    <col min="13" max="13" width="10.7109375" customWidth="1"/>
    <col min="14" max="14" width="1.7109375" customWidth="1"/>
    <col min="15" max="15" width="12.85546875" customWidth="1"/>
    <col min="16" max="16" width="10.85546875" customWidth="1"/>
    <col min="17" max="17" width="12.140625" customWidth="1"/>
    <col min="18" max="19" width="11.42578125" customWidth="1"/>
    <col min="20" max="20" width="1.85546875" customWidth="1"/>
    <col min="21" max="21" width="15.85546875" customWidth="1"/>
  </cols>
  <sheetData>
    <row r="1" spans="4:21" ht="19.5" thickBot="1" x14ac:dyDescent="0.3">
      <c r="E1" s="74" t="s">
        <v>150</v>
      </c>
    </row>
    <row r="2" spans="4:21" ht="24" thickBot="1" x14ac:dyDescent="0.3">
      <c r="E2" s="128"/>
      <c r="F2" s="129"/>
      <c r="G2" s="129"/>
      <c r="H2" s="129"/>
      <c r="I2" s="129"/>
      <c r="J2" s="129"/>
      <c r="K2" s="130"/>
    </row>
    <row r="3" spans="4:21" ht="24" thickBot="1" x14ac:dyDescent="0.4">
      <c r="E3" s="134"/>
      <c r="F3" s="135"/>
      <c r="G3"/>
      <c r="H3" s="15"/>
      <c r="I3" s="136"/>
      <c r="J3" s="137"/>
      <c r="K3" s="138"/>
      <c r="O3" s="122"/>
      <c r="P3" s="123"/>
      <c r="Q3" s="124"/>
    </row>
    <row r="4" spans="4:21" ht="7.5" customHeight="1" thickBot="1" x14ac:dyDescent="0.4">
      <c r="F4"/>
      <c r="G4"/>
      <c r="M4" s="17"/>
      <c r="N4" s="17"/>
      <c r="O4" s="125"/>
      <c r="P4" s="126"/>
      <c r="Q4" s="127"/>
    </row>
    <row r="5" spans="4:21" ht="31.5" customHeight="1" thickBot="1" x14ac:dyDescent="0.3">
      <c r="E5" s="3"/>
      <c r="F5" s="131"/>
      <c r="G5" s="132"/>
      <c r="H5" s="133"/>
      <c r="I5" s="139"/>
      <c r="J5" s="140"/>
      <c r="K5" s="131"/>
      <c r="L5" s="133"/>
      <c r="O5" s="119"/>
      <c r="P5" s="120"/>
      <c r="Q5" s="120"/>
      <c r="R5" s="120"/>
      <c r="S5" s="121"/>
      <c r="U5" s="28"/>
    </row>
    <row r="6" spans="4:21" ht="31.5" customHeight="1" thickBot="1" x14ac:dyDescent="0.3">
      <c r="E6" s="46"/>
      <c r="F6" s="131"/>
      <c r="G6" s="132"/>
      <c r="H6" s="133"/>
      <c r="I6" s="141"/>
      <c r="J6" s="142"/>
      <c r="K6" s="131"/>
      <c r="L6" s="133"/>
      <c r="O6" s="119"/>
      <c r="P6" s="120"/>
      <c r="Q6" s="120"/>
      <c r="R6" s="120"/>
      <c r="S6" s="121"/>
      <c r="U6" s="28"/>
    </row>
    <row r="7" spans="4:21" ht="11.25" customHeight="1" thickBot="1" x14ac:dyDescent="0.3"/>
    <row r="8" spans="4:21" ht="15.75" thickTop="1" x14ac:dyDescent="0.25">
      <c r="E8" s="53"/>
      <c r="F8" s="54"/>
      <c r="G8" s="27"/>
      <c r="H8" s="50"/>
      <c r="I8" s="51"/>
      <c r="J8" s="21"/>
      <c r="K8" s="47"/>
      <c r="L8" s="48"/>
      <c r="M8" s="49"/>
      <c r="O8" s="52"/>
      <c r="P8" s="60"/>
      <c r="Q8" s="60"/>
      <c r="R8" s="60"/>
      <c r="S8" s="58"/>
      <c r="T8" s="27"/>
    </row>
    <row r="9" spans="4:21" ht="36" customHeight="1" x14ac:dyDescent="0.25">
      <c r="E9" s="66"/>
      <c r="F9" s="38"/>
      <c r="G9" s="27"/>
      <c r="H9" s="149"/>
      <c r="I9" s="151"/>
      <c r="J9" s="21"/>
      <c r="K9" s="153"/>
      <c r="L9" s="155"/>
      <c r="M9" s="157"/>
      <c r="O9" s="31"/>
      <c r="P9" s="32"/>
      <c r="Q9" s="32"/>
      <c r="R9" s="32"/>
      <c r="S9" s="59"/>
      <c r="T9" s="16"/>
    </row>
    <row r="10" spans="4:21" ht="36" customHeight="1" x14ac:dyDescent="0.25">
      <c r="E10" s="38"/>
      <c r="F10" s="20"/>
      <c r="G10" s="27"/>
      <c r="H10" s="150"/>
      <c r="I10" s="152"/>
      <c r="J10" s="21"/>
      <c r="K10" s="154"/>
      <c r="L10" s="156"/>
      <c r="M10" s="158"/>
      <c r="O10" s="69"/>
      <c r="P10" s="67"/>
      <c r="Q10" s="70"/>
      <c r="R10" s="67"/>
      <c r="S10" s="68"/>
      <c r="T10" s="16"/>
    </row>
    <row r="11" spans="4:21" ht="15.75" thickBot="1" x14ac:dyDescent="0.3">
      <c r="F11"/>
      <c r="G11"/>
    </row>
    <row r="12" spans="4:21" ht="16.5" thickTop="1" thickBot="1" x14ac:dyDescent="0.3">
      <c r="E12" s="55"/>
      <c r="F12" s="56"/>
      <c r="G12" s="27"/>
      <c r="K12" s="159"/>
      <c r="L12" s="160"/>
      <c r="M12" s="161"/>
      <c r="N12" s="160"/>
      <c r="O12" s="162"/>
      <c r="R12" s="44"/>
      <c r="S12" s="57"/>
    </row>
    <row r="13" spans="4:21" ht="33.75" customHeight="1" x14ac:dyDescent="0.25">
      <c r="E13" s="29"/>
      <c r="F13" s="30"/>
      <c r="G13" s="38"/>
      <c r="K13" s="108"/>
      <c r="L13" s="109"/>
      <c r="M13" s="110"/>
      <c r="N13" s="111"/>
      <c r="O13" s="112"/>
      <c r="R13" s="44"/>
      <c r="S13" s="143"/>
    </row>
    <row r="14" spans="4:21" ht="6.75" customHeight="1" thickBot="1" x14ac:dyDescent="0.3">
      <c r="F14"/>
      <c r="G14" s="39"/>
      <c r="S14" s="144"/>
    </row>
    <row r="15" spans="4:21" ht="33.75" customHeight="1" x14ac:dyDescent="0.25">
      <c r="D15" s="3"/>
      <c r="E15" s="61"/>
      <c r="F15" s="33"/>
      <c r="G15" s="40"/>
      <c r="H15" s="106"/>
      <c r="I15" s="107"/>
      <c r="K15" s="113"/>
      <c r="L15" s="114"/>
      <c r="M15" s="114"/>
      <c r="N15" s="114"/>
      <c r="O15" s="163"/>
      <c r="Q15" s="44"/>
      <c r="R15" s="44"/>
      <c r="S15" s="44"/>
    </row>
    <row r="16" spans="4:21" ht="33.75" customHeight="1" x14ac:dyDescent="0.25">
      <c r="D16" s="3"/>
      <c r="E16" s="62"/>
      <c r="F16" s="35"/>
      <c r="G16" s="41"/>
      <c r="H16" s="106"/>
      <c r="I16" s="107"/>
      <c r="K16" s="115"/>
      <c r="L16" s="116"/>
      <c r="M16" s="118"/>
      <c r="N16" s="118"/>
      <c r="O16" s="164"/>
      <c r="Q16" s="44"/>
      <c r="R16" s="44"/>
      <c r="S16" s="44"/>
    </row>
    <row r="17" spans="4:19" ht="33.75" customHeight="1" x14ac:dyDescent="0.25">
      <c r="D17" s="3"/>
      <c r="E17" s="63"/>
      <c r="F17" s="35"/>
      <c r="G17" s="41"/>
      <c r="H17" s="106"/>
      <c r="I17" s="107"/>
      <c r="K17" s="117"/>
      <c r="L17" s="118"/>
      <c r="M17" s="118"/>
      <c r="N17" s="118"/>
      <c r="O17" s="164"/>
      <c r="Q17" s="44"/>
      <c r="R17" s="44"/>
      <c r="S17" s="44"/>
    </row>
    <row r="18" spans="4:19" ht="33.75" customHeight="1" thickBot="1" x14ac:dyDescent="0.3">
      <c r="D18" s="3"/>
      <c r="E18" s="64"/>
      <c r="F18" s="36"/>
      <c r="G18" s="42"/>
      <c r="H18" s="106"/>
      <c r="I18" s="107"/>
      <c r="K18" s="146"/>
      <c r="L18" s="147"/>
      <c r="M18" s="147"/>
      <c r="N18" s="147"/>
      <c r="O18" s="148"/>
      <c r="Q18" s="44"/>
      <c r="R18" s="44"/>
      <c r="S18" s="44"/>
    </row>
    <row r="19" spans="4:19" ht="6" customHeight="1" x14ac:dyDescent="0.25">
      <c r="D19" s="1"/>
      <c r="F19"/>
      <c r="G19"/>
    </row>
    <row r="20" spans="4:19" ht="33.75" customHeight="1" thickBot="1" x14ac:dyDescent="0.3">
      <c r="D20" s="3"/>
      <c r="E20" s="64"/>
      <c r="F20" s="36"/>
      <c r="G20" s="42"/>
      <c r="H20" s="145"/>
      <c r="I20" s="107"/>
      <c r="K20" s="146"/>
      <c r="L20" s="147"/>
      <c r="M20" s="147"/>
      <c r="N20" s="147"/>
      <c r="O20" s="148"/>
      <c r="Q20" s="44"/>
      <c r="R20" s="44"/>
      <c r="S20" s="44"/>
    </row>
    <row r="21" spans="4:19" ht="15.75" thickBot="1" x14ac:dyDescent="0.3">
      <c r="F21"/>
      <c r="G21"/>
    </row>
    <row r="22" spans="4:19" ht="15.75" thickBot="1" x14ac:dyDescent="0.3">
      <c r="E22" s="25" t="s">
        <v>81</v>
      </c>
      <c r="F22"/>
      <c r="G22"/>
    </row>
    <row r="23" spans="4:19" ht="127.5" customHeight="1" thickBot="1" x14ac:dyDescent="0.3"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4"/>
    </row>
    <row r="24" spans="4:19" ht="42" customHeight="1" x14ac:dyDescent="0.25">
      <c r="F24" s="71" t="s">
        <v>145</v>
      </c>
      <c r="G24"/>
      <c r="Q24" s="72" t="s">
        <v>145</v>
      </c>
      <c r="R24" s="72"/>
    </row>
    <row r="25" spans="4:19" ht="15" x14ac:dyDescent="0.25">
      <c r="F25"/>
      <c r="G25"/>
    </row>
    <row r="26" spans="4:19" ht="15" x14ac:dyDescent="0.25">
      <c r="F26"/>
      <c r="G26"/>
    </row>
    <row r="27" spans="4:19" ht="15" x14ac:dyDescent="0.25">
      <c r="F27"/>
      <c r="G27"/>
    </row>
    <row r="28" spans="4:19" ht="15" x14ac:dyDescent="0.25">
      <c r="F28"/>
      <c r="G28"/>
    </row>
    <row r="29" spans="4:19" ht="15" x14ac:dyDescent="0.25">
      <c r="F29"/>
      <c r="G29"/>
    </row>
    <row r="30" spans="4:19" ht="15" x14ac:dyDescent="0.25">
      <c r="F30"/>
      <c r="G30"/>
    </row>
    <row r="31" spans="4:19" ht="15" x14ac:dyDescent="0.25">
      <c r="F31"/>
      <c r="G31"/>
    </row>
  </sheetData>
  <mergeCells count="37">
    <mergeCell ref="H18:I18"/>
    <mergeCell ref="K18:L18"/>
    <mergeCell ref="M18:O18"/>
    <mergeCell ref="H20:I20"/>
    <mergeCell ref="K20:L20"/>
    <mergeCell ref="M20:O20"/>
    <mergeCell ref="S13:S14"/>
    <mergeCell ref="H16:I16"/>
    <mergeCell ref="K16:L16"/>
    <mergeCell ref="M16:O16"/>
    <mergeCell ref="H17:I17"/>
    <mergeCell ref="K17:L17"/>
    <mergeCell ref="M17:O17"/>
    <mergeCell ref="H15:I15"/>
    <mergeCell ref="K15:L15"/>
    <mergeCell ref="M15:O15"/>
    <mergeCell ref="F6:H6"/>
    <mergeCell ref="I6:J6"/>
    <mergeCell ref="K6:L6"/>
    <mergeCell ref="O6:S6"/>
    <mergeCell ref="H9:H10"/>
    <mergeCell ref="I9:I10"/>
    <mergeCell ref="K9:K10"/>
    <mergeCell ref="L9:L10"/>
    <mergeCell ref="M9:M10"/>
    <mergeCell ref="K12:L12"/>
    <mergeCell ref="M12:O12"/>
    <mergeCell ref="K13:L13"/>
    <mergeCell ref="M13:O13"/>
    <mergeCell ref="E2:K2"/>
    <mergeCell ref="E3:F3"/>
    <mergeCell ref="I3:K3"/>
    <mergeCell ref="O3:Q4"/>
    <mergeCell ref="F5:H5"/>
    <mergeCell ref="I5:J5"/>
    <mergeCell ref="K5:L5"/>
    <mergeCell ref="O5:S5"/>
  </mergeCells>
  <dataValidations count="5">
    <dataValidation type="list" allowBlank="1" showInputMessage="1" showErrorMessage="1" sqref="O9" xr:uid="{2578B826-91D7-4B8F-BD01-3767597E7B77}">
      <formula1>DGRC</formula1>
    </dataValidation>
    <dataValidation type="list" allowBlank="1" showInputMessage="1" showErrorMessage="1" sqref="Q9" xr:uid="{F5C882EB-3196-4B87-B6C6-42EC97BF883E}">
      <formula1>vh</formula1>
    </dataValidation>
    <dataValidation type="list" allowBlank="1" showInputMessage="1" showErrorMessage="1" sqref="K9:M9 S13 R9:S9" xr:uid="{7E4B31D9-6E27-41E3-A591-721E486362BE}">
      <formula1>GD</formula1>
    </dataValidation>
    <dataValidation type="list" allowBlank="1" showInputMessage="1" showErrorMessage="1" sqref="P9" xr:uid="{B70B16C1-CDA0-401C-B183-D352685A12E8}">
      <formula1>PM</formula1>
    </dataValidation>
    <dataValidation type="list" allowBlank="1" showInputMessage="1" showErrorMessage="1" sqref="I9" xr:uid="{89792073-D446-4A14-AB2E-2DD37BB12C6C}">
      <formula1>MP</formula1>
    </dataValidation>
  </dataValidations>
  <hyperlinks>
    <hyperlink ref="E1" location="'ETFC Profilages'!H7" display="Retour Synthèse" xr:uid="{1E17271F-1EA1-49DF-A54D-8E59744E2CE8}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9" orientation="landscape" r:id="rId1"/>
  <drawing r:id="rId2"/>
  <legacyDrawingHF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D1BAC8-F7B5-4F74-96A9-75F8D9BEE1EC}">
  <sheetPr codeName="Feuil5">
    <pageSetUpPr fitToPage="1"/>
  </sheetPr>
  <dimension ref="D1:U31"/>
  <sheetViews>
    <sheetView tabSelected="1" workbookViewId="0">
      <selection activeCell="E1" sqref="E1"/>
    </sheetView>
  </sheetViews>
  <sheetFormatPr baseColWidth="10" defaultColWidth="10.85546875" defaultRowHeight="18.75" x14ac:dyDescent="0.25"/>
  <cols>
    <col min="1" max="3" width="3.28515625" customWidth="1"/>
    <col min="4" max="4" width="4.7109375" customWidth="1"/>
    <col min="5" max="5" width="15" customWidth="1"/>
    <col min="6" max="6" width="15.85546875" style="1" customWidth="1"/>
    <col min="7" max="7" width="1.5703125" style="1" customWidth="1"/>
    <col min="8" max="8" width="7.5703125" customWidth="1"/>
    <col min="9" max="9" width="8.7109375" customWidth="1"/>
    <col min="10" max="10" width="1.7109375" customWidth="1"/>
    <col min="11" max="11" width="12.7109375" customWidth="1"/>
    <col min="13" max="13" width="10.7109375" customWidth="1"/>
    <col min="14" max="14" width="1.7109375" customWidth="1"/>
    <col min="15" max="15" width="12.85546875" customWidth="1"/>
    <col min="16" max="16" width="10.85546875" customWidth="1"/>
    <col min="17" max="17" width="12.140625" customWidth="1"/>
    <col min="18" max="19" width="11.42578125" customWidth="1"/>
    <col min="20" max="20" width="1.85546875" customWidth="1"/>
    <col min="21" max="21" width="15.85546875" customWidth="1"/>
  </cols>
  <sheetData>
    <row r="1" spans="4:21" ht="19.5" thickBot="1" x14ac:dyDescent="0.3">
      <c r="E1" s="74" t="s">
        <v>150</v>
      </c>
    </row>
    <row r="2" spans="4:21" ht="24" thickBot="1" x14ac:dyDescent="0.3">
      <c r="E2" s="128" t="str">
        <f>CONCATENATE(F5,"  ",K5)</f>
        <v>ANTONIO  Signori</v>
      </c>
      <c r="F2" s="129"/>
      <c r="G2" s="129"/>
      <c r="H2" s="129"/>
      <c r="I2" s="129"/>
      <c r="J2" s="129"/>
      <c r="K2" s="130"/>
    </row>
    <row r="3" spans="4:21" ht="24" thickBot="1" x14ac:dyDescent="0.4">
      <c r="E3" s="134" t="str">
        <f>CONCATENATE(E9," - ",E13)</f>
        <v xml:space="preserve"> - </v>
      </c>
      <c r="F3" s="135"/>
      <c r="G3"/>
      <c r="H3" s="15"/>
      <c r="I3" s="136" t="str">
        <f>CONCATENATE(F10," - ",F13)</f>
        <v xml:space="preserve"> - </v>
      </c>
      <c r="J3" s="137"/>
      <c r="K3" s="138"/>
      <c r="O3" s="122" t="s">
        <v>129</v>
      </c>
      <c r="P3" s="123"/>
      <c r="Q3" s="124"/>
    </row>
    <row r="4" spans="4:21" ht="7.5" customHeight="1" thickBot="1" x14ac:dyDescent="0.4">
      <c r="F4"/>
      <c r="G4"/>
      <c r="M4" s="17"/>
      <c r="N4" s="17"/>
      <c r="O4" s="125"/>
      <c r="P4" s="126"/>
      <c r="Q4" s="127"/>
    </row>
    <row r="5" spans="4:21" ht="31.5" customHeight="1" thickBot="1" x14ac:dyDescent="0.3">
      <c r="E5" s="3" t="s">
        <v>42</v>
      </c>
      <c r="F5" s="131" t="s">
        <v>151</v>
      </c>
      <c r="G5" s="132"/>
      <c r="H5" s="133"/>
      <c r="I5" s="139" t="s">
        <v>43</v>
      </c>
      <c r="J5" s="140"/>
      <c r="K5" s="131" t="s">
        <v>152</v>
      </c>
      <c r="L5" s="133"/>
      <c r="O5" s="119" t="str">
        <f>IF(H9="","",IF(H9="Ui",CONCATENATE("Analyser, Détails / ",U5),IF(H9="Ue",CONCATENATE("Organiser, Cadrer / ",U5),IF(H9="Ai",CONCATENATE("s'Appuyer, se Souvenir / ",U5),IF(H9="Ae",CONCATENATE("Tenter, Faire / ",U5),IF(H9="Ri",CONCATENATE("Ressentir, Valoriser / ",U5),IF(H9="Re",CONCATENATE("Concilier, Harmoniser / ",U5),IF(H9="Ci",CONCATENATE("s'Imposer, Progresser / ",U5),IF(H9="Ce",CONCATENATE("Imposer, Vaincre / ",U5),IF(H9="Pi",CONCATENATE("Imaginer, Prévoir / ",U5),IF(H9="Pe",CONCATENATE("Explorer, Improviser / ",U5),"Erreur")))))))))))</f>
        <v/>
      </c>
      <c r="P5" s="120"/>
      <c r="Q5" s="120"/>
      <c r="R5" s="120"/>
      <c r="S5" s="121"/>
      <c r="U5" s="28" t="str">
        <f>IF(H9="","",IF(H9="Ui",'REF LIST'!H6,IF(H9="Ue",'REF LIST'!H7,IF(H9="Ai",'REF LIST'!H8,IF(H9="Ae",'REF LIST'!H9,IF(H9="Ri",'REF LIST'!H10,IF(H9="Re",'REF LIST'!H11,IF(H9="Ci",'REF LIST'!H12,IF(H9="Ce",'REF LIST'!H13,IF(H9="Pi",'REF LIST'!H14,IF(H9="Pe",'REF LIST'!H15,"Erreur")))))))))))</f>
        <v/>
      </c>
    </row>
    <row r="6" spans="4:21" ht="31.5" customHeight="1" thickBot="1" x14ac:dyDescent="0.3">
      <c r="E6" s="46" t="s">
        <v>136</v>
      </c>
      <c r="F6" s="131" t="s">
        <v>153</v>
      </c>
      <c r="G6" s="132"/>
      <c r="H6" s="133"/>
      <c r="I6" s="141" t="s">
        <v>44</v>
      </c>
      <c r="J6" s="142"/>
      <c r="K6" s="131">
        <v>1</v>
      </c>
      <c r="L6" s="133"/>
      <c r="O6" s="119" t="str">
        <f>IF(I9="","",IF(I9="Ui",CONCATENATE("Analyser, Détails / ",U6),IF(I9="Ue",CONCATENATE("Organiser, Cadrer / ",U6),IF(I9="Ai",CONCATENATE("s'Appuyer, se Souvenir / ",U6),IF(I9="Ae",CONCATENATE("Tenter, Faire / ",U6),IF(I9="Ri",CONCATENATE("Ressentir, Valoriser / ",U6),IF(I9="Re",CONCATENATE("Concilier, Harmoniser / ",U6),IF(I9="Ci",CONCATENATE("s'Imposer, Progresser / ",U6),IF(I9="Ce",CONCATENATE("Imposer, Vaincre / ",U6),IF(I9="Pi",CONCATENATE("Imaginer, Prévoir / ",U6),IF(I9="Pe",CONCATENATE("Explorer, Improviser / ",U6),"Erreur")))))))))))</f>
        <v/>
      </c>
      <c r="P6" s="120"/>
      <c r="Q6" s="120"/>
      <c r="R6" s="120"/>
      <c r="S6" s="121"/>
      <c r="U6" s="28" t="str">
        <f>IF(I9="","",IF(I9="Ui",'REF LIST'!H6,IF(I9="Ue",'REF LIST'!H7,IF(I9="Ai",'REF LIST'!H8,IF(I9="Ae",'REF LIST'!H9,IF(I9="Ri",'REF LIST'!H10,IF(I9="Re",'REF LIST'!H11,IF(I9="Ci",'REF LIST'!H12,IF(I9="Ce",'REF LIST'!H13,IF(I9="Pi",'REF LIST'!H14,IF(I9="Pe",'REF LIST'!H15,"Erreur")))))))))))</f>
        <v/>
      </c>
    </row>
    <row r="7" spans="4:21" ht="11.25" customHeight="1" thickBot="1" x14ac:dyDescent="0.3"/>
    <row r="8" spans="4:21" ht="60.75" thickTop="1" x14ac:dyDescent="0.25">
      <c r="E8" s="53" t="s">
        <v>77</v>
      </c>
      <c r="F8" s="54" t="s">
        <v>135</v>
      </c>
      <c r="G8" s="27"/>
      <c r="H8" s="50" t="s">
        <v>27</v>
      </c>
      <c r="I8" s="51" t="s">
        <v>28</v>
      </c>
      <c r="J8" s="21"/>
      <c r="K8" s="47" t="s">
        <v>78</v>
      </c>
      <c r="L8" s="48" t="s">
        <v>79</v>
      </c>
      <c r="M8" s="49" t="s">
        <v>15</v>
      </c>
      <c r="O8" s="52" t="s">
        <v>80</v>
      </c>
      <c r="P8" s="60" t="s">
        <v>147</v>
      </c>
      <c r="Q8" s="60" t="s">
        <v>148</v>
      </c>
      <c r="R8" s="60" t="s">
        <v>139</v>
      </c>
      <c r="S8" s="58" t="s">
        <v>146</v>
      </c>
      <c r="T8" s="27"/>
    </row>
    <row r="9" spans="4:21" ht="36" customHeight="1" x14ac:dyDescent="0.25">
      <c r="E9" s="66" t="str">
        <f>IF(AND(O9="",P9="",Q9="",S9=""),"",IF(AND(O9="D",P9="PMH",Q9="V",R9="G",S9="D"),"D4",IF(AND(O9="D",P9="PMH",Q9="H",R9="D",S9="G"),"D2",IF(AND(O9="D",P9="PMH",Q9="V",R9="G",S9="G"),"D1",IF(AND(O9="D",P9="PMH",Q9="H",R9="D",S9="D"),"D3",IF(AND(O9="G",P9="PMB",Q9="V",R9="D",S9="D"),"G4",IF(AND(O9="G",P9="PMB",Q9="H",R9="G",S9="G"),"G2",IF(AND(O9="G",P9="PMB",Q9="V",R9="D",S9="G"),"G1",IF(AND(O9="G",P9="PMB",Q9="H",R9="G",S9="D"),"G3",IF(AND(O9="R",P9="PMH",Q9="V",R9="D",S9="D"),"R4",IF(AND(O9="R",P9="PMH",Q9="H",R9="G",S9="G"),"R2",IF(AND(O9="R",P9="PMH",Q9="V",R9="D",S9="G"),"R1",IF(AND(O9="R",P9="PMH",Q9="H",R9="G",S9="D"),"R3",IF(AND(O9="C",P9="PMB",Q9="V",R9="G",S9="D"),"C4",IF(AND(O9="C",P9="PMB",Q9="H",R9="D",S9="G"),"C2",IF(AND(O9="C",P9="PMB",Q9="V",R9="G",S9="G"),"C1",IF(AND(O9="C",P9="PMB",Q9="H",R9="D",S9="D"),"C3","Erreur")))))))))))))))))</f>
        <v/>
      </c>
      <c r="F9" s="38"/>
      <c r="G9" s="27"/>
      <c r="H9" s="149"/>
      <c r="I9" s="151"/>
      <c r="J9" s="21"/>
      <c r="K9" s="153" t="s">
        <v>83</v>
      </c>
      <c r="L9" s="155"/>
      <c r="M9" s="157"/>
      <c r="O9" s="31"/>
      <c r="P9" s="32"/>
      <c r="Q9" s="32"/>
      <c r="R9" s="32"/>
      <c r="S9" s="59"/>
      <c r="T9" s="16"/>
    </row>
    <row r="10" spans="4:21" ht="36" customHeight="1" x14ac:dyDescent="0.25">
      <c r="E10" s="38"/>
      <c r="F10" s="20" t="str">
        <f>IF(E9="","",IF(E9='REF LIST'!B6,'REF LIST'!D6,IF(E9='REF LIST'!B7,'REF LIST'!D7,IF(E9='REF LIST'!B8,'REF LIST'!D8,IF(E9='REF LIST'!B9,'REF LIST'!D9,IF(E9='REF LIST'!B10,'REF LIST'!D10,IF(E9='REF LIST'!B11,'REF LIST'!D11,IF(E9='REF LIST'!B12,'REF LIST'!D12,IF(E9='REF LIST'!B13,'REF LIST'!D13,IF(E9='REF LIST'!B14,'REF LIST'!D14,IF(E9='REF LIST'!B15,'REF LIST'!D15,IF(E9='REF LIST'!B16,'REF LIST'!D16,IF(E9='REF LIST'!B17,'REF LIST'!D17,IF(E9='REF LIST'!B18,'REF LIST'!D18,IF(E9='REF LIST'!B19,'REF LIST'!D19,IF(E9='REF LIST'!B20,'REF LIST'!D20,IF(E9='REF LIST'!B21,'REF LIST'!D21,"Erreur")))))))))))))))))</f>
        <v/>
      </c>
      <c r="G10" s="27"/>
      <c r="H10" s="150"/>
      <c r="I10" s="152"/>
      <c r="J10" s="21"/>
      <c r="K10" s="154"/>
      <c r="L10" s="156"/>
      <c r="M10" s="158"/>
      <c r="O10" s="69" t="str">
        <f>IF(O9="","",IF(O9="R","D",IF(O9="D","R",IF(O9="C","G",IF(O9="G","C","Erreur")))))</f>
        <v/>
      </c>
      <c r="P10" s="67" t="str">
        <f>IF(P9="","",IF(P9="PMH","PMB",IF(P9="PMB","PMH","Erreur")))</f>
        <v/>
      </c>
      <c r="Q10" s="70" t="str">
        <f>IF(Q9="","",IF(Q9="H","H",IF(Q9="V","V","Erreur")))</f>
        <v/>
      </c>
      <c r="R10" s="67" t="str">
        <f>IF(R9="","",INDEX('REF LIST'!$O$5:$P$20,MATCH(ANTONIO!F10,'REF LIST'!$O$5:$O$20,0),2))</f>
        <v/>
      </c>
      <c r="S10" s="68" t="str">
        <f>IF(S9="","",IF(S9="G","D",IF(S9="D","G","Erreur")))</f>
        <v/>
      </c>
      <c r="T10" s="16"/>
    </row>
    <row r="11" spans="4:21" ht="15.75" thickBot="1" x14ac:dyDescent="0.3">
      <c r="F11"/>
      <c r="G11"/>
    </row>
    <row r="12" spans="4:21" ht="46.5" thickTop="1" thickBot="1" x14ac:dyDescent="0.3">
      <c r="E12" s="55" t="s">
        <v>76</v>
      </c>
      <c r="F12" s="56" t="s">
        <v>134</v>
      </c>
      <c r="G12" s="27"/>
      <c r="K12" s="159" t="str">
        <f>E12</f>
        <v>Profil MBTI 
Principal</v>
      </c>
      <c r="L12" s="160"/>
      <c r="M12" s="161" t="str">
        <f>F12</f>
        <v>Profil MBTI
Complémentaire</v>
      </c>
      <c r="N12" s="160"/>
      <c r="O12" s="162"/>
      <c r="R12" s="44"/>
      <c r="S12" s="57" t="s">
        <v>138</v>
      </c>
    </row>
    <row r="13" spans="4:21" ht="33.75" customHeight="1" x14ac:dyDescent="0.25">
      <c r="E13" s="29" t="str">
        <f>IF(E9="","",IF(E9='REF LIST'!B6,'REF LIST'!C6,IF(E9='REF LIST'!B7,'REF LIST'!C7,IF(E9='REF LIST'!B8,'REF LIST'!C8,IF(E9='REF LIST'!B9,'REF LIST'!C9,IF(E9='REF LIST'!B10,'REF LIST'!C10,IF(E9='REF LIST'!B11,'REF LIST'!C11,IF(E9='REF LIST'!B12,'REF LIST'!C12,IF(E9='REF LIST'!B13,'REF LIST'!C13,IF(E9='REF LIST'!B14,'REF LIST'!C14,IF(E9='REF LIST'!B15,'REF LIST'!C15,IF(E9='REF LIST'!B16,'REF LIST'!C16,IF(E9='REF LIST'!B17,'REF LIST'!C17,IF(E9='REF LIST'!B18,'REF LIST'!C18,IF(E9='REF LIST'!B19,'REF LIST'!C19,IF(E9='REF LIST'!B20,'REF LIST'!C20,IF(E9='REF LIST'!B21,'REF LIST'!C21,"Erreur")))))))))))))))))</f>
        <v/>
      </c>
      <c r="F13" s="30" t="str">
        <f>IF(E9="","",IF(E9='REF LIST'!B6,'REF LIST'!E6,IF(E9='REF LIST'!B7,'REF LIST'!E7,IF(E9='REF LIST'!B8,'REF LIST'!E8,IF(E9='REF LIST'!B9,'REF LIST'!E9,IF(E9='REF LIST'!B10,'REF LIST'!E10,IF(E9='REF LIST'!B11,'REF LIST'!E11,IF(E9='REF LIST'!B12,'REF LIST'!E12,IF(E9='REF LIST'!B13,'REF LIST'!E13,IF(E9='REF LIST'!B14,'REF LIST'!E14,IF(E9='REF LIST'!B15,'REF LIST'!E15,IF(E9='REF LIST'!B16,'REF LIST'!E16,IF(E9='REF LIST'!B17,'REF LIST'!E17,IF(E9='REF LIST'!B18,'REF LIST'!E18,IF(E9='REF LIST'!B19,'REF LIST'!E19,IF(E9='REF LIST'!B20,'REF LIST'!E20,IF(E9='REF LIST'!B21,'REF LIST'!E21,"Erreur")))))))))))))))))</f>
        <v/>
      </c>
      <c r="G13" s="38"/>
      <c r="K13" s="108" t="str">
        <f>E13</f>
        <v/>
      </c>
      <c r="L13" s="109"/>
      <c r="M13" s="110" t="str">
        <f>F13</f>
        <v/>
      </c>
      <c r="N13" s="111"/>
      <c r="O13" s="112"/>
      <c r="R13" s="44"/>
      <c r="S13" s="143"/>
    </row>
    <row r="14" spans="4:21" ht="6.75" customHeight="1" thickBot="1" x14ac:dyDescent="0.3">
      <c r="F14"/>
      <c r="G14" s="39"/>
      <c r="S14" s="144"/>
    </row>
    <row r="15" spans="4:21" ht="33.75" customHeight="1" x14ac:dyDescent="0.25">
      <c r="D15" s="3">
        <v>1</v>
      </c>
      <c r="E15" s="61" t="str">
        <f>IF(E13="","",INDEX('REF LIST'!$T$5:$X$20,MATCH(ANTONIO!E$13,'REF LIST'!$T$5:$T$20,0),2))</f>
        <v/>
      </c>
      <c r="F15" s="33" t="str">
        <f>IF(F13="","",INDEX('REF LIST'!$T$5:$X$20,MATCH(ANTONIO!F$13,'REF LIST'!$T$5:$T$20,0),2))</f>
        <v/>
      </c>
      <c r="G15" s="40"/>
      <c r="H15" s="106" t="s">
        <v>131</v>
      </c>
      <c r="I15" s="107"/>
      <c r="K15" s="113" t="str">
        <f>IF(K13="","",INDEX('REF LIST'!$AA$6:$AB$13,MATCH(ANTONIO!E15,'REF LIST'!$AA$6:$AA$13,0),2))</f>
        <v/>
      </c>
      <c r="L15" s="114"/>
      <c r="M15" s="114" t="str">
        <f>IF(M13="","",INDEX('REF LIST'!$AA$6:$AB$13,MATCH(ANTONIO!F15,'REF LIST'!$AA$6:$AA$13,0),2))</f>
        <v/>
      </c>
      <c r="N15" s="114"/>
      <c r="O15" s="163"/>
      <c r="Q15" s="44"/>
      <c r="R15" s="44"/>
      <c r="S15" s="44"/>
    </row>
    <row r="16" spans="4:21" ht="33.75" customHeight="1" x14ac:dyDescent="0.25">
      <c r="D16" s="3">
        <v>2</v>
      </c>
      <c r="E16" s="62" t="str">
        <f>IF(E13="","",INDEX('REF LIST'!$T$5:$X$20,MATCH(ANTONIO!E$13,'REF LIST'!$T$5:$T$20,0),3))</f>
        <v/>
      </c>
      <c r="F16" s="35" t="str">
        <f>IF(F13="","",INDEX('REF LIST'!$T$5:$X$20,MATCH(ANTONIO!F$13,'REF LIST'!$T$5:$T$20,0),3))</f>
        <v/>
      </c>
      <c r="G16" s="41"/>
      <c r="H16" s="106" t="s">
        <v>133</v>
      </c>
      <c r="I16" s="107"/>
      <c r="K16" s="115" t="str">
        <f>IF(K13="","",INDEX('REF LIST'!$AA$6:$AB$13,MATCH(ANTONIO!E16,'REF LIST'!$AA$6:$AA$13,0),2))</f>
        <v/>
      </c>
      <c r="L16" s="116"/>
      <c r="M16" s="118" t="str">
        <f>IF(M13="","",INDEX('REF LIST'!$AA$6:$AB$13,MATCH(ANTONIO!F16,'REF LIST'!$AA$6:$AA$13,0),2))</f>
        <v/>
      </c>
      <c r="N16" s="118"/>
      <c r="O16" s="164"/>
      <c r="Q16" s="44"/>
      <c r="R16" s="44"/>
      <c r="S16" s="44"/>
    </row>
    <row r="17" spans="4:19" ht="33.75" customHeight="1" x14ac:dyDescent="0.25">
      <c r="D17" s="3">
        <v>3</v>
      </c>
      <c r="E17" s="63" t="str">
        <f>IF(E13="","",INDEX('REF LIST'!$T$5:$X$20,MATCH(ANTONIO!E$13,'REF LIST'!$T$5:$T$20,0),4))</f>
        <v/>
      </c>
      <c r="F17" s="35" t="str">
        <f>IF(F13="","",INDEX('REF LIST'!$T$5:$X$20,MATCH(ANTONIO!F$13,'REF LIST'!$T$5:$T$20,0),4))</f>
        <v/>
      </c>
      <c r="G17" s="41"/>
      <c r="H17" s="106" t="s">
        <v>130</v>
      </c>
      <c r="I17" s="107"/>
      <c r="K17" s="117" t="str">
        <f>IF(K13="","",INDEX('REF LIST'!$AA$6:$AB$13,MATCH(ANTONIO!E17,'REF LIST'!$AA$6:$AA$13,0),2))</f>
        <v/>
      </c>
      <c r="L17" s="118"/>
      <c r="M17" s="118" t="str">
        <f>IF(M13="","",INDEX('REF LIST'!$AA$6:$AB$13,MATCH(ANTONIO!F17,'REF LIST'!$AA$6:$AA$13,0),2))</f>
        <v/>
      </c>
      <c r="N17" s="118"/>
      <c r="O17" s="164"/>
      <c r="Q17" s="44"/>
      <c r="R17" s="44"/>
      <c r="S17" s="44"/>
    </row>
    <row r="18" spans="4:19" ht="33.75" customHeight="1" thickBot="1" x14ac:dyDescent="0.3">
      <c r="D18" s="3">
        <v>4</v>
      </c>
      <c r="E18" s="64" t="str">
        <f>IF(E13="","",INDEX('REF LIST'!$T$5:$X$20,MATCH(ANTONIO!E$13,'REF LIST'!$T$5:$T$20,0),5))</f>
        <v/>
      </c>
      <c r="F18" s="36" t="str">
        <f>IF(F13="","",INDEX('REF LIST'!$T$5:$X$20,MATCH(ANTONIO!F$13,'REF LIST'!$T$5:$T$20,0),5))</f>
        <v/>
      </c>
      <c r="G18" s="42"/>
      <c r="H18" s="106" t="s">
        <v>132</v>
      </c>
      <c r="I18" s="107"/>
      <c r="K18" s="146" t="str">
        <f>IF(K13="","",INDEX('REF LIST'!$AA$6:$AB$13,MATCH(ANTONIO!E18,'REF LIST'!$AA$6:$AA$13,0),2))</f>
        <v/>
      </c>
      <c r="L18" s="147"/>
      <c r="M18" s="147" t="str">
        <f>IF(M13="","",INDEX('REF LIST'!$AA$6:$AB$13,MATCH(ANTONIO!F18,'REF LIST'!$AA$6:$AA$13,0),2))</f>
        <v/>
      </c>
      <c r="N18" s="147"/>
      <c r="O18" s="148"/>
      <c r="Q18" s="44"/>
      <c r="R18" s="44"/>
      <c r="S18" s="44"/>
    </row>
    <row r="19" spans="4:19" ht="6" customHeight="1" x14ac:dyDescent="0.25">
      <c r="D19" s="1"/>
      <c r="F19"/>
      <c r="G19"/>
    </row>
    <row r="20" spans="4:19" ht="33.75" customHeight="1" thickBot="1" x14ac:dyDescent="0.3">
      <c r="D20" s="3">
        <v>8</v>
      </c>
      <c r="E20" s="64" t="str">
        <f>IF(E13="","",INDEX('REF LIST'!$T$5:$Y$20,MATCH(ANTONIO!E$13,'REF LIST'!$T$5:$T$20,0),6))</f>
        <v/>
      </c>
      <c r="F20" s="36" t="str">
        <f>IF(F13="","",INDEX('REF LIST'!$T$5:$Y$20,MATCH(ANTONIO!F$13,'REF LIST'!$T$5:$T$20,0),6))</f>
        <v/>
      </c>
      <c r="G20" s="42"/>
      <c r="H20" s="145" t="s">
        <v>140</v>
      </c>
      <c r="I20" s="107"/>
      <c r="K20" s="146" t="str">
        <f>IF(K13="","",INDEX('REF LIST'!$AA$6:$AB$13,MATCH(ANTONIO!E20,'REF LIST'!$AA$6:$AA$13,0),2))</f>
        <v/>
      </c>
      <c r="L20" s="147"/>
      <c r="M20" s="147" t="str">
        <f>IF(M13="","",INDEX('REF LIST'!$AA$6:$AB$13,MATCH(ANTONIO!F20,'REF LIST'!$AA$6:$AA$13,0),2))</f>
        <v/>
      </c>
      <c r="N20" s="147"/>
      <c r="O20" s="148"/>
      <c r="Q20" s="44"/>
      <c r="R20" s="44"/>
      <c r="S20" s="44"/>
    </row>
    <row r="21" spans="4:19" ht="15.75" thickBot="1" x14ac:dyDescent="0.3">
      <c r="F21"/>
      <c r="G21"/>
    </row>
    <row r="22" spans="4:19" ht="15.75" thickBot="1" x14ac:dyDescent="0.3">
      <c r="E22" s="25" t="s">
        <v>81</v>
      </c>
      <c r="F22"/>
      <c r="G22"/>
    </row>
    <row r="23" spans="4:19" ht="127.5" customHeight="1" thickBot="1" x14ac:dyDescent="0.3"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4"/>
    </row>
    <row r="24" spans="4:19" ht="42" customHeight="1" x14ac:dyDescent="0.25">
      <c r="F24" s="71" t="s">
        <v>145</v>
      </c>
      <c r="G24"/>
      <c r="Q24" s="72" t="s">
        <v>145</v>
      </c>
      <c r="R24" s="72"/>
    </row>
    <row r="25" spans="4:19" ht="15" x14ac:dyDescent="0.25">
      <c r="F25"/>
      <c r="G25"/>
    </row>
    <row r="26" spans="4:19" ht="15" x14ac:dyDescent="0.25">
      <c r="F26"/>
      <c r="G26"/>
    </row>
    <row r="27" spans="4:19" ht="15" x14ac:dyDescent="0.25">
      <c r="F27"/>
      <c r="G27"/>
    </row>
    <row r="28" spans="4:19" ht="15" x14ac:dyDescent="0.25">
      <c r="F28"/>
      <c r="G28"/>
    </row>
    <row r="29" spans="4:19" ht="15" x14ac:dyDescent="0.25">
      <c r="F29"/>
      <c r="G29"/>
    </row>
    <row r="30" spans="4:19" ht="15" x14ac:dyDescent="0.25">
      <c r="F30"/>
      <c r="G30"/>
    </row>
    <row r="31" spans="4:19" ht="15" x14ac:dyDescent="0.25">
      <c r="F31"/>
      <c r="G31"/>
    </row>
  </sheetData>
  <mergeCells count="37">
    <mergeCell ref="H18:I18"/>
    <mergeCell ref="K18:L18"/>
    <mergeCell ref="M18:O18"/>
    <mergeCell ref="H20:I20"/>
    <mergeCell ref="K20:L20"/>
    <mergeCell ref="M20:O20"/>
    <mergeCell ref="S13:S14"/>
    <mergeCell ref="H16:I16"/>
    <mergeCell ref="K16:L16"/>
    <mergeCell ref="M16:O16"/>
    <mergeCell ref="H17:I17"/>
    <mergeCell ref="K17:L17"/>
    <mergeCell ref="M17:O17"/>
    <mergeCell ref="H15:I15"/>
    <mergeCell ref="K15:L15"/>
    <mergeCell ref="M15:O15"/>
    <mergeCell ref="F6:H6"/>
    <mergeCell ref="I6:J6"/>
    <mergeCell ref="K6:L6"/>
    <mergeCell ref="O6:S6"/>
    <mergeCell ref="H9:H10"/>
    <mergeCell ref="I9:I10"/>
    <mergeCell ref="K9:K10"/>
    <mergeCell ref="L9:L10"/>
    <mergeCell ref="M9:M10"/>
    <mergeCell ref="K12:L12"/>
    <mergeCell ref="M12:O12"/>
    <mergeCell ref="K13:L13"/>
    <mergeCell ref="M13:O13"/>
    <mergeCell ref="E2:K2"/>
    <mergeCell ref="E3:F3"/>
    <mergeCell ref="I3:K3"/>
    <mergeCell ref="O3:Q4"/>
    <mergeCell ref="F5:H5"/>
    <mergeCell ref="I5:J5"/>
    <mergeCell ref="K5:L5"/>
    <mergeCell ref="O5:S5"/>
  </mergeCells>
  <dataValidations count="5">
    <dataValidation type="list" allowBlank="1" showInputMessage="1" showErrorMessage="1" sqref="O9" xr:uid="{6D0E1A4C-AF0D-476F-985C-0C5A5424B89C}">
      <formula1>DGRC</formula1>
    </dataValidation>
    <dataValidation type="list" allowBlank="1" showInputMessage="1" showErrorMessage="1" sqref="Q9" xr:uid="{741BB0F4-1F3F-4AE1-B5AB-A9C4149E6420}">
      <formula1>vh</formula1>
    </dataValidation>
    <dataValidation type="list" allowBlank="1" showInputMessage="1" showErrorMessage="1" sqref="K9:M9 S13 R9:S9" xr:uid="{EF35E6EF-15DB-4B04-B33E-14A5F95B2ED8}">
      <formula1>GD</formula1>
    </dataValidation>
    <dataValidation type="list" allowBlank="1" showInputMessage="1" showErrorMessage="1" sqref="P9" xr:uid="{19DCEBFC-4B3B-472C-9C0D-542D6F92B632}">
      <formula1>PM</formula1>
    </dataValidation>
    <dataValidation type="list" allowBlank="1" showInputMessage="1" showErrorMessage="1" sqref="I9" xr:uid="{B8A399A2-E9FF-4785-A2D0-77CAAA2AC5EC}">
      <formula1>MP</formula1>
    </dataValidation>
  </dataValidations>
  <hyperlinks>
    <hyperlink ref="E1" location="'ETFC Profilages'!H8" display="Retour Synthèse" xr:uid="{1797BD11-5731-4C27-AD94-66A9E8514BC0}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9" orientation="landscape" r:id="rId1"/>
  <drawing r:id="rId2"/>
  <legacyDrawingHF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C4C3E7-44E6-4908-AA37-FA65BFCA7B57}">
  <sheetPr codeName="Feuil6">
    <pageSetUpPr fitToPage="1"/>
  </sheetPr>
  <dimension ref="D1:U31"/>
  <sheetViews>
    <sheetView workbookViewId="0">
      <selection activeCell="E1" sqref="E1"/>
    </sheetView>
  </sheetViews>
  <sheetFormatPr baseColWidth="10" defaultColWidth="10.85546875" defaultRowHeight="18.75" x14ac:dyDescent="0.25"/>
  <cols>
    <col min="1" max="3" width="3.28515625" customWidth="1"/>
    <col min="4" max="4" width="4.7109375" customWidth="1"/>
    <col min="5" max="5" width="15" customWidth="1"/>
    <col min="6" max="6" width="15.85546875" style="1" customWidth="1"/>
    <col min="7" max="7" width="1.5703125" style="1" customWidth="1"/>
    <col min="8" max="8" width="7.5703125" customWidth="1"/>
    <col min="9" max="9" width="8.7109375" customWidth="1"/>
    <col min="10" max="10" width="1.7109375" customWidth="1"/>
    <col min="11" max="11" width="12.7109375" customWidth="1"/>
    <col min="13" max="13" width="10.7109375" customWidth="1"/>
    <col min="14" max="14" width="1.7109375" customWidth="1"/>
    <col min="15" max="15" width="12.85546875" customWidth="1"/>
    <col min="16" max="16" width="10.85546875" customWidth="1"/>
    <col min="17" max="17" width="12.140625" customWidth="1"/>
    <col min="18" max="19" width="11.42578125" customWidth="1"/>
    <col min="20" max="20" width="1.85546875" customWidth="1"/>
    <col min="21" max="21" width="15.85546875" customWidth="1"/>
  </cols>
  <sheetData>
    <row r="1" spans="4:21" ht="19.5" thickBot="1" x14ac:dyDescent="0.3">
      <c r="E1" s="74" t="s">
        <v>150</v>
      </c>
    </row>
    <row r="2" spans="4:21" ht="24" thickBot="1" x14ac:dyDescent="0.3">
      <c r="E2" s="128" t="str">
        <f>CONCATENATE(F5,"  ",K5)</f>
        <v>DIALLO  Mussa</v>
      </c>
      <c r="F2" s="129"/>
      <c r="G2" s="129"/>
      <c r="H2" s="129"/>
      <c r="I2" s="129"/>
      <c r="J2" s="129"/>
      <c r="K2" s="130"/>
    </row>
    <row r="3" spans="4:21" ht="24" thickBot="1" x14ac:dyDescent="0.4">
      <c r="E3" s="134" t="str">
        <f>CONCATENATE(E9," - ",E13)</f>
        <v xml:space="preserve"> - </v>
      </c>
      <c r="F3" s="135"/>
      <c r="G3"/>
      <c r="H3" s="15"/>
      <c r="I3" s="136" t="str">
        <f>CONCATENATE(F10," - ",F13)</f>
        <v xml:space="preserve"> - </v>
      </c>
      <c r="J3" s="137"/>
      <c r="K3" s="138"/>
      <c r="O3" s="122" t="s">
        <v>129</v>
      </c>
      <c r="P3" s="123"/>
      <c r="Q3" s="124"/>
    </row>
    <row r="4" spans="4:21" ht="7.5" customHeight="1" thickBot="1" x14ac:dyDescent="0.4">
      <c r="F4"/>
      <c r="G4"/>
      <c r="M4" s="17"/>
      <c r="N4" s="17"/>
      <c r="O4" s="125"/>
      <c r="P4" s="126"/>
      <c r="Q4" s="127"/>
    </row>
    <row r="5" spans="4:21" ht="31.5" customHeight="1" thickBot="1" x14ac:dyDescent="0.3">
      <c r="E5" s="3" t="s">
        <v>42</v>
      </c>
      <c r="F5" s="131" t="s">
        <v>1</v>
      </c>
      <c r="G5" s="132"/>
      <c r="H5" s="133"/>
      <c r="I5" s="139" t="s">
        <v>43</v>
      </c>
      <c r="J5" s="140"/>
      <c r="K5" s="131" t="s">
        <v>0</v>
      </c>
      <c r="L5" s="133"/>
      <c r="O5" s="119" t="str">
        <f>IF(H9="","",IF(H9="Ui",CONCATENATE("Analyser, Détails / ",U5),IF(H9="Ue",CONCATENATE("Organiser, Cadrer / ",U5),IF(H9="Ai",CONCATENATE("s'Appuyer, se Souvenir / ",U5),IF(H9="Ae",CONCATENATE("Tenter, Faire / ",U5),IF(H9="Ri",CONCATENATE("Ressentir, Valoriser / ",U5),IF(H9="Re",CONCATENATE("Concilier, Harmoniser / ",U5),IF(H9="Ci",CONCATENATE("s'Imposer, Progresser / ",U5),IF(H9="Ce",CONCATENATE("Imposer, Vaincre / ",U5),IF(H9="Pi",CONCATENATE("Imaginer, Prévoir / ",U5),IF(H9="Pe",CONCATENATE("Explorer, Improviser / ",U5),"Erreur")))))))))))</f>
        <v/>
      </c>
      <c r="P5" s="120"/>
      <c r="Q5" s="120"/>
      <c r="R5" s="120"/>
      <c r="S5" s="121"/>
      <c r="U5" s="28" t="str">
        <f>IF(H9="","",IF(H9="Ui",'REF LIST'!H6,IF(H9="Ue",'REF LIST'!H7,IF(H9="Ai",'REF LIST'!H8,IF(H9="Ae",'REF LIST'!H9,IF(H9="Ri",'REF LIST'!H10,IF(H9="Re",'REF LIST'!H11,IF(H9="Ci",'REF LIST'!H12,IF(H9="Ce",'REF LIST'!H13,IF(H9="Pi",'REF LIST'!H14,IF(H9="Pe",'REF LIST'!H15,"Erreur")))))))))))</f>
        <v/>
      </c>
    </row>
    <row r="6" spans="4:21" ht="31.5" customHeight="1" thickBot="1" x14ac:dyDescent="0.3">
      <c r="E6" s="46" t="s">
        <v>136</v>
      </c>
      <c r="F6" s="131" t="s">
        <v>154</v>
      </c>
      <c r="G6" s="132"/>
      <c r="H6" s="133"/>
      <c r="I6" s="141" t="s">
        <v>44</v>
      </c>
      <c r="J6" s="142"/>
      <c r="K6" s="131">
        <v>18</v>
      </c>
      <c r="L6" s="133"/>
      <c r="O6" s="119" t="str">
        <f>IF(I9="","",IF(I9="Ui",CONCATENATE("Analyser, Détails / ",U6),IF(I9="Ue",CONCATENATE("Organiser, Cadrer / ",U6),IF(I9="Ai",CONCATENATE("s'Appuyer, se Souvenir / ",U6),IF(I9="Ae",CONCATENATE("Tenter, Faire / ",U6),IF(I9="Ri",CONCATENATE("Ressentir, Valoriser / ",U6),IF(I9="Re",CONCATENATE("Concilier, Harmoniser / ",U6),IF(I9="Ci",CONCATENATE("s'Imposer, Progresser / ",U6),IF(I9="Ce",CONCATENATE("Imposer, Vaincre / ",U6),IF(I9="Pi",CONCATENATE("Imaginer, Prévoir / ",U6),IF(I9="Pe",CONCATENATE("Explorer, Improviser / ",U6),"Erreur")))))))))))</f>
        <v/>
      </c>
      <c r="P6" s="120"/>
      <c r="Q6" s="120"/>
      <c r="R6" s="120"/>
      <c r="S6" s="121"/>
      <c r="U6" s="28" t="str">
        <f>IF(I9="","",IF(I9="Ui",'REF LIST'!H6,IF(I9="Ue",'REF LIST'!H7,IF(I9="Ai",'REF LIST'!H8,IF(I9="Ae",'REF LIST'!H9,IF(I9="Ri",'REF LIST'!H10,IF(I9="Re",'REF LIST'!H11,IF(I9="Ci",'REF LIST'!H12,IF(I9="Ce",'REF LIST'!H13,IF(I9="Pi",'REF LIST'!H14,IF(I9="Pe",'REF LIST'!H15,"Erreur")))))))))))</f>
        <v/>
      </c>
    </row>
    <row r="7" spans="4:21" ht="11.25" customHeight="1" thickBot="1" x14ac:dyDescent="0.3"/>
    <row r="8" spans="4:21" ht="60.75" thickTop="1" x14ac:dyDescent="0.25">
      <c r="E8" s="53" t="s">
        <v>77</v>
      </c>
      <c r="F8" s="54" t="s">
        <v>135</v>
      </c>
      <c r="G8" s="27"/>
      <c r="H8" s="50" t="s">
        <v>27</v>
      </c>
      <c r="I8" s="51" t="s">
        <v>28</v>
      </c>
      <c r="J8" s="21"/>
      <c r="K8" s="47" t="s">
        <v>78</v>
      </c>
      <c r="L8" s="48" t="s">
        <v>79</v>
      </c>
      <c r="M8" s="49" t="s">
        <v>15</v>
      </c>
      <c r="O8" s="52" t="s">
        <v>80</v>
      </c>
      <c r="P8" s="60" t="s">
        <v>147</v>
      </c>
      <c r="Q8" s="60" t="s">
        <v>148</v>
      </c>
      <c r="R8" s="60" t="s">
        <v>139</v>
      </c>
      <c r="S8" s="58" t="s">
        <v>146</v>
      </c>
      <c r="T8" s="27"/>
    </row>
    <row r="9" spans="4:21" ht="36" customHeight="1" x14ac:dyDescent="0.25">
      <c r="E9" s="66" t="str">
        <f>IF(AND(O9="",P9="",Q9="",S9=""),"",IF(AND(O9="D",P9="PMH",Q9="V",R9="G",S9="D"),"D4",IF(AND(O9="D",P9="PMH",Q9="H",R9="D",S9="G"),"D2",IF(AND(O9="D",P9="PMH",Q9="V",R9="G",S9="G"),"D1",IF(AND(O9="D",P9="PMH",Q9="H",R9="D",S9="D"),"D3",IF(AND(O9="G",P9="PMB",Q9="V",R9="D",S9="D"),"G4",IF(AND(O9="G",P9="PMB",Q9="H",R9="G",S9="G"),"G2",IF(AND(O9="G",P9="PMB",Q9="V",R9="D",S9="G"),"G1",IF(AND(O9="G",P9="PMB",Q9="H",R9="G",S9="D"),"G3",IF(AND(O9="R",P9="PMH",Q9="V",R9="D",S9="D"),"R4",IF(AND(O9="R",P9="PMH",Q9="H",R9="G",S9="G"),"R2",IF(AND(O9="R",P9="PMH",Q9="V",R9="D",S9="G"),"R1",IF(AND(O9="R",P9="PMH",Q9="H",R9="G",S9="D"),"R3",IF(AND(O9="C",P9="PMB",Q9="V",R9="G",S9="D"),"C4",IF(AND(O9="C",P9="PMB",Q9="H",R9="D",S9="G"),"C2",IF(AND(O9="C",P9="PMB",Q9="V",R9="G",S9="G"),"C1",IF(AND(O9="C",P9="PMB",Q9="H",R9="D",S9="D"),"C3","Erreur")))))))))))))))))</f>
        <v/>
      </c>
      <c r="F9" s="38"/>
      <c r="G9" s="27"/>
      <c r="H9" s="149"/>
      <c r="I9" s="151"/>
      <c r="J9" s="21"/>
      <c r="K9" s="153"/>
      <c r="L9" s="155"/>
      <c r="M9" s="157"/>
      <c r="O9" s="31"/>
      <c r="P9" s="32"/>
      <c r="Q9" s="32"/>
      <c r="R9" s="32"/>
      <c r="S9" s="59"/>
      <c r="T9" s="16"/>
    </row>
    <row r="10" spans="4:21" ht="36" customHeight="1" x14ac:dyDescent="0.25">
      <c r="E10" s="38"/>
      <c r="F10" s="20" t="str">
        <f>IF(E9="","",IF(E9='REF LIST'!B6,'REF LIST'!D6,IF(E9='REF LIST'!B7,'REF LIST'!D7,IF(E9='REF LIST'!B8,'REF LIST'!D8,IF(E9='REF LIST'!B9,'REF LIST'!D9,IF(E9='REF LIST'!B10,'REF LIST'!D10,IF(E9='REF LIST'!B11,'REF LIST'!D11,IF(E9='REF LIST'!B12,'REF LIST'!D12,IF(E9='REF LIST'!B13,'REF LIST'!D13,IF(E9='REF LIST'!B14,'REF LIST'!D14,IF(E9='REF LIST'!B15,'REF LIST'!D15,IF(E9='REF LIST'!B16,'REF LIST'!D16,IF(E9='REF LIST'!B17,'REF LIST'!D17,IF(E9='REF LIST'!B18,'REF LIST'!D18,IF(E9='REF LIST'!B19,'REF LIST'!D19,IF(E9='REF LIST'!B20,'REF LIST'!D20,IF(E9='REF LIST'!B21,'REF LIST'!D21,"Erreur")))))))))))))))))</f>
        <v/>
      </c>
      <c r="G10" s="27"/>
      <c r="H10" s="150"/>
      <c r="I10" s="152"/>
      <c r="J10" s="21"/>
      <c r="K10" s="154"/>
      <c r="L10" s="156"/>
      <c r="M10" s="158"/>
      <c r="O10" s="69" t="str">
        <f>IF(O9="","",IF(O9="R","D",IF(O9="D","R",IF(O9="C","G",IF(O9="G","C","Erreur")))))</f>
        <v/>
      </c>
      <c r="P10" s="67" t="str">
        <f>IF(P9="","",IF(P9="PMH","PMB",IF(P9="PMB","PMH","Erreur")))</f>
        <v/>
      </c>
      <c r="Q10" s="70" t="str">
        <f>IF(Q9="","",IF(Q9="H","H",IF(Q9="V","V","Erreur")))</f>
        <v/>
      </c>
      <c r="R10" s="67" t="str">
        <f>IF(R9="","",INDEX('REF LIST'!$O$5:$P$20,MATCH(DIALLO!F10,'REF LIST'!$O$5:$O$20,0),2))</f>
        <v/>
      </c>
      <c r="S10" s="68" t="str">
        <f>IF(S9="","",IF(S9="G","D",IF(S9="D","G","Erreur")))</f>
        <v/>
      </c>
      <c r="T10" s="16"/>
    </row>
    <row r="11" spans="4:21" ht="15.75" thickBot="1" x14ac:dyDescent="0.3">
      <c r="F11"/>
      <c r="G11"/>
    </row>
    <row r="12" spans="4:21" ht="46.5" thickTop="1" thickBot="1" x14ac:dyDescent="0.3">
      <c r="E12" s="55" t="s">
        <v>76</v>
      </c>
      <c r="F12" s="56" t="s">
        <v>134</v>
      </c>
      <c r="G12" s="27"/>
      <c r="K12" s="159" t="str">
        <f>E12</f>
        <v>Profil MBTI 
Principal</v>
      </c>
      <c r="L12" s="160"/>
      <c r="M12" s="161" t="str">
        <f>F12</f>
        <v>Profil MBTI
Complémentaire</v>
      </c>
      <c r="N12" s="160"/>
      <c r="O12" s="162"/>
      <c r="R12" s="44"/>
      <c r="S12" s="57" t="s">
        <v>138</v>
      </c>
    </row>
    <row r="13" spans="4:21" ht="33.75" customHeight="1" x14ac:dyDescent="0.25">
      <c r="E13" s="29" t="str">
        <f>IF(E9="","",IF(E9='REF LIST'!B6,'REF LIST'!C6,IF(E9='REF LIST'!B7,'REF LIST'!C7,IF(E9='REF LIST'!B8,'REF LIST'!C8,IF(E9='REF LIST'!B9,'REF LIST'!C9,IF(E9='REF LIST'!B10,'REF LIST'!C10,IF(E9='REF LIST'!B11,'REF LIST'!C11,IF(E9='REF LIST'!B12,'REF LIST'!C12,IF(E9='REF LIST'!B13,'REF LIST'!C13,IF(E9='REF LIST'!B14,'REF LIST'!C14,IF(E9='REF LIST'!B15,'REF LIST'!C15,IF(E9='REF LIST'!B16,'REF LIST'!C16,IF(E9='REF LIST'!B17,'REF LIST'!C17,IF(E9='REF LIST'!B18,'REF LIST'!C18,IF(E9='REF LIST'!B19,'REF LIST'!C19,IF(E9='REF LIST'!B20,'REF LIST'!C20,IF(E9='REF LIST'!B21,'REF LIST'!C21,"Erreur")))))))))))))))))</f>
        <v/>
      </c>
      <c r="F13" s="30" t="str">
        <f>IF(E9="","",IF(E9='REF LIST'!B6,'REF LIST'!E6,IF(E9='REF LIST'!B7,'REF LIST'!E7,IF(E9='REF LIST'!B8,'REF LIST'!E8,IF(E9='REF LIST'!B9,'REF LIST'!E9,IF(E9='REF LIST'!B10,'REF LIST'!E10,IF(E9='REF LIST'!B11,'REF LIST'!E11,IF(E9='REF LIST'!B12,'REF LIST'!E12,IF(E9='REF LIST'!B13,'REF LIST'!E13,IF(E9='REF LIST'!B14,'REF LIST'!E14,IF(E9='REF LIST'!B15,'REF LIST'!E15,IF(E9='REF LIST'!B16,'REF LIST'!E16,IF(E9='REF LIST'!B17,'REF LIST'!E17,IF(E9='REF LIST'!B18,'REF LIST'!E18,IF(E9='REF LIST'!B19,'REF LIST'!E19,IF(E9='REF LIST'!B20,'REF LIST'!E20,IF(E9='REF LIST'!B21,'REF LIST'!E21,"Erreur")))))))))))))))))</f>
        <v/>
      </c>
      <c r="G13" s="38"/>
      <c r="K13" s="108" t="str">
        <f>E13</f>
        <v/>
      </c>
      <c r="L13" s="109"/>
      <c r="M13" s="110" t="str">
        <f>F13</f>
        <v/>
      </c>
      <c r="N13" s="111"/>
      <c r="O13" s="112"/>
      <c r="R13" s="44"/>
      <c r="S13" s="143"/>
    </row>
    <row r="14" spans="4:21" ht="6.75" customHeight="1" thickBot="1" x14ac:dyDescent="0.3">
      <c r="F14"/>
      <c r="G14" s="39"/>
      <c r="S14" s="144"/>
    </row>
    <row r="15" spans="4:21" ht="33.75" customHeight="1" x14ac:dyDescent="0.25">
      <c r="D15" s="3">
        <v>1</v>
      </c>
      <c r="E15" s="61" t="str">
        <f>IF(E13="","",INDEX('REF LIST'!$T$5:$X$20,MATCH(DIALLO!E$13,'REF LIST'!$T$5:$T$20,0),2))</f>
        <v/>
      </c>
      <c r="F15" s="33" t="str">
        <f>IF(F13="","",INDEX('REF LIST'!$T$5:$X$20,MATCH(DIALLO!F$13,'REF LIST'!$T$5:$T$20,0),2))</f>
        <v/>
      </c>
      <c r="G15" s="40"/>
      <c r="H15" s="106" t="s">
        <v>131</v>
      </c>
      <c r="I15" s="107"/>
      <c r="K15" s="113" t="str">
        <f>IF(K13="","",INDEX('REF LIST'!$AA$6:$AB$13,MATCH(DIALLO!E15,'REF LIST'!$AA$6:$AA$13,0),2))</f>
        <v/>
      </c>
      <c r="L15" s="114"/>
      <c r="M15" s="114" t="str">
        <f>IF(M13="","",INDEX('REF LIST'!$AA$6:$AB$13,MATCH(DIALLO!F15,'REF LIST'!$AA$6:$AA$13,0),2))</f>
        <v/>
      </c>
      <c r="N15" s="114"/>
      <c r="O15" s="163"/>
      <c r="Q15" s="44"/>
      <c r="R15" s="44"/>
      <c r="S15" s="44"/>
    </row>
    <row r="16" spans="4:21" ht="33.75" customHeight="1" x14ac:dyDescent="0.25">
      <c r="D16" s="3">
        <v>2</v>
      </c>
      <c r="E16" s="62" t="str">
        <f>IF(E13="","",INDEX('REF LIST'!$T$5:$X$20,MATCH(DIALLO!E$13,'REF LIST'!$T$5:$T$20,0),3))</f>
        <v/>
      </c>
      <c r="F16" s="35" t="str">
        <f>IF(F13="","",INDEX('REF LIST'!$T$5:$X$20,MATCH(DIALLO!F$13,'REF LIST'!$T$5:$T$20,0),3))</f>
        <v/>
      </c>
      <c r="G16" s="41"/>
      <c r="H16" s="106" t="s">
        <v>133</v>
      </c>
      <c r="I16" s="107"/>
      <c r="K16" s="115" t="str">
        <f>IF(K13="","",INDEX('REF LIST'!$AA$6:$AB$13,MATCH(DIALLO!E16,'REF LIST'!$AA$6:$AA$13,0),2))</f>
        <v/>
      </c>
      <c r="L16" s="116"/>
      <c r="M16" s="118" t="str">
        <f>IF(M13="","",INDEX('REF LIST'!$AA$6:$AB$13,MATCH(DIALLO!F16,'REF LIST'!$AA$6:$AA$13,0),2))</f>
        <v/>
      </c>
      <c r="N16" s="118"/>
      <c r="O16" s="164"/>
      <c r="Q16" s="44"/>
      <c r="R16" s="44"/>
      <c r="S16" s="44"/>
    </row>
    <row r="17" spans="4:19" ht="33.75" customHeight="1" x14ac:dyDescent="0.25">
      <c r="D17" s="3">
        <v>3</v>
      </c>
      <c r="E17" s="63" t="str">
        <f>IF(E13="","",INDEX('REF LIST'!$T$5:$X$20,MATCH(DIALLO!E$13,'REF LIST'!$T$5:$T$20,0),4))</f>
        <v/>
      </c>
      <c r="F17" s="35" t="str">
        <f>IF(F13="","",INDEX('REF LIST'!$T$5:$X$20,MATCH(DIALLO!F$13,'REF LIST'!$T$5:$T$20,0),4))</f>
        <v/>
      </c>
      <c r="G17" s="41"/>
      <c r="H17" s="106" t="s">
        <v>130</v>
      </c>
      <c r="I17" s="107"/>
      <c r="K17" s="117" t="str">
        <f>IF(K13="","",INDEX('REF LIST'!$AA$6:$AB$13,MATCH(DIALLO!E17,'REF LIST'!$AA$6:$AA$13,0),2))</f>
        <v/>
      </c>
      <c r="L17" s="118"/>
      <c r="M17" s="118" t="str">
        <f>IF(M13="","",INDEX('REF LIST'!$AA$6:$AB$13,MATCH(DIALLO!F17,'REF LIST'!$AA$6:$AA$13,0),2))</f>
        <v/>
      </c>
      <c r="N17" s="118"/>
      <c r="O17" s="164"/>
      <c r="Q17" s="44"/>
      <c r="R17" s="44"/>
      <c r="S17" s="44"/>
    </row>
    <row r="18" spans="4:19" ht="33.75" customHeight="1" thickBot="1" x14ac:dyDescent="0.3">
      <c r="D18" s="3">
        <v>4</v>
      </c>
      <c r="E18" s="64" t="str">
        <f>IF(E13="","",INDEX('REF LIST'!$T$5:$X$20,MATCH(DIALLO!E$13,'REF LIST'!$T$5:$T$20,0),5))</f>
        <v/>
      </c>
      <c r="F18" s="36" t="str">
        <f>IF(F13="","",INDEX('REF LIST'!$T$5:$X$20,MATCH(DIALLO!F$13,'REF LIST'!$T$5:$T$20,0),5))</f>
        <v/>
      </c>
      <c r="G18" s="42"/>
      <c r="H18" s="106" t="s">
        <v>132</v>
      </c>
      <c r="I18" s="107"/>
      <c r="K18" s="146" t="str">
        <f>IF(K13="","",INDEX('REF LIST'!$AA$6:$AB$13,MATCH(DIALLO!E18,'REF LIST'!$AA$6:$AA$13,0),2))</f>
        <v/>
      </c>
      <c r="L18" s="147"/>
      <c r="M18" s="147" t="str">
        <f>IF(M13="","",INDEX('REF LIST'!$AA$6:$AB$13,MATCH(DIALLO!F18,'REF LIST'!$AA$6:$AA$13,0),2))</f>
        <v/>
      </c>
      <c r="N18" s="147"/>
      <c r="O18" s="148"/>
      <c r="Q18" s="44"/>
      <c r="R18" s="44"/>
      <c r="S18" s="44"/>
    </row>
    <row r="19" spans="4:19" ht="6" customHeight="1" x14ac:dyDescent="0.25">
      <c r="D19" s="1"/>
      <c r="F19"/>
      <c r="G19"/>
    </row>
    <row r="20" spans="4:19" ht="33.75" customHeight="1" thickBot="1" x14ac:dyDescent="0.3">
      <c r="D20" s="3">
        <v>8</v>
      </c>
      <c r="E20" s="64" t="str">
        <f>IF(E13="","",INDEX('REF LIST'!$T$5:$Y$20,MATCH(DIALLO!E$13,'REF LIST'!$T$5:$T$20,0),6))</f>
        <v/>
      </c>
      <c r="F20" s="36" t="str">
        <f>IF(F13="","",INDEX('REF LIST'!$T$5:$Y$20,MATCH(DIALLO!F$13,'REF LIST'!$T$5:$T$20,0),6))</f>
        <v/>
      </c>
      <c r="G20" s="42"/>
      <c r="H20" s="145" t="s">
        <v>140</v>
      </c>
      <c r="I20" s="107"/>
      <c r="K20" s="146" t="str">
        <f>IF(K13="","",INDEX('REF LIST'!$AA$6:$AB$13,MATCH(DIALLO!E20,'REF LIST'!$AA$6:$AA$13,0),2))</f>
        <v/>
      </c>
      <c r="L20" s="147"/>
      <c r="M20" s="147" t="str">
        <f>IF(M13="","",INDEX('REF LIST'!$AA$6:$AB$13,MATCH(DIALLO!F20,'REF LIST'!$AA$6:$AA$13,0),2))</f>
        <v/>
      </c>
      <c r="N20" s="147"/>
      <c r="O20" s="148"/>
      <c r="Q20" s="44"/>
      <c r="R20" s="44"/>
      <c r="S20" s="44"/>
    </row>
    <row r="21" spans="4:19" ht="15.75" thickBot="1" x14ac:dyDescent="0.3">
      <c r="F21"/>
      <c r="G21"/>
    </row>
    <row r="22" spans="4:19" ht="15.75" thickBot="1" x14ac:dyDescent="0.3">
      <c r="E22" s="25" t="s">
        <v>81</v>
      </c>
      <c r="F22"/>
      <c r="G22"/>
    </row>
    <row r="23" spans="4:19" ht="127.5" customHeight="1" thickBot="1" x14ac:dyDescent="0.3"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4"/>
    </row>
    <row r="24" spans="4:19" ht="42" customHeight="1" x14ac:dyDescent="0.25">
      <c r="F24" s="71" t="s">
        <v>145</v>
      </c>
      <c r="G24"/>
      <c r="Q24" s="72" t="s">
        <v>145</v>
      </c>
      <c r="R24" s="72"/>
    </row>
    <row r="25" spans="4:19" ht="15" x14ac:dyDescent="0.25">
      <c r="F25"/>
      <c r="G25"/>
    </row>
    <row r="26" spans="4:19" ht="15" x14ac:dyDescent="0.25">
      <c r="F26"/>
      <c r="G26"/>
    </row>
    <row r="27" spans="4:19" ht="15" x14ac:dyDescent="0.25">
      <c r="F27"/>
      <c r="G27"/>
    </row>
    <row r="28" spans="4:19" ht="15" x14ac:dyDescent="0.25">
      <c r="F28"/>
      <c r="G28"/>
    </row>
    <row r="29" spans="4:19" ht="15" x14ac:dyDescent="0.25">
      <c r="F29"/>
      <c r="G29"/>
    </row>
    <row r="30" spans="4:19" ht="15" x14ac:dyDescent="0.25">
      <c r="F30"/>
      <c r="G30"/>
    </row>
    <row r="31" spans="4:19" ht="15" x14ac:dyDescent="0.25">
      <c r="F31"/>
      <c r="G31"/>
    </row>
  </sheetData>
  <mergeCells count="37">
    <mergeCell ref="H18:I18"/>
    <mergeCell ref="K18:L18"/>
    <mergeCell ref="M18:O18"/>
    <mergeCell ref="H20:I20"/>
    <mergeCell ref="K20:L20"/>
    <mergeCell ref="M20:O20"/>
    <mergeCell ref="S13:S14"/>
    <mergeCell ref="H16:I16"/>
    <mergeCell ref="K16:L16"/>
    <mergeCell ref="M16:O16"/>
    <mergeCell ref="H17:I17"/>
    <mergeCell ref="K17:L17"/>
    <mergeCell ref="M17:O17"/>
    <mergeCell ref="H15:I15"/>
    <mergeCell ref="K15:L15"/>
    <mergeCell ref="M15:O15"/>
    <mergeCell ref="F6:H6"/>
    <mergeCell ref="I6:J6"/>
    <mergeCell ref="K6:L6"/>
    <mergeCell ref="O6:S6"/>
    <mergeCell ref="H9:H10"/>
    <mergeCell ref="I9:I10"/>
    <mergeCell ref="K9:K10"/>
    <mergeCell ref="L9:L10"/>
    <mergeCell ref="M9:M10"/>
    <mergeCell ref="K12:L12"/>
    <mergeCell ref="M12:O12"/>
    <mergeCell ref="K13:L13"/>
    <mergeCell ref="M13:O13"/>
    <mergeCell ref="E2:K2"/>
    <mergeCell ref="E3:F3"/>
    <mergeCell ref="I3:K3"/>
    <mergeCell ref="O3:Q4"/>
    <mergeCell ref="F5:H5"/>
    <mergeCell ref="I5:J5"/>
    <mergeCell ref="K5:L5"/>
    <mergeCell ref="O5:S5"/>
  </mergeCells>
  <dataValidations count="5">
    <dataValidation type="list" allowBlank="1" showInputMessage="1" showErrorMessage="1" sqref="O9" xr:uid="{B8DAE5CD-4099-4E26-A2D3-381254C154A5}">
      <formula1>DGRC</formula1>
    </dataValidation>
    <dataValidation type="list" allowBlank="1" showInputMessage="1" showErrorMessage="1" sqref="Q9" xr:uid="{8A786893-EB6D-4944-BBEA-2FC2061D3B06}">
      <formula1>vh</formula1>
    </dataValidation>
    <dataValidation type="list" allowBlank="1" showInputMessage="1" showErrorMessage="1" sqref="K9:M9 S13 R9:S9" xr:uid="{E630C623-87BC-48F7-A7A7-B46BA2EE7ECC}">
      <formula1>GD</formula1>
    </dataValidation>
    <dataValidation type="list" allowBlank="1" showInputMessage="1" showErrorMessage="1" sqref="P9" xr:uid="{B685A9FA-E5C5-49F0-BEC9-1ACC13F8AE74}">
      <formula1>PM</formula1>
    </dataValidation>
    <dataValidation type="list" allowBlank="1" showInputMessage="1" showErrorMessage="1" sqref="I9" xr:uid="{71C007CB-4DBB-443B-AAB9-79EDB3623DD1}">
      <formula1>MP</formula1>
    </dataValidation>
  </dataValidations>
  <hyperlinks>
    <hyperlink ref="E1" location="'ETFC Profilages'!H9" display="Retour Synthèse" xr:uid="{1BB52769-387C-4324-9028-D51EA9C4FF8E}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9" orientation="landscape" r:id="rId1"/>
  <drawing r:id="rId2"/>
  <legacyDrawingHF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CEAF21-436E-4D9E-827D-B6D32E8E3DED}">
  <sheetPr codeName="Feuil7">
    <pageSetUpPr fitToPage="1"/>
  </sheetPr>
  <dimension ref="D1:U31"/>
  <sheetViews>
    <sheetView workbookViewId="0">
      <selection activeCell="E1" sqref="E1"/>
    </sheetView>
  </sheetViews>
  <sheetFormatPr baseColWidth="10" defaultColWidth="10.85546875" defaultRowHeight="18.75" x14ac:dyDescent="0.25"/>
  <cols>
    <col min="1" max="3" width="3.28515625" customWidth="1"/>
    <col min="4" max="4" width="4.7109375" customWidth="1"/>
    <col min="5" max="5" width="15" customWidth="1"/>
    <col min="6" max="6" width="15.85546875" style="1" customWidth="1"/>
    <col min="7" max="7" width="1.5703125" style="1" customWidth="1"/>
    <col min="8" max="8" width="7.5703125" customWidth="1"/>
    <col min="9" max="9" width="8.7109375" customWidth="1"/>
    <col min="10" max="10" width="1.7109375" customWidth="1"/>
    <col min="11" max="11" width="12.7109375" customWidth="1"/>
    <col min="13" max="13" width="10.7109375" customWidth="1"/>
    <col min="14" max="14" width="1.7109375" customWidth="1"/>
    <col min="15" max="15" width="12.85546875" customWidth="1"/>
    <col min="16" max="16" width="10.85546875" customWidth="1"/>
    <col min="17" max="17" width="12.140625" customWidth="1"/>
    <col min="18" max="19" width="11.42578125" customWidth="1"/>
    <col min="20" max="20" width="1.85546875" customWidth="1"/>
    <col min="21" max="21" width="15.85546875" customWidth="1"/>
  </cols>
  <sheetData>
    <row r="1" spans="4:21" ht="19.5" thickBot="1" x14ac:dyDescent="0.3">
      <c r="E1" s="74" t="s">
        <v>150</v>
      </c>
    </row>
    <row r="2" spans="4:21" ht="24" thickBot="1" x14ac:dyDescent="0.3">
      <c r="E2" s="128" t="str">
        <f>CONCATENATE(F5,"  ",K5)</f>
        <v>OBERLI  Bastien</v>
      </c>
      <c r="F2" s="129"/>
      <c r="G2" s="129"/>
      <c r="H2" s="129"/>
      <c r="I2" s="129"/>
      <c r="J2" s="129"/>
      <c r="K2" s="130"/>
    </row>
    <row r="3" spans="4:21" ht="24" thickBot="1" x14ac:dyDescent="0.4">
      <c r="E3" s="134" t="str">
        <f>CONCATENATE(E9," - ",E13)</f>
        <v xml:space="preserve"> - </v>
      </c>
      <c r="F3" s="135"/>
      <c r="G3"/>
      <c r="H3" s="15"/>
      <c r="I3" s="136" t="str">
        <f>CONCATENATE(F10," - ",F13)</f>
        <v xml:space="preserve"> - </v>
      </c>
      <c r="J3" s="137"/>
      <c r="K3" s="138"/>
      <c r="O3" s="122" t="s">
        <v>129</v>
      </c>
      <c r="P3" s="123"/>
      <c r="Q3" s="124"/>
    </row>
    <row r="4" spans="4:21" ht="7.5" customHeight="1" thickBot="1" x14ac:dyDescent="0.4">
      <c r="F4"/>
      <c r="G4"/>
      <c r="M4" s="17"/>
      <c r="N4" s="17"/>
      <c r="O4" s="125"/>
      <c r="P4" s="126"/>
      <c r="Q4" s="127"/>
    </row>
    <row r="5" spans="4:21" ht="31.5" customHeight="1" thickBot="1" x14ac:dyDescent="0.3">
      <c r="E5" s="3" t="s">
        <v>42</v>
      </c>
      <c r="F5" s="131" t="s">
        <v>155</v>
      </c>
      <c r="G5" s="132"/>
      <c r="H5" s="133"/>
      <c r="I5" s="139" t="s">
        <v>43</v>
      </c>
      <c r="J5" s="140"/>
      <c r="K5" s="131" t="s">
        <v>156</v>
      </c>
      <c r="L5" s="133"/>
      <c r="O5" s="119" t="str">
        <f>IF(H9="","",IF(H9="Ui",CONCATENATE("Analyser, Détails / ",U5),IF(H9="Ue",CONCATENATE("Organiser, Cadrer / ",U5),IF(H9="Ai",CONCATENATE("s'Appuyer, se Souvenir / ",U5),IF(H9="Ae",CONCATENATE("Tenter, Faire / ",U5),IF(H9="Ri",CONCATENATE("Ressentir, Valoriser / ",U5),IF(H9="Re",CONCATENATE("Concilier, Harmoniser / ",U5),IF(H9="Ci",CONCATENATE("s'Imposer, Progresser / ",U5),IF(H9="Ce",CONCATENATE("Imposer, Vaincre / ",U5),IF(H9="Pi",CONCATENATE("Imaginer, Prévoir / ",U5),IF(H9="Pe",CONCATENATE("Explorer, Improviser / ",U5),"Erreur")))))))))))</f>
        <v/>
      </c>
      <c r="P5" s="120"/>
      <c r="Q5" s="120"/>
      <c r="R5" s="120"/>
      <c r="S5" s="121"/>
      <c r="U5" s="28" t="str">
        <f>IF(H9="","",IF(H9="Ui",'REF LIST'!H6,IF(H9="Ue",'REF LIST'!H7,IF(H9="Ai",'REF LIST'!H8,IF(H9="Ae",'REF LIST'!H9,IF(H9="Ri",'REF LIST'!H10,IF(H9="Re",'REF LIST'!H11,IF(H9="Ci",'REF LIST'!H12,IF(H9="Ce",'REF LIST'!H13,IF(H9="Pi",'REF LIST'!H14,IF(H9="Pe",'REF LIST'!H15,"Erreur")))))))))))</f>
        <v/>
      </c>
    </row>
    <row r="6" spans="4:21" ht="58.5" customHeight="1" thickBot="1" x14ac:dyDescent="0.3">
      <c r="E6" s="46" t="s">
        <v>136</v>
      </c>
      <c r="F6" s="165" t="s">
        <v>167</v>
      </c>
      <c r="G6" s="132"/>
      <c r="H6" s="133"/>
      <c r="I6" s="141" t="s">
        <v>44</v>
      </c>
      <c r="J6" s="142"/>
      <c r="K6" s="131"/>
      <c r="L6" s="133"/>
      <c r="O6" s="119" t="str">
        <f>IF(I9="","",IF(I9="Ui",CONCATENATE("Analyser, Détails / ",U6),IF(I9="Ue",CONCATENATE("Organiser, Cadrer / ",U6),IF(I9="Ai",CONCATENATE("s'Appuyer, se Souvenir / ",U6),IF(I9="Ae",CONCATENATE("Tenter, Faire / ",U6),IF(I9="Ri",CONCATENATE("Ressentir, Valoriser / ",U6),IF(I9="Re",CONCATENATE("Concilier, Harmoniser / ",U6),IF(I9="Ci",CONCATENATE("s'Imposer, Progresser / ",U6),IF(I9="Ce",CONCATENATE("Imposer, Vaincre / ",U6),IF(I9="Pi",CONCATENATE("Imaginer, Prévoir / ",U6),IF(I9="Pe",CONCATENATE("Explorer, Improviser / ",U6),"Erreur")))))))))))</f>
        <v/>
      </c>
      <c r="P6" s="120"/>
      <c r="Q6" s="120"/>
      <c r="R6" s="120"/>
      <c r="S6" s="121"/>
      <c r="U6" s="28" t="str">
        <f>IF(I9="","",IF(I9="Ui",'REF LIST'!H6,IF(I9="Ue",'REF LIST'!H7,IF(I9="Ai",'REF LIST'!H8,IF(I9="Ae",'REF LIST'!H9,IF(I9="Ri",'REF LIST'!H10,IF(I9="Re",'REF LIST'!H11,IF(I9="Ci",'REF LIST'!H12,IF(I9="Ce",'REF LIST'!H13,IF(I9="Pi",'REF LIST'!H14,IF(I9="Pe",'REF LIST'!H15,"Erreur")))))))))))</f>
        <v/>
      </c>
    </row>
    <row r="7" spans="4:21" ht="11.25" customHeight="1" thickBot="1" x14ac:dyDescent="0.3"/>
    <row r="8" spans="4:21" ht="60.75" thickTop="1" x14ac:dyDescent="0.25">
      <c r="E8" s="53" t="s">
        <v>77</v>
      </c>
      <c r="F8" s="54" t="s">
        <v>135</v>
      </c>
      <c r="G8" s="27"/>
      <c r="H8" s="50" t="s">
        <v>27</v>
      </c>
      <c r="I8" s="51" t="s">
        <v>28</v>
      </c>
      <c r="J8" s="21"/>
      <c r="K8" s="47" t="s">
        <v>78</v>
      </c>
      <c r="L8" s="48" t="s">
        <v>79</v>
      </c>
      <c r="M8" s="49" t="s">
        <v>15</v>
      </c>
      <c r="O8" s="52" t="s">
        <v>80</v>
      </c>
      <c r="P8" s="60" t="s">
        <v>147</v>
      </c>
      <c r="Q8" s="60" t="s">
        <v>148</v>
      </c>
      <c r="R8" s="60" t="s">
        <v>139</v>
      </c>
      <c r="S8" s="58" t="s">
        <v>146</v>
      </c>
      <c r="T8" s="27"/>
    </row>
    <row r="9" spans="4:21" ht="36" customHeight="1" x14ac:dyDescent="0.25">
      <c r="E9" s="66" t="str">
        <f>IF(AND(O9="",P9="",Q9="",S9=""),"",IF(AND(O9="D",P9="PMH",Q9="V",R9="G",S9="D"),"D4",IF(AND(O9="D",P9="PMH",Q9="H",R9="D",S9="G"),"D2",IF(AND(O9="D",P9="PMH",Q9="V",R9="G",S9="G"),"D1",IF(AND(O9="D",P9="PMH",Q9="H",R9="D",S9="D"),"D3",IF(AND(O9="G",P9="PMB",Q9="V",R9="D",S9="D"),"G4",IF(AND(O9="G",P9="PMB",Q9="H",R9="G",S9="G"),"G2",IF(AND(O9="G",P9="PMB",Q9="V",R9="D",S9="G"),"G1",IF(AND(O9="G",P9="PMB",Q9="H",R9="G",S9="D"),"G3",IF(AND(O9="R",P9="PMH",Q9="V",R9="D",S9="D"),"R4",IF(AND(O9="R",P9="PMH",Q9="H",R9="G",S9="G"),"R2",IF(AND(O9="R",P9="PMH",Q9="V",R9="D",S9="G"),"R1",IF(AND(O9="R",P9="PMH",Q9="H",R9="G",S9="D"),"R3",IF(AND(O9="C",P9="PMB",Q9="V",R9="G",S9="D"),"C4",IF(AND(O9="C",P9="PMB",Q9="H",R9="D",S9="G"),"C2",IF(AND(O9="C",P9="PMB",Q9="V",R9="G",S9="G"),"C1",IF(AND(O9="C",P9="PMB",Q9="H",R9="D",S9="D"),"C3","Erreur")))))))))))))))))</f>
        <v/>
      </c>
      <c r="F9" s="38"/>
      <c r="G9" s="27"/>
      <c r="H9" s="149"/>
      <c r="I9" s="151"/>
      <c r="J9" s="21"/>
      <c r="K9" s="153"/>
      <c r="L9" s="155"/>
      <c r="M9" s="157"/>
      <c r="O9" s="31"/>
      <c r="P9" s="32"/>
      <c r="Q9" s="32"/>
      <c r="R9" s="32"/>
      <c r="S9" s="59"/>
      <c r="T9" s="16"/>
    </row>
    <row r="10" spans="4:21" ht="36" customHeight="1" x14ac:dyDescent="0.25">
      <c r="E10" s="38"/>
      <c r="F10" s="20" t="str">
        <f>IF(E9="","",IF(E9='REF LIST'!B6,'REF LIST'!D6,IF(E9='REF LIST'!B7,'REF LIST'!D7,IF(E9='REF LIST'!B8,'REF LIST'!D8,IF(E9='REF LIST'!B9,'REF LIST'!D9,IF(E9='REF LIST'!B10,'REF LIST'!D10,IF(E9='REF LIST'!B11,'REF LIST'!D11,IF(E9='REF LIST'!B12,'REF LIST'!D12,IF(E9='REF LIST'!B13,'REF LIST'!D13,IF(E9='REF LIST'!B14,'REF LIST'!D14,IF(E9='REF LIST'!B15,'REF LIST'!D15,IF(E9='REF LIST'!B16,'REF LIST'!D16,IF(E9='REF LIST'!B17,'REF LIST'!D17,IF(E9='REF LIST'!B18,'REF LIST'!D18,IF(E9='REF LIST'!B19,'REF LIST'!D19,IF(E9='REF LIST'!B20,'REF LIST'!D20,IF(E9='REF LIST'!B21,'REF LIST'!D21,"Erreur")))))))))))))))))</f>
        <v/>
      </c>
      <c r="G10" s="27"/>
      <c r="H10" s="150"/>
      <c r="I10" s="152"/>
      <c r="J10" s="21"/>
      <c r="K10" s="154"/>
      <c r="L10" s="156"/>
      <c r="M10" s="158"/>
      <c r="O10" s="69" t="str">
        <f>IF(O9="","",IF(O9="R","D",IF(O9="D","R",IF(O9="C","G",IF(O9="G","C","Erreur")))))</f>
        <v/>
      </c>
      <c r="P10" s="67" t="str">
        <f>IF(P9="","",IF(P9="PMH","PMB",IF(P9="PMB","PMH","Erreur")))</f>
        <v/>
      </c>
      <c r="Q10" s="70" t="str">
        <f>IF(Q9="","",IF(Q9="H","H",IF(Q9="V","V","Erreur")))</f>
        <v/>
      </c>
      <c r="R10" s="67" t="str">
        <f>IF(R9="","",INDEX('REF LIST'!$O$5:$P$20,MATCH(OBERLI!F10,'REF LIST'!$O$5:$O$20,0),2))</f>
        <v/>
      </c>
      <c r="S10" s="68" t="str">
        <f>IF(S9="","",IF(S9="G","D",IF(S9="D","G","Erreur")))</f>
        <v/>
      </c>
      <c r="T10" s="16"/>
    </row>
    <row r="11" spans="4:21" ht="15.75" thickBot="1" x14ac:dyDescent="0.3">
      <c r="F11"/>
      <c r="G11"/>
    </row>
    <row r="12" spans="4:21" ht="46.5" thickTop="1" thickBot="1" x14ac:dyDescent="0.3">
      <c r="E12" s="55" t="s">
        <v>76</v>
      </c>
      <c r="F12" s="56" t="s">
        <v>134</v>
      </c>
      <c r="G12" s="27"/>
      <c r="K12" s="159" t="str">
        <f>E12</f>
        <v>Profil MBTI 
Principal</v>
      </c>
      <c r="L12" s="160"/>
      <c r="M12" s="161" t="str">
        <f>F12</f>
        <v>Profil MBTI
Complémentaire</v>
      </c>
      <c r="N12" s="160"/>
      <c r="O12" s="162"/>
      <c r="R12" s="44"/>
      <c r="S12" s="57" t="s">
        <v>138</v>
      </c>
    </row>
    <row r="13" spans="4:21" ht="33.75" customHeight="1" x14ac:dyDescent="0.25">
      <c r="E13" s="29" t="str">
        <f>IF(E9="","",IF(E9='REF LIST'!B6,'REF LIST'!C6,IF(E9='REF LIST'!B7,'REF LIST'!C7,IF(E9='REF LIST'!B8,'REF LIST'!C8,IF(E9='REF LIST'!B9,'REF LIST'!C9,IF(E9='REF LIST'!B10,'REF LIST'!C10,IF(E9='REF LIST'!B11,'REF LIST'!C11,IF(E9='REF LIST'!B12,'REF LIST'!C12,IF(E9='REF LIST'!B13,'REF LIST'!C13,IF(E9='REF LIST'!B14,'REF LIST'!C14,IF(E9='REF LIST'!B15,'REF LIST'!C15,IF(E9='REF LIST'!B16,'REF LIST'!C16,IF(E9='REF LIST'!B17,'REF LIST'!C17,IF(E9='REF LIST'!B18,'REF LIST'!C18,IF(E9='REF LIST'!B19,'REF LIST'!C19,IF(E9='REF LIST'!B20,'REF LIST'!C20,IF(E9='REF LIST'!B21,'REF LIST'!C21,"Erreur")))))))))))))))))</f>
        <v/>
      </c>
      <c r="F13" s="30" t="str">
        <f>IF(E9="","",IF(E9='REF LIST'!B6,'REF LIST'!E6,IF(E9='REF LIST'!B7,'REF LIST'!E7,IF(E9='REF LIST'!B8,'REF LIST'!E8,IF(E9='REF LIST'!B9,'REF LIST'!E9,IF(E9='REF LIST'!B10,'REF LIST'!E10,IF(E9='REF LIST'!B11,'REF LIST'!E11,IF(E9='REF LIST'!B12,'REF LIST'!E12,IF(E9='REF LIST'!B13,'REF LIST'!E13,IF(E9='REF LIST'!B14,'REF LIST'!E14,IF(E9='REF LIST'!B15,'REF LIST'!E15,IF(E9='REF LIST'!B16,'REF LIST'!E16,IF(E9='REF LIST'!B17,'REF LIST'!E17,IF(E9='REF LIST'!B18,'REF LIST'!E18,IF(E9='REF LIST'!B19,'REF LIST'!E19,IF(E9='REF LIST'!B20,'REF LIST'!E20,IF(E9='REF LIST'!B21,'REF LIST'!E21,"Erreur")))))))))))))))))</f>
        <v/>
      </c>
      <c r="G13" s="38"/>
      <c r="K13" s="108" t="str">
        <f>E13</f>
        <v/>
      </c>
      <c r="L13" s="109"/>
      <c r="M13" s="110" t="str">
        <f>F13</f>
        <v/>
      </c>
      <c r="N13" s="111"/>
      <c r="O13" s="112"/>
      <c r="R13" s="44"/>
      <c r="S13" s="143"/>
    </row>
    <row r="14" spans="4:21" ht="6.75" customHeight="1" thickBot="1" x14ac:dyDescent="0.3">
      <c r="F14"/>
      <c r="G14" s="39"/>
      <c r="S14" s="144"/>
    </row>
    <row r="15" spans="4:21" ht="33.75" customHeight="1" x14ac:dyDescent="0.25">
      <c r="D15" s="3">
        <v>1</v>
      </c>
      <c r="E15" s="61" t="str">
        <f>IF(E13="","",INDEX('REF LIST'!$T$5:$X$20,MATCH(OBERLI!E$13,'REF LIST'!$T$5:$T$20,0),2))</f>
        <v/>
      </c>
      <c r="F15" s="33" t="str">
        <f>IF(F13="","",INDEX('REF LIST'!$T$5:$X$20,MATCH(OBERLI!F$13,'REF LIST'!$T$5:$T$20,0),2))</f>
        <v/>
      </c>
      <c r="G15" s="40"/>
      <c r="H15" s="106" t="s">
        <v>131</v>
      </c>
      <c r="I15" s="107"/>
      <c r="K15" s="113" t="str">
        <f>IF(K13="","",INDEX('REF LIST'!$AA$6:$AB$13,MATCH(OBERLI!E15,'REF LIST'!$AA$6:$AA$13,0),2))</f>
        <v/>
      </c>
      <c r="L15" s="114"/>
      <c r="M15" s="114" t="str">
        <f>IF(M13="","",INDEX('REF LIST'!$AA$6:$AB$13,MATCH(OBERLI!F15,'REF LIST'!$AA$6:$AA$13,0),2))</f>
        <v/>
      </c>
      <c r="N15" s="114"/>
      <c r="O15" s="163"/>
      <c r="Q15" s="44"/>
      <c r="R15" s="44"/>
      <c r="S15" s="44"/>
    </row>
    <row r="16" spans="4:21" ht="33.75" customHeight="1" x14ac:dyDescent="0.25">
      <c r="D16" s="3">
        <v>2</v>
      </c>
      <c r="E16" s="62" t="str">
        <f>IF(E13="","",INDEX('REF LIST'!$T$5:$X$20,MATCH(OBERLI!E$13,'REF LIST'!$T$5:$T$20,0),3))</f>
        <v/>
      </c>
      <c r="F16" s="35" t="str">
        <f>IF(F13="","",INDEX('REF LIST'!$T$5:$X$20,MATCH(OBERLI!F$13,'REF LIST'!$T$5:$T$20,0),3))</f>
        <v/>
      </c>
      <c r="G16" s="41"/>
      <c r="H16" s="106" t="s">
        <v>133</v>
      </c>
      <c r="I16" s="107"/>
      <c r="K16" s="115" t="str">
        <f>IF(K13="","",INDEX('REF LIST'!$AA$6:$AB$13,MATCH(OBERLI!E16,'REF LIST'!$AA$6:$AA$13,0),2))</f>
        <v/>
      </c>
      <c r="L16" s="116"/>
      <c r="M16" s="118" t="str">
        <f>IF(M13="","",INDEX('REF LIST'!$AA$6:$AB$13,MATCH(OBERLI!F16,'REF LIST'!$AA$6:$AA$13,0),2))</f>
        <v/>
      </c>
      <c r="N16" s="118"/>
      <c r="O16" s="164"/>
      <c r="Q16" s="44"/>
      <c r="R16" s="44"/>
      <c r="S16" s="44"/>
    </row>
    <row r="17" spans="4:19" ht="33.75" customHeight="1" x14ac:dyDescent="0.25">
      <c r="D17" s="3">
        <v>3</v>
      </c>
      <c r="E17" s="63" t="str">
        <f>IF(E13="","",INDEX('REF LIST'!$T$5:$X$20,MATCH(OBERLI!E$13,'REF LIST'!$T$5:$T$20,0),4))</f>
        <v/>
      </c>
      <c r="F17" s="35" t="str">
        <f>IF(F13="","",INDEX('REF LIST'!$T$5:$X$20,MATCH(OBERLI!F$13,'REF LIST'!$T$5:$T$20,0),4))</f>
        <v/>
      </c>
      <c r="G17" s="41"/>
      <c r="H17" s="106" t="s">
        <v>130</v>
      </c>
      <c r="I17" s="107"/>
      <c r="K17" s="117" t="str">
        <f>IF(K13="","",INDEX('REF LIST'!$AA$6:$AB$13,MATCH(OBERLI!E17,'REF LIST'!$AA$6:$AA$13,0),2))</f>
        <v/>
      </c>
      <c r="L17" s="118"/>
      <c r="M17" s="118" t="str">
        <f>IF(M13="","",INDEX('REF LIST'!$AA$6:$AB$13,MATCH(OBERLI!F17,'REF LIST'!$AA$6:$AA$13,0),2))</f>
        <v/>
      </c>
      <c r="N17" s="118"/>
      <c r="O17" s="164"/>
      <c r="Q17" s="44"/>
      <c r="R17" s="44"/>
      <c r="S17" s="44"/>
    </row>
    <row r="18" spans="4:19" ht="33.75" customHeight="1" thickBot="1" x14ac:dyDescent="0.3">
      <c r="D18" s="3">
        <v>4</v>
      </c>
      <c r="E18" s="64" t="str">
        <f>IF(E13="","",INDEX('REF LIST'!$T$5:$X$20,MATCH(OBERLI!E$13,'REF LIST'!$T$5:$T$20,0),5))</f>
        <v/>
      </c>
      <c r="F18" s="36" t="str">
        <f>IF(F13="","",INDEX('REF LIST'!$T$5:$X$20,MATCH(OBERLI!F$13,'REF LIST'!$T$5:$T$20,0),5))</f>
        <v/>
      </c>
      <c r="G18" s="42"/>
      <c r="H18" s="106" t="s">
        <v>132</v>
      </c>
      <c r="I18" s="107"/>
      <c r="K18" s="146" t="str">
        <f>IF(K13="","",INDEX('REF LIST'!$AA$6:$AB$13,MATCH(OBERLI!E18,'REF LIST'!$AA$6:$AA$13,0),2))</f>
        <v/>
      </c>
      <c r="L18" s="147"/>
      <c r="M18" s="147" t="str">
        <f>IF(M13="","",INDEX('REF LIST'!$AA$6:$AB$13,MATCH(OBERLI!F18,'REF LIST'!$AA$6:$AA$13,0),2))</f>
        <v/>
      </c>
      <c r="N18" s="147"/>
      <c r="O18" s="148"/>
      <c r="Q18" s="44"/>
      <c r="R18" s="44"/>
      <c r="S18" s="44"/>
    </row>
    <row r="19" spans="4:19" ht="6" customHeight="1" x14ac:dyDescent="0.25">
      <c r="D19" s="1"/>
      <c r="F19"/>
      <c r="G19"/>
    </row>
    <row r="20" spans="4:19" ht="33.75" customHeight="1" thickBot="1" x14ac:dyDescent="0.3">
      <c r="D20" s="3">
        <v>8</v>
      </c>
      <c r="E20" s="64" t="str">
        <f>IF(E13="","",INDEX('REF LIST'!$T$5:$Y$20,MATCH(OBERLI!E$13,'REF LIST'!$T$5:$T$20,0),6))</f>
        <v/>
      </c>
      <c r="F20" s="36" t="str">
        <f>IF(F13="","",INDEX('REF LIST'!$T$5:$Y$20,MATCH(OBERLI!F$13,'REF LIST'!$T$5:$T$20,0),6))</f>
        <v/>
      </c>
      <c r="G20" s="42"/>
      <c r="H20" s="145" t="s">
        <v>140</v>
      </c>
      <c r="I20" s="107"/>
      <c r="K20" s="146" t="str">
        <f>IF(K13="","",INDEX('REF LIST'!$AA$6:$AB$13,MATCH(OBERLI!E20,'REF LIST'!$AA$6:$AA$13,0),2))</f>
        <v/>
      </c>
      <c r="L20" s="147"/>
      <c r="M20" s="147" t="str">
        <f>IF(M13="","",INDEX('REF LIST'!$AA$6:$AB$13,MATCH(OBERLI!F20,'REF LIST'!$AA$6:$AA$13,0),2))</f>
        <v/>
      </c>
      <c r="N20" s="147"/>
      <c r="O20" s="148"/>
      <c r="Q20" s="44"/>
      <c r="R20" s="44"/>
      <c r="S20" s="44"/>
    </row>
    <row r="21" spans="4:19" ht="15.75" thickBot="1" x14ac:dyDescent="0.3">
      <c r="F21"/>
      <c r="G21"/>
    </row>
    <row r="22" spans="4:19" ht="15.75" thickBot="1" x14ac:dyDescent="0.3">
      <c r="E22" s="25" t="s">
        <v>81</v>
      </c>
      <c r="F22"/>
      <c r="G22"/>
    </row>
    <row r="23" spans="4:19" ht="127.5" customHeight="1" thickBot="1" x14ac:dyDescent="0.3"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4"/>
    </row>
    <row r="24" spans="4:19" ht="42" customHeight="1" x14ac:dyDescent="0.25">
      <c r="F24" s="71" t="s">
        <v>145</v>
      </c>
      <c r="G24"/>
      <c r="Q24" s="72" t="s">
        <v>145</v>
      </c>
      <c r="R24" s="72"/>
    </row>
    <row r="25" spans="4:19" ht="15" x14ac:dyDescent="0.25">
      <c r="F25"/>
      <c r="G25"/>
    </row>
    <row r="26" spans="4:19" ht="15" x14ac:dyDescent="0.25">
      <c r="F26"/>
      <c r="G26"/>
    </row>
    <row r="27" spans="4:19" ht="15" x14ac:dyDescent="0.25">
      <c r="F27"/>
      <c r="G27"/>
    </row>
    <row r="28" spans="4:19" ht="15" x14ac:dyDescent="0.25">
      <c r="F28"/>
      <c r="G28"/>
    </row>
    <row r="29" spans="4:19" ht="15" x14ac:dyDescent="0.25">
      <c r="F29"/>
      <c r="G29"/>
    </row>
    <row r="30" spans="4:19" ht="15" x14ac:dyDescent="0.25">
      <c r="F30"/>
      <c r="G30"/>
    </row>
    <row r="31" spans="4:19" ht="15" x14ac:dyDescent="0.25">
      <c r="F31"/>
      <c r="G31"/>
    </row>
  </sheetData>
  <mergeCells count="37">
    <mergeCell ref="H18:I18"/>
    <mergeCell ref="K18:L18"/>
    <mergeCell ref="M18:O18"/>
    <mergeCell ref="H20:I20"/>
    <mergeCell ref="K20:L20"/>
    <mergeCell ref="M20:O20"/>
    <mergeCell ref="S13:S14"/>
    <mergeCell ref="H16:I16"/>
    <mergeCell ref="K16:L16"/>
    <mergeCell ref="M16:O16"/>
    <mergeCell ref="H17:I17"/>
    <mergeCell ref="K17:L17"/>
    <mergeCell ref="M17:O17"/>
    <mergeCell ref="H15:I15"/>
    <mergeCell ref="K15:L15"/>
    <mergeCell ref="M15:O15"/>
    <mergeCell ref="F6:H6"/>
    <mergeCell ref="I6:J6"/>
    <mergeCell ref="K6:L6"/>
    <mergeCell ref="O6:S6"/>
    <mergeCell ref="H9:H10"/>
    <mergeCell ref="I9:I10"/>
    <mergeCell ref="K9:K10"/>
    <mergeCell ref="L9:L10"/>
    <mergeCell ref="M9:M10"/>
    <mergeCell ref="K12:L12"/>
    <mergeCell ref="M12:O12"/>
    <mergeCell ref="K13:L13"/>
    <mergeCell ref="M13:O13"/>
    <mergeCell ref="E2:K2"/>
    <mergeCell ref="E3:F3"/>
    <mergeCell ref="I3:K3"/>
    <mergeCell ref="O3:Q4"/>
    <mergeCell ref="F5:H5"/>
    <mergeCell ref="I5:J5"/>
    <mergeCell ref="K5:L5"/>
    <mergeCell ref="O5:S5"/>
  </mergeCells>
  <dataValidations count="5">
    <dataValidation type="list" allowBlank="1" showInputMessage="1" showErrorMessage="1" sqref="O9" xr:uid="{FF58C3ED-46DB-497B-B7C9-6633DFC094D9}">
      <formula1>DGRC</formula1>
    </dataValidation>
    <dataValidation type="list" allowBlank="1" showInputMessage="1" showErrorMessage="1" sqref="Q9" xr:uid="{512DCCA8-13BD-4D37-B725-B561AF52C1D3}">
      <formula1>vh</formula1>
    </dataValidation>
    <dataValidation type="list" allowBlank="1" showInputMessage="1" showErrorMessage="1" sqref="K9:M9 S13 R9:S9" xr:uid="{D6242850-ACF7-4CDB-A91D-603F16EC3E9C}">
      <formula1>GD</formula1>
    </dataValidation>
    <dataValidation type="list" allowBlank="1" showInputMessage="1" showErrorMessage="1" sqref="P9" xr:uid="{B1D67D78-67FF-432F-B441-9CCDD5DAC97C}">
      <formula1>PM</formula1>
    </dataValidation>
    <dataValidation type="list" allowBlank="1" showInputMessage="1" showErrorMessage="1" sqref="I9" xr:uid="{32D3A4C6-545C-425D-BF58-00D75D8E9AE2}">
      <formula1>MP</formula1>
    </dataValidation>
  </dataValidations>
  <hyperlinks>
    <hyperlink ref="E1" location="'ETFC Profilages'!H13" display="Retour Synthèse" xr:uid="{35C08A83-D01B-4069-AC0F-2713D2C99661}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6" orientation="landscape" r:id="rId1"/>
  <drawing r:id="rId2"/>
  <legacyDrawingHF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7FC012-7D23-45B9-8F3E-03EBBFAF0AEE}">
  <sheetPr codeName="Feuil8">
    <pageSetUpPr fitToPage="1"/>
  </sheetPr>
  <dimension ref="D1:U31"/>
  <sheetViews>
    <sheetView workbookViewId="0">
      <selection activeCell="E1" sqref="E1"/>
    </sheetView>
  </sheetViews>
  <sheetFormatPr baseColWidth="10" defaultColWidth="10.85546875" defaultRowHeight="18.75" x14ac:dyDescent="0.25"/>
  <cols>
    <col min="1" max="3" width="3.28515625" customWidth="1"/>
    <col min="4" max="4" width="4.7109375" customWidth="1"/>
    <col min="5" max="5" width="15" customWidth="1"/>
    <col min="6" max="6" width="15.85546875" style="1" customWidth="1"/>
    <col min="7" max="7" width="1.5703125" style="1" customWidth="1"/>
    <col min="8" max="8" width="7.5703125" customWidth="1"/>
    <col min="9" max="9" width="8.7109375" customWidth="1"/>
    <col min="10" max="10" width="1.7109375" customWidth="1"/>
    <col min="11" max="11" width="12.7109375" customWidth="1"/>
    <col min="13" max="13" width="10.7109375" customWidth="1"/>
    <col min="14" max="14" width="1.7109375" customWidth="1"/>
    <col min="15" max="15" width="12.85546875" customWidth="1"/>
    <col min="16" max="16" width="10.85546875" customWidth="1"/>
    <col min="17" max="17" width="12.140625" customWidth="1"/>
    <col min="18" max="19" width="11.42578125" customWidth="1"/>
    <col min="20" max="20" width="1.85546875" customWidth="1"/>
    <col min="21" max="21" width="15.85546875" customWidth="1"/>
  </cols>
  <sheetData>
    <row r="1" spans="4:21" ht="19.5" thickBot="1" x14ac:dyDescent="0.3">
      <c r="E1" s="74" t="s">
        <v>150</v>
      </c>
    </row>
    <row r="2" spans="4:21" ht="24" thickBot="1" x14ac:dyDescent="0.3">
      <c r="E2" s="128" t="str">
        <f>CONCATENATE(F5,"  ",K5)</f>
        <v>PRATS  Cameron</v>
      </c>
      <c r="F2" s="129"/>
      <c r="G2" s="129"/>
      <c r="H2" s="129"/>
      <c r="I2" s="129"/>
      <c r="J2" s="129"/>
      <c r="K2" s="130"/>
    </row>
    <row r="3" spans="4:21" ht="24" thickBot="1" x14ac:dyDescent="0.4">
      <c r="E3" s="134" t="str">
        <f>CONCATENATE(E9," - ",E13)</f>
        <v xml:space="preserve"> - </v>
      </c>
      <c r="F3" s="135"/>
      <c r="G3"/>
      <c r="H3" s="15"/>
      <c r="I3" s="136" t="str">
        <f>CONCATENATE(F10," - ",F13)</f>
        <v xml:space="preserve"> - </v>
      </c>
      <c r="J3" s="137"/>
      <c r="K3" s="138"/>
      <c r="O3" s="122" t="s">
        <v>129</v>
      </c>
      <c r="P3" s="123"/>
      <c r="Q3" s="124"/>
    </row>
    <row r="4" spans="4:21" ht="7.5" customHeight="1" thickBot="1" x14ac:dyDescent="0.4">
      <c r="F4"/>
      <c r="G4"/>
      <c r="M4" s="17"/>
      <c r="N4" s="17"/>
      <c r="O4" s="125"/>
      <c r="P4" s="126"/>
      <c r="Q4" s="127"/>
    </row>
    <row r="5" spans="4:21" ht="31.5" customHeight="1" thickBot="1" x14ac:dyDescent="0.3">
      <c r="E5" s="3" t="s">
        <v>42</v>
      </c>
      <c r="F5" s="131" t="s">
        <v>159</v>
      </c>
      <c r="G5" s="132"/>
      <c r="H5" s="133"/>
      <c r="I5" s="139" t="s">
        <v>43</v>
      </c>
      <c r="J5" s="140"/>
      <c r="K5" s="131" t="s">
        <v>38</v>
      </c>
      <c r="L5" s="133"/>
      <c r="O5" s="119" t="str">
        <f>IF(H9="","",IF(H9="Ui",CONCATENATE("Analyser, Détails / ",U5),IF(H9="Ue",CONCATENATE("Organiser, Cadrer / ",U5),IF(H9="Ai",CONCATENATE("s'Appuyer, se Souvenir / ",U5),IF(H9="Ae",CONCATENATE("Tenter, Faire / ",U5),IF(H9="Ri",CONCATENATE("Ressentir, Valoriser / ",U5),IF(H9="Re",CONCATENATE("Concilier, Harmoniser / ",U5),IF(H9="Ci",CONCATENATE("s'Imposer, Progresser / ",U5),IF(H9="Ce",CONCATENATE("Imposer, Vaincre / ",U5),IF(H9="Pi",CONCATENATE("Imaginer, Prévoir / ",U5),IF(H9="Pe",CONCATENATE("Explorer, Improviser / ",U5),"Erreur")))))))))))</f>
        <v/>
      </c>
      <c r="P5" s="120"/>
      <c r="Q5" s="120"/>
      <c r="R5" s="120"/>
      <c r="S5" s="121"/>
      <c r="U5" s="28" t="str">
        <f>IF(H9="","",IF(H9="Ui",'REF LIST'!H6,IF(H9="Ue",'REF LIST'!H7,IF(H9="Ai",'REF LIST'!H8,IF(H9="Ae",'REF LIST'!H9,IF(H9="Ri",'REF LIST'!H10,IF(H9="Re",'REF LIST'!H11,IF(H9="Ci",'REF LIST'!H12,IF(H9="Ce",'REF LIST'!H13,IF(H9="Pi",'REF LIST'!H14,IF(H9="Pe",'REF LIST'!H15,"Erreur")))))))))))</f>
        <v/>
      </c>
    </row>
    <row r="6" spans="4:21" ht="31.5" customHeight="1" thickBot="1" x14ac:dyDescent="0.3">
      <c r="E6" s="46" t="s">
        <v>136</v>
      </c>
      <c r="F6" s="131" t="s">
        <v>160</v>
      </c>
      <c r="G6" s="132"/>
      <c r="H6" s="133"/>
      <c r="I6" s="141" t="s">
        <v>44</v>
      </c>
      <c r="J6" s="142"/>
      <c r="K6" s="131">
        <v>29</v>
      </c>
      <c r="L6" s="133"/>
      <c r="O6" s="119" t="str">
        <f>IF(I9="","",IF(I9="Ui",CONCATENATE("Analyser, Détails / ",U6),IF(I9="Ue",CONCATENATE("Organiser, Cadrer / ",U6),IF(I9="Ai",CONCATENATE("s'Appuyer, se Souvenir / ",U6),IF(I9="Ae",CONCATENATE("Tenter, Faire / ",U6),IF(I9="Ri",CONCATENATE("Ressentir, Valoriser / ",U6),IF(I9="Re",CONCATENATE("Concilier, Harmoniser / ",U6),IF(I9="Ci",CONCATENATE("s'Imposer, Progresser / ",U6),IF(I9="Ce",CONCATENATE("Imposer, Vaincre / ",U6),IF(I9="Pi",CONCATENATE("Imaginer, Prévoir / ",U6),IF(I9="Pe",CONCATENATE("Explorer, Improviser / ",U6),"Erreur")))))))))))</f>
        <v/>
      </c>
      <c r="P6" s="120"/>
      <c r="Q6" s="120"/>
      <c r="R6" s="120"/>
      <c r="S6" s="121"/>
      <c r="U6" s="28" t="str">
        <f>IF(I9="","",IF(I9="Ui",'REF LIST'!H6,IF(I9="Ue",'REF LIST'!H7,IF(I9="Ai",'REF LIST'!H8,IF(I9="Ae",'REF LIST'!H9,IF(I9="Ri",'REF LIST'!H10,IF(I9="Re",'REF LIST'!H11,IF(I9="Ci",'REF LIST'!H12,IF(I9="Ce",'REF LIST'!H13,IF(I9="Pi",'REF LIST'!H14,IF(I9="Pe",'REF LIST'!H15,"Erreur")))))))))))</f>
        <v/>
      </c>
    </row>
    <row r="7" spans="4:21" ht="11.25" customHeight="1" thickBot="1" x14ac:dyDescent="0.3"/>
    <row r="8" spans="4:21" ht="60.75" thickTop="1" x14ac:dyDescent="0.25">
      <c r="E8" s="53" t="s">
        <v>77</v>
      </c>
      <c r="F8" s="54" t="s">
        <v>135</v>
      </c>
      <c r="G8" s="27"/>
      <c r="H8" s="50" t="s">
        <v>27</v>
      </c>
      <c r="I8" s="51" t="s">
        <v>28</v>
      </c>
      <c r="J8" s="21"/>
      <c r="K8" s="47" t="s">
        <v>78</v>
      </c>
      <c r="L8" s="48" t="s">
        <v>79</v>
      </c>
      <c r="M8" s="49" t="s">
        <v>15</v>
      </c>
      <c r="O8" s="52" t="s">
        <v>80</v>
      </c>
      <c r="P8" s="60" t="s">
        <v>147</v>
      </c>
      <c r="Q8" s="60" t="s">
        <v>148</v>
      </c>
      <c r="R8" s="60" t="s">
        <v>139</v>
      </c>
      <c r="S8" s="58" t="s">
        <v>146</v>
      </c>
      <c r="T8" s="27"/>
    </row>
    <row r="9" spans="4:21" ht="36" customHeight="1" x14ac:dyDescent="0.25">
      <c r="E9" s="66" t="str">
        <f>IF(AND(O9="",P9="",Q9="",S9=""),"",IF(AND(O9="D",P9="PMH",Q9="V",R9="G",S9="D"),"D4",IF(AND(O9="D",P9="PMH",Q9="H",R9="D",S9="G"),"D2",IF(AND(O9="D",P9="PMH",Q9="V",R9="G",S9="G"),"D1",IF(AND(O9="D",P9="PMH",Q9="H",R9="D",S9="D"),"D3",IF(AND(O9="G",P9="PMB",Q9="V",R9="D",S9="D"),"G4",IF(AND(O9="G",P9="PMB",Q9="H",R9="G",S9="G"),"G2",IF(AND(O9="G",P9="PMB",Q9="V",R9="D",S9="G"),"G1",IF(AND(O9="G",P9="PMB",Q9="H",R9="G",S9="D"),"G3",IF(AND(O9="R",P9="PMH",Q9="V",R9="D",S9="D"),"R4",IF(AND(O9="R",P9="PMH",Q9="H",R9="G",S9="G"),"R2",IF(AND(O9="R",P9="PMH",Q9="V",R9="D",S9="G"),"R1",IF(AND(O9="R",P9="PMH",Q9="H",R9="G",S9="D"),"R3",IF(AND(O9="C",P9="PMB",Q9="V",R9="G",S9="D"),"C4",IF(AND(O9="C",P9="PMB",Q9="H",R9="D",S9="G"),"C2",IF(AND(O9="C",P9="PMB",Q9="V",R9="G",S9="G"),"C1",IF(AND(O9="C",P9="PMB",Q9="H",R9="D",S9="D"),"C3","Erreur")))))))))))))))))</f>
        <v/>
      </c>
      <c r="F9" s="38"/>
      <c r="G9" s="27"/>
      <c r="H9" s="149"/>
      <c r="I9" s="151"/>
      <c r="J9" s="21"/>
      <c r="K9" s="153"/>
      <c r="L9" s="155"/>
      <c r="M9" s="157"/>
      <c r="O9" s="31"/>
      <c r="P9" s="32"/>
      <c r="Q9" s="32"/>
      <c r="R9" s="32"/>
      <c r="S9" s="59"/>
      <c r="T9" s="16"/>
    </row>
    <row r="10" spans="4:21" ht="36" customHeight="1" x14ac:dyDescent="0.25">
      <c r="E10" s="38"/>
      <c r="F10" s="20" t="str">
        <f>IF(E9="","",IF(E9='REF LIST'!B6,'REF LIST'!D6,IF(E9='REF LIST'!B7,'REF LIST'!D7,IF(E9='REF LIST'!B8,'REF LIST'!D8,IF(E9='REF LIST'!B9,'REF LIST'!D9,IF(E9='REF LIST'!B10,'REF LIST'!D10,IF(E9='REF LIST'!B11,'REF LIST'!D11,IF(E9='REF LIST'!B12,'REF LIST'!D12,IF(E9='REF LIST'!B13,'REF LIST'!D13,IF(E9='REF LIST'!B14,'REF LIST'!D14,IF(E9='REF LIST'!B15,'REF LIST'!D15,IF(E9='REF LIST'!B16,'REF LIST'!D16,IF(E9='REF LIST'!B17,'REF LIST'!D17,IF(E9='REF LIST'!B18,'REF LIST'!D18,IF(E9='REF LIST'!B19,'REF LIST'!D19,IF(E9='REF LIST'!B20,'REF LIST'!D20,IF(E9='REF LIST'!B21,'REF LIST'!D21,"Erreur")))))))))))))))))</f>
        <v/>
      </c>
      <c r="G10" s="27"/>
      <c r="H10" s="150"/>
      <c r="I10" s="152"/>
      <c r="J10" s="21"/>
      <c r="K10" s="154"/>
      <c r="L10" s="156"/>
      <c r="M10" s="158"/>
      <c r="O10" s="69" t="str">
        <f>IF(O9="","",IF(O9="R","D",IF(O9="D","R",IF(O9="C","G",IF(O9="G","C","Erreur")))))</f>
        <v/>
      </c>
      <c r="P10" s="67" t="str">
        <f>IF(P9="","",IF(P9="PMH","PMB",IF(P9="PMB","PMH","Erreur")))</f>
        <v/>
      </c>
      <c r="Q10" s="70" t="str">
        <f>IF(Q9="","",IF(Q9="H","H",IF(Q9="V","V","Erreur")))</f>
        <v/>
      </c>
      <c r="R10" s="67" t="str">
        <f>IF(R9="","",INDEX('REF LIST'!$O$5:$P$20,MATCH(PRATS!F10,'REF LIST'!$O$5:$O$20,0),2))</f>
        <v/>
      </c>
      <c r="S10" s="68" t="str">
        <f>IF(S9="","",IF(S9="G","D",IF(S9="D","G","Erreur")))</f>
        <v/>
      </c>
      <c r="T10" s="16"/>
    </row>
    <row r="11" spans="4:21" ht="15.75" thickBot="1" x14ac:dyDescent="0.3">
      <c r="F11"/>
      <c r="G11"/>
    </row>
    <row r="12" spans="4:21" ht="46.5" thickTop="1" thickBot="1" x14ac:dyDescent="0.3">
      <c r="E12" s="55" t="s">
        <v>76</v>
      </c>
      <c r="F12" s="56" t="s">
        <v>134</v>
      </c>
      <c r="G12" s="27"/>
      <c r="K12" s="159" t="str">
        <f>E12</f>
        <v>Profil MBTI 
Principal</v>
      </c>
      <c r="L12" s="160"/>
      <c r="M12" s="161" t="str">
        <f>F12</f>
        <v>Profil MBTI
Complémentaire</v>
      </c>
      <c r="N12" s="160"/>
      <c r="O12" s="162"/>
      <c r="R12" s="44"/>
      <c r="S12" s="57" t="s">
        <v>138</v>
      </c>
    </row>
    <row r="13" spans="4:21" ht="33.75" customHeight="1" x14ac:dyDescent="0.25">
      <c r="E13" s="29" t="str">
        <f>IF(E9="","",IF(E9='REF LIST'!B6,'REF LIST'!C6,IF(E9='REF LIST'!B7,'REF LIST'!C7,IF(E9='REF LIST'!B8,'REF LIST'!C8,IF(E9='REF LIST'!B9,'REF LIST'!C9,IF(E9='REF LIST'!B10,'REF LIST'!C10,IF(E9='REF LIST'!B11,'REF LIST'!C11,IF(E9='REF LIST'!B12,'REF LIST'!C12,IF(E9='REF LIST'!B13,'REF LIST'!C13,IF(E9='REF LIST'!B14,'REF LIST'!C14,IF(E9='REF LIST'!B15,'REF LIST'!C15,IF(E9='REF LIST'!B16,'REF LIST'!C16,IF(E9='REF LIST'!B17,'REF LIST'!C17,IF(E9='REF LIST'!B18,'REF LIST'!C18,IF(E9='REF LIST'!B19,'REF LIST'!C19,IF(E9='REF LIST'!B20,'REF LIST'!C20,IF(E9='REF LIST'!B21,'REF LIST'!C21,"Erreur")))))))))))))))))</f>
        <v/>
      </c>
      <c r="F13" s="30" t="str">
        <f>IF(E9="","",IF(E9='REF LIST'!B6,'REF LIST'!E6,IF(E9='REF LIST'!B7,'REF LIST'!E7,IF(E9='REF LIST'!B8,'REF LIST'!E8,IF(E9='REF LIST'!B9,'REF LIST'!E9,IF(E9='REF LIST'!B10,'REF LIST'!E10,IF(E9='REF LIST'!B11,'REF LIST'!E11,IF(E9='REF LIST'!B12,'REF LIST'!E12,IF(E9='REF LIST'!B13,'REF LIST'!E13,IF(E9='REF LIST'!B14,'REF LIST'!E14,IF(E9='REF LIST'!B15,'REF LIST'!E15,IF(E9='REF LIST'!B16,'REF LIST'!E16,IF(E9='REF LIST'!B17,'REF LIST'!E17,IF(E9='REF LIST'!B18,'REF LIST'!E18,IF(E9='REF LIST'!B19,'REF LIST'!E19,IF(E9='REF LIST'!B20,'REF LIST'!E20,IF(E9='REF LIST'!B21,'REF LIST'!E21,"Erreur")))))))))))))))))</f>
        <v/>
      </c>
      <c r="G13" s="38"/>
      <c r="K13" s="108" t="str">
        <f>E13</f>
        <v/>
      </c>
      <c r="L13" s="109"/>
      <c r="M13" s="110" t="str">
        <f>F13</f>
        <v/>
      </c>
      <c r="N13" s="111"/>
      <c r="O13" s="112"/>
      <c r="R13" s="44"/>
      <c r="S13" s="143"/>
    </row>
    <row r="14" spans="4:21" ht="6.75" customHeight="1" thickBot="1" x14ac:dyDescent="0.3">
      <c r="F14"/>
      <c r="G14" s="39"/>
      <c r="S14" s="144"/>
    </row>
    <row r="15" spans="4:21" ht="33.75" customHeight="1" x14ac:dyDescent="0.25">
      <c r="D15" s="3">
        <v>1</v>
      </c>
      <c r="E15" s="61" t="str">
        <f>IF(E13="","",INDEX('REF LIST'!$T$5:$X$20,MATCH(PRATS!E$13,'REF LIST'!$T$5:$T$20,0),2))</f>
        <v/>
      </c>
      <c r="F15" s="33" t="str">
        <f>IF(F13="","",INDEX('REF LIST'!$T$5:$X$20,MATCH(PRATS!F$13,'REF LIST'!$T$5:$T$20,0),2))</f>
        <v/>
      </c>
      <c r="G15" s="40"/>
      <c r="H15" s="106" t="s">
        <v>131</v>
      </c>
      <c r="I15" s="107"/>
      <c r="K15" s="113" t="str">
        <f>IF(K13="","",INDEX('REF LIST'!$AA$6:$AB$13,MATCH(PRATS!E15,'REF LIST'!$AA$6:$AA$13,0),2))</f>
        <v/>
      </c>
      <c r="L15" s="114"/>
      <c r="M15" s="114" t="str">
        <f>IF(M13="","",INDEX('REF LIST'!$AA$6:$AB$13,MATCH(PRATS!F15,'REF LIST'!$AA$6:$AA$13,0),2))</f>
        <v/>
      </c>
      <c r="N15" s="114"/>
      <c r="O15" s="163"/>
      <c r="Q15" s="44"/>
      <c r="R15" s="44"/>
      <c r="S15" s="44"/>
    </row>
    <row r="16" spans="4:21" ht="33.75" customHeight="1" x14ac:dyDescent="0.25">
      <c r="D16" s="3">
        <v>2</v>
      </c>
      <c r="E16" s="62" t="str">
        <f>IF(E13="","",INDEX('REF LIST'!$T$5:$X$20,MATCH(PRATS!E$13,'REF LIST'!$T$5:$T$20,0),3))</f>
        <v/>
      </c>
      <c r="F16" s="35" t="str">
        <f>IF(F13="","",INDEX('REF LIST'!$T$5:$X$20,MATCH(PRATS!F$13,'REF LIST'!$T$5:$T$20,0),3))</f>
        <v/>
      </c>
      <c r="G16" s="41"/>
      <c r="H16" s="106" t="s">
        <v>133</v>
      </c>
      <c r="I16" s="107"/>
      <c r="K16" s="115" t="str">
        <f>IF(K13="","",INDEX('REF LIST'!$AA$6:$AB$13,MATCH(PRATS!E16,'REF LIST'!$AA$6:$AA$13,0),2))</f>
        <v/>
      </c>
      <c r="L16" s="116"/>
      <c r="M16" s="118" t="str">
        <f>IF(M13="","",INDEX('REF LIST'!$AA$6:$AB$13,MATCH(PRATS!F16,'REF LIST'!$AA$6:$AA$13,0),2))</f>
        <v/>
      </c>
      <c r="N16" s="118"/>
      <c r="O16" s="164"/>
      <c r="Q16" s="44"/>
      <c r="R16" s="44"/>
      <c r="S16" s="44"/>
    </row>
    <row r="17" spans="4:19" ht="33.75" customHeight="1" x14ac:dyDescent="0.25">
      <c r="D17" s="3">
        <v>3</v>
      </c>
      <c r="E17" s="63" t="str">
        <f>IF(E13="","",INDEX('REF LIST'!$T$5:$X$20,MATCH(PRATS!E$13,'REF LIST'!$T$5:$T$20,0),4))</f>
        <v/>
      </c>
      <c r="F17" s="35" t="str">
        <f>IF(F13="","",INDEX('REF LIST'!$T$5:$X$20,MATCH(PRATS!F$13,'REF LIST'!$T$5:$T$20,0),4))</f>
        <v/>
      </c>
      <c r="G17" s="41"/>
      <c r="H17" s="106" t="s">
        <v>130</v>
      </c>
      <c r="I17" s="107"/>
      <c r="K17" s="117" t="str">
        <f>IF(K13="","",INDEX('REF LIST'!$AA$6:$AB$13,MATCH(PRATS!E17,'REF LIST'!$AA$6:$AA$13,0),2))</f>
        <v/>
      </c>
      <c r="L17" s="118"/>
      <c r="M17" s="118" t="str">
        <f>IF(M13="","",INDEX('REF LIST'!$AA$6:$AB$13,MATCH(PRATS!F17,'REF LIST'!$AA$6:$AA$13,0),2))</f>
        <v/>
      </c>
      <c r="N17" s="118"/>
      <c r="O17" s="164"/>
      <c r="Q17" s="44"/>
      <c r="R17" s="44"/>
      <c r="S17" s="44"/>
    </row>
    <row r="18" spans="4:19" ht="33.75" customHeight="1" thickBot="1" x14ac:dyDescent="0.3">
      <c r="D18" s="3">
        <v>4</v>
      </c>
      <c r="E18" s="64" t="str">
        <f>IF(E13="","",INDEX('REF LIST'!$T$5:$X$20,MATCH(PRATS!E$13,'REF LIST'!$T$5:$T$20,0),5))</f>
        <v/>
      </c>
      <c r="F18" s="36" t="str">
        <f>IF(F13="","",INDEX('REF LIST'!$T$5:$X$20,MATCH(PRATS!F$13,'REF LIST'!$T$5:$T$20,0),5))</f>
        <v/>
      </c>
      <c r="G18" s="42"/>
      <c r="H18" s="106" t="s">
        <v>132</v>
      </c>
      <c r="I18" s="107"/>
      <c r="K18" s="146" t="str">
        <f>IF(K13="","",INDEX('REF LIST'!$AA$6:$AB$13,MATCH(PRATS!E18,'REF LIST'!$AA$6:$AA$13,0),2))</f>
        <v/>
      </c>
      <c r="L18" s="147"/>
      <c r="M18" s="147" t="str">
        <f>IF(M13="","",INDEX('REF LIST'!$AA$6:$AB$13,MATCH(PRATS!F18,'REF LIST'!$AA$6:$AA$13,0),2))</f>
        <v/>
      </c>
      <c r="N18" s="147"/>
      <c r="O18" s="148"/>
      <c r="Q18" s="44"/>
      <c r="R18" s="44"/>
      <c r="S18" s="44"/>
    </row>
    <row r="19" spans="4:19" ht="6" customHeight="1" x14ac:dyDescent="0.25">
      <c r="D19" s="1"/>
      <c r="F19"/>
      <c r="G19"/>
    </row>
    <row r="20" spans="4:19" ht="33.75" customHeight="1" thickBot="1" x14ac:dyDescent="0.3">
      <c r="D20" s="3">
        <v>8</v>
      </c>
      <c r="E20" s="64" t="str">
        <f>IF(E13="","",INDEX('REF LIST'!$T$5:$Y$20,MATCH(PRATS!E$13,'REF LIST'!$T$5:$T$20,0),6))</f>
        <v/>
      </c>
      <c r="F20" s="36" t="str">
        <f>IF(F13="","",INDEX('REF LIST'!$T$5:$Y$20,MATCH(PRATS!F$13,'REF LIST'!$T$5:$T$20,0),6))</f>
        <v/>
      </c>
      <c r="G20" s="42"/>
      <c r="H20" s="145" t="s">
        <v>140</v>
      </c>
      <c r="I20" s="107"/>
      <c r="K20" s="146" t="str">
        <f>IF(K13="","",INDEX('REF LIST'!$AA$6:$AB$13,MATCH(PRATS!E20,'REF LIST'!$AA$6:$AA$13,0),2))</f>
        <v/>
      </c>
      <c r="L20" s="147"/>
      <c r="M20" s="147" t="str">
        <f>IF(M13="","",INDEX('REF LIST'!$AA$6:$AB$13,MATCH(PRATS!F20,'REF LIST'!$AA$6:$AA$13,0),2))</f>
        <v/>
      </c>
      <c r="N20" s="147"/>
      <c r="O20" s="148"/>
      <c r="Q20" s="44"/>
      <c r="R20" s="44"/>
      <c r="S20" s="44"/>
    </row>
    <row r="21" spans="4:19" ht="15.75" thickBot="1" x14ac:dyDescent="0.3">
      <c r="F21"/>
      <c r="G21"/>
    </row>
    <row r="22" spans="4:19" ht="15.75" thickBot="1" x14ac:dyDescent="0.3">
      <c r="E22" s="25" t="s">
        <v>81</v>
      </c>
      <c r="F22"/>
      <c r="G22"/>
    </row>
    <row r="23" spans="4:19" ht="127.5" customHeight="1" thickBot="1" x14ac:dyDescent="0.3"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4"/>
    </row>
    <row r="24" spans="4:19" ht="42" customHeight="1" x14ac:dyDescent="0.25">
      <c r="F24" s="71" t="s">
        <v>145</v>
      </c>
      <c r="G24"/>
      <c r="Q24" s="72" t="s">
        <v>145</v>
      </c>
      <c r="R24" s="72"/>
    </row>
    <row r="25" spans="4:19" ht="15" x14ac:dyDescent="0.25">
      <c r="F25"/>
      <c r="G25"/>
    </row>
    <row r="26" spans="4:19" ht="15" x14ac:dyDescent="0.25">
      <c r="F26"/>
      <c r="G26"/>
    </row>
    <row r="27" spans="4:19" ht="15" x14ac:dyDescent="0.25">
      <c r="F27"/>
      <c r="G27"/>
    </row>
    <row r="28" spans="4:19" ht="15" x14ac:dyDescent="0.25">
      <c r="F28"/>
      <c r="G28"/>
    </row>
    <row r="29" spans="4:19" ht="15" x14ac:dyDescent="0.25">
      <c r="F29"/>
      <c r="G29"/>
    </row>
    <row r="30" spans="4:19" ht="15" x14ac:dyDescent="0.25">
      <c r="F30"/>
      <c r="G30"/>
    </row>
    <row r="31" spans="4:19" ht="15" x14ac:dyDescent="0.25">
      <c r="F31"/>
      <c r="G31"/>
    </row>
  </sheetData>
  <mergeCells count="37">
    <mergeCell ref="H18:I18"/>
    <mergeCell ref="K18:L18"/>
    <mergeCell ref="M18:O18"/>
    <mergeCell ref="H20:I20"/>
    <mergeCell ref="K20:L20"/>
    <mergeCell ref="M20:O20"/>
    <mergeCell ref="S13:S14"/>
    <mergeCell ref="H16:I16"/>
    <mergeCell ref="K16:L16"/>
    <mergeCell ref="M16:O16"/>
    <mergeCell ref="H17:I17"/>
    <mergeCell ref="K17:L17"/>
    <mergeCell ref="M17:O17"/>
    <mergeCell ref="H15:I15"/>
    <mergeCell ref="K15:L15"/>
    <mergeCell ref="M15:O15"/>
    <mergeCell ref="F6:H6"/>
    <mergeCell ref="I6:J6"/>
    <mergeCell ref="K6:L6"/>
    <mergeCell ref="O6:S6"/>
    <mergeCell ref="H9:H10"/>
    <mergeCell ref="I9:I10"/>
    <mergeCell ref="K9:K10"/>
    <mergeCell ref="L9:L10"/>
    <mergeCell ref="M9:M10"/>
    <mergeCell ref="K12:L12"/>
    <mergeCell ref="M12:O12"/>
    <mergeCell ref="K13:L13"/>
    <mergeCell ref="M13:O13"/>
    <mergeCell ref="E2:K2"/>
    <mergeCell ref="E3:F3"/>
    <mergeCell ref="I3:K3"/>
    <mergeCell ref="O3:Q4"/>
    <mergeCell ref="F5:H5"/>
    <mergeCell ref="I5:J5"/>
    <mergeCell ref="K5:L5"/>
    <mergeCell ref="O5:S5"/>
  </mergeCells>
  <dataValidations count="5">
    <dataValidation type="list" allowBlank="1" showInputMessage="1" showErrorMessage="1" sqref="O9" xr:uid="{DF9DCAD9-F23D-4BCC-B337-F72C19ED5955}">
      <formula1>DGRC</formula1>
    </dataValidation>
    <dataValidation type="list" allowBlank="1" showInputMessage="1" showErrorMessage="1" sqref="Q9" xr:uid="{15DD723F-3C54-4BD5-9283-B647DE377861}">
      <formula1>vh</formula1>
    </dataValidation>
    <dataValidation type="list" allowBlank="1" showInputMessage="1" showErrorMessage="1" sqref="K9:M9 S13 R9:S9" xr:uid="{E354109A-A328-4593-B17B-75A2177642CA}">
      <formula1>GD</formula1>
    </dataValidation>
    <dataValidation type="list" allowBlank="1" showInputMessage="1" showErrorMessage="1" sqref="P9" xr:uid="{925AEAD9-D964-46AB-8925-7A4B62F372E7}">
      <formula1>PM</formula1>
    </dataValidation>
    <dataValidation type="list" allowBlank="1" showInputMessage="1" showErrorMessage="1" sqref="I9" xr:uid="{C2CA6844-5823-44E0-926B-BFF38A3ADB2E}">
      <formula1>MP</formula1>
    </dataValidation>
  </dataValidations>
  <hyperlinks>
    <hyperlink ref="E1" location="'ETFC Profilages'!H23" display="Retour Synthèse" xr:uid="{1949F54E-4851-4684-B939-5CD7BDD71F3E}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9" orientation="landscape" r:id="rId1"/>
  <drawing r:id="rId2"/>
  <legacyDrawingHF r:id="rId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3AD4F0-4797-4DAC-B553-3BB458357CE5}">
  <sheetPr codeName="Feuil9">
    <pageSetUpPr fitToPage="1"/>
  </sheetPr>
  <dimension ref="D1:U31"/>
  <sheetViews>
    <sheetView workbookViewId="0">
      <selection activeCell="E1" sqref="E1"/>
    </sheetView>
  </sheetViews>
  <sheetFormatPr baseColWidth="10" defaultColWidth="10.85546875" defaultRowHeight="18.75" x14ac:dyDescent="0.25"/>
  <cols>
    <col min="1" max="3" width="3.28515625" customWidth="1"/>
    <col min="4" max="4" width="4.7109375" customWidth="1"/>
    <col min="5" max="5" width="15" customWidth="1"/>
    <col min="6" max="6" width="15.85546875" style="1" customWidth="1"/>
    <col min="7" max="7" width="1.5703125" style="1" customWidth="1"/>
    <col min="8" max="8" width="7.5703125" customWidth="1"/>
    <col min="9" max="9" width="8.7109375" customWidth="1"/>
    <col min="10" max="10" width="1.7109375" customWidth="1"/>
    <col min="11" max="11" width="12.7109375" customWidth="1"/>
    <col min="13" max="13" width="10.7109375" customWidth="1"/>
    <col min="14" max="14" width="1.7109375" customWidth="1"/>
    <col min="15" max="15" width="12.85546875" customWidth="1"/>
    <col min="16" max="16" width="10.85546875" customWidth="1"/>
    <col min="17" max="17" width="12.140625" customWidth="1"/>
    <col min="18" max="19" width="11.42578125" customWidth="1"/>
    <col min="20" max="20" width="1.85546875" customWidth="1"/>
    <col min="21" max="21" width="15.85546875" customWidth="1"/>
  </cols>
  <sheetData>
    <row r="1" spans="4:21" ht="19.5" thickBot="1" x14ac:dyDescent="0.3">
      <c r="E1" s="74" t="s">
        <v>150</v>
      </c>
    </row>
    <row r="2" spans="4:21" ht="24" thickBot="1" x14ac:dyDescent="0.3">
      <c r="E2" s="128" t="str">
        <f>CONCATENATE(F5,"  ",K5)</f>
        <v>MULIQI  Bleron</v>
      </c>
      <c r="F2" s="129"/>
      <c r="G2" s="129"/>
      <c r="H2" s="129"/>
      <c r="I2" s="129"/>
      <c r="J2" s="129"/>
      <c r="K2" s="130"/>
    </row>
    <row r="3" spans="4:21" ht="24" thickBot="1" x14ac:dyDescent="0.4">
      <c r="E3" s="134" t="str">
        <f>CONCATENATE(E9," - ",E13)</f>
        <v xml:space="preserve"> - </v>
      </c>
      <c r="F3" s="135"/>
      <c r="G3"/>
      <c r="H3" s="15"/>
      <c r="I3" s="136" t="str">
        <f>CONCATENATE(F10," - ",F13)</f>
        <v xml:space="preserve"> - </v>
      </c>
      <c r="J3" s="137"/>
      <c r="K3" s="138"/>
      <c r="O3" s="122" t="s">
        <v>129</v>
      </c>
      <c r="P3" s="123"/>
      <c r="Q3" s="124"/>
    </row>
    <row r="4" spans="4:21" ht="7.5" customHeight="1" thickBot="1" x14ac:dyDescent="0.4">
      <c r="F4"/>
      <c r="G4"/>
      <c r="M4" s="17"/>
      <c r="N4" s="17"/>
      <c r="O4" s="125"/>
      <c r="P4" s="126"/>
      <c r="Q4" s="127"/>
    </row>
    <row r="5" spans="4:21" ht="31.5" customHeight="1" thickBot="1" x14ac:dyDescent="0.3">
      <c r="E5" s="3" t="s">
        <v>42</v>
      </c>
      <c r="F5" s="131" t="s">
        <v>161</v>
      </c>
      <c r="G5" s="132"/>
      <c r="H5" s="133"/>
      <c r="I5" s="139" t="s">
        <v>43</v>
      </c>
      <c r="J5" s="140"/>
      <c r="K5" s="131" t="s">
        <v>9</v>
      </c>
      <c r="L5" s="133"/>
      <c r="O5" s="119" t="str">
        <f>IF(H9="","",IF(H9="Ui",CONCATENATE("Analyser, Détails / ",U5),IF(H9="Ue",CONCATENATE("Organiser, Cadrer / ",U5),IF(H9="Ai",CONCATENATE("s'Appuyer, se Souvenir / ",U5),IF(H9="Ae",CONCATENATE("Tenter, Faire / ",U5),IF(H9="Ri",CONCATENATE("Ressentir, Valoriser / ",U5),IF(H9="Re",CONCATENATE("Concilier, Harmoniser / ",U5),IF(H9="Ci",CONCATENATE("s'Imposer, Progresser / ",U5),IF(H9="Ce",CONCATENATE("Imposer, Vaincre / ",U5),IF(H9="Pi",CONCATENATE("Imaginer, Prévoir / ",U5),IF(H9="Pe",CONCATENATE("Explorer, Improviser / ",U5),"Erreur")))))))))))</f>
        <v/>
      </c>
      <c r="P5" s="120"/>
      <c r="Q5" s="120"/>
      <c r="R5" s="120"/>
      <c r="S5" s="121"/>
      <c r="U5" s="28" t="str">
        <f>IF(H9="","",IF(H9="Ui",'REF LIST'!H6,IF(H9="Ue",'REF LIST'!H7,IF(H9="Ai",'REF LIST'!H8,IF(H9="Ae",'REF LIST'!H9,IF(H9="Ri",'REF LIST'!H10,IF(H9="Re",'REF LIST'!H11,IF(H9="Ci",'REF LIST'!H12,IF(H9="Ce",'REF LIST'!H13,IF(H9="Pi",'REF LIST'!H14,IF(H9="Pe",'REF LIST'!H15,"Erreur")))))))))))</f>
        <v/>
      </c>
    </row>
    <row r="6" spans="4:21" ht="59.25" customHeight="1" thickBot="1" x14ac:dyDescent="0.3">
      <c r="E6" s="46" t="s">
        <v>136</v>
      </c>
      <c r="F6" s="165" t="s">
        <v>162</v>
      </c>
      <c r="G6" s="132"/>
      <c r="H6" s="133"/>
      <c r="I6" s="141" t="s">
        <v>44</v>
      </c>
      <c r="J6" s="142"/>
      <c r="K6" s="131">
        <v>5</v>
      </c>
      <c r="L6" s="133"/>
      <c r="O6" s="119" t="str">
        <f>IF(I9="","",IF(I9="Ui",CONCATENATE("Analyser, Détails / ",U6),IF(I9="Ue",CONCATENATE("Organiser, Cadrer / ",U6),IF(I9="Ai",CONCATENATE("s'Appuyer, se Souvenir / ",U6),IF(I9="Ae",CONCATENATE("Tenter, Faire / ",U6),IF(I9="Ri",CONCATENATE("Ressentir, Valoriser / ",U6),IF(I9="Re",CONCATENATE("Concilier, Harmoniser / ",U6),IF(I9="Ci",CONCATENATE("s'Imposer, Progresser / ",U6),IF(I9="Ce",CONCATENATE("Imposer, Vaincre / ",U6),IF(I9="Pi",CONCATENATE("Imaginer, Prévoir / ",U6),IF(I9="Pe",CONCATENATE("Explorer, Improviser / ",U6),"Erreur")))))))))))</f>
        <v/>
      </c>
      <c r="P6" s="120"/>
      <c r="Q6" s="120"/>
      <c r="R6" s="120"/>
      <c r="S6" s="121"/>
      <c r="U6" s="28" t="str">
        <f>IF(I9="","",IF(I9="Ui",'REF LIST'!H6,IF(I9="Ue",'REF LIST'!H7,IF(I9="Ai",'REF LIST'!H8,IF(I9="Ae",'REF LIST'!H9,IF(I9="Ri",'REF LIST'!H10,IF(I9="Re",'REF LIST'!H11,IF(I9="Ci",'REF LIST'!H12,IF(I9="Ce",'REF LIST'!H13,IF(I9="Pi",'REF LIST'!H14,IF(I9="Pe",'REF LIST'!H15,"Erreur")))))))))))</f>
        <v/>
      </c>
    </row>
    <row r="7" spans="4:21" ht="11.25" customHeight="1" thickBot="1" x14ac:dyDescent="0.3"/>
    <row r="8" spans="4:21" ht="60.75" thickTop="1" x14ac:dyDescent="0.25">
      <c r="E8" s="53" t="s">
        <v>77</v>
      </c>
      <c r="F8" s="54" t="s">
        <v>135</v>
      </c>
      <c r="G8" s="27"/>
      <c r="H8" s="50" t="s">
        <v>27</v>
      </c>
      <c r="I8" s="51" t="s">
        <v>28</v>
      </c>
      <c r="J8" s="21"/>
      <c r="K8" s="47" t="s">
        <v>78</v>
      </c>
      <c r="L8" s="48" t="s">
        <v>79</v>
      </c>
      <c r="M8" s="49" t="s">
        <v>15</v>
      </c>
      <c r="O8" s="52" t="s">
        <v>80</v>
      </c>
      <c r="P8" s="60" t="s">
        <v>147</v>
      </c>
      <c r="Q8" s="60" t="s">
        <v>148</v>
      </c>
      <c r="R8" s="60" t="s">
        <v>139</v>
      </c>
      <c r="S8" s="58" t="s">
        <v>146</v>
      </c>
      <c r="T8" s="27"/>
    </row>
    <row r="9" spans="4:21" ht="36" customHeight="1" x14ac:dyDescent="0.25">
      <c r="E9" s="66" t="str">
        <f>IF(AND(O9="",P9="",Q9="",S9=""),"",IF(AND(O9="D",P9="PMH",Q9="V",R9="G",S9="D"),"D4",IF(AND(O9="D",P9="PMH",Q9="H",R9="D",S9="G"),"D2",IF(AND(O9="D",P9="PMH",Q9="V",R9="G",S9="G"),"D1",IF(AND(O9="D",P9="PMH",Q9="H",R9="D",S9="D"),"D3",IF(AND(O9="G",P9="PMB",Q9="V",R9="D",S9="D"),"G4",IF(AND(O9="G",P9="PMB",Q9="H",R9="G",S9="G"),"G2",IF(AND(O9="G",P9="PMB",Q9="V",R9="D",S9="G"),"G1",IF(AND(O9="G",P9="PMB",Q9="H",R9="G",S9="D"),"G3",IF(AND(O9="R",P9="PMH",Q9="V",R9="D",S9="D"),"R4",IF(AND(O9="R",P9="PMH",Q9="H",R9="G",S9="G"),"R2",IF(AND(O9="R",P9="PMH",Q9="V",R9="D",S9="G"),"R1",IF(AND(O9="R",P9="PMH",Q9="H",R9="G",S9="D"),"R3",IF(AND(O9="C",P9="PMB",Q9="V",R9="G",S9="D"),"C4",IF(AND(O9="C",P9="PMB",Q9="H",R9="D",S9="G"),"C2",IF(AND(O9="C",P9="PMB",Q9="V",R9="G",S9="G"),"C1",IF(AND(O9="C",P9="PMB",Q9="H",R9="D",S9="D"),"C3","Erreur")))))))))))))))))</f>
        <v/>
      </c>
      <c r="F9" s="38"/>
      <c r="G9" s="27"/>
      <c r="H9" s="149"/>
      <c r="I9" s="151"/>
      <c r="J9" s="21"/>
      <c r="K9" s="153"/>
      <c r="L9" s="155"/>
      <c r="M9" s="157"/>
      <c r="O9" s="31"/>
      <c r="P9" s="32"/>
      <c r="Q9" s="32"/>
      <c r="R9" s="32"/>
      <c r="S9" s="59"/>
      <c r="T9" s="16"/>
    </row>
    <row r="10" spans="4:21" ht="36" customHeight="1" x14ac:dyDescent="0.25">
      <c r="E10" s="38"/>
      <c r="F10" s="20" t="str">
        <f>IF(E9="","",IF(E9='REF LIST'!B6,'REF LIST'!D6,IF(E9='REF LIST'!B7,'REF LIST'!D7,IF(E9='REF LIST'!B8,'REF LIST'!D8,IF(E9='REF LIST'!B9,'REF LIST'!D9,IF(E9='REF LIST'!B10,'REF LIST'!D10,IF(E9='REF LIST'!B11,'REF LIST'!D11,IF(E9='REF LIST'!B12,'REF LIST'!D12,IF(E9='REF LIST'!B13,'REF LIST'!D13,IF(E9='REF LIST'!B14,'REF LIST'!D14,IF(E9='REF LIST'!B15,'REF LIST'!D15,IF(E9='REF LIST'!B16,'REF LIST'!D16,IF(E9='REF LIST'!B17,'REF LIST'!D17,IF(E9='REF LIST'!B18,'REF LIST'!D18,IF(E9='REF LIST'!B19,'REF LIST'!D19,IF(E9='REF LIST'!B20,'REF LIST'!D20,IF(E9='REF LIST'!B21,'REF LIST'!D21,"Erreur")))))))))))))))))</f>
        <v/>
      </c>
      <c r="G10" s="27"/>
      <c r="H10" s="150"/>
      <c r="I10" s="152"/>
      <c r="J10" s="21"/>
      <c r="K10" s="154"/>
      <c r="L10" s="156"/>
      <c r="M10" s="158"/>
      <c r="O10" s="69" t="str">
        <f>IF(O9="","",IF(O9="R","D",IF(O9="D","R",IF(O9="C","G",IF(O9="G","C","Erreur")))))</f>
        <v/>
      </c>
      <c r="P10" s="67" t="str">
        <f>IF(P9="","",IF(P9="PMH","PMB",IF(P9="PMB","PMH","Erreur")))</f>
        <v/>
      </c>
      <c r="Q10" s="70" t="str">
        <f>IF(Q9="","",IF(Q9="H","H",IF(Q9="V","V","Erreur")))</f>
        <v/>
      </c>
      <c r="R10" s="67" t="str">
        <f>IF(R9="","",INDEX('REF LIST'!$O$5:$P$20,MATCH(MULIQI!F10,'REF LIST'!$O$5:$O$20,0),2))</f>
        <v/>
      </c>
      <c r="S10" s="68" t="str">
        <f>IF(S9="","",IF(S9="G","D",IF(S9="D","G","Erreur")))</f>
        <v/>
      </c>
      <c r="T10" s="16"/>
    </row>
    <row r="11" spans="4:21" ht="15.75" thickBot="1" x14ac:dyDescent="0.3">
      <c r="F11"/>
      <c r="G11"/>
    </row>
    <row r="12" spans="4:21" ht="46.5" thickTop="1" thickBot="1" x14ac:dyDescent="0.3">
      <c r="E12" s="55" t="s">
        <v>76</v>
      </c>
      <c r="F12" s="56" t="s">
        <v>134</v>
      </c>
      <c r="G12" s="27"/>
      <c r="K12" s="159" t="str">
        <f>E12</f>
        <v>Profil MBTI 
Principal</v>
      </c>
      <c r="L12" s="160"/>
      <c r="M12" s="161" t="str">
        <f>F12</f>
        <v>Profil MBTI
Complémentaire</v>
      </c>
      <c r="N12" s="160"/>
      <c r="O12" s="162"/>
      <c r="R12" s="44"/>
      <c r="S12" s="57" t="s">
        <v>138</v>
      </c>
    </row>
    <row r="13" spans="4:21" ht="33.75" customHeight="1" x14ac:dyDescent="0.25">
      <c r="E13" s="29" t="str">
        <f>IF(E9="","",IF(E9='REF LIST'!B6,'REF LIST'!C6,IF(E9='REF LIST'!B7,'REF LIST'!C7,IF(E9='REF LIST'!B8,'REF LIST'!C8,IF(E9='REF LIST'!B9,'REF LIST'!C9,IF(E9='REF LIST'!B10,'REF LIST'!C10,IF(E9='REF LIST'!B11,'REF LIST'!C11,IF(E9='REF LIST'!B12,'REF LIST'!C12,IF(E9='REF LIST'!B13,'REF LIST'!C13,IF(E9='REF LIST'!B14,'REF LIST'!C14,IF(E9='REF LIST'!B15,'REF LIST'!C15,IF(E9='REF LIST'!B16,'REF LIST'!C16,IF(E9='REF LIST'!B17,'REF LIST'!C17,IF(E9='REF LIST'!B18,'REF LIST'!C18,IF(E9='REF LIST'!B19,'REF LIST'!C19,IF(E9='REF LIST'!B20,'REF LIST'!C20,IF(E9='REF LIST'!B21,'REF LIST'!C21,"Erreur")))))))))))))))))</f>
        <v/>
      </c>
      <c r="F13" s="30" t="str">
        <f>IF(E9="","",IF(E9='REF LIST'!B6,'REF LIST'!E6,IF(E9='REF LIST'!B7,'REF LIST'!E7,IF(E9='REF LIST'!B8,'REF LIST'!E8,IF(E9='REF LIST'!B9,'REF LIST'!E9,IF(E9='REF LIST'!B10,'REF LIST'!E10,IF(E9='REF LIST'!B11,'REF LIST'!E11,IF(E9='REF LIST'!B12,'REF LIST'!E12,IF(E9='REF LIST'!B13,'REF LIST'!E13,IF(E9='REF LIST'!B14,'REF LIST'!E14,IF(E9='REF LIST'!B15,'REF LIST'!E15,IF(E9='REF LIST'!B16,'REF LIST'!E16,IF(E9='REF LIST'!B17,'REF LIST'!E17,IF(E9='REF LIST'!B18,'REF LIST'!E18,IF(E9='REF LIST'!B19,'REF LIST'!E19,IF(E9='REF LIST'!B20,'REF LIST'!E20,IF(E9='REF LIST'!B21,'REF LIST'!E21,"Erreur")))))))))))))))))</f>
        <v/>
      </c>
      <c r="G13" s="38"/>
      <c r="K13" s="108" t="str">
        <f>E13</f>
        <v/>
      </c>
      <c r="L13" s="109"/>
      <c r="M13" s="110" t="str">
        <f>F13</f>
        <v/>
      </c>
      <c r="N13" s="111"/>
      <c r="O13" s="112"/>
      <c r="R13" s="44"/>
      <c r="S13" s="143"/>
    </row>
    <row r="14" spans="4:21" ht="6.75" customHeight="1" thickBot="1" x14ac:dyDescent="0.3">
      <c r="F14"/>
      <c r="G14" s="39"/>
      <c r="S14" s="144"/>
    </row>
    <row r="15" spans="4:21" ht="33.75" customHeight="1" x14ac:dyDescent="0.25">
      <c r="D15" s="3">
        <v>1</v>
      </c>
      <c r="E15" s="61" t="str">
        <f>IF(E13="","",INDEX('REF LIST'!$T$5:$X$20,MATCH(MULIQI!E$13,'REF LIST'!$T$5:$T$20,0),2))</f>
        <v/>
      </c>
      <c r="F15" s="33" t="str">
        <f>IF(F13="","",INDEX('REF LIST'!$T$5:$X$20,MATCH(MULIQI!F$13,'REF LIST'!$T$5:$T$20,0),2))</f>
        <v/>
      </c>
      <c r="G15" s="40"/>
      <c r="H15" s="106" t="s">
        <v>131</v>
      </c>
      <c r="I15" s="107"/>
      <c r="K15" s="113" t="str">
        <f>IF(K13="","",INDEX('REF LIST'!$AA$6:$AB$13,MATCH(MULIQI!E15,'REF LIST'!$AA$6:$AA$13,0),2))</f>
        <v/>
      </c>
      <c r="L15" s="114"/>
      <c r="M15" s="114" t="str">
        <f>IF(M13="","",INDEX('REF LIST'!$AA$6:$AB$13,MATCH(MULIQI!F15,'REF LIST'!$AA$6:$AA$13,0),2))</f>
        <v/>
      </c>
      <c r="N15" s="114"/>
      <c r="O15" s="163"/>
      <c r="Q15" s="44"/>
      <c r="R15" s="44"/>
      <c r="S15" s="44"/>
    </row>
    <row r="16" spans="4:21" ht="33.75" customHeight="1" x14ac:dyDescent="0.25">
      <c r="D16" s="3">
        <v>2</v>
      </c>
      <c r="E16" s="62" t="str">
        <f>IF(E13="","",INDEX('REF LIST'!$T$5:$X$20,MATCH(MULIQI!E$13,'REF LIST'!$T$5:$T$20,0),3))</f>
        <v/>
      </c>
      <c r="F16" s="35" t="str">
        <f>IF(F13="","",INDEX('REF LIST'!$T$5:$X$20,MATCH(MULIQI!F$13,'REF LIST'!$T$5:$T$20,0),3))</f>
        <v/>
      </c>
      <c r="G16" s="41"/>
      <c r="H16" s="106" t="s">
        <v>133</v>
      </c>
      <c r="I16" s="107"/>
      <c r="K16" s="115" t="str">
        <f>IF(K13="","",INDEX('REF LIST'!$AA$6:$AB$13,MATCH(MULIQI!E16,'REF LIST'!$AA$6:$AA$13,0),2))</f>
        <v/>
      </c>
      <c r="L16" s="116"/>
      <c r="M16" s="118" t="str">
        <f>IF(M13="","",INDEX('REF LIST'!$AA$6:$AB$13,MATCH(MULIQI!F16,'REF LIST'!$AA$6:$AA$13,0),2))</f>
        <v/>
      </c>
      <c r="N16" s="118"/>
      <c r="O16" s="164"/>
      <c r="Q16" s="44"/>
      <c r="R16" s="44"/>
      <c r="S16" s="44"/>
    </row>
    <row r="17" spans="4:19" ht="33.75" customHeight="1" x14ac:dyDescent="0.25">
      <c r="D17" s="3">
        <v>3</v>
      </c>
      <c r="E17" s="63" t="str">
        <f>IF(E13="","",INDEX('REF LIST'!$T$5:$X$20,MATCH(MULIQI!E$13,'REF LIST'!$T$5:$T$20,0),4))</f>
        <v/>
      </c>
      <c r="F17" s="35" t="str">
        <f>IF(F13="","",INDEX('REF LIST'!$T$5:$X$20,MATCH(MULIQI!F$13,'REF LIST'!$T$5:$T$20,0),4))</f>
        <v/>
      </c>
      <c r="G17" s="41"/>
      <c r="H17" s="106" t="s">
        <v>130</v>
      </c>
      <c r="I17" s="107"/>
      <c r="K17" s="117" t="str">
        <f>IF(K13="","",INDEX('REF LIST'!$AA$6:$AB$13,MATCH(MULIQI!E17,'REF LIST'!$AA$6:$AA$13,0),2))</f>
        <v/>
      </c>
      <c r="L17" s="118"/>
      <c r="M17" s="118" t="str">
        <f>IF(M13="","",INDEX('REF LIST'!$AA$6:$AB$13,MATCH(MULIQI!F17,'REF LIST'!$AA$6:$AA$13,0),2))</f>
        <v/>
      </c>
      <c r="N17" s="118"/>
      <c r="O17" s="164"/>
      <c r="Q17" s="44"/>
      <c r="R17" s="44"/>
      <c r="S17" s="44"/>
    </row>
    <row r="18" spans="4:19" ht="33.75" customHeight="1" thickBot="1" x14ac:dyDescent="0.3">
      <c r="D18" s="3">
        <v>4</v>
      </c>
      <c r="E18" s="64" t="str">
        <f>IF(E13="","",INDEX('REF LIST'!$T$5:$X$20,MATCH(MULIQI!E$13,'REF LIST'!$T$5:$T$20,0),5))</f>
        <v/>
      </c>
      <c r="F18" s="36" t="str">
        <f>IF(F13="","",INDEX('REF LIST'!$T$5:$X$20,MATCH(MULIQI!F$13,'REF LIST'!$T$5:$T$20,0),5))</f>
        <v/>
      </c>
      <c r="G18" s="42"/>
      <c r="H18" s="106" t="s">
        <v>132</v>
      </c>
      <c r="I18" s="107"/>
      <c r="K18" s="146" t="str">
        <f>IF(K13="","",INDEX('REF LIST'!$AA$6:$AB$13,MATCH(MULIQI!E18,'REF LIST'!$AA$6:$AA$13,0),2))</f>
        <v/>
      </c>
      <c r="L18" s="147"/>
      <c r="M18" s="147" t="str">
        <f>IF(M13="","",INDEX('REF LIST'!$AA$6:$AB$13,MATCH(MULIQI!F18,'REF LIST'!$AA$6:$AA$13,0),2))</f>
        <v/>
      </c>
      <c r="N18" s="147"/>
      <c r="O18" s="148"/>
      <c r="Q18" s="44"/>
      <c r="R18" s="44"/>
      <c r="S18" s="44"/>
    </row>
    <row r="19" spans="4:19" ht="6" customHeight="1" x14ac:dyDescent="0.25">
      <c r="D19" s="1"/>
      <c r="F19"/>
      <c r="G19"/>
    </row>
    <row r="20" spans="4:19" ht="33.75" customHeight="1" thickBot="1" x14ac:dyDescent="0.3">
      <c r="D20" s="3">
        <v>8</v>
      </c>
      <c r="E20" s="64" t="str">
        <f>IF(E13="","",INDEX('REF LIST'!$T$5:$Y$20,MATCH(MULIQI!E$13,'REF LIST'!$T$5:$T$20,0),6))</f>
        <v/>
      </c>
      <c r="F20" s="36" t="str">
        <f>IF(F13="","",INDEX('REF LIST'!$T$5:$Y$20,MATCH(MULIQI!F$13,'REF LIST'!$T$5:$T$20,0),6))</f>
        <v/>
      </c>
      <c r="G20" s="42"/>
      <c r="H20" s="145" t="s">
        <v>140</v>
      </c>
      <c r="I20" s="107"/>
      <c r="K20" s="146" t="str">
        <f>IF(K13="","",INDEX('REF LIST'!$AA$6:$AB$13,MATCH(MULIQI!E20,'REF LIST'!$AA$6:$AA$13,0),2))</f>
        <v/>
      </c>
      <c r="L20" s="147"/>
      <c r="M20" s="147" t="str">
        <f>IF(M13="","",INDEX('REF LIST'!$AA$6:$AB$13,MATCH(MULIQI!F20,'REF LIST'!$AA$6:$AA$13,0),2))</f>
        <v/>
      </c>
      <c r="N20" s="147"/>
      <c r="O20" s="148"/>
      <c r="Q20" s="44"/>
      <c r="R20" s="44"/>
      <c r="S20" s="44"/>
    </row>
    <row r="21" spans="4:19" ht="15.75" thickBot="1" x14ac:dyDescent="0.3">
      <c r="F21"/>
      <c r="G21"/>
    </row>
    <row r="22" spans="4:19" ht="15.75" thickBot="1" x14ac:dyDescent="0.3">
      <c r="E22" s="25" t="s">
        <v>81</v>
      </c>
      <c r="F22"/>
      <c r="G22"/>
    </row>
    <row r="23" spans="4:19" ht="127.5" customHeight="1" thickBot="1" x14ac:dyDescent="0.3"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4"/>
    </row>
    <row r="24" spans="4:19" ht="42" customHeight="1" x14ac:dyDescent="0.25">
      <c r="F24" s="71" t="s">
        <v>145</v>
      </c>
      <c r="G24"/>
      <c r="Q24" s="72" t="s">
        <v>145</v>
      </c>
      <c r="R24" s="72"/>
    </row>
    <row r="25" spans="4:19" ht="15" x14ac:dyDescent="0.25">
      <c r="F25"/>
      <c r="G25"/>
    </row>
    <row r="26" spans="4:19" ht="15" x14ac:dyDescent="0.25">
      <c r="F26"/>
      <c r="G26"/>
    </row>
    <row r="27" spans="4:19" ht="15" x14ac:dyDescent="0.25">
      <c r="F27"/>
      <c r="G27"/>
    </row>
    <row r="28" spans="4:19" ht="15" x14ac:dyDescent="0.25">
      <c r="F28"/>
      <c r="G28"/>
    </row>
    <row r="29" spans="4:19" ht="15" x14ac:dyDescent="0.25">
      <c r="F29"/>
      <c r="G29"/>
    </row>
    <row r="30" spans="4:19" ht="15" x14ac:dyDescent="0.25">
      <c r="F30"/>
      <c r="G30"/>
    </row>
    <row r="31" spans="4:19" ht="15" x14ac:dyDescent="0.25">
      <c r="F31"/>
      <c r="G31"/>
    </row>
  </sheetData>
  <mergeCells count="37">
    <mergeCell ref="H18:I18"/>
    <mergeCell ref="K18:L18"/>
    <mergeCell ref="M18:O18"/>
    <mergeCell ref="H20:I20"/>
    <mergeCell ref="K20:L20"/>
    <mergeCell ref="M20:O20"/>
    <mergeCell ref="S13:S14"/>
    <mergeCell ref="H16:I16"/>
    <mergeCell ref="K16:L16"/>
    <mergeCell ref="M16:O16"/>
    <mergeCell ref="H17:I17"/>
    <mergeCell ref="K17:L17"/>
    <mergeCell ref="M17:O17"/>
    <mergeCell ref="H15:I15"/>
    <mergeCell ref="K15:L15"/>
    <mergeCell ref="M15:O15"/>
    <mergeCell ref="F6:H6"/>
    <mergeCell ref="I6:J6"/>
    <mergeCell ref="K6:L6"/>
    <mergeCell ref="O6:S6"/>
    <mergeCell ref="H9:H10"/>
    <mergeCell ref="I9:I10"/>
    <mergeCell ref="K9:K10"/>
    <mergeCell ref="L9:L10"/>
    <mergeCell ref="M9:M10"/>
    <mergeCell ref="K12:L12"/>
    <mergeCell ref="M12:O12"/>
    <mergeCell ref="K13:L13"/>
    <mergeCell ref="M13:O13"/>
    <mergeCell ref="E2:K2"/>
    <mergeCell ref="E3:F3"/>
    <mergeCell ref="I3:K3"/>
    <mergeCell ref="O3:Q4"/>
    <mergeCell ref="F5:H5"/>
    <mergeCell ref="I5:J5"/>
    <mergeCell ref="K5:L5"/>
    <mergeCell ref="O5:S5"/>
  </mergeCells>
  <dataValidations count="5">
    <dataValidation type="list" allowBlank="1" showInputMessage="1" showErrorMessage="1" sqref="O9" xr:uid="{078D90A5-1873-45CA-B3E2-C5BF801E277E}">
      <formula1>DGRC</formula1>
    </dataValidation>
    <dataValidation type="list" allowBlank="1" showInputMessage="1" showErrorMessage="1" sqref="Q9" xr:uid="{7961C59C-8057-4710-8CDA-9B860B358B16}">
      <formula1>vh</formula1>
    </dataValidation>
    <dataValidation type="list" allowBlank="1" showInputMessage="1" showErrorMessage="1" sqref="K9:M9 S13 R9:S9" xr:uid="{E96916E9-8C63-45F5-827F-94408D3E03A5}">
      <formula1>GD</formula1>
    </dataValidation>
    <dataValidation type="list" allowBlank="1" showInputMessage="1" showErrorMessage="1" sqref="P9" xr:uid="{B1E2DA24-15EE-4FC4-B752-C9F9457E8D28}">
      <formula1>PM</formula1>
    </dataValidation>
    <dataValidation type="list" allowBlank="1" showInputMessage="1" showErrorMessage="1" sqref="I9" xr:uid="{800DF673-0FFC-4A8F-8B5B-DC58DCC21520}">
      <formula1>MP</formula1>
    </dataValidation>
  </dataValidations>
  <hyperlinks>
    <hyperlink ref="E1" location="'ETFC Profilages'!H22" display="Retour Synthèse" xr:uid="{AE81584F-F69B-4A9B-87F3-BEC0A899F6F1}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6" orientation="landscape" r:id="rId1"/>
  <drawing r:id="rId2"/>
  <legacyDrawingHF r:id="rId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5AF8F8-CFAC-4284-A312-910864571267}">
  <sheetPr codeName="Feuil10">
    <pageSetUpPr fitToPage="1"/>
  </sheetPr>
  <dimension ref="D1:U31"/>
  <sheetViews>
    <sheetView workbookViewId="0">
      <selection activeCell="E1" sqref="E1"/>
    </sheetView>
  </sheetViews>
  <sheetFormatPr baseColWidth="10" defaultColWidth="10.85546875" defaultRowHeight="18.75" x14ac:dyDescent="0.25"/>
  <cols>
    <col min="1" max="3" width="3.28515625" customWidth="1"/>
    <col min="4" max="4" width="4.7109375" customWidth="1"/>
    <col min="5" max="5" width="15" customWidth="1"/>
    <col min="6" max="6" width="15.85546875" style="1" customWidth="1"/>
    <col min="7" max="7" width="1.5703125" style="1" customWidth="1"/>
    <col min="8" max="8" width="7.5703125" customWidth="1"/>
    <col min="9" max="9" width="8.7109375" customWidth="1"/>
    <col min="10" max="10" width="1.7109375" customWidth="1"/>
    <col min="11" max="11" width="12.7109375" customWidth="1"/>
    <col min="13" max="13" width="10.7109375" customWidth="1"/>
    <col min="14" max="14" width="1.7109375" customWidth="1"/>
    <col min="15" max="15" width="12.85546875" customWidth="1"/>
    <col min="16" max="16" width="10.85546875" customWidth="1"/>
    <col min="17" max="17" width="12.140625" customWidth="1"/>
    <col min="18" max="19" width="11.42578125" customWidth="1"/>
    <col min="20" max="20" width="1.85546875" customWidth="1"/>
    <col min="21" max="21" width="15.85546875" customWidth="1"/>
  </cols>
  <sheetData>
    <row r="1" spans="4:21" ht="19.5" thickBot="1" x14ac:dyDescent="0.3">
      <c r="E1" s="74" t="s">
        <v>150</v>
      </c>
    </row>
    <row r="2" spans="4:21" ht="24" thickBot="1" x14ac:dyDescent="0.3">
      <c r="E2" s="128" t="str">
        <f>CONCATENATE(F5,"  ",K5)</f>
        <v>EL JAOUHARI  Madyen</v>
      </c>
      <c r="F2" s="129"/>
      <c r="G2" s="129"/>
      <c r="H2" s="129"/>
      <c r="I2" s="129"/>
      <c r="J2" s="129"/>
      <c r="K2" s="130"/>
    </row>
    <row r="3" spans="4:21" ht="24" thickBot="1" x14ac:dyDescent="0.4">
      <c r="E3" s="134" t="str">
        <f>CONCATENATE(E9," - ",E13)</f>
        <v xml:space="preserve"> - </v>
      </c>
      <c r="F3" s="135"/>
      <c r="G3"/>
      <c r="H3" s="15"/>
      <c r="I3" s="136" t="str">
        <f>CONCATENATE(F10," - ",F13)</f>
        <v xml:space="preserve"> - </v>
      </c>
      <c r="J3" s="137"/>
      <c r="K3" s="138"/>
      <c r="O3" s="122" t="s">
        <v>129</v>
      </c>
      <c r="P3" s="123"/>
      <c r="Q3" s="124"/>
    </row>
    <row r="4" spans="4:21" ht="7.5" customHeight="1" thickBot="1" x14ac:dyDescent="0.4">
      <c r="F4"/>
      <c r="G4"/>
      <c r="M4" s="17"/>
      <c r="N4" s="17"/>
      <c r="O4" s="125"/>
      <c r="P4" s="126"/>
      <c r="Q4" s="127"/>
    </row>
    <row r="5" spans="4:21" ht="31.5" customHeight="1" thickBot="1" x14ac:dyDescent="0.3">
      <c r="E5" s="3" t="s">
        <v>42</v>
      </c>
      <c r="F5" s="131" t="s">
        <v>35</v>
      </c>
      <c r="G5" s="132"/>
      <c r="H5" s="133"/>
      <c r="I5" s="139" t="s">
        <v>43</v>
      </c>
      <c r="J5" s="140"/>
      <c r="K5" s="131" t="s">
        <v>163</v>
      </c>
      <c r="L5" s="133"/>
      <c r="O5" s="119" t="str">
        <f>IF(H9="","",IF(H9="Ui",CONCATENATE("Analyser, Détails / ",U5),IF(H9="Ue",CONCATENATE("Organiser, Cadrer / ",U5),IF(H9="Ai",CONCATENATE("s'Appuyer, se Souvenir / ",U5),IF(H9="Ae",CONCATENATE("Tenter, Faire / ",U5),IF(H9="Ri",CONCATENATE("Ressentir, Valoriser / ",U5),IF(H9="Re",CONCATENATE("Concilier, Harmoniser / ",U5),IF(H9="Ci",CONCATENATE("s'Imposer, Progresser / ",U5),IF(H9="Ce",CONCATENATE("Imposer, Vaincre / ",U5),IF(H9="Pi",CONCATENATE("Imaginer, Prévoir / ",U5),IF(H9="Pe",CONCATENATE("Explorer, Improviser / ",U5),"Erreur")))))))))))</f>
        <v/>
      </c>
      <c r="P5" s="120"/>
      <c r="Q5" s="120"/>
      <c r="R5" s="120"/>
      <c r="S5" s="121"/>
      <c r="U5" s="28" t="str">
        <f>IF(H9="","",IF(H9="Ui",'REF LIST'!H6,IF(H9="Ue",'REF LIST'!H7,IF(H9="Ai",'REF LIST'!H8,IF(H9="Ae",'REF LIST'!H9,IF(H9="Ri",'REF LIST'!H10,IF(H9="Re",'REF LIST'!H11,IF(H9="Ci",'REF LIST'!H12,IF(H9="Ce",'REF LIST'!H13,IF(H9="Pi",'REF LIST'!H14,IF(H9="Pe",'REF LIST'!H15,"Erreur")))))))))))</f>
        <v/>
      </c>
    </row>
    <row r="6" spans="4:21" ht="31.5" customHeight="1" thickBot="1" x14ac:dyDescent="0.3">
      <c r="E6" s="46" t="s">
        <v>136</v>
      </c>
      <c r="F6" s="131" t="s">
        <v>164</v>
      </c>
      <c r="G6" s="132"/>
      <c r="H6" s="133"/>
      <c r="I6" s="141" t="s">
        <v>44</v>
      </c>
      <c r="J6" s="142"/>
      <c r="K6" s="131">
        <v>6</v>
      </c>
      <c r="L6" s="133"/>
      <c r="O6" s="119" t="str">
        <f>IF(I9="","",IF(I9="Ui",CONCATENATE("Analyser, Détails / ",U6),IF(I9="Ue",CONCATENATE("Organiser, Cadrer / ",U6),IF(I9="Ai",CONCATENATE("s'Appuyer, se Souvenir / ",U6),IF(I9="Ae",CONCATENATE("Tenter, Faire / ",U6),IF(I9="Ri",CONCATENATE("Ressentir, Valoriser / ",U6),IF(I9="Re",CONCATENATE("Concilier, Harmoniser / ",U6),IF(I9="Ci",CONCATENATE("s'Imposer, Progresser / ",U6),IF(I9="Ce",CONCATENATE("Imposer, Vaincre / ",U6),IF(I9="Pi",CONCATENATE("Imaginer, Prévoir / ",U6),IF(I9="Pe",CONCATENATE("Explorer, Improviser / ",U6),"Erreur")))))))))))</f>
        <v/>
      </c>
      <c r="P6" s="120"/>
      <c r="Q6" s="120"/>
      <c r="R6" s="120"/>
      <c r="S6" s="121"/>
      <c r="U6" s="28" t="str">
        <f>IF(I9="","",IF(I9="Ui",'REF LIST'!H6,IF(I9="Ue",'REF LIST'!H7,IF(I9="Ai",'REF LIST'!H8,IF(I9="Ae",'REF LIST'!H9,IF(I9="Ri",'REF LIST'!H10,IF(I9="Re",'REF LIST'!H11,IF(I9="Ci",'REF LIST'!H12,IF(I9="Ce",'REF LIST'!H13,IF(I9="Pi",'REF LIST'!H14,IF(I9="Pe",'REF LIST'!H15,"Erreur")))))))))))</f>
        <v/>
      </c>
    </row>
    <row r="7" spans="4:21" ht="11.25" customHeight="1" thickBot="1" x14ac:dyDescent="0.3"/>
    <row r="8" spans="4:21" ht="60.75" thickTop="1" x14ac:dyDescent="0.25">
      <c r="E8" s="53" t="s">
        <v>77</v>
      </c>
      <c r="F8" s="54" t="s">
        <v>135</v>
      </c>
      <c r="G8" s="27"/>
      <c r="H8" s="50" t="s">
        <v>27</v>
      </c>
      <c r="I8" s="51" t="s">
        <v>28</v>
      </c>
      <c r="J8" s="21"/>
      <c r="K8" s="47" t="s">
        <v>78</v>
      </c>
      <c r="L8" s="48" t="s">
        <v>79</v>
      </c>
      <c r="M8" s="49" t="s">
        <v>15</v>
      </c>
      <c r="O8" s="52" t="s">
        <v>80</v>
      </c>
      <c r="P8" s="60" t="s">
        <v>147</v>
      </c>
      <c r="Q8" s="60" t="s">
        <v>148</v>
      </c>
      <c r="R8" s="60" t="s">
        <v>139</v>
      </c>
      <c r="S8" s="58" t="s">
        <v>146</v>
      </c>
      <c r="T8" s="27"/>
    </row>
    <row r="9" spans="4:21" ht="36" customHeight="1" x14ac:dyDescent="0.25">
      <c r="E9" s="66" t="str">
        <f>IF(AND(O9="",P9="",Q9="",S9=""),"",IF(AND(O9="D",P9="PMH",Q9="V",R9="G",S9="D"),"D4",IF(AND(O9="D",P9="PMH",Q9="H",R9="D",S9="G"),"D2",IF(AND(O9="D",P9="PMH",Q9="V",R9="G",S9="G"),"D1",IF(AND(O9="D",P9="PMH",Q9="H",R9="D",S9="D"),"D3",IF(AND(O9="G",P9="PMB",Q9="V",R9="D",S9="D"),"G4",IF(AND(O9="G",P9="PMB",Q9="H",R9="G",S9="G"),"G2",IF(AND(O9="G",P9="PMB",Q9="V",R9="D",S9="G"),"G1",IF(AND(O9="G",P9="PMB",Q9="H",R9="G",S9="D"),"G3",IF(AND(O9="R",P9="PMH",Q9="V",R9="D",S9="D"),"R4",IF(AND(O9="R",P9="PMH",Q9="H",R9="G",S9="G"),"R2",IF(AND(O9="R",P9="PMH",Q9="V",R9="D",S9="G"),"R1",IF(AND(O9="R",P9="PMH",Q9="H",R9="G",S9="D"),"R3",IF(AND(O9="C",P9="PMB",Q9="V",R9="G",S9="D"),"C4",IF(AND(O9="C",P9="PMB",Q9="H",R9="D",S9="G"),"C2",IF(AND(O9="C",P9="PMB",Q9="V",R9="G",S9="G"),"C1",IF(AND(O9="C",P9="PMB",Q9="H",R9="D",S9="D"),"C3","Erreur")))))))))))))))))</f>
        <v/>
      </c>
      <c r="F9" s="38"/>
      <c r="G9" s="27"/>
      <c r="H9" s="149"/>
      <c r="I9" s="151"/>
      <c r="J9" s="21"/>
      <c r="K9" s="153"/>
      <c r="L9" s="155"/>
      <c r="M9" s="157"/>
      <c r="O9" s="31"/>
      <c r="P9" s="32"/>
      <c r="Q9" s="32"/>
      <c r="R9" s="32"/>
      <c r="S9" s="59"/>
      <c r="T9" s="16"/>
    </row>
    <row r="10" spans="4:21" ht="36" customHeight="1" x14ac:dyDescent="0.25">
      <c r="E10" s="38"/>
      <c r="F10" s="20" t="str">
        <f>IF(E9="","",IF(E9='REF LIST'!B6,'REF LIST'!D6,IF(E9='REF LIST'!B7,'REF LIST'!D7,IF(E9='REF LIST'!B8,'REF LIST'!D8,IF(E9='REF LIST'!B9,'REF LIST'!D9,IF(E9='REF LIST'!B10,'REF LIST'!D10,IF(E9='REF LIST'!B11,'REF LIST'!D11,IF(E9='REF LIST'!B12,'REF LIST'!D12,IF(E9='REF LIST'!B13,'REF LIST'!D13,IF(E9='REF LIST'!B14,'REF LIST'!D14,IF(E9='REF LIST'!B15,'REF LIST'!D15,IF(E9='REF LIST'!B16,'REF LIST'!D16,IF(E9='REF LIST'!B17,'REF LIST'!D17,IF(E9='REF LIST'!B18,'REF LIST'!D18,IF(E9='REF LIST'!B19,'REF LIST'!D19,IF(E9='REF LIST'!B20,'REF LIST'!D20,IF(E9='REF LIST'!B21,'REF LIST'!D21,"Erreur")))))))))))))))))</f>
        <v/>
      </c>
      <c r="G10" s="27"/>
      <c r="H10" s="150"/>
      <c r="I10" s="152"/>
      <c r="J10" s="21"/>
      <c r="K10" s="154"/>
      <c r="L10" s="156"/>
      <c r="M10" s="158"/>
      <c r="O10" s="69" t="str">
        <f>IF(O9="","",IF(O9="R","D",IF(O9="D","R",IF(O9="C","G",IF(O9="G","C","Erreur")))))</f>
        <v/>
      </c>
      <c r="P10" s="67" t="str">
        <f>IF(P9="","",IF(P9="PMH","PMB",IF(P9="PMB","PMH","Erreur")))</f>
        <v/>
      </c>
      <c r="Q10" s="70" t="str">
        <f>IF(Q9="","",IF(Q9="H","H",IF(Q9="V","V","Erreur")))</f>
        <v/>
      </c>
      <c r="R10" s="67" t="str">
        <f>IF(R9="","",INDEX('REF LIST'!$O$5:$P$20,MATCH(ELJAOUHARI!F10,'REF LIST'!$O$5:$O$20,0),2))</f>
        <v/>
      </c>
      <c r="S10" s="68" t="str">
        <f>IF(S9="","",IF(S9="G","D",IF(S9="D","G","Erreur")))</f>
        <v/>
      </c>
      <c r="T10" s="16"/>
    </row>
    <row r="11" spans="4:21" ht="15.75" thickBot="1" x14ac:dyDescent="0.3">
      <c r="F11"/>
      <c r="G11"/>
    </row>
    <row r="12" spans="4:21" ht="46.5" thickTop="1" thickBot="1" x14ac:dyDescent="0.3">
      <c r="E12" s="55" t="s">
        <v>76</v>
      </c>
      <c r="F12" s="56" t="s">
        <v>134</v>
      </c>
      <c r="G12" s="27"/>
      <c r="K12" s="159" t="str">
        <f>E12</f>
        <v>Profil MBTI 
Principal</v>
      </c>
      <c r="L12" s="160"/>
      <c r="M12" s="161" t="str">
        <f>F12</f>
        <v>Profil MBTI
Complémentaire</v>
      </c>
      <c r="N12" s="160"/>
      <c r="O12" s="162"/>
      <c r="R12" s="44"/>
      <c r="S12" s="57" t="s">
        <v>138</v>
      </c>
    </row>
    <row r="13" spans="4:21" ht="33.75" customHeight="1" x14ac:dyDescent="0.25">
      <c r="E13" s="29" t="str">
        <f>IF(E9="","",IF(E9='REF LIST'!B6,'REF LIST'!C6,IF(E9='REF LIST'!B7,'REF LIST'!C7,IF(E9='REF LIST'!B8,'REF LIST'!C8,IF(E9='REF LIST'!B9,'REF LIST'!C9,IF(E9='REF LIST'!B10,'REF LIST'!C10,IF(E9='REF LIST'!B11,'REF LIST'!C11,IF(E9='REF LIST'!B12,'REF LIST'!C12,IF(E9='REF LIST'!B13,'REF LIST'!C13,IF(E9='REF LIST'!B14,'REF LIST'!C14,IF(E9='REF LIST'!B15,'REF LIST'!C15,IF(E9='REF LIST'!B16,'REF LIST'!C16,IF(E9='REF LIST'!B17,'REF LIST'!C17,IF(E9='REF LIST'!B18,'REF LIST'!C18,IF(E9='REF LIST'!B19,'REF LIST'!C19,IF(E9='REF LIST'!B20,'REF LIST'!C20,IF(E9='REF LIST'!B21,'REF LIST'!C21,"Erreur")))))))))))))))))</f>
        <v/>
      </c>
      <c r="F13" s="30" t="str">
        <f>IF(E9="","",IF(E9='REF LIST'!B6,'REF LIST'!E6,IF(E9='REF LIST'!B7,'REF LIST'!E7,IF(E9='REF LIST'!B8,'REF LIST'!E8,IF(E9='REF LIST'!B9,'REF LIST'!E9,IF(E9='REF LIST'!B10,'REF LIST'!E10,IF(E9='REF LIST'!B11,'REF LIST'!E11,IF(E9='REF LIST'!B12,'REF LIST'!E12,IF(E9='REF LIST'!B13,'REF LIST'!E13,IF(E9='REF LIST'!B14,'REF LIST'!E14,IF(E9='REF LIST'!B15,'REF LIST'!E15,IF(E9='REF LIST'!B16,'REF LIST'!E16,IF(E9='REF LIST'!B17,'REF LIST'!E17,IF(E9='REF LIST'!B18,'REF LIST'!E18,IF(E9='REF LIST'!B19,'REF LIST'!E19,IF(E9='REF LIST'!B20,'REF LIST'!E20,IF(E9='REF LIST'!B21,'REF LIST'!E21,"Erreur")))))))))))))))))</f>
        <v/>
      </c>
      <c r="G13" s="38"/>
      <c r="K13" s="108" t="str">
        <f>E13</f>
        <v/>
      </c>
      <c r="L13" s="109"/>
      <c r="M13" s="110" t="str">
        <f>F13</f>
        <v/>
      </c>
      <c r="N13" s="111"/>
      <c r="O13" s="112"/>
      <c r="R13" s="44"/>
      <c r="S13" s="143"/>
    </row>
    <row r="14" spans="4:21" ht="6.75" customHeight="1" thickBot="1" x14ac:dyDescent="0.3">
      <c r="F14"/>
      <c r="G14" s="39"/>
      <c r="S14" s="144"/>
    </row>
    <row r="15" spans="4:21" ht="33.75" customHeight="1" x14ac:dyDescent="0.25">
      <c r="D15" s="3">
        <v>1</v>
      </c>
      <c r="E15" s="61" t="str">
        <f>IF(E13="","",INDEX('REF LIST'!$T$5:$X$20,MATCH(ELJAOUHARI!E$13,'REF LIST'!$T$5:$T$20,0),2))</f>
        <v/>
      </c>
      <c r="F15" s="33" t="str">
        <f>IF(F13="","",INDEX('REF LIST'!$T$5:$X$20,MATCH(ELJAOUHARI!F$13,'REF LIST'!$T$5:$T$20,0),2))</f>
        <v/>
      </c>
      <c r="G15" s="40"/>
      <c r="H15" s="106" t="s">
        <v>131</v>
      </c>
      <c r="I15" s="107"/>
      <c r="K15" s="113" t="str">
        <f>IF(K13="","",INDEX('REF LIST'!$AA$6:$AB$13,MATCH(ELJAOUHARI!E15,'REF LIST'!$AA$6:$AA$13,0),2))</f>
        <v/>
      </c>
      <c r="L15" s="114"/>
      <c r="M15" s="114" t="str">
        <f>IF(M13="","",INDEX('REF LIST'!$AA$6:$AB$13,MATCH(ELJAOUHARI!F15,'REF LIST'!$AA$6:$AA$13,0),2))</f>
        <v/>
      </c>
      <c r="N15" s="114"/>
      <c r="O15" s="163"/>
      <c r="Q15" s="44"/>
      <c r="R15" s="44"/>
      <c r="S15" s="44"/>
    </row>
    <row r="16" spans="4:21" ht="33.75" customHeight="1" x14ac:dyDescent="0.25">
      <c r="D16" s="3">
        <v>2</v>
      </c>
      <c r="E16" s="62" t="str">
        <f>IF(E13="","",INDEX('REF LIST'!$T$5:$X$20,MATCH(ELJAOUHARI!E$13,'REF LIST'!$T$5:$T$20,0),3))</f>
        <v/>
      </c>
      <c r="F16" s="35" t="str">
        <f>IF(F13="","",INDEX('REF LIST'!$T$5:$X$20,MATCH(ELJAOUHARI!F$13,'REF LIST'!$T$5:$T$20,0),3))</f>
        <v/>
      </c>
      <c r="G16" s="41"/>
      <c r="H16" s="106" t="s">
        <v>133</v>
      </c>
      <c r="I16" s="107"/>
      <c r="K16" s="115" t="str">
        <f>IF(K13="","",INDEX('REF LIST'!$AA$6:$AB$13,MATCH(ELJAOUHARI!E16,'REF LIST'!$AA$6:$AA$13,0),2))</f>
        <v/>
      </c>
      <c r="L16" s="116"/>
      <c r="M16" s="118" t="str">
        <f>IF(M13="","",INDEX('REF LIST'!$AA$6:$AB$13,MATCH(ELJAOUHARI!F16,'REF LIST'!$AA$6:$AA$13,0),2))</f>
        <v/>
      </c>
      <c r="N16" s="118"/>
      <c r="O16" s="164"/>
      <c r="Q16" s="44"/>
      <c r="R16" s="44"/>
      <c r="S16" s="44"/>
    </row>
    <row r="17" spans="4:19" ht="33.75" customHeight="1" x14ac:dyDescent="0.25">
      <c r="D17" s="3">
        <v>3</v>
      </c>
      <c r="E17" s="63" t="str">
        <f>IF(E13="","",INDEX('REF LIST'!$T$5:$X$20,MATCH(ELJAOUHARI!E$13,'REF LIST'!$T$5:$T$20,0),4))</f>
        <v/>
      </c>
      <c r="F17" s="35" t="str">
        <f>IF(F13="","",INDEX('REF LIST'!$T$5:$X$20,MATCH(ELJAOUHARI!F$13,'REF LIST'!$T$5:$T$20,0),4))</f>
        <v/>
      </c>
      <c r="G17" s="41"/>
      <c r="H17" s="106" t="s">
        <v>130</v>
      </c>
      <c r="I17" s="107"/>
      <c r="K17" s="117" t="str">
        <f>IF(K13="","",INDEX('REF LIST'!$AA$6:$AB$13,MATCH(ELJAOUHARI!E17,'REF LIST'!$AA$6:$AA$13,0),2))</f>
        <v/>
      </c>
      <c r="L17" s="118"/>
      <c r="M17" s="118" t="str">
        <f>IF(M13="","",INDEX('REF LIST'!$AA$6:$AB$13,MATCH(ELJAOUHARI!F17,'REF LIST'!$AA$6:$AA$13,0),2))</f>
        <v/>
      </c>
      <c r="N17" s="118"/>
      <c r="O17" s="164"/>
      <c r="Q17" s="44"/>
      <c r="R17" s="44"/>
      <c r="S17" s="44"/>
    </row>
    <row r="18" spans="4:19" ht="33.75" customHeight="1" thickBot="1" x14ac:dyDescent="0.3">
      <c r="D18" s="3">
        <v>4</v>
      </c>
      <c r="E18" s="64" t="str">
        <f>IF(E13="","",INDEX('REF LIST'!$T$5:$X$20,MATCH(ELJAOUHARI!E$13,'REF LIST'!$T$5:$T$20,0),5))</f>
        <v/>
      </c>
      <c r="F18" s="36" t="str">
        <f>IF(F13="","",INDEX('REF LIST'!$T$5:$X$20,MATCH(ELJAOUHARI!F$13,'REF LIST'!$T$5:$T$20,0),5))</f>
        <v/>
      </c>
      <c r="G18" s="42"/>
      <c r="H18" s="106" t="s">
        <v>132</v>
      </c>
      <c r="I18" s="107"/>
      <c r="K18" s="146" t="str">
        <f>IF(K13="","",INDEX('REF LIST'!$AA$6:$AB$13,MATCH(ELJAOUHARI!E18,'REF LIST'!$AA$6:$AA$13,0),2))</f>
        <v/>
      </c>
      <c r="L18" s="147"/>
      <c r="M18" s="147" t="str">
        <f>IF(M13="","",INDEX('REF LIST'!$AA$6:$AB$13,MATCH(ELJAOUHARI!F18,'REF LIST'!$AA$6:$AA$13,0),2))</f>
        <v/>
      </c>
      <c r="N18" s="147"/>
      <c r="O18" s="148"/>
      <c r="Q18" s="44"/>
      <c r="R18" s="44"/>
      <c r="S18" s="44"/>
    </row>
    <row r="19" spans="4:19" ht="6" customHeight="1" x14ac:dyDescent="0.25">
      <c r="D19" s="1"/>
      <c r="F19"/>
      <c r="G19"/>
    </row>
    <row r="20" spans="4:19" ht="33.75" customHeight="1" thickBot="1" x14ac:dyDescent="0.3">
      <c r="D20" s="3">
        <v>8</v>
      </c>
      <c r="E20" s="64" t="str">
        <f>IF(E13="","",INDEX('REF LIST'!$T$5:$Y$20,MATCH(ELJAOUHARI!E$13,'REF LIST'!$T$5:$T$20,0),6))</f>
        <v/>
      </c>
      <c r="F20" s="36" t="str">
        <f>IF(F13="","",INDEX('REF LIST'!$T$5:$Y$20,MATCH(ELJAOUHARI!F$13,'REF LIST'!$T$5:$T$20,0),6))</f>
        <v/>
      </c>
      <c r="G20" s="42"/>
      <c r="H20" s="145" t="s">
        <v>140</v>
      </c>
      <c r="I20" s="107"/>
      <c r="K20" s="146" t="str">
        <f>IF(K13="","",INDEX('REF LIST'!$AA$6:$AB$13,MATCH(ELJAOUHARI!E20,'REF LIST'!$AA$6:$AA$13,0),2))</f>
        <v/>
      </c>
      <c r="L20" s="147"/>
      <c r="M20" s="147" t="str">
        <f>IF(M13="","",INDEX('REF LIST'!$AA$6:$AB$13,MATCH(ELJAOUHARI!F20,'REF LIST'!$AA$6:$AA$13,0),2))</f>
        <v/>
      </c>
      <c r="N20" s="147"/>
      <c r="O20" s="148"/>
      <c r="Q20" s="44"/>
      <c r="R20" s="44"/>
      <c r="S20" s="44"/>
    </row>
    <row r="21" spans="4:19" ht="15.75" thickBot="1" x14ac:dyDescent="0.3">
      <c r="F21"/>
      <c r="G21"/>
    </row>
    <row r="22" spans="4:19" ht="15.75" thickBot="1" x14ac:dyDescent="0.3">
      <c r="E22" s="25" t="s">
        <v>81</v>
      </c>
      <c r="F22"/>
      <c r="G22"/>
    </row>
    <row r="23" spans="4:19" ht="127.5" customHeight="1" thickBot="1" x14ac:dyDescent="0.3"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4"/>
    </row>
    <row r="24" spans="4:19" ht="42" customHeight="1" x14ac:dyDescent="0.25">
      <c r="F24" s="71" t="s">
        <v>145</v>
      </c>
      <c r="G24"/>
      <c r="Q24" s="72" t="s">
        <v>145</v>
      </c>
      <c r="R24" s="72"/>
    </row>
    <row r="25" spans="4:19" ht="15" x14ac:dyDescent="0.25">
      <c r="F25"/>
      <c r="G25"/>
    </row>
    <row r="26" spans="4:19" ht="15" x14ac:dyDescent="0.25">
      <c r="F26"/>
      <c r="G26"/>
    </row>
    <row r="27" spans="4:19" ht="15" x14ac:dyDescent="0.25">
      <c r="F27"/>
      <c r="G27"/>
    </row>
    <row r="28" spans="4:19" ht="15" x14ac:dyDescent="0.25">
      <c r="F28"/>
      <c r="G28"/>
    </row>
    <row r="29" spans="4:19" ht="15" x14ac:dyDescent="0.25">
      <c r="F29"/>
      <c r="G29"/>
    </row>
    <row r="30" spans="4:19" ht="15" x14ac:dyDescent="0.25">
      <c r="F30"/>
      <c r="G30"/>
    </row>
    <row r="31" spans="4:19" ht="15" x14ac:dyDescent="0.25">
      <c r="F31"/>
      <c r="G31"/>
    </row>
  </sheetData>
  <mergeCells count="37">
    <mergeCell ref="H18:I18"/>
    <mergeCell ref="K18:L18"/>
    <mergeCell ref="M18:O18"/>
    <mergeCell ref="H20:I20"/>
    <mergeCell ref="K20:L20"/>
    <mergeCell ref="M20:O20"/>
    <mergeCell ref="S13:S14"/>
    <mergeCell ref="H16:I16"/>
    <mergeCell ref="K16:L16"/>
    <mergeCell ref="M16:O16"/>
    <mergeCell ref="H17:I17"/>
    <mergeCell ref="K17:L17"/>
    <mergeCell ref="M17:O17"/>
    <mergeCell ref="H15:I15"/>
    <mergeCell ref="K15:L15"/>
    <mergeCell ref="M15:O15"/>
    <mergeCell ref="F6:H6"/>
    <mergeCell ref="I6:J6"/>
    <mergeCell ref="K6:L6"/>
    <mergeCell ref="O6:S6"/>
    <mergeCell ref="H9:H10"/>
    <mergeCell ref="I9:I10"/>
    <mergeCell ref="K9:K10"/>
    <mergeCell ref="L9:L10"/>
    <mergeCell ref="M9:M10"/>
    <mergeCell ref="K12:L12"/>
    <mergeCell ref="M12:O12"/>
    <mergeCell ref="K13:L13"/>
    <mergeCell ref="M13:O13"/>
    <mergeCell ref="E2:K2"/>
    <mergeCell ref="E3:F3"/>
    <mergeCell ref="I3:K3"/>
    <mergeCell ref="O3:Q4"/>
    <mergeCell ref="F5:H5"/>
    <mergeCell ref="I5:J5"/>
    <mergeCell ref="K5:L5"/>
    <mergeCell ref="O5:S5"/>
  </mergeCells>
  <dataValidations count="5">
    <dataValidation type="list" allowBlank="1" showInputMessage="1" showErrorMessage="1" sqref="O9" xr:uid="{C90E032C-FCA6-47A2-9569-DEB8065D3E5D}">
      <formula1>DGRC</formula1>
    </dataValidation>
    <dataValidation type="list" allowBlank="1" showInputMessage="1" showErrorMessage="1" sqref="Q9" xr:uid="{ABD3F28F-80DD-4C61-BEBF-5C368C29080A}">
      <formula1>vh</formula1>
    </dataValidation>
    <dataValidation type="list" allowBlank="1" showInputMessage="1" showErrorMessage="1" sqref="K9:M9 S13 R9:S9" xr:uid="{DD7F08CC-C8B0-47E6-901F-759C8866FE7D}">
      <formula1>GD</formula1>
    </dataValidation>
    <dataValidation type="list" allowBlank="1" showInputMessage="1" showErrorMessage="1" sqref="P9" xr:uid="{7FF03EBB-6A6D-48BD-959C-7A5B7004CC8D}">
      <formula1>PM</formula1>
    </dataValidation>
    <dataValidation type="list" allowBlank="1" showInputMessage="1" showErrorMessage="1" sqref="I9" xr:uid="{A10F4FEF-B546-480B-9573-C72524617FC5}">
      <formula1>MP</formula1>
    </dataValidation>
  </dataValidations>
  <hyperlinks>
    <hyperlink ref="E1" location="'ETFC Profilages'!H26" display="Retour Synthèse" xr:uid="{D8ADDD80-97F0-48E8-84B7-F448A3BCCD74}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9" orientation="landscape" r:id="rId1"/>
  <drawing r:id="rId2"/>
  <legacyDrawingHF r:id="rId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C50D7E-1F9B-4607-865B-5B0FBBF5E745}">
  <sheetPr codeName="Feuil12">
    <pageSetUpPr fitToPage="1"/>
  </sheetPr>
  <dimension ref="D1:U31"/>
  <sheetViews>
    <sheetView workbookViewId="0">
      <selection activeCell="E1" sqref="E1"/>
    </sheetView>
  </sheetViews>
  <sheetFormatPr baseColWidth="10" defaultColWidth="10.85546875" defaultRowHeight="18.75" x14ac:dyDescent="0.25"/>
  <cols>
    <col min="1" max="3" width="3.28515625" customWidth="1"/>
    <col min="4" max="4" width="4.7109375" customWidth="1"/>
    <col min="5" max="5" width="15" customWidth="1"/>
    <col min="6" max="6" width="15.85546875" style="1" customWidth="1"/>
    <col min="7" max="7" width="1.5703125" style="1" customWidth="1"/>
    <col min="8" max="8" width="7.5703125" customWidth="1"/>
    <col min="9" max="9" width="8.7109375" customWidth="1"/>
    <col min="10" max="10" width="1.7109375" customWidth="1"/>
    <col min="11" max="11" width="12.7109375" customWidth="1"/>
    <col min="13" max="13" width="10.7109375" customWidth="1"/>
    <col min="14" max="14" width="1.7109375" customWidth="1"/>
    <col min="15" max="15" width="12.85546875" customWidth="1"/>
    <col min="16" max="16" width="10.85546875" customWidth="1"/>
    <col min="17" max="17" width="12.140625" customWidth="1"/>
    <col min="18" max="19" width="11.42578125" customWidth="1"/>
    <col min="20" max="20" width="1.85546875" customWidth="1"/>
    <col min="21" max="21" width="15.85546875" customWidth="1"/>
  </cols>
  <sheetData>
    <row r="1" spans="4:21" ht="19.5" thickBot="1" x14ac:dyDescent="0.3">
      <c r="E1" s="74" t="s">
        <v>150</v>
      </c>
    </row>
    <row r="2" spans="4:21" ht="24" thickBot="1" x14ac:dyDescent="0.3">
      <c r="E2" s="128" t="str">
        <f>CONCATENATE(F5,"  ",K5)</f>
        <v>MAMADOU
SIMBAKOLI  Usman</v>
      </c>
      <c r="F2" s="129"/>
      <c r="G2" s="129"/>
      <c r="H2" s="129"/>
      <c r="I2" s="129"/>
      <c r="J2" s="129"/>
      <c r="K2" s="130"/>
    </row>
    <row r="3" spans="4:21" ht="24" thickBot="1" x14ac:dyDescent="0.4">
      <c r="E3" s="134" t="str">
        <f>CONCATENATE(E9," - ",E13)</f>
        <v xml:space="preserve"> - </v>
      </c>
      <c r="F3" s="135"/>
      <c r="G3"/>
      <c r="H3" s="15"/>
      <c r="I3" s="136" t="str">
        <f>CONCATENATE(F10," - ",F13)</f>
        <v xml:space="preserve"> - </v>
      </c>
      <c r="J3" s="137"/>
      <c r="K3" s="138"/>
      <c r="O3" s="122" t="s">
        <v>129</v>
      </c>
      <c r="P3" s="123"/>
      <c r="Q3" s="124"/>
    </row>
    <row r="4" spans="4:21" ht="7.5" customHeight="1" thickBot="1" x14ac:dyDescent="0.4">
      <c r="F4"/>
      <c r="G4"/>
      <c r="M4" s="17"/>
      <c r="N4" s="17"/>
      <c r="O4" s="125"/>
      <c r="P4" s="126"/>
      <c r="Q4" s="127"/>
    </row>
    <row r="5" spans="4:21" ht="36" customHeight="1" thickBot="1" x14ac:dyDescent="0.3">
      <c r="E5" s="3" t="s">
        <v>42</v>
      </c>
      <c r="F5" s="165" t="s">
        <v>168</v>
      </c>
      <c r="G5" s="132"/>
      <c r="H5" s="133"/>
      <c r="I5" s="139" t="s">
        <v>43</v>
      </c>
      <c r="J5" s="140"/>
      <c r="K5" s="131" t="s">
        <v>169</v>
      </c>
      <c r="L5" s="133"/>
      <c r="O5" s="119" t="str">
        <f>IF(H9="","",IF(H9="Ui",CONCATENATE("Analyser, Détails / ",U5),IF(H9="Ue",CONCATENATE("Organiser, Cadrer / ",U5),IF(H9="Ai",CONCATENATE("s'Appuyer, se Souvenir / ",U5),IF(H9="Ae",CONCATENATE("Tenter, Faire / ",U5),IF(H9="Ri",CONCATENATE("Ressentir, Valoriser / ",U5),IF(H9="Re",CONCATENATE("Concilier, Harmoniser / ",U5),IF(H9="Ci",CONCATENATE("s'Imposer, Progresser / ",U5),IF(H9="Ce",CONCATENATE("Imposer, Vaincre / ",U5),IF(H9="Pi",CONCATENATE("Imaginer, Prévoir / ",U5),IF(H9="Pe",CONCATENATE("Explorer, Improviser / ",U5),"Erreur")))))))))))</f>
        <v/>
      </c>
      <c r="P5" s="120"/>
      <c r="Q5" s="120"/>
      <c r="R5" s="120"/>
      <c r="S5" s="121"/>
      <c r="U5" s="28" t="str">
        <f>IF(H9="","",IF(H9="Ui",'REF LIST'!H6,IF(H9="Ue",'REF LIST'!H7,IF(H9="Ai",'REF LIST'!H8,IF(H9="Ae",'REF LIST'!H9,IF(H9="Ri",'REF LIST'!H10,IF(H9="Re",'REF LIST'!H11,IF(H9="Ci",'REF LIST'!H12,IF(H9="Ce",'REF LIST'!H13,IF(H9="Pi",'REF LIST'!H14,IF(H9="Pe",'REF LIST'!H15,"Erreur")))))))))))</f>
        <v/>
      </c>
    </row>
    <row r="6" spans="4:21" ht="31.5" customHeight="1" thickBot="1" x14ac:dyDescent="0.3">
      <c r="E6" s="46" t="s">
        <v>136</v>
      </c>
      <c r="F6" s="131" t="s">
        <v>172</v>
      </c>
      <c r="G6" s="132"/>
      <c r="H6" s="133"/>
      <c r="I6" s="141" t="s">
        <v>44</v>
      </c>
      <c r="J6" s="142"/>
      <c r="K6" s="131">
        <v>11</v>
      </c>
      <c r="L6" s="133"/>
      <c r="O6" s="119" t="str">
        <f>IF(I9="","",IF(I9="Ui",CONCATENATE("Analyser, Détails / ",U6),IF(I9="Ue",CONCATENATE("Organiser, Cadrer / ",U6),IF(I9="Ai",CONCATENATE("s'Appuyer, se Souvenir / ",U6),IF(I9="Ae",CONCATENATE("Tenter, Faire / ",U6),IF(I9="Ri",CONCATENATE("Ressentir, Valoriser / ",U6),IF(I9="Re",CONCATENATE("Concilier, Harmoniser / ",U6),IF(I9="Ci",CONCATENATE("s'Imposer, Progresser / ",U6),IF(I9="Ce",CONCATENATE("Imposer, Vaincre / ",U6),IF(I9="Pi",CONCATENATE("Imaginer, Prévoir / ",U6),IF(I9="Pe",CONCATENATE("Explorer, Improviser / ",U6),"Erreur")))))))))))</f>
        <v/>
      </c>
      <c r="P6" s="120"/>
      <c r="Q6" s="120"/>
      <c r="R6" s="120"/>
      <c r="S6" s="121"/>
      <c r="U6" s="28" t="str">
        <f>IF(I9="","",IF(I9="Ui",'REF LIST'!H6,IF(I9="Ue",'REF LIST'!H7,IF(I9="Ai",'REF LIST'!H8,IF(I9="Ae",'REF LIST'!H9,IF(I9="Ri",'REF LIST'!H10,IF(I9="Re",'REF LIST'!H11,IF(I9="Ci",'REF LIST'!H12,IF(I9="Ce",'REF LIST'!H13,IF(I9="Pi",'REF LIST'!H14,IF(I9="Pe",'REF LIST'!H15,"Erreur")))))))))))</f>
        <v/>
      </c>
    </row>
    <row r="7" spans="4:21" ht="11.25" customHeight="1" thickBot="1" x14ac:dyDescent="0.3"/>
    <row r="8" spans="4:21" ht="60.75" thickTop="1" x14ac:dyDescent="0.25">
      <c r="E8" s="53" t="s">
        <v>77</v>
      </c>
      <c r="F8" s="54" t="s">
        <v>135</v>
      </c>
      <c r="G8" s="27"/>
      <c r="H8" s="50" t="s">
        <v>27</v>
      </c>
      <c r="I8" s="51" t="s">
        <v>28</v>
      </c>
      <c r="J8" s="21"/>
      <c r="K8" s="47" t="s">
        <v>78</v>
      </c>
      <c r="L8" s="48" t="s">
        <v>79</v>
      </c>
      <c r="M8" s="49" t="s">
        <v>15</v>
      </c>
      <c r="O8" s="52" t="s">
        <v>80</v>
      </c>
      <c r="P8" s="60" t="s">
        <v>147</v>
      </c>
      <c r="Q8" s="60" t="s">
        <v>148</v>
      </c>
      <c r="R8" s="60" t="s">
        <v>139</v>
      </c>
      <c r="S8" s="58" t="s">
        <v>146</v>
      </c>
      <c r="T8" s="27"/>
    </row>
    <row r="9" spans="4:21" ht="36" customHeight="1" x14ac:dyDescent="0.25">
      <c r="E9" s="66" t="str">
        <f>IF(AND(O9="",P9="",Q9="",S9=""),"",IF(AND(O9="D",P9="PMH",Q9="V",R9="G",S9="D"),"D4",IF(AND(O9="D",P9="PMH",Q9="H",R9="D",S9="G"),"D2",IF(AND(O9="D",P9="PMH",Q9="V",R9="G",S9="G"),"D1",IF(AND(O9="D",P9="PMH",Q9="H",R9="D",S9="D"),"D3",IF(AND(O9="G",P9="PMB",Q9="V",R9="D",S9="D"),"G4",IF(AND(O9="G",P9="PMB",Q9="H",R9="G",S9="G"),"G2",IF(AND(O9="G",P9="PMB",Q9="V",R9="D",S9="G"),"G1",IF(AND(O9="G",P9="PMB",Q9="H",R9="G",S9="D"),"G3",IF(AND(O9="R",P9="PMH",Q9="V",R9="D",S9="D"),"R4",IF(AND(O9="R",P9="PMH",Q9="H",R9="G",S9="G"),"R2",IF(AND(O9="R",P9="PMH",Q9="V",R9="D",S9="G"),"R1",IF(AND(O9="R",P9="PMH",Q9="H",R9="G",S9="D"),"R3",IF(AND(O9="C",P9="PMB",Q9="V",R9="G",S9="D"),"C4",IF(AND(O9="C",P9="PMB",Q9="H",R9="D",S9="G"),"C2",IF(AND(O9="C",P9="PMB",Q9="V",R9="G",S9="G"),"C1",IF(AND(O9="C",P9="PMB",Q9="H",R9="D",S9="D"),"C3","Erreur")))))))))))))))))</f>
        <v/>
      </c>
      <c r="F9" s="38"/>
      <c r="G9" s="27"/>
      <c r="H9" s="149"/>
      <c r="I9" s="151"/>
      <c r="J9" s="21"/>
      <c r="K9" s="153"/>
      <c r="L9" s="155"/>
      <c r="M9" s="157"/>
      <c r="O9" s="31"/>
      <c r="P9" s="32"/>
      <c r="Q9" s="32"/>
      <c r="R9" s="32"/>
      <c r="S9" s="59"/>
      <c r="T9" s="16"/>
    </row>
    <row r="10" spans="4:21" ht="36" customHeight="1" x14ac:dyDescent="0.25">
      <c r="E10" s="38"/>
      <c r="F10" s="20" t="str">
        <f>IF(E9="","",IF(E9='REF LIST'!B6,'REF LIST'!D6,IF(E9='REF LIST'!B7,'REF LIST'!D7,IF(E9='REF LIST'!B8,'REF LIST'!D8,IF(E9='REF LIST'!B9,'REF LIST'!D9,IF(E9='REF LIST'!B10,'REF LIST'!D10,IF(E9='REF LIST'!B11,'REF LIST'!D11,IF(E9='REF LIST'!B12,'REF LIST'!D12,IF(E9='REF LIST'!B13,'REF LIST'!D13,IF(E9='REF LIST'!B14,'REF LIST'!D14,IF(E9='REF LIST'!B15,'REF LIST'!D15,IF(E9='REF LIST'!B16,'REF LIST'!D16,IF(E9='REF LIST'!B17,'REF LIST'!D17,IF(E9='REF LIST'!B18,'REF LIST'!D18,IF(E9='REF LIST'!B19,'REF LIST'!D19,IF(E9='REF LIST'!B20,'REF LIST'!D20,IF(E9='REF LIST'!B21,'REF LIST'!D21,"Erreur")))))))))))))))))</f>
        <v/>
      </c>
      <c r="G10" s="27"/>
      <c r="H10" s="150"/>
      <c r="I10" s="152"/>
      <c r="J10" s="21"/>
      <c r="K10" s="154"/>
      <c r="L10" s="156"/>
      <c r="M10" s="158"/>
      <c r="O10" s="69" t="str">
        <f>IF(O9="","",IF(O9="R","D",IF(O9="D","R",IF(O9="C","G",IF(O9="G","C","Erreur")))))</f>
        <v/>
      </c>
      <c r="P10" s="67" t="str">
        <f>IF(P9="","",IF(P9="PMH","PMB",IF(P9="PMB","PMH","Erreur")))</f>
        <v/>
      </c>
      <c r="Q10" s="70" t="str">
        <f>IF(Q9="","",IF(Q9="H","H",IF(Q9="V","V","Erreur")))</f>
        <v/>
      </c>
      <c r="R10" s="67" t="str">
        <f>IF(R9="","",INDEX('REF LIST'!$O$5:$P$20,MATCH(MAMADOU_SIMBAKOLI!F10,'REF LIST'!$O$5:$O$20,0),2))</f>
        <v/>
      </c>
      <c r="S10" s="68" t="str">
        <f>IF(S9="","",IF(S9="G","D",IF(S9="D","G","Erreur")))</f>
        <v/>
      </c>
      <c r="T10" s="16"/>
    </row>
    <row r="11" spans="4:21" ht="15.75" thickBot="1" x14ac:dyDescent="0.3">
      <c r="F11"/>
      <c r="G11"/>
    </row>
    <row r="12" spans="4:21" ht="46.5" thickTop="1" thickBot="1" x14ac:dyDescent="0.3">
      <c r="E12" s="55" t="s">
        <v>76</v>
      </c>
      <c r="F12" s="56" t="s">
        <v>134</v>
      </c>
      <c r="G12" s="27"/>
      <c r="K12" s="159" t="str">
        <f>E12</f>
        <v>Profil MBTI 
Principal</v>
      </c>
      <c r="L12" s="160"/>
      <c r="M12" s="161" t="str">
        <f>F12</f>
        <v>Profil MBTI
Complémentaire</v>
      </c>
      <c r="N12" s="160"/>
      <c r="O12" s="162"/>
      <c r="R12" s="44"/>
      <c r="S12" s="57" t="s">
        <v>138</v>
      </c>
    </row>
    <row r="13" spans="4:21" ht="33.75" customHeight="1" x14ac:dyDescent="0.25">
      <c r="E13" s="29" t="str">
        <f>IF(E9="","",IF(E9='REF LIST'!B6,'REF LIST'!C6,IF(E9='REF LIST'!B7,'REF LIST'!C7,IF(E9='REF LIST'!B8,'REF LIST'!C8,IF(E9='REF LIST'!B9,'REF LIST'!C9,IF(E9='REF LIST'!B10,'REF LIST'!C10,IF(E9='REF LIST'!B11,'REF LIST'!C11,IF(E9='REF LIST'!B12,'REF LIST'!C12,IF(E9='REF LIST'!B13,'REF LIST'!C13,IF(E9='REF LIST'!B14,'REF LIST'!C14,IF(E9='REF LIST'!B15,'REF LIST'!C15,IF(E9='REF LIST'!B16,'REF LIST'!C16,IF(E9='REF LIST'!B17,'REF LIST'!C17,IF(E9='REF LIST'!B18,'REF LIST'!C18,IF(E9='REF LIST'!B19,'REF LIST'!C19,IF(E9='REF LIST'!B20,'REF LIST'!C20,IF(E9='REF LIST'!B21,'REF LIST'!C21,"Erreur")))))))))))))))))</f>
        <v/>
      </c>
      <c r="F13" s="30" t="str">
        <f>IF(E9="","",IF(E9='REF LIST'!B6,'REF LIST'!E6,IF(E9='REF LIST'!B7,'REF LIST'!E7,IF(E9='REF LIST'!B8,'REF LIST'!E8,IF(E9='REF LIST'!B9,'REF LIST'!E9,IF(E9='REF LIST'!B10,'REF LIST'!E10,IF(E9='REF LIST'!B11,'REF LIST'!E11,IF(E9='REF LIST'!B12,'REF LIST'!E12,IF(E9='REF LIST'!B13,'REF LIST'!E13,IF(E9='REF LIST'!B14,'REF LIST'!E14,IF(E9='REF LIST'!B15,'REF LIST'!E15,IF(E9='REF LIST'!B16,'REF LIST'!E16,IF(E9='REF LIST'!B17,'REF LIST'!E17,IF(E9='REF LIST'!B18,'REF LIST'!E18,IF(E9='REF LIST'!B19,'REF LIST'!E19,IF(E9='REF LIST'!B20,'REF LIST'!E20,IF(E9='REF LIST'!B21,'REF LIST'!E21,"Erreur")))))))))))))))))</f>
        <v/>
      </c>
      <c r="G13" s="38"/>
      <c r="K13" s="108" t="str">
        <f>E13</f>
        <v/>
      </c>
      <c r="L13" s="109"/>
      <c r="M13" s="110" t="str">
        <f>F13</f>
        <v/>
      </c>
      <c r="N13" s="111"/>
      <c r="O13" s="112"/>
      <c r="R13" s="44"/>
      <c r="S13" s="143"/>
    </row>
    <row r="14" spans="4:21" ht="6.75" customHeight="1" thickBot="1" x14ac:dyDescent="0.3">
      <c r="F14"/>
      <c r="G14" s="39"/>
      <c r="S14" s="144"/>
    </row>
    <row r="15" spans="4:21" ht="33.75" customHeight="1" x14ac:dyDescent="0.25">
      <c r="D15" s="3">
        <v>1</v>
      </c>
      <c r="E15" s="61" t="str">
        <f>IF(E13="","",INDEX('REF LIST'!$T$5:$X$20,MATCH(MAMADOU_SIMBAKOLI!E$13,'REF LIST'!$T$5:$T$20,0),2))</f>
        <v/>
      </c>
      <c r="F15" s="33" t="str">
        <f>IF(F13="","",INDEX('REF LIST'!$T$5:$X$20,MATCH(MAMADOU_SIMBAKOLI!F$13,'REF LIST'!$T$5:$T$20,0),2))</f>
        <v/>
      </c>
      <c r="G15" s="40"/>
      <c r="H15" s="106" t="s">
        <v>131</v>
      </c>
      <c r="I15" s="107"/>
      <c r="K15" s="113" t="str">
        <f>IF(K13="","",INDEX('REF LIST'!$AA$6:$AB$13,MATCH(MAMADOU_SIMBAKOLI!E15,'REF LIST'!$AA$6:$AA$13,0),2))</f>
        <v/>
      </c>
      <c r="L15" s="114"/>
      <c r="M15" s="114" t="str">
        <f>IF(M13="","",INDEX('REF LIST'!$AA$6:$AB$13,MATCH(MAMADOU_SIMBAKOLI!F15,'REF LIST'!$AA$6:$AA$13,0),2))</f>
        <v/>
      </c>
      <c r="N15" s="114"/>
      <c r="O15" s="163"/>
      <c r="Q15" s="44"/>
      <c r="R15" s="44"/>
      <c r="S15" s="44"/>
    </row>
    <row r="16" spans="4:21" ht="33.75" customHeight="1" x14ac:dyDescent="0.25">
      <c r="D16" s="3">
        <v>2</v>
      </c>
      <c r="E16" s="62" t="str">
        <f>IF(E13="","",INDEX('REF LIST'!$T$5:$X$20,MATCH(MAMADOU_SIMBAKOLI!E$13,'REF LIST'!$T$5:$T$20,0),3))</f>
        <v/>
      </c>
      <c r="F16" s="35" t="str">
        <f>IF(F13="","",INDEX('REF LIST'!$T$5:$X$20,MATCH(MAMADOU_SIMBAKOLI!F$13,'REF LIST'!$T$5:$T$20,0),3))</f>
        <v/>
      </c>
      <c r="G16" s="41"/>
      <c r="H16" s="106" t="s">
        <v>133</v>
      </c>
      <c r="I16" s="107"/>
      <c r="K16" s="115" t="str">
        <f>IF(K13="","",INDEX('REF LIST'!$AA$6:$AB$13,MATCH(MAMADOU_SIMBAKOLI!E16,'REF LIST'!$AA$6:$AA$13,0),2))</f>
        <v/>
      </c>
      <c r="L16" s="116"/>
      <c r="M16" s="118" t="str">
        <f>IF(M13="","",INDEX('REF LIST'!$AA$6:$AB$13,MATCH(MAMADOU_SIMBAKOLI!F16,'REF LIST'!$AA$6:$AA$13,0),2))</f>
        <v/>
      </c>
      <c r="N16" s="118"/>
      <c r="O16" s="164"/>
      <c r="Q16" s="44"/>
      <c r="R16" s="44"/>
      <c r="S16" s="44"/>
    </row>
    <row r="17" spans="4:19" ht="33.75" customHeight="1" x14ac:dyDescent="0.25">
      <c r="D17" s="3">
        <v>3</v>
      </c>
      <c r="E17" s="63" t="str">
        <f>IF(E13="","",INDEX('REF LIST'!$T$5:$X$20,MATCH(MAMADOU_SIMBAKOLI!E$13,'REF LIST'!$T$5:$T$20,0),4))</f>
        <v/>
      </c>
      <c r="F17" s="35" t="str">
        <f>IF(F13="","",INDEX('REF LIST'!$T$5:$X$20,MATCH(MAMADOU_SIMBAKOLI!F$13,'REF LIST'!$T$5:$T$20,0),4))</f>
        <v/>
      </c>
      <c r="G17" s="41"/>
      <c r="H17" s="106" t="s">
        <v>130</v>
      </c>
      <c r="I17" s="107"/>
      <c r="K17" s="117" t="str">
        <f>IF(K13="","",INDEX('REF LIST'!$AA$6:$AB$13,MATCH(MAMADOU_SIMBAKOLI!E17,'REF LIST'!$AA$6:$AA$13,0),2))</f>
        <v/>
      </c>
      <c r="L17" s="118"/>
      <c r="M17" s="118" t="str">
        <f>IF(M13="","",INDEX('REF LIST'!$AA$6:$AB$13,MATCH(MAMADOU_SIMBAKOLI!F17,'REF LIST'!$AA$6:$AA$13,0),2))</f>
        <v/>
      </c>
      <c r="N17" s="118"/>
      <c r="O17" s="164"/>
      <c r="Q17" s="44"/>
      <c r="R17" s="44"/>
      <c r="S17" s="44"/>
    </row>
    <row r="18" spans="4:19" ht="33.75" customHeight="1" thickBot="1" x14ac:dyDescent="0.3">
      <c r="D18" s="3">
        <v>4</v>
      </c>
      <c r="E18" s="64" t="str">
        <f>IF(E13="","",INDEX('REF LIST'!$T$5:$X$20,MATCH(MAMADOU_SIMBAKOLI!E$13,'REF LIST'!$T$5:$T$20,0),5))</f>
        <v/>
      </c>
      <c r="F18" s="36" t="str">
        <f>IF(F13="","",INDEX('REF LIST'!$T$5:$X$20,MATCH(MAMADOU_SIMBAKOLI!F$13,'REF LIST'!$T$5:$T$20,0),5))</f>
        <v/>
      </c>
      <c r="G18" s="42"/>
      <c r="H18" s="106" t="s">
        <v>132</v>
      </c>
      <c r="I18" s="107"/>
      <c r="K18" s="146" t="str">
        <f>IF(K13="","",INDEX('REF LIST'!$AA$6:$AB$13,MATCH(MAMADOU_SIMBAKOLI!E18,'REF LIST'!$AA$6:$AA$13,0),2))</f>
        <v/>
      </c>
      <c r="L18" s="147"/>
      <c r="M18" s="147" t="str">
        <f>IF(M13="","",INDEX('REF LIST'!$AA$6:$AB$13,MATCH(MAMADOU_SIMBAKOLI!F18,'REF LIST'!$AA$6:$AA$13,0),2))</f>
        <v/>
      </c>
      <c r="N18" s="147"/>
      <c r="O18" s="148"/>
      <c r="Q18" s="44"/>
      <c r="R18" s="44"/>
      <c r="S18" s="44"/>
    </row>
    <row r="19" spans="4:19" ht="6" customHeight="1" x14ac:dyDescent="0.25">
      <c r="D19" s="1"/>
      <c r="F19"/>
      <c r="G19"/>
    </row>
    <row r="20" spans="4:19" ht="33.75" customHeight="1" thickBot="1" x14ac:dyDescent="0.3">
      <c r="D20" s="3">
        <v>8</v>
      </c>
      <c r="E20" s="64" t="str">
        <f>IF(E13="","",INDEX('REF LIST'!$T$5:$Y$20,MATCH(MAMADOU_SIMBAKOLI!E$13,'REF LIST'!$T$5:$T$20,0),6))</f>
        <v/>
      </c>
      <c r="F20" s="36" t="str">
        <f>IF(F13="","",INDEX('REF LIST'!$T$5:$Y$20,MATCH(MAMADOU_SIMBAKOLI!F$13,'REF LIST'!$T$5:$T$20,0),6))</f>
        <v/>
      </c>
      <c r="G20" s="42"/>
      <c r="H20" s="145" t="s">
        <v>140</v>
      </c>
      <c r="I20" s="107"/>
      <c r="K20" s="146" t="str">
        <f>IF(K13="","",INDEX('REF LIST'!$AA$6:$AB$13,MATCH(MAMADOU_SIMBAKOLI!E20,'REF LIST'!$AA$6:$AA$13,0),2))</f>
        <v/>
      </c>
      <c r="L20" s="147"/>
      <c r="M20" s="147" t="str">
        <f>IF(M13="","",INDEX('REF LIST'!$AA$6:$AB$13,MATCH(MAMADOU_SIMBAKOLI!F20,'REF LIST'!$AA$6:$AA$13,0),2))</f>
        <v/>
      </c>
      <c r="N20" s="147"/>
      <c r="O20" s="148"/>
      <c r="Q20" s="44"/>
      <c r="R20" s="44"/>
      <c r="S20" s="44"/>
    </row>
    <row r="21" spans="4:19" ht="15.75" thickBot="1" x14ac:dyDescent="0.3">
      <c r="F21"/>
      <c r="G21"/>
    </row>
    <row r="22" spans="4:19" ht="15.75" thickBot="1" x14ac:dyDescent="0.3">
      <c r="E22" s="25" t="s">
        <v>81</v>
      </c>
      <c r="F22"/>
      <c r="G22"/>
    </row>
    <row r="23" spans="4:19" ht="127.5" customHeight="1" thickBot="1" x14ac:dyDescent="0.3"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4"/>
    </row>
    <row r="24" spans="4:19" ht="42" customHeight="1" x14ac:dyDescent="0.25">
      <c r="F24" s="71" t="s">
        <v>145</v>
      </c>
      <c r="G24"/>
      <c r="Q24" s="72" t="s">
        <v>145</v>
      </c>
      <c r="R24" s="72"/>
    </row>
    <row r="25" spans="4:19" ht="15" x14ac:dyDescent="0.25">
      <c r="F25"/>
      <c r="G25"/>
    </row>
    <row r="26" spans="4:19" ht="15" x14ac:dyDescent="0.25">
      <c r="F26"/>
      <c r="G26"/>
    </row>
    <row r="27" spans="4:19" ht="15" x14ac:dyDescent="0.25">
      <c r="F27"/>
      <c r="G27"/>
    </row>
    <row r="28" spans="4:19" ht="15" x14ac:dyDescent="0.25">
      <c r="F28"/>
      <c r="G28"/>
    </row>
    <row r="29" spans="4:19" ht="15" x14ac:dyDescent="0.25">
      <c r="F29"/>
      <c r="G29"/>
    </row>
    <row r="30" spans="4:19" ht="15" x14ac:dyDescent="0.25">
      <c r="F30"/>
      <c r="G30"/>
    </row>
    <row r="31" spans="4:19" ht="15" x14ac:dyDescent="0.25">
      <c r="F31"/>
      <c r="G31"/>
    </row>
  </sheetData>
  <mergeCells count="37">
    <mergeCell ref="H18:I18"/>
    <mergeCell ref="K18:L18"/>
    <mergeCell ref="M18:O18"/>
    <mergeCell ref="H20:I20"/>
    <mergeCell ref="K20:L20"/>
    <mergeCell ref="M20:O20"/>
    <mergeCell ref="S13:S14"/>
    <mergeCell ref="H16:I16"/>
    <mergeCell ref="K16:L16"/>
    <mergeCell ref="M16:O16"/>
    <mergeCell ref="H17:I17"/>
    <mergeCell ref="K17:L17"/>
    <mergeCell ref="M17:O17"/>
    <mergeCell ref="H15:I15"/>
    <mergeCell ref="K15:L15"/>
    <mergeCell ref="M15:O15"/>
    <mergeCell ref="F6:H6"/>
    <mergeCell ref="I6:J6"/>
    <mergeCell ref="K6:L6"/>
    <mergeCell ref="O6:S6"/>
    <mergeCell ref="H9:H10"/>
    <mergeCell ref="I9:I10"/>
    <mergeCell ref="K9:K10"/>
    <mergeCell ref="L9:L10"/>
    <mergeCell ref="M9:M10"/>
    <mergeCell ref="K12:L12"/>
    <mergeCell ref="M12:O12"/>
    <mergeCell ref="K13:L13"/>
    <mergeCell ref="M13:O13"/>
    <mergeCell ref="E2:K2"/>
    <mergeCell ref="E3:F3"/>
    <mergeCell ref="I3:K3"/>
    <mergeCell ref="O3:Q4"/>
    <mergeCell ref="F5:H5"/>
    <mergeCell ref="I5:J5"/>
    <mergeCell ref="K5:L5"/>
    <mergeCell ref="O5:S5"/>
  </mergeCells>
  <dataValidations count="5">
    <dataValidation type="list" allowBlank="1" showInputMessage="1" showErrorMessage="1" sqref="O9" xr:uid="{62CBAC72-DD6D-4CB8-AFC4-B9EDAEE39EE4}">
      <formula1>DGRC</formula1>
    </dataValidation>
    <dataValidation type="list" allowBlank="1" showInputMessage="1" showErrorMessage="1" sqref="Q9" xr:uid="{E96B5806-4DCE-4D7D-997C-0A4F4CF55490}">
      <formula1>vh</formula1>
    </dataValidation>
    <dataValidation type="list" allowBlank="1" showInputMessage="1" showErrorMessage="1" sqref="K9:M9 S13 R9:S9" xr:uid="{0DAC8546-CFA7-4E2F-9BF9-D6812AB71909}">
      <formula1>GD</formula1>
    </dataValidation>
    <dataValidation type="list" allowBlank="1" showInputMessage="1" showErrorMessage="1" sqref="P9" xr:uid="{6E12D5A3-420E-4C4E-A0D6-6FF30DC260C9}">
      <formula1>PM</formula1>
    </dataValidation>
    <dataValidation type="list" allowBlank="1" showInputMessage="1" showErrorMessage="1" sqref="I9" xr:uid="{D5E3FB1D-653F-4ABD-BF0C-D7FA14B0485D}">
      <formula1>MP</formula1>
    </dataValidation>
  </dataValidations>
  <hyperlinks>
    <hyperlink ref="E1" location="'ETFC Profilages'!H36" display="Retour Synthèse" xr:uid="{078E5C07-C58C-47FC-92A2-1F83DCBB3E0E}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8" orientation="landscape" r:id="rId1"/>
  <drawing r:id="rId2"/>
  <legacyDrawingHF r:id="rId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E057A0-6F77-49CA-A529-55D7AD4A2A99}">
  <sheetPr codeName="Feuil11">
    <pageSetUpPr fitToPage="1"/>
  </sheetPr>
  <dimension ref="D1:U31"/>
  <sheetViews>
    <sheetView workbookViewId="0">
      <selection activeCell="E1" sqref="E1"/>
    </sheetView>
  </sheetViews>
  <sheetFormatPr baseColWidth="10" defaultColWidth="10.85546875" defaultRowHeight="18.75" x14ac:dyDescent="0.25"/>
  <cols>
    <col min="1" max="3" width="3.28515625" customWidth="1"/>
    <col min="4" max="4" width="4.7109375" customWidth="1"/>
    <col min="5" max="5" width="15" customWidth="1"/>
    <col min="6" max="6" width="15.85546875" style="1" customWidth="1"/>
    <col min="7" max="7" width="1.5703125" style="1" customWidth="1"/>
    <col min="8" max="8" width="7.5703125" customWidth="1"/>
    <col min="9" max="9" width="8.7109375" customWidth="1"/>
    <col min="10" max="10" width="1.7109375" customWidth="1"/>
    <col min="11" max="11" width="12.7109375" customWidth="1"/>
    <col min="13" max="13" width="10.7109375" customWidth="1"/>
    <col min="14" max="14" width="1.7109375" customWidth="1"/>
    <col min="15" max="15" width="12.85546875" customWidth="1"/>
    <col min="16" max="16" width="10.85546875" customWidth="1"/>
    <col min="17" max="17" width="12.140625" customWidth="1"/>
    <col min="18" max="19" width="11.42578125" customWidth="1"/>
    <col min="20" max="20" width="1.85546875" customWidth="1"/>
    <col min="21" max="21" width="15.85546875" customWidth="1"/>
  </cols>
  <sheetData>
    <row r="1" spans="4:21" ht="19.5" thickBot="1" x14ac:dyDescent="0.3">
      <c r="E1" s="74" t="s">
        <v>150</v>
      </c>
    </row>
    <row r="2" spans="4:21" ht="24" thickBot="1" x14ac:dyDescent="0.3">
      <c r="E2" s="128" t="str">
        <f>CONCATENATE(F5,"  ",K5)</f>
        <v>ELEOUET  Allan</v>
      </c>
      <c r="F2" s="129"/>
      <c r="G2" s="129"/>
      <c r="H2" s="129"/>
      <c r="I2" s="129"/>
      <c r="J2" s="129"/>
      <c r="K2" s="130"/>
    </row>
    <row r="3" spans="4:21" ht="24" thickBot="1" x14ac:dyDescent="0.4">
      <c r="E3" s="134" t="str">
        <f>CONCATENATE(E9," - ",E13)</f>
        <v xml:space="preserve"> - </v>
      </c>
      <c r="F3" s="135"/>
      <c r="G3"/>
      <c r="H3" s="15"/>
      <c r="I3" s="136" t="str">
        <f>CONCATENATE(F10," - ",F13)</f>
        <v xml:space="preserve"> - </v>
      </c>
      <c r="J3" s="137"/>
      <c r="K3" s="138"/>
      <c r="O3" s="122" t="s">
        <v>129</v>
      </c>
      <c r="P3" s="123"/>
      <c r="Q3" s="124"/>
    </row>
    <row r="4" spans="4:21" ht="7.5" customHeight="1" thickBot="1" x14ac:dyDescent="0.4">
      <c r="F4"/>
      <c r="G4"/>
      <c r="M4" s="17"/>
      <c r="N4" s="17"/>
      <c r="O4" s="125"/>
      <c r="P4" s="126"/>
      <c r="Q4" s="127"/>
    </row>
    <row r="5" spans="4:21" ht="31.5" customHeight="1" thickBot="1" x14ac:dyDescent="0.3">
      <c r="E5" s="3" t="s">
        <v>42</v>
      </c>
      <c r="F5" s="131" t="s">
        <v>34</v>
      </c>
      <c r="G5" s="132"/>
      <c r="H5" s="133"/>
      <c r="I5" s="139" t="s">
        <v>43</v>
      </c>
      <c r="J5" s="140"/>
      <c r="K5" s="131" t="s">
        <v>165</v>
      </c>
      <c r="L5" s="133"/>
      <c r="O5" s="119" t="str">
        <f>IF(H9="","",IF(H9="Ui",CONCATENATE("Analyser, Détails / ",U5),IF(H9="Ue",CONCATENATE("Organiser, Cadrer / ",U5),IF(H9="Ai",CONCATENATE("s'Appuyer, se Souvenir / ",U5),IF(H9="Ae",CONCATENATE("Tenter, Faire / ",U5),IF(H9="Ri",CONCATENATE("Ressentir, Valoriser / ",U5),IF(H9="Re",CONCATENATE("Concilier, Harmoniser / ",U5),IF(H9="Ci",CONCATENATE("s'Imposer, Progresser / ",U5),IF(H9="Ce",CONCATENATE("Imposer, Vaincre / ",U5),IF(H9="Pi",CONCATENATE("Imaginer, Prévoir / ",U5),IF(H9="Pe",CONCATENATE("Explorer, Improviser / ",U5),"Erreur")))))))))))</f>
        <v/>
      </c>
      <c r="P5" s="120"/>
      <c r="Q5" s="120"/>
      <c r="R5" s="120"/>
      <c r="S5" s="121"/>
      <c r="U5" s="28" t="str">
        <f>IF(H9="","",IF(H9="Ui",'REF LIST'!H6,IF(H9="Ue",'REF LIST'!H7,IF(H9="Ai",'REF LIST'!H8,IF(H9="Ae",'REF LIST'!H9,IF(H9="Ri",'REF LIST'!H10,IF(H9="Re",'REF LIST'!H11,IF(H9="Ci",'REF LIST'!H12,IF(H9="Ce",'REF LIST'!H13,IF(H9="Pi",'REF LIST'!H14,IF(H9="Pe",'REF LIST'!H15,"Erreur")))))))))))</f>
        <v/>
      </c>
    </row>
    <row r="6" spans="4:21" ht="63.75" customHeight="1" thickBot="1" x14ac:dyDescent="0.3">
      <c r="E6" s="46" t="s">
        <v>136</v>
      </c>
      <c r="F6" s="165" t="s">
        <v>171</v>
      </c>
      <c r="G6" s="132"/>
      <c r="H6" s="133"/>
      <c r="I6" s="141" t="s">
        <v>44</v>
      </c>
      <c r="J6" s="142"/>
      <c r="K6" s="131">
        <v>9</v>
      </c>
      <c r="L6" s="133"/>
      <c r="O6" s="119" t="str">
        <f>IF(I9="","",IF(I9="Ui",CONCATENATE("Analyser, Détails / ",U6),IF(I9="Ue",CONCATENATE("Organiser, Cadrer / ",U6),IF(I9="Ai",CONCATENATE("s'Appuyer, se Souvenir / ",U6),IF(I9="Ae",CONCATENATE("Tenter, Faire / ",U6),IF(I9="Ri",CONCATENATE("Ressentir, Valoriser / ",U6),IF(I9="Re",CONCATENATE("Concilier, Harmoniser / ",U6),IF(I9="Ci",CONCATENATE("s'Imposer, Progresser / ",U6),IF(I9="Ce",CONCATENATE("Imposer, Vaincre / ",U6),IF(I9="Pi",CONCATENATE("Imaginer, Prévoir / ",U6),IF(I9="Pe",CONCATENATE("Explorer, Improviser / ",U6),"Erreur")))))))))))</f>
        <v/>
      </c>
      <c r="P6" s="120"/>
      <c r="Q6" s="120"/>
      <c r="R6" s="120"/>
      <c r="S6" s="121"/>
      <c r="U6" s="28" t="str">
        <f>IF(I9="","",IF(I9="Ui",'REF LIST'!H6,IF(I9="Ue",'REF LIST'!H7,IF(I9="Ai",'REF LIST'!H8,IF(I9="Ae",'REF LIST'!H9,IF(I9="Ri",'REF LIST'!H10,IF(I9="Re",'REF LIST'!H11,IF(I9="Ci",'REF LIST'!H12,IF(I9="Ce",'REF LIST'!H13,IF(I9="Pi",'REF LIST'!H14,IF(I9="Pe",'REF LIST'!H15,"Erreur")))))))))))</f>
        <v/>
      </c>
    </row>
    <row r="7" spans="4:21" ht="11.25" customHeight="1" thickBot="1" x14ac:dyDescent="0.3"/>
    <row r="8" spans="4:21" ht="60.75" thickTop="1" x14ac:dyDescent="0.25">
      <c r="E8" s="53" t="s">
        <v>77</v>
      </c>
      <c r="F8" s="54" t="s">
        <v>135</v>
      </c>
      <c r="G8" s="27"/>
      <c r="H8" s="50" t="s">
        <v>27</v>
      </c>
      <c r="I8" s="51" t="s">
        <v>28</v>
      </c>
      <c r="J8" s="21"/>
      <c r="K8" s="47" t="s">
        <v>78</v>
      </c>
      <c r="L8" s="48" t="s">
        <v>79</v>
      </c>
      <c r="M8" s="49" t="s">
        <v>15</v>
      </c>
      <c r="O8" s="52" t="s">
        <v>80</v>
      </c>
      <c r="P8" s="60" t="s">
        <v>147</v>
      </c>
      <c r="Q8" s="60" t="s">
        <v>148</v>
      </c>
      <c r="R8" s="60" t="s">
        <v>139</v>
      </c>
      <c r="S8" s="58" t="s">
        <v>146</v>
      </c>
      <c r="T8" s="27"/>
    </row>
    <row r="9" spans="4:21" ht="36" customHeight="1" x14ac:dyDescent="0.25">
      <c r="E9" s="66" t="str">
        <f>IF(AND(O9="",P9="",Q9="",S9=""),"",IF(AND(O9="D",P9="PMH",Q9="V",R9="G",S9="D"),"D4",IF(AND(O9="D",P9="PMH",Q9="H",R9="D",S9="G"),"D2",IF(AND(O9="D",P9="PMH",Q9="V",R9="G",S9="G"),"D1",IF(AND(O9="D",P9="PMH",Q9="H",R9="D",S9="D"),"D3",IF(AND(O9="G",P9="PMB",Q9="V",R9="D",S9="D"),"G4",IF(AND(O9="G",P9="PMB",Q9="H",R9="G",S9="G"),"G2",IF(AND(O9="G",P9="PMB",Q9="V",R9="D",S9="G"),"G1",IF(AND(O9="G",P9="PMB",Q9="H",R9="G",S9="D"),"G3",IF(AND(O9="R",P9="PMH",Q9="V",R9="D",S9="D"),"R4",IF(AND(O9="R",P9="PMH",Q9="H",R9="G",S9="G"),"R2",IF(AND(O9="R",P9="PMH",Q9="V",R9="D",S9="G"),"R1",IF(AND(O9="R",P9="PMH",Q9="H",R9="G",S9="D"),"R3",IF(AND(O9="C",P9="PMB",Q9="V",R9="G",S9="D"),"C4",IF(AND(O9="C",P9="PMB",Q9="H",R9="D",S9="G"),"C2",IF(AND(O9="C",P9="PMB",Q9="V",R9="G",S9="G"),"C1",IF(AND(O9="C",P9="PMB",Q9="H",R9="D",S9="D"),"C3","Erreur")))))))))))))))))</f>
        <v/>
      </c>
      <c r="F9" s="38"/>
      <c r="G9" s="27"/>
      <c r="H9" s="149"/>
      <c r="I9" s="151"/>
      <c r="J9" s="21"/>
      <c r="K9" s="153"/>
      <c r="L9" s="155"/>
      <c r="M9" s="157"/>
      <c r="O9" s="31"/>
      <c r="P9" s="32"/>
      <c r="Q9" s="32"/>
      <c r="R9" s="32"/>
      <c r="S9" s="59"/>
      <c r="T9" s="16"/>
    </row>
    <row r="10" spans="4:21" ht="36" customHeight="1" x14ac:dyDescent="0.25">
      <c r="E10" s="38"/>
      <c r="F10" s="20" t="str">
        <f>IF(E9="","",IF(E9='REF LIST'!B6,'REF LIST'!D6,IF(E9='REF LIST'!B7,'REF LIST'!D7,IF(E9='REF LIST'!B8,'REF LIST'!D8,IF(E9='REF LIST'!B9,'REF LIST'!D9,IF(E9='REF LIST'!B10,'REF LIST'!D10,IF(E9='REF LIST'!B11,'REF LIST'!D11,IF(E9='REF LIST'!B12,'REF LIST'!D12,IF(E9='REF LIST'!B13,'REF LIST'!D13,IF(E9='REF LIST'!B14,'REF LIST'!D14,IF(E9='REF LIST'!B15,'REF LIST'!D15,IF(E9='REF LIST'!B16,'REF LIST'!D16,IF(E9='REF LIST'!B17,'REF LIST'!D17,IF(E9='REF LIST'!B18,'REF LIST'!D18,IF(E9='REF LIST'!B19,'REF LIST'!D19,IF(E9='REF LIST'!B20,'REF LIST'!D20,IF(E9='REF LIST'!B21,'REF LIST'!D21,"Erreur")))))))))))))))))</f>
        <v/>
      </c>
      <c r="G10" s="27"/>
      <c r="H10" s="150"/>
      <c r="I10" s="152"/>
      <c r="J10" s="21"/>
      <c r="K10" s="154"/>
      <c r="L10" s="156"/>
      <c r="M10" s="158"/>
      <c r="O10" s="69" t="str">
        <f>IF(O9="","",IF(O9="R","D",IF(O9="D","R",IF(O9="C","G",IF(O9="G","C","Erreur")))))</f>
        <v/>
      </c>
      <c r="P10" s="67" t="str">
        <f>IF(P9="","",IF(P9="PMH","PMB",IF(P9="PMB","PMH","Erreur")))</f>
        <v/>
      </c>
      <c r="Q10" s="70" t="str">
        <f>IF(Q9="","",IF(Q9="H","H",IF(Q9="V","V","Erreur")))</f>
        <v/>
      </c>
      <c r="R10" s="67" t="str">
        <f>IF(R9="","",INDEX('REF LIST'!$O$5:$P$20,MATCH(ELEOUET!F10,'REF LIST'!$O$5:$O$20,0),2))</f>
        <v/>
      </c>
      <c r="S10" s="68" t="str">
        <f>IF(S9="","",IF(S9="G","D",IF(S9="D","G","Erreur")))</f>
        <v/>
      </c>
      <c r="T10" s="16"/>
    </row>
    <row r="11" spans="4:21" ht="15.75" thickBot="1" x14ac:dyDescent="0.3">
      <c r="F11"/>
      <c r="G11"/>
    </row>
    <row r="12" spans="4:21" ht="46.5" thickTop="1" thickBot="1" x14ac:dyDescent="0.3">
      <c r="E12" s="55" t="s">
        <v>76</v>
      </c>
      <c r="F12" s="56" t="s">
        <v>134</v>
      </c>
      <c r="G12" s="27"/>
      <c r="K12" s="159" t="str">
        <f>E12</f>
        <v>Profil MBTI 
Principal</v>
      </c>
      <c r="L12" s="160"/>
      <c r="M12" s="161" t="str">
        <f>F12</f>
        <v>Profil MBTI
Complémentaire</v>
      </c>
      <c r="N12" s="160"/>
      <c r="O12" s="162"/>
      <c r="R12" s="44"/>
      <c r="S12" s="57" t="s">
        <v>138</v>
      </c>
    </row>
    <row r="13" spans="4:21" ht="33.75" customHeight="1" x14ac:dyDescent="0.25">
      <c r="E13" s="29" t="str">
        <f>IF(E9="","",IF(E9='REF LIST'!B6,'REF LIST'!C6,IF(E9='REF LIST'!B7,'REF LIST'!C7,IF(E9='REF LIST'!B8,'REF LIST'!C8,IF(E9='REF LIST'!B9,'REF LIST'!C9,IF(E9='REF LIST'!B10,'REF LIST'!C10,IF(E9='REF LIST'!B11,'REF LIST'!C11,IF(E9='REF LIST'!B12,'REF LIST'!C12,IF(E9='REF LIST'!B13,'REF LIST'!C13,IF(E9='REF LIST'!B14,'REF LIST'!C14,IF(E9='REF LIST'!B15,'REF LIST'!C15,IF(E9='REF LIST'!B16,'REF LIST'!C16,IF(E9='REF LIST'!B17,'REF LIST'!C17,IF(E9='REF LIST'!B18,'REF LIST'!C18,IF(E9='REF LIST'!B19,'REF LIST'!C19,IF(E9='REF LIST'!B20,'REF LIST'!C20,IF(E9='REF LIST'!B21,'REF LIST'!C21,"Erreur")))))))))))))))))</f>
        <v/>
      </c>
      <c r="F13" s="30" t="str">
        <f>IF(E9="","",IF(E9='REF LIST'!B6,'REF LIST'!E6,IF(E9='REF LIST'!B7,'REF LIST'!E7,IF(E9='REF LIST'!B8,'REF LIST'!E8,IF(E9='REF LIST'!B9,'REF LIST'!E9,IF(E9='REF LIST'!B10,'REF LIST'!E10,IF(E9='REF LIST'!B11,'REF LIST'!E11,IF(E9='REF LIST'!B12,'REF LIST'!E12,IF(E9='REF LIST'!B13,'REF LIST'!E13,IF(E9='REF LIST'!B14,'REF LIST'!E14,IF(E9='REF LIST'!B15,'REF LIST'!E15,IF(E9='REF LIST'!B16,'REF LIST'!E16,IF(E9='REF LIST'!B17,'REF LIST'!E17,IF(E9='REF LIST'!B18,'REF LIST'!E18,IF(E9='REF LIST'!B19,'REF LIST'!E19,IF(E9='REF LIST'!B20,'REF LIST'!E20,IF(E9='REF LIST'!B21,'REF LIST'!E21,"Erreur")))))))))))))))))</f>
        <v/>
      </c>
      <c r="G13" s="38"/>
      <c r="K13" s="108" t="str">
        <f>E13</f>
        <v/>
      </c>
      <c r="L13" s="109"/>
      <c r="M13" s="110" t="str">
        <f>F13</f>
        <v/>
      </c>
      <c r="N13" s="111"/>
      <c r="O13" s="112"/>
      <c r="R13" s="44"/>
      <c r="S13" s="143"/>
    </row>
    <row r="14" spans="4:21" ht="6.75" customHeight="1" thickBot="1" x14ac:dyDescent="0.3">
      <c r="F14"/>
      <c r="G14" s="39"/>
      <c r="S14" s="144"/>
    </row>
    <row r="15" spans="4:21" ht="33.75" customHeight="1" x14ac:dyDescent="0.25">
      <c r="D15" s="3">
        <v>1</v>
      </c>
      <c r="E15" s="61" t="str">
        <f>IF(E13="","",INDEX('REF LIST'!$T$5:$X$20,MATCH(ELEOUET!E$13,'REF LIST'!$T$5:$T$20,0),2))</f>
        <v/>
      </c>
      <c r="F15" s="33" t="str">
        <f>IF(F13="","",INDEX('REF LIST'!$T$5:$X$20,MATCH(ELEOUET!F$13,'REF LIST'!$T$5:$T$20,0),2))</f>
        <v/>
      </c>
      <c r="G15" s="40"/>
      <c r="H15" s="106" t="s">
        <v>131</v>
      </c>
      <c r="I15" s="107"/>
      <c r="K15" s="113" t="str">
        <f>IF(K13="","",INDEX('REF LIST'!$AA$6:$AB$13,MATCH(ELEOUET!E15,'REF LIST'!$AA$6:$AA$13,0),2))</f>
        <v/>
      </c>
      <c r="L15" s="114"/>
      <c r="M15" s="114" t="str">
        <f>IF(M13="","",INDEX('REF LIST'!$AA$6:$AB$13,MATCH(ELEOUET!F15,'REF LIST'!$AA$6:$AA$13,0),2))</f>
        <v/>
      </c>
      <c r="N15" s="114"/>
      <c r="O15" s="163"/>
      <c r="Q15" s="44"/>
      <c r="R15" s="44"/>
      <c r="S15" s="44"/>
    </row>
    <row r="16" spans="4:21" ht="33.75" customHeight="1" x14ac:dyDescent="0.25">
      <c r="D16" s="3">
        <v>2</v>
      </c>
      <c r="E16" s="62" t="str">
        <f>IF(E13="","",INDEX('REF LIST'!$T$5:$X$20,MATCH(ELEOUET!E$13,'REF LIST'!$T$5:$T$20,0),3))</f>
        <v/>
      </c>
      <c r="F16" s="35" t="str">
        <f>IF(F13="","",INDEX('REF LIST'!$T$5:$X$20,MATCH(ELEOUET!F$13,'REF LIST'!$T$5:$T$20,0),3))</f>
        <v/>
      </c>
      <c r="G16" s="41"/>
      <c r="H16" s="106" t="s">
        <v>133</v>
      </c>
      <c r="I16" s="107"/>
      <c r="K16" s="115" t="str">
        <f>IF(K13="","",INDEX('REF LIST'!$AA$6:$AB$13,MATCH(ELEOUET!E16,'REF LIST'!$AA$6:$AA$13,0),2))</f>
        <v/>
      </c>
      <c r="L16" s="116"/>
      <c r="M16" s="118" t="str">
        <f>IF(M13="","",INDEX('REF LIST'!$AA$6:$AB$13,MATCH(ELEOUET!F16,'REF LIST'!$AA$6:$AA$13,0),2))</f>
        <v/>
      </c>
      <c r="N16" s="118"/>
      <c r="O16" s="164"/>
      <c r="Q16" s="44"/>
      <c r="R16" s="44"/>
      <c r="S16" s="44"/>
    </row>
    <row r="17" spans="4:19" ht="33.75" customHeight="1" x14ac:dyDescent="0.25">
      <c r="D17" s="3">
        <v>3</v>
      </c>
      <c r="E17" s="63" t="str">
        <f>IF(E13="","",INDEX('REF LIST'!$T$5:$X$20,MATCH(ELEOUET!E$13,'REF LIST'!$T$5:$T$20,0),4))</f>
        <v/>
      </c>
      <c r="F17" s="35" t="str">
        <f>IF(F13="","",INDEX('REF LIST'!$T$5:$X$20,MATCH(ELEOUET!F$13,'REF LIST'!$T$5:$T$20,0),4))</f>
        <v/>
      </c>
      <c r="G17" s="41"/>
      <c r="H17" s="106" t="s">
        <v>130</v>
      </c>
      <c r="I17" s="107"/>
      <c r="K17" s="117" t="str">
        <f>IF(K13="","",INDEX('REF LIST'!$AA$6:$AB$13,MATCH(ELEOUET!E17,'REF LIST'!$AA$6:$AA$13,0),2))</f>
        <v/>
      </c>
      <c r="L17" s="118"/>
      <c r="M17" s="118" t="str">
        <f>IF(M13="","",INDEX('REF LIST'!$AA$6:$AB$13,MATCH(ELEOUET!F17,'REF LIST'!$AA$6:$AA$13,0),2))</f>
        <v/>
      </c>
      <c r="N17" s="118"/>
      <c r="O17" s="164"/>
      <c r="Q17" s="44"/>
      <c r="R17" s="44"/>
      <c r="S17" s="44"/>
    </row>
    <row r="18" spans="4:19" ht="33.75" customHeight="1" thickBot="1" x14ac:dyDescent="0.3">
      <c r="D18" s="3">
        <v>4</v>
      </c>
      <c r="E18" s="64" t="str">
        <f>IF(E13="","",INDEX('REF LIST'!$T$5:$X$20,MATCH(ELEOUET!E$13,'REF LIST'!$T$5:$T$20,0),5))</f>
        <v/>
      </c>
      <c r="F18" s="36" t="str">
        <f>IF(F13="","",INDEX('REF LIST'!$T$5:$X$20,MATCH(ELEOUET!F$13,'REF LIST'!$T$5:$T$20,0),5))</f>
        <v/>
      </c>
      <c r="G18" s="42"/>
      <c r="H18" s="106" t="s">
        <v>132</v>
      </c>
      <c r="I18" s="107"/>
      <c r="K18" s="146" t="str">
        <f>IF(K13="","",INDEX('REF LIST'!$AA$6:$AB$13,MATCH(ELEOUET!E18,'REF LIST'!$AA$6:$AA$13,0),2))</f>
        <v/>
      </c>
      <c r="L18" s="147"/>
      <c r="M18" s="147" t="str">
        <f>IF(M13="","",INDEX('REF LIST'!$AA$6:$AB$13,MATCH(ELEOUET!F18,'REF LIST'!$AA$6:$AA$13,0),2))</f>
        <v/>
      </c>
      <c r="N18" s="147"/>
      <c r="O18" s="148"/>
      <c r="Q18" s="44"/>
      <c r="R18" s="44"/>
      <c r="S18" s="44"/>
    </row>
    <row r="19" spans="4:19" ht="6" customHeight="1" x14ac:dyDescent="0.25">
      <c r="D19" s="1"/>
      <c r="F19"/>
      <c r="G19"/>
    </row>
    <row r="20" spans="4:19" ht="33.75" customHeight="1" thickBot="1" x14ac:dyDescent="0.3">
      <c r="D20" s="3">
        <v>8</v>
      </c>
      <c r="E20" s="64" t="str">
        <f>IF(E13="","",INDEX('REF LIST'!$T$5:$Y$20,MATCH(ELEOUET!E$13,'REF LIST'!$T$5:$T$20,0),6))</f>
        <v/>
      </c>
      <c r="F20" s="36" t="str">
        <f>IF(F13="","",INDEX('REF LIST'!$T$5:$Y$20,MATCH(ELEOUET!F$13,'REF LIST'!$T$5:$T$20,0),6))</f>
        <v/>
      </c>
      <c r="G20" s="42"/>
      <c r="H20" s="145" t="s">
        <v>140</v>
      </c>
      <c r="I20" s="107"/>
      <c r="K20" s="146" t="str">
        <f>IF(K13="","",INDEX('REF LIST'!$AA$6:$AB$13,MATCH(ELEOUET!E20,'REF LIST'!$AA$6:$AA$13,0),2))</f>
        <v/>
      </c>
      <c r="L20" s="147"/>
      <c r="M20" s="147" t="str">
        <f>IF(M13="","",INDEX('REF LIST'!$AA$6:$AB$13,MATCH(ELEOUET!F20,'REF LIST'!$AA$6:$AA$13,0),2))</f>
        <v/>
      </c>
      <c r="N20" s="147"/>
      <c r="O20" s="148"/>
      <c r="Q20" s="44"/>
      <c r="R20" s="44"/>
      <c r="S20" s="44"/>
    </row>
    <row r="21" spans="4:19" ht="15.75" thickBot="1" x14ac:dyDescent="0.3">
      <c r="F21"/>
      <c r="G21"/>
    </row>
    <row r="22" spans="4:19" ht="15.75" thickBot="1" x14ac:dyDescent="0.3">
      <c r="E22" s="25" t="s">
        <v>81</v>
      </c>
      <c r="F22"/>
      <c r="G22"/>
    </row>
    <row r="23" spans="4:19" ht="127.5" customHeight="1" thickBot="1" x14ac:dyDescent="0.3"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4"/>
    </row>
    <row r="24" spans="4:19" ht="42" customHeight="1" x14ac:dyDescent="0.25">
      <c r="F24" s="71" t="s">
        <v>145</v>
      </c>
      <c r="G24"/>
      <c r="Q24" s="72" t="s">
        <v>145</v>
      </c>
      <c r="R24" s="72"/>
    </row>
    <row r="25" spans="4:19" ht="15" x14ac:dyDescent="0.25">
      <c r="F25"/>
      <c r="G25"/>
    </row>
    <row r="26" spans="4:19" ht="15" x14ac:dyDescent="0.25">
      <c r="F26"/>
      <c r="G26"/>
    </row>
    <row r="27" spans="4:19" ht="15" x14ac:dyDescent="0.25">
      <c r="F27"/>
      <c r="G27"/>
    </row>
    <row r="28" spans="4:19" ht="15" x14ac:dyDescent="0.25">
      <c r="F28"/>
      <c r="G28"/>
    </row>
    <row r="29" spans="4:19" ht="15" x14ac:dyDescent="0.25">
      <c r="F29"/>
      <c r="G29"/>
    </row>
    <row r="30" spans="4:19" ht="15" x14ac:dyDescent="0.25">
      <c r="F30"/>
      <c r="G30"/>
    </row>
    <row r="31" spans="4:19" ht="15" x14ac:dyDescent="0.25">
      <c r="F31"/>
      <c r="G31"/>
    </row>
  </sheetData>
  <mergeCells count="37">
    <mergeCell ref="H18:I18"/>
    <mergeCell ref="K18:L18"/>
    <mergeCell ref="M18:O18"/>
    <mergeCell ref="H20:I20"/>
    <mergeCell ref="K20:L20"/>
    <mergeCell ref="M20:O20"/>
    <mergeCell ref="S13:S14"/>
    <mergeCell ref="H16:I16"/>
    <mergeCell ref="K16:L16"/>
    <mergeCell ref="M16:O16"/>
    <mergeCell ref="H17:I17"/>
    <mergeCell ref="K17:L17"/>
    <mergeCell ref="M17:O17"/>
    <mergeCell ref="H15:I15"/>
    <mergeCell ref="K15:L15"/>
    <mergeCell ref="M15:O15"/>
    <mergeCell ref="F6:H6"/>
    <mergeCell ref="I6:J6"/>
    <mergeCell ref="K6:L6"/>
    <mergeCell ref="O6:S6"/>
    <mergeCell ref="H9:H10"/>
    <mergeCell ref="I9:I10"/>
    <mergeCell ref="K9:K10"/>
    <mergeCell ref="L9:L10"/>
    <mergeCell ref="M9:M10"/>
    <mergeCell ref="K12:L12"/>
    <mergeCell ref="M12:O12"/>
    <mergeCell ref="K13:L13"/>
    <mergeCell ref="M13:O13"/>
    <mergeCell ref="E2:K2"/>
    <mergeCell ref="E3:F3"/>
    <mergeCell ref="I3:K3"/>
    <mergeCell ref="O3:Q4"/>
    <mergeCell ref="F5:H5"/>
    <mergeCell ref="I5:J5"/>
    <mergeCell ref="K5:L5"/>
    <mergeCell ref="O5:S5"/>
  </mergeCells>
  <dataValidations count="5">
    <dataValidation type="list" allowBlank="1" showInputMessage="1" showErrorMessage="1" sqref="O9" xr:uid="{1501BA58-B129-4027-8F82-C62793118420}">
      <formula1>DGRC</formula1>
    </dataValidation>
    <dataValidation type="list" allowBlank="1" showInputMessage="1" showErrorMessage="1" sqref="Q9" xr:uid="{4C4019BC-1FA9-4DB7-8E51-6CB327FCC483}">
      <formula1>vh</formula1>
    </dataValidation>
    <dataValidation type="list" allowBlank="1" showInputMessage="1" showErrorMessage="1" sqref="K9:M9 S13 R9:S9" xr:uid="{6CB3AB72-A322-4E1C-BF52-BE5FA6EF3F62}">
      <formula1>GD</formula1>
    </dataValidation>
    <dataValidation type="list" allowBlank="1" showInputMessage="1" showErrorMessage="1" sqref="P9" xr:uid="{F7260D25-9787-4CFC-A349-B3D5F299794A}">
      <formula1>PM</formula1>
    </dataValidation>
    <dataValidation type="list" allowBlank="1" showInputMessage="1" showErrorMessage="1" sqref="I9" xr:uid="{B7B12D63-F290-4B7E-870C-3BEE1973903B}">
      <formula1>MP</formula1>
    </dataValidation>
  </dataValidations>
  <hyperlinks>
    <hyperlink ref="E1" location="'ETFC Profilages'!H38" display="Retour Synthèse" xr:uid="{7CF3D4FC-910C-401D-A3D7-B5EA481D740D}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5" orientation="landscape" r:id="rId1"/>
  <drawing r:id="rId2"/>
  <legacyDrawingHF r:id="rId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140C96-16C9-4EE7-A6F9-C1181FD5FDCD}">
  <sheetPr codeName="Feuil13">
    <pageSetUpPr fitToPage="1"/>
  </sheetPr>
  <dimension ref="D1:U31"/>
  <sheetViews>
    <sheetView workbookViewId="0">
      <selection activeCell="E1" sqref="E1"/>
    </sheetView>
  </sheetViews>
  <sheetFormatPr baseColWidth="10" defaultColWidth="10.85546875" defaultRowHeight="18.75" x14ac:dyDescent="0.25"/>
  <cols>
    <col min="1" max="3" width="3.28515625" customWidth="1"/>
    <col min="4" max="4" width="4.7109375" customWidth="1"/>
    <col min="5" max="5" width="15" customWidth="1"/>
    <col min="6" max="6" width="15.85546875" style="1" customWidth="1"/>
    <col min="7" max="7" width="1.5703125" style="1" customWidth="1"/>
    <col min="8" max="8" width="7.5703125" customWidth="1"/>
    <col min="9" max="9" width="8.7109375" customWidth="1"/>
    <col min="10" max="10" width="1.7109375" customWidth="1"/>
    <col min="11" max="11" width="12.7109375" customWidth="1"/>
    <col min="13" max="13" width="10.7109375" customWidth="1"/>
    <col min="14" max="14" width="1.7109375" customWidth="1"/>
    <col min="15" max="15" width="12.85546875" customWidth="1"/>
    <col min="16" max="16" width="10.85546875" customWidth="1"/>
    <col min="17" max="17" width="12.140625" customWidth="1"/>
    <col min="18" max="19" width="11.42578125" customWidth="1"/>
    <col min="20" max="20" width="1.85546875" customWidth="1"/>
    <col min="21" max="21" width="15.85546875" customWidth="1"/>
  </cols>
  <sheetData>
    <row r="1" spans="4:21" ht="19.5" thickBot="1" x14ac:dyDescent="0.3">
      <c r="E1" s="74" t="s">
        <v>150</v>
      </c>
    </row>
    <row r="2" spans="4:21" ht="24" thickBot="1" x14ac:dyDescent="0.3">
      <c r="E2" s="128" t="str">
        <f>CONCATENATE(F5,"  ",K5)</f>
        <v>MUNICHI  Hajdar</v>
      </c>
      <c r="F2" s="129"/>
      <c r="G2" s="129"/>
      <c r="H2" s="129"/>
      <c r="I2" s="129"/>
      <c r="J2" s="129"/>
      <c r="K2" s="130"/>
    </row>
    <row r="3" spans="4:21" ht="24" thickBot="1" x14ac:dyDescent="0.4">
      <c r="E3" s="134" t="str">
        <f>CONCATENATE(E9," - ",E13)</f>
        <v xml:space="preserve"> - </v>
      </c>
      <c r="F3" s="135"/>
      <c r="G3"/>
      <c r="H3" s="15"/>
      <c r="I3" s="136" t="str">
        <f>CONCATENATE(F10," - ",F13)</f>
        <v xml:space="preserve"> - </v>
      </c>
      <c r="J3" s="137"/>
      <c r="K3" s="138"/>
      <c r="O3" s="122" t="s">
        <v>129</v>
      </c>
      <c r="P3" s="123"/>
      <c r="Q3" s="124"/>
    </row>
    <row r="4" spans="4:21" ht="7.5" customHeight="1" thickBot="1" x14ac:dyDescent="0.4">
      <c r="F4"/>
      <c r="G4"/>
      <c r="M4" s="17"/>
      <c r="N4" s="17"/>
      <c r="O4" s="125"/>
      <c r="P4" s="126"/>
      <c r="Q4" s="127"/>
    </row>
    <row r="5" spans="4:21" ht="31.5" customHeight="1" thickBot="1" x14ac:dyDescent="0.3">
      <c r="E5" s="3" t="s">
        <v>42</v>
      </c>
      <c r="F5" s="131" t="s">
        <v>174</v>
      </c>
      <c r="G5" s="132"/>
      <c r="H5" s="133"/>
      <c r="I5" s="139" t="s">
        <v>43</v>
      </c>
      <c r="J5" s="140"/>
      <c r="K5" s="131" t="s">
        <v>173</v>
      </c>
      <c r="L5" s="133"/>
      <c r="O5" s="119" t="str">
        <f>IF(H9="","",IF(H9="Ui",CONCATENATE("Analyser, Détails / ",U5),IF(H9="Ue",CONCATENATE("Organiser, Cadrer / ",U5),IF(H9="Ai",CONCATENATE("s'Appuyer, se Souvenir / ",U5),IF(H9="Ae",CONCATENATE("Tenter, Faire / ",U5),IF(H9="Ri",CONCATENATE("Ressentir, Valoriser / ",U5),IF(H9="Re",CONCATENATE("Concilier, Harmoniser / ",U5),IF(H9="Ci",CONCATENATE("s'Imposer, Progresser / ",U5),IF(H9="Ce",CONCATENATE("Imposer, Vaincre / ",U5),IF(H9="Pi",CONCATENATE("Imaginer, Prévoir / ",U5),IF(H9="Pe",CONCATENATE("Explorer, Improviser / ",U5),"Erreur")))))))))))</f>
        <v/>
      </c>
      <c r="P5" s="120"/>
      <c r="Q5" s="120"/>
      <c r="R5" s="120"/>
      <c r="S5" s="121"/>
      <c r="U5" s="28" t="str">
        <f>IF(H9="","",IF(H9="Ui",'REF LIST'!H6,IF(H9="Ue",'REF LIST'!H7,IF(H9="Ai",'REF LIST'!H8,IF(H9="Ae",'REF LIST'!H9,IF(H9="Ri",'REF LIST'!H10,IF(H9="Re",'REF LIST'!H11,IF(H9="Ci",'REF LIST'!H12,IF(H9="Ce",'REF LIST'!H13,IF(H9="Pi",'REF LIST'!H14,IF(H9="Pe",'REF LIST'!H15,"Erreur")))))))))))</f>
        <v/>
      </c>
    </row>
    <row r="6" spans="4:21" ht="31.5" customHeight="1" thickBot="1" x14ac:dyDescent="0.3">
      <c r="E6" s="46" t="s">
        <v>136</v>
      </c>
      <c r="F6" s="131" t="s">
        <v>175</v>
      </c>
      <c r="G6" s="132"/>
      <c r="H6" s="133"/>
      <c r="I6" s="141" t="s">
        <v>44</v>
      </c>
      <c r="J6" s="142"/>
      <c r="K6" s="131">
        <v>27</v>
      </c>
      <c r="L6" s="133"/>
      <c r="O6" s="119" t="str">
        <f>IF(I9="","",IF(I9="Ui",CONCATENATE("Analyser, Détails / ",U6),IF(I9="Ue",CONCATENATE("Organiser, Cadrer / ",U6),IF(I9="Ai",CONCATENATE("s'Appuyer, se Souvenir / ",U6),IF(I9="Ae",CONCATENATE("Tenter, Faire / ",U6),IF(I9="Ri",CONCATENATE("Ressentir, Valoriser / ",U6),IF(I9="Re",CONCATENATE("Concilier, Harmoniser / ",U6),IF(I9="Ci",CONCATENATE("s'Imposer, Progresser / ",U6),IF(I9="Ce",CONCATENATE("Imposer, Vaincre / ",U6),IF(I9="Pi",CONCATENATE("Imaginer, Prévoir / ",U6),IF(I9="Pe",CONCATENATE("Explorer, Improviser / ",U6),"Erreur")))))))))))</f>
        <v/>
      </c>
      <c r="P6" s="120"/>
      <c r="Q6" s="120"/>
      <c r="R6" s="120"/>
      <c r="S6" s="121"/>
      <c r="U6" s="28" t="str">
        <f>IF(I9="","",IF(I9="Ui",'REF LIST'!H6,IF(I9="Ue",'REF LIST'!H7,IF(I9="Ai",'REF LIST'!H8,IF(I9="Ae",'REF LIST'!H9,IF(I9="Ri",'REF LIST'!H10,IF(I9="Re",'REF LIST'!H11,IF(I9="Ci",'REF LIST'!H12,IF(I9="Ce",'REF LIST'!H13,IF(I9="Pi",'REF LIST'!H14,IF(I9="Pe",'REF LIST'!H15,"Erreur")))))))))))</f>
        <v/>
      </c>
    </row>
    <row r="7" spans="4:21" ht="11.25" customHeight="1" thickBot="1" x14ac:dyDescent="0.3"/>
    <row r="8" spans="4:21" ht="60.75" thickTop="1" x14ac:dyDescent="0.25">
      <c r="E8" s="53" t="s">
        <v>77</v>
      </c>
      <c r="F8" s="54" t="s">
        <v>135</v>
      </c>
      <c r="G8" s="27"/>
      <c r="H8" s="50" t="s">
        <v>27</v>
      </c>
      <c r="I8" s="51" t="s">
        <v>28</v>
      </c>
      <c r="J8" s="21"/>
      <c r="K8" s="47" t="s">
        <v>78</v>
      </c>
      <c r="L8" s="48" t="s">
        <v>79</v>
      </c>
      <c r="M8" s="49" t="s">
        <v>15</v>
      </c>
      <c r="O8" s="52" t="s">
        <v>80</v>
      </c>
      <c r="P8" s="60" t="s">
        <v>147</v>
      </c>
      <c r="Q8" s="60" t="s">
        <v>148</v>
      </c>
      <c r="R8" s="60" t="s">
        <v>139</v>
      </c>
      <c r="S8" s="58" t="s">
        <v>146</v>
      </c>
      <c r="T8" s="27"/>
    </row>
    <row r="9" spans="4:21" ht="36" customHeight="1" x14ac:dyDescent="0.25">
      <c r="E9" s="66" t="str">
        <f>IF(AND(O9="",P9="",Q9="",S9=""),"",IF(AND(O9="D",P9="PMH",Q9="V",R9="G",S9="D"),"D4",IF(AND(O9="D",P9="PMH",Q9="H",R9="D",S9="G"),"D2",IF(AND(O9="D",P9="PMH",Q9="V",R9="G",S9="G"),"D1",IF(AND(O9="D",P9="PMH",Q9="H",R9="D",S9="D"),"D3",IF(AND(O9="G",P9="PMB",Q9="V",R9="D",S9="D"),"G4",IF(AND(O9="G",P9="PMB",Q9="H",R9="G",S9="G"),"G2",IF(AND(O9="G",P9="PMB",Q9="V",R9="D",S9="G"),"G1",IF(AND(O9="G",P9="PMB",Q9="H",R9="G",S9="D"),"G3",IF(AND(O9="R",P9="PMH",Q9="V",R9="D",S9="D"),"R4",IF(AND(O9="R",P9="PMH",Q9="H",R9="G",S9="G"),"R2",IF(AND(O9="R",P9="PMH",Q9="V",R9="D",S9="G"),"R1",IF(AND(O9="R",P9="PMH",Q9="H",R9="G",S9="D"),"R3",IF(AND(O9="C",P9="PMB",Q9="V",R9="G",S9="D"),"C4",IF(AND(O9="C",P9="PMB",Q9="H",R9="D",S9="G"),"C2",IF(AND(O9="C",P9="PMB",Q9="V",R9="G",S9="G"),"C1",IF(AND(O9="C",P9="PMB",Q9="H",R9="D",S9="D"),"C3","Erreur")))))))))))))))))</f>
        <v/>
      </c>
      <c r="F9" s="38"/>
      <c r="G9" s="27"/>
      <c r="H9" s="149"/>
      <c r="I9" s="151"/>
      <c r="J9" s="21"/>
      <c r="K9" s="153"/>
      <c r="L9" s="155"/>
      <c r="M9" s="157"/>
      <c r="O9" s="31"/>
      <c r="P9" s="32"/>
      <c r="Q9" s="32"/>
      <c r="R9" s="32"/>
      <c r="S9" s="59"/>
      <c r="T9" s="16"/>
    </row>
    <row r="10" spans="4:21" ht="36" customHeight="1" x14ac:dyDescent="0.25">
      <c r="E10" s="38"/>
      <c r="F10" s="20" t="str">
        <f>IF(E9="","",IF(E9='REF LIST'!B6,'REF LIST'!D6,IF(E9='REF LIST'!B7,'REF LIST'!D7,IF(E9='REF LIST'!B8,'REF LIST'!D8,IF(E9='REF LIST'!B9,'REF LIST'!D9,IF(E9='REF LIST'!B10,'REF LIST'!D10,IF(E9='REF LIST'!B11,'REF LIST'!D11,IF(E9='REF LIST'!B12,'REF LIST'!D12,IF(E9='REF LIST'!B13,'REF LIST'!D13,IF(E9='REF LIST'!B14,'REF LIST'!D14,IF(E9='REF LIST'!B15,'REF LIST'!D15,IF(E9='REF LIST'!B16,'REF LIST'!D16,IF(E9='REF LIST'!B17,'REF LIST'!D17,IF(E9='REF LIST'!B18,'REF LIST'!D18,IF(E9='REF LIST'!B19,'REF LIST'!D19,IF(E9='REF LIST'!B20,'REF LIST'!D20,IF(E9='REF LIST'!B21,'REF LIST'!D21,"Erreur")))))))))))))))))</f>
        <v/>
      </c>
      <c r="G10" s="27"/>
      <c r="H10" s="150"/>
      <c r="I10" s="152"/>
      <c r="J10" s="21"/>
      <c r="K10" s="154"/>
      <c r="L10" s="156"/>
      <c r="M10" s="158"/>
      <c r="O10" s="69" t="str">
        <f>IF(O9="","",IF(O9="R","D",IF(O9="D","R",IF(O9="C","G",IF(O9="G","C","Erreur")))))</f>
        <v/>
      </c>
      <c r="P10" s="67" t="str">
        <f>IF(P9="","",IF(P9="PMH","PMB",IF(P9="PMB","PMH","Erreur")))</f>
        <v/>
      </c>
      <c r="Q10" s="70" t="str">
        <f>IF(Q9="","",IF(Q9="H","H",IF(Q9="V","V","Erreur")))</f>
        <v/>
      </c>
      <c r="R10" s="67" t="str">
        <f>IF(R9="","",INDEX('REF LIST'!$O$5:$P$20,MATCH(MUNICHI!F10,'REF LIST'!$O$5:$O$20,0),2))</f>
        <v/>
      </c>
      <c r="S10" s="68" t="str">
        <f>IF(S9="","",IF(S9="G","D",IF(S9="D","G","Erreur")))</f>
        <v/>
      </c>
      <c r="T10" s="16"/>
    </row>
    <row r="11" spans="4:21" ht="15.75" thickBot="1" x14ac:dyDescent="0.3">
      <c r="F11"/>
      <c r="G11"/>
    </row>
    <row r="12" spans="4:21" ht="46.5" thickTop="1" thickBot="1" x14ac:dyDescent="0.3">
      <c r="E12" s="55" t="s">
        <v>76</v>
      </c>
      <c r="F12" s="56" t="s">
        <v>134</v>
      </c>
      <c r="G12" s="27"/>
      <c r="K12" s="159" t="str">
        <f>E12</f>
        <v>Profil MBTI 
Principal</v>
      </c>
      <c r="L12" s="160"/>
      <c r="M12" s="161" t="str">
        <f>F12</f>
        <v>Profil MBTI
Complémentaire</v>
      </c>
      <c r="N12" s="160"/>
      <c r="O12" s="162"/>
      <c r="R12" s="44"/>
      <c r="S12" s="57" t="s">
        <v>138</v>
      </c>
    </row>
    <row r="13" spans="4:21" ht="33.75" customHeight="1" x14ac:dyDescent="0.25">
      <c r="E13" s="29" t="str">
        <f>IF(E9="","",IF(E9='REF LIST'!B6,'REF LIST'!C6,IF(E9='REF LIST'!B7,'REF LIST'!C7,IF(E9='REF LIST'!B8,'REF LIST'!C8,IF(E9='REF LIST'!B9,'REF LIST'!C9,IF(E9='REF LIST'!B10,'REF LIST'!C10,IF(E9='REF LIST'!B11,'REF LIST'!C11,IF(E9='REF LIST'!B12,'REF LIST'!C12,IF(E9='REF LIST'!B13,'REF LIST'!C13,IF(E9='REF LIST'!B14,'REF LIST'!C14,IF(E9='REF LIST'!B15,'REF LIST'!C15,IF(E9='REF LIST'!B16,'REF LIST'!C16,IF(E9='REF LIST'!B17,'REF LIST'!C17,IF(E9='REF LIST'!B18,'REF LIST'!C18,IF(E9='REF LIST'!B19,'REF LIST'!C19,IF(E9='REF LIST'!B20,'REF LIST'!C20,IF(E9='REF LIST'!B21,'REF LIST'!C21,"Erreur")))))))))))))))))</f>
        <v/>
      </c>
      <c r="F13" s="30" t="str">
        <f>IF(E9="","",IF(E9='REF LIST'!B6,'REF LIST'!E6,IF(E9='REF LIST'!B7,'REF LIST'!E7,IF(E9='REF LIST'!B8,'REF LIST'!E8,IF(E9='REF LIST'!B9,'REF LIST'!E9,IF(E9='REF LIST'!B10,'REF LIST'!E10,IF(E9='REF LIST'!B11,'REF LIST'!E11,IF(E9='REF LIST'!B12,'REF LIST'!E12,IF(E9='REF LIST'!B13,'REF LIST'!E13,IF(E9='REF LIST'!B14,'REF LIST'!E14,IF(E9='REF LIST'!B15,'REF LIST'!E15,IF(E9='REF LIST'!B16,'REF LIST'!E16,IF(E9='REF LIST'!B17,'REF LIST'!E17,IF(E9='REF LIST'!B18,'REF LIST'!E18,IF(E9='REF LIST'!B19,'REF LIST'!E19,IF(E9='REF LIST'!B20,'REF LIST'!E20,IF(E9='REF LIST'!B21,'REF LIST'!E21,"Erreur")))))))))))))))))</f>
        <v/>
      </c>
      <c r="G13" s="38"/>
      <c r="K13" s="108" t="str">
        <f>E13</f>
        <v/>
      </c>
      <c r="L13" s="109"/>
      <c r="M13" s="110" t="str">
        <f>F13</f>
        <v/>
      </c>
      <c r="N13" s="111"/>
      <c r="O13" s="112"/>
      <c r="R13" s="44"/>
      <c r="S13" s="143"/>
    </row>
    <row r="14" spans="4:21" ht="6.75" customHeight="1" thickBot="1" x14ac:dyDescent="0.3">
      <c r="F14"/>
      <c r="G14" s="39"/>
      <c r="S14" s="144"/>
    </row>
    <row r="15" spans="4:21" ht="33.75" customHeight="1" x14ac:dyDescent="0.25">
      <c r="D15" s="3">
        <v>1</v>
      </c>
      <c r="E15" s="61" t="str">
        <f>IF(E13="","",INDEX('REF LIST'!$T$5:$X$20,MATCH(MUNICHI!E$13,'REF LIST'!$T$5:$T$20,0),2))</f>
        <v/>
      </c>
      <c r="F15" s="33" t="str">
        <f>IF(F13="","",INDEX('REF LIST'!$T$5:$X$20,MATCH(MUNICHI!F$13,'REF LIST'!$T$5:$T$20,0),2))</f>
        <v/>
      </c>
      <c r="G15" s="40"/>
      <c r="H15" s="106" t="s">
        <v>131</v>
      </c>
      <c r="I15" s="107"/>
      <c r="K15" s="113" t="str">
        <f>IF(K13="","",INDEX('REF LIST'!$AA$6:$AB$13,MATCH(MUNICHI!E15,'REF LIST'!$AA$6:$AA$13,0),2))</f>
        <v/>
      </c>
      <c r="L15" s="114"/>
      <c r="M15" s="114" t="str">
        <f>IF(M13="","",INDEX('REF LIST'!$AA$6:$AB$13,MATCH(MUNICHI!F15,'REF LIST'!$AA$6:$AA$13,0),2))</f>
        <v/>
      </c>
      <c r="N15" s="114"/>
      <c r="O15" s="163"/>
      <c r="Q15" s="44"/>
      <c r="R15" s="44"/>
      <c r="S15" s="44"/>
    </row>
    <row r="16" spans="4:21" ht="33.75" customHeight="1" x14ac:dyDescent="0.25">
      <c r="D16" s="3">
        <v>2</v>
      </c>
      <c r="E16" s="62" t="str">
        <f>IF(E13="","",INDEX('REF LIST'!$T$5:$X$20,MATCH(MUNICHI!E$13,'REF LIST'!$T$5:$T$20,0),3))</f>
        <v/>
      </c>
      <c r="F16" s="35" t="str">
        <f>IF(F13="","",INDEX('REF LIST'!$T$5:$X$20,MATCH(MUNICHI!F$13,'REF LIST'!$T$5:$T$20,0),3))</f>
        <v/>
      </c>
      <c r="G16" s="41"/>
      <c r="H16" s="106" t="s">
        <v>133</v>
      </c>
      <c r="I16" s="107"/>
      <c r="K16" s="115" t="str">
        <f>IF(K13="","",INDEX('REF LIST'!$AA$6:$AB$13,MATCH(MUNICHI!E16,'REF LIST'!$AA$6:$AA$13,0),2))</f>
        <v/>
      </c>
      <c r="L16" s="116"/>
      <c r="M16" s="118" t="str">
        <f>IF(M13="","",INDEX('REF LIST'!$AA$6:$AB$13,MATCH(MUNICHI!F16,'REF LIST'!$AA$6:$AA$13,0),2))</f>
        <v/>
      </c>
      <c r="N16" s="118"/>
      <c r="O16" s="164"/>
      <c r="Q16" s="44"/>
      <c r="R16" s="44"/>
      <c r="S16" s="44"/>
    </row>
    <row r="17" spans="4:19" ht="33.75" customHeight="1" x14ac:dyDescent="0.25">
      <c r="D17" s="3">
        <v>3</v>
      </c>
      <c r="E17" s="63" t="str">
        <f>IF(E13="","",INDEX('REF LIST'!$T$5:$X$20,MATCH(MUNICHI!E$13,'REF LIST'!$T$5:$T$20,0),4))</f>
        <v/>
      </c>
      <c r="F17" s="35" t="str">
        <f>IF(F13="","",INDEX('REF LIST'!$T$5:$X$20,MATCH(MUNICHI!F$13,'REF LIST'!$T$5:$T$20,0),4))</f>
        <v/>
      </c>
      <c r="G17" s="41"/>
      <c r="H17" s="106" t="s">
        <v>130</v>
      </c>
      <c r="I17" s="107"/>
      <c r="K17" s="117" t="str">
        <f>IF(K13="","",INDEX('REF LIST'!$AA$6:$AB$13,MATCH(MUNICHI!E17,'REF LIST'!$AA$6:$AA$13,0),2))</f>
        <v/>
      </c>
      <c r="L17" s="118"/>
      <c r="M17" s="118" t="str">
        <f>IF(M13="","",INDEX('REF LIST'!$AA$6:$AB$13,MATCH(MUNICHI!F17,'REF LIST'!$AA$6:$AA$13,0),2))</f>
        <v/>
      </c>
      <c r="N17" s="118"/>
      <c r="O17" s="164"/>
      <c r="Q17" s="44"/>
      <c r="R17" s="44"/>
      <c r="S17" s="44"/>
    </row>
    <row r="18" spans="4:19" ht="33.75" customHeight="1" thickBot="1" x14ac:dyDescent="0.3">
      <c r="D18" s="3">
        <v>4</v>
      </c>
      <c r="E18" s="64" t="str">
        <f>IF(E13="","",INDEX('REF LIST'!$T$5:$X$20,MATCH(MUNICHI!E$13,'REF LIST'!$T$5:$T$20,0),5))</f>
        <v/>
      </c>
      <c r="F18" s="36" t="str">
        <f>IF(F13="","",INDEX('REF LIST'!$T$5:$X$20,MATCH(MUNICHI!F$13,'REF LIST'!$T$5:$T$20,0),5))</f>
        <v/>
      </c>
      <c r="G18" s="42"/>
      <c r="H18" s="106" t="s">
        <v>132</v>
      </c>
      <c r="I18" s="107"/>
      <c r="K18" s="146" t="str">
        <f>IF(K13="","",INDEX('REF LIST'!$AA$6:$AB$13,MATCH(MUNICHI!E18,'REF LIST'!$AA$6:$AA$13,0),2))</f>
        <v/>
      </c>
      <c r="L18" s="147"/>
      <c r="M18" s="147" t="str">
        <f>IF(M13="","",INDEX('REF LIST'!$AA$6:$AB$13,MATCH(MUNICHI!F18,'REF LIST'!$AA$6:$AA$13,0),2))</f>
        <v/>
      </c>
      <c r="N18" s="147"/>
      <c r="O18" s="148"/>
      <c r="Q18" s="44"/>
      <c r="R18" s="44"/>
      <c r="S18" s="44"/>
    </row>
    <row r="19" spans="4:19" ht="6" customHeight="1" x14ac:dyDescent="0.25">
      <c r="D19" s="1"/>
      <c r="F19"/>
      <c r="G19"/>
    </row>
    <row r="20" spans="4:19" ht="33.75" customHeight="1" thickBot="1" x14ac:dyDescent="0.3">
      <c r="D20" s="3">
        <v>8</v>
      </c>
      <c r="E20" s="64" t="str">
        <f>IF(E13="","",INDEX('REF LIST'!$T$5:$Y$20,MATCH(MUNICHI!E$13,'REF LIST'!$T$5:$T$20,0),6))</f>
        <v/>
      </c>
      <c r="F20" s="36" t="str">
        <f>IF(F13="","",INDEX('REF LIST'!$T$5:$Y$20,MATCH(MUNICHI!F$13,'REF LIST'!$T$5:$T$20,0),6))</f>
        <v/>
      </c>
      <c r="G20" s="42"/>
      <c r="H20" s="145" t="s">
        <v>140</v>
      </c>
      <c r="I20" s="107"/>
      <c r="K20" s="146" t="str">
        <f>IF(K13="","",INDEX('REF LIST'!$AA$6:$AB$13,MATCH(MUNICHI!E20,'REF LIST'!$AA$6:$AA$13,0),2))</f>
        <v/>
      </c>
      <c r="L20" s="147"/>
      <c r="M20" s="147" t="str">
        <f>IF(M13="","",INDEX('REF LIST'!$AA$6:$AB$13,MATCH(MUNICHI!F20,'REF LIST'!$AA$6:$AA$13,0),2))</f>
        <v/>
      </c>
      <c r="N20" s="147"/>
      <c r="O20" s="148"/>
      <c r="Q20" s="44"/>
      <c r="R20" s="44"/>
      <c r="S20" s="44"/>
    </row>
    <row r="21" spans="4:19" ht="15.75" thickBot="1" x14ac:dyDescent="0.3">
      <c r="F21"/>
      <c r="G21"/>
    </row>
    <row r="22" spans="4:19" ht="15.75" thickBot="1" x14ac:dyDescent="0.3">
      <c r="E22" s="25" t="s">
        <v>81</v>
      </c>
      <c r="F22"/>
      <c r="G22"/>
    </row>
    <row r="23" spans="4:19" ht="127.5" customHeight="1" thickBot="1" x14ac:dyDescent="0.3"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4"/>
    </row>
    <row r="24" spans="4:19" ht="42" customHeight="1" x14ac:dyDescent="0.25">
      <c r="F24" s="71" t="s">
        <v>145</v>
      </c>
      <c r="G24"/>
      <c r="Q24" s="72" t="s">
        <v>145</v>
      </c>
      <c r="R24" s="72"/>
    </row>
    <row r="25" spans="4:19" ht="15" x14ac:dyDescent="0.25">
      <c r="F25"/>
      <c r="G25"/>
    </row>
    <row r="26" spans="4:19" ht="15" x14ac:dyDescent="0.25">
      <c r="F26"/>
      <c r="G26"/>
    </row>
    <row r="27" spans="4:19" ht="15" x14ac:dyDescent="0.25">
      <c r="F27"/>
      <c r="G27"/>
    </row>
    <row r="28" spans="4:19" ht="15" x14ac:dyDescent="0.25">
      <c r="F28"/>
      <c r="G28"/>
    </row>
    <row r="29" spans="4:19" ht="15" x14ac:dyDescent="0.25">
      <c r="F29"/>
      <c r="G29"/>
    </row>
    <row r="30" spans="4:19" ht="15" x14ac:dyDescent="0.25">
      <c r="F30"/>
      <c r="G30"/>
    </row>
    <row r="31" spans="4:19" ht="15" x14ac:dyDescent="0.25">
      <c r="F31"/>
      <c r="G31"/>
    </row>
  </sheetData>
  <mergeCells count="37">
    <mergeCell ref="H18:I18"/>
    <mergeCell ref="K18:L18"/>
    <mergeCell ref="M18:O18"/>
    <mergeCell ref="H20:I20"/>
    <mergeCell ref="K20:L20"/>
    <mergeCell ref="M20:O20"/>
    <mergeCell ref="S13:S14"/>
    <mergeCell ref="H16:I16"/>
    <mergeCell ref="K16:L16"/>
    <mergeCell ref="M16:O16"/>
    <mergeCell ref="H17:I17"/>
    <mergeCell ref="K17:L17"/>
    <mergeCell ref="M17:O17"/>
    <mergeCell ref="H15:I15"/>
    <mergeCell ref="K15:L15"/>
    <mergeCell ref="M15:O15"/>
    <mergeCell ref="F6:H6"/>
    <mergeCell ref="I6:J6"/>
    <mergeCell ref="K6:L6"/>
    <mergeCell ref="O6:S6"/>
    <mergeCell ref="H9:H10"/>
    <mergeCell ref="I9:I10"/>
    <mergeCell ref="K9:K10"/>
    <mergeCell ref="L9:L10"/>
    <mergeCell ref="M9:M10"/>
    <mergeCell ref="K12:L12"/>
    <mergeCell ref="M12:O12"/>
    <mergeCell ref="K13:L13"/>
    <mergeCell ref="M13:O13"/>
    <mergeCell ref="E2:K2"/>
    <mergeCell ref="E3:F3"/>
    <mergeCell ref="I3:K3"/>
    <mergeCell ref="O3:Q4"/>
    <mergeCell ref="F5:H5"/>
    <mergeCell ref="I5:J5"/>
    <mergeCell ref="K5:L5"/>
    <mergeCell ref="O5:S5"/>
  </mergeCells>
  <dataValidations count="5">
    <dataValidation type="list" allowBlank="1" showInputMessage="1" showErrorMessage="1" sqref="O9" xr:uid="{F595B07A-A442-40AC-ADF6-BA42740009F2}">
      <formula1>DGRC</formula1>
    </dataValidation>
    <dataValidation type="list" allowBlank="1" showInputMessage="1" showErrorMessage="1" sqref="Q9" xr:uid="{2913FB96-89CD-49F9-9679-08FDD6A20174}">
      <formula1>vh</formula1>
    </dataValidation>
    <dataValidation type="list" allowBlank="1" showInputMessage="1" showErrorMessage="1" sqref="K9:M9 S13 R9:S9" xr:uid="{975B2B36-A0F5-4182-A863-B86ABF5C6EE1}">
      <formula1>GD</formula1>
    </dataValidation>
    <dataValidation type="list" allowBlank="1" showInputMessage="1" showErrorMessage="1" sqref="P9" xr:uid="{5AF5F658-D13C-47DA-9400-05DFC31009F5}">
      <formula1>PM</formula1>
    </dataValidation>
    <dataValidation type="list" allowBlank="1" showInputMessage="1" showErrorMessage="1" sqref="I9" xr:uid="{4800A67D-E760-47B5-BB14-40D3C3D35931}">
      <formula1>MP</formula1>
    </dataValidation>
  </dataValidations>
  <hyperlinks>
    <hyperlink ref="E1" location="'ETFC Profilages'!H37" display="Retour Synthèse" xr:uid="{7C97B011-2FF4-4629-A84D-81A2B37A5FB5}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9" orientation="landscape" r:id="rId1"/>
  <drawing r:id="rId2"/>
  <legacyDrawingHF r:id="rId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558289-01EE-4164-B9E1-9DA5C4F81702}">
  <sheetPr codeName="Feuil14">
    <pageSetUpPr fitToPage="1"/>
  </sheetPr>
  <dimension ref="D1:U31"/>
  <sheetViews>
    <sheetView workbookViewId="0">
      <selection activeCell="E1" sqref="E1"/>
    </sheetView>
  </sheetViews>
  <sheetFormatPr baseColWidth="10" defaultColWidth="10.85546875" defaultRowHeight="18.75" x14ac:dyDescent="0.25"/>
  <cols>
    <col min="1" max="3" width="3.28515625" customWidth="1"/>
    <col min="4" max="4" width="4.7109375" customWidth="1"/>
    <col min="5" max="5" width="15" customWidth="1"/>
    <col min="6" max="6" width="15.85546875" style="1" customWidth="1"/>
    <col min="7" max="7" width="1.5703125" style="1" customWidth="1"/>
    <col min="8" max="8" width="7.5703125" customWidth="1"/>
    <col min="9" max="9" width="8.7109375" customWidth="1"/>
    <col min="10" max="10" width="1.7109375" customWidth="1"/>
    <col min="11" max="11" width="12.7109375" customWidth="1"/>
    <col min="13" max="13" width="10.7109375" customWidth="1"/>
    <col min="14" max="14" width="1.7109375" customWidth="1"/>
    <col min="15" max="15" width="12.85546875" customWidth="1"/>
    <col min="16" max="16" width="10.85546875" customWidth="1"/>
    <col min="17" max="17" width="12.140625" customWidth="1"/>
    <col min="18" max="19" width="11.42578125" customWidth="1"/>
    <col min="20" max="20" width="1.85546875" customWidth="1"/>
    <col min="21" max="21" width="15.85546875" customWidth="1"/>
  </cols>
  <sheetData>
    <row r="1" spans="4:21" ht="19.5" thickBot="1" x14ac:dyDescent="0.3">
      <c r="E1" s="74" t="s">
        <v>150</v>
      </c>
    </row>
    <row r="2" spans="4:21" ht="24" thickBot="1" x14ac:dyDescent="0.3">
      <c r="E2" s="128" t="str">
        <f>CONCATENATE(F5,"  ",K5)</f>
        <v>NVENDO  Vincent</v>
      </c>
      <c r="F2" s="129"/>
      <c r="G2" s="129"/>
      <c r="H2" s="129"/>
      <c r="I2" s="129"/>
      <c r="J2" s="129"/>
      <c r="K2" s="130"/>
    </row>
    <row r="3" spans="4:21" ht="24" thickBot="1" x14ac:dyDescent="0.4">
      <c r="E3" s="134" t="str">
        <f>CONCATENATE(E9," - ",E13)</f>
        <v xml:space="preserve"> - </v>
      </c>
      <c r="F3" s="135"/>
      <c r="G3"/>
      <c r="H3" s="15"/>
      <c r="I3" s="136" t="str">
        <f>CONCATENATE(F10," - ",F13)</f>
        <v xml:space="preserve"> - </v>
      </c>
      <c r="J3" s="137"/>
      <c r="K3" s="138"/>
      <c r="O3" s="122" t="s">
        <v>129</v>
      </c>
      <c r="P3" s="123"/>
      <c r="Q3" s="124"/>
    </row>
    <row r="4" spans="4:21" ht="7.5" customHeight="1" thickBot="1" x14ac:dyDescent="0.4">
      <c r="F4"/>
      <c r="G4"/>
      <c r="M4" s="17"/>
      <c r="N4" s="17"/>
      <c r="O4" s="125"/>
      <c r="P4" s="126"/>
      <c r="Q4" s="127"/>
    </row>
    <row r="5" spans="4:21" ht="31.5" customHeight="1" thickBot="1" x14ac:dyDescent="0.3">
      <c r="E5" s="3" t="s">
        <v>42</v>
      </c>
      <c r="F5" s="131" t="s">
        <v>199</v>
      </c>
      <c r="G5" s="132"/>
      <c r="H5" s="133"/>
      <c r="I5" s="139" t="s">
        <v>43</v>
      </c>
      <c r="J5" s="140"/>
      <c r="K5" s="131" t="s">
        <v>7</v>
      </c>
      <c r="L5" s="133"/>
      <c r="O5" s="119" t="str">
        <f>IF(H9="","",IF(H9="Ui",CONCATENATE("Analyser, Détails / ",U5),IF(H9="Ue",CONCATENATE("Organiser, Cadrer / ",U5),IF(H9="Ai",CONCATENATE("s'Appuyer, se Souvenir / ",U5),IF(H9="Ae",CONCATENATE("Tenter, Faire / ",U5),IF(H9="Ri",CONCATENATE("Ressentir, Valoriser / ",U5),IF(H9="Re",CONCATENATE("Concilier, Harmoniser / ",U5),IF(H9="Ci",CONCATENATE("s'Imposer, Progresser / ",U5),IF(H9="Ce",CONCATENATE("Imposer, Vaincre / ",U5),IF(H9="Pi",CONCATENATE("Imaginer, Prévoir / ",U5),IF(H9="Pe",CONCATENATE("Explorer, Improviser / ",U5),"Erreur")))))))))))</f>
        <v/>
      </c>
      <c r="P5" s="120"/>
      <c r="Q5" s="120"/>
      <c r="R5" s="120"/>
      <c r="S5" s="121"/>
      <c r="U5" s="28" t="str">
        <f>IF(H9="","",IF(H9="Ui",'REF LIST'!H6,IF(H9="Ue",'REF LIST'!H7,IF(H9="Ai",'REF LIST'!H8,IF(H9="Ae",'REF LIST'!H9,IF(H9="Ri",'REF LIST'!H10,IF(H9="Re",'REF LIST'!H11,IF(H9="Ci",'REF LIST'!H12,IF(H9="Ce",'REF LIST'!H13,IF(H9="Pi",'REF LIST'!H14,IF(H9="Pe",'REF LIST'!H15,"Erreur")))))))))))</f>
        <v/>
      </c>
    </row>
    <row r="6" spans="4:21" ht="31.5" customHeight="1" thickBot="1" x14ac:dyDescent="0.3">
      <c r="E6" s="46" t="s">
        <v>136</v>
      </c>
      <c r="F6" s="131" t="s">
        <v>170</v>
      </c>
      <c r="G6" s="132"/>
      <c r="H6" s="133"/>
      <c r="I6" s="141" t="s">
        <v>44</v>
      </c>
      <c r="J6" s="142"/>
      <c r="K6" s="131"/>
      <c r="L6" s="133"/>
      <c r="O6" s="119" t="str">
        <f>IF(I9="","",IF(I9="Ui",CONCATENATE("Analyser, Détails / ",U6),IF(I9="Ue",CONCATENATE("Organiser, Cadrer / ",U6),IF(I9="Ai",CONCATENATE("s'Appuyer, se Souvenir / ",U6),IF(I9="Ae",CONCATENATE("Tenter, Faire / ",U6),IF(I9="Ri",CONCATENATE("Ressentir, Valoriser / ",U6),IF(I9="Re",CONCATENATE("Concilier, Harmoniser / ",U6),IF(I9="Ci",CONCATENATE("s'Imposer, Progresser / ",U6),IF(I9="Ce",CONCATENATE("Imposer, Vaincre / ",U6),IF(I9="Pi",CONCATENATE("Imaginer, Prévoir / ",U6),IF(I9="Pe",CONCATENATE("Explorer, Improviser / ",U6),"Erreur")))))))))))</f>
        <v/>
      </c>
      <c r="P6" s="120"/>
      <c r="Q6" s="120"/>
      <c r="R6" s="120"/>
      <c r="S6" s="121"/>
      <c r="U6" s="28" t="str">
        <f>IF(I9="","",IF(I9="Ui",'REF LIST'!H6,IF(I9="Ue",'REF LIST'!H7,IF(I9="Ai",'REF LIST'!H8,IF(I9="Ae",'REF LIST'!H9,IF(I9="Ri",'REF LIST'!H10,IF(I9="Re",'REF LIST'!H11,IF(I9="Ci",'REF LIST'!H12,IF(I9="Ce",'REF LIST'!H13,IF(I9="Pi",'REF LIST'!H14,IF(I9="Pe",'REF LIST'!H15,"Erreur")))))))))))</f>
        <v/>
      </c>
    </row>
    <row r="7" spans="4:21" ht="11.25" customHeight="1" thickBot="1" x14ac:dyDescent="0.3"/>
    <row r="8" spans="4:21" ht="60.75" thickTop="1" x14ac:dyDescent="0.25">
      <c r="E8" s="53" t="s">
        <v>77</v>
      </c>
      <c r="F8" s="54" t="s">
        <v>135</v>
      </c>
      <c r="G8" s="27"/>
      <c r="H8" s="50" t="s">
        <v>27</v>
      </c>
      <c r="I8" s="51" t="s">
        <v>28</v>
      </c>
      <c r="J8" s="21"/>
      <c r="K8" s="47" t="s">
        <v>78</v>
      </c>
      <c r="L8" s="48" t="s">
        <v>79</v>
      </c>
      <c r="M8" s="49" t="s">
        <v>15</v>
      </c>
      <c r="O8" s="52" t="s">
        <v>80</v>
      </c>
      <c r="P8" s="60" t="s">
        <v>147</v>
      </c>
      <c r="Q8" s="60" t="s">
        <v>148</v>
      </c>
      <c r="R8" s="60" t="s">
        <v>139</v>
      </c>
      <c r="S8" s="58" t="s">
        <v>146</v>
      </c>
      <c r="T8" s="27"/>
    </row>
    <row r="9" spans="4:21" ht="36" customHeight="1" x14ac:dyDescent="0.25">
      <c r="E9" s="66" t="str">
        <f>IF(AND(O9="",P9="",Q9="",S9=""),"",IF(AND(O9="D",P9="PMH",Q9="V",R9="G",S9="D"),"D4",IF(AND(O9="D",P9="PMH",Q9="H",R9="D",S9="G"),"D2",IF(AND(O9="D",P9="PMH",Q9="V",R9="G",S9="G"),"D1",IF(AND(O9="D",P9="PMH",Q9="H",R9="D",S9="D"),"D3",IF(AND(O9="G",P9="PMB",Q9="V",R9="D",S9="D"),"G4",IF(AND(O9="G",P9="PMB",Q9="H",R9="G",S9="G"),"G2",IF(AND(O9="G",P9="PMB",Q9="V",R9="D",S9="G"),"G1",IF(AND(O9="G",P9="PMB",Q9="H",R9="G",S9="D"),"G3",IF(AND(O9="R",P9="PMH",Q9="V",R9="D",S9="D"),"R4",IF(AND(O9="R",P9="PMH",Q9="H",R9="G",S9="G"),"R2",IF(AND(O9="R",P9="PMH",Q9="V",R9="D",S9="G"),"R1",IF(AND(O9="R",P9="PMH",Q9="H",R9="G",S9="D"),"R3",IF(AND(O9="C",P9="PMB",Q9="V",R9="G",S9="D"),"C4",IF(AND(O9="C",P9="PMB",Q9="H",R9="D",S9="G"),"C2",IF(AND(O9="C",P9="PMB",Q9="V",R9="G",S9="G"),"C1",IF(AND(O9="C",P9="PMB",Q9="H",R9="D",S9="D"),"C3","Erreur")))))))))))))))))</f>
        <v/>
      </c>
      <c r="F9" s="38"/>
      <c r="G9" s="27"/>
      <c r="H9" s="149"/>
      <c r="I9" s="151"/>
      <c r="J9" s="21"/>
      <c r="K9" s="153"/>
      <c r="L9" s="155"/>
      <c r="M9" s="157"/>
      <c r="O9" s="31"/>
      <c r="P9" s="32"/>
      <c r="Q9" s="32"/>
      <c r="R9" s="32"/>
      <c r="S9" s="59"/>
      <c r="T9" s="16"/>
    </row>
    <row r="10" spans="4:21" ht="36" customHeight="1" x14ac:dyDescent="0.25">
      <c r="E10" s="38"/>
      <c r="F10" s="20" t="str">
        <f>IF(E9="","",IF(E9='REF LIST'!B6,'REF LIST'!D6,IF(E9='REF LIST'!B7,'REF LIST'!D7,IF(E9='REF LIST'!B8,'REF LIST'!D8,IF(E9='REF LIST'!B9,'REF LIST'!D9,IF(E9='REF LIST'!B10,'REF LIST'!D10,IF(E9='REF LIST'!B11,'REF LIST'!D11,IF(E9='REF LIST'!B12,'REF LIST'!D12,IF(E9='REF LIST'!B13,'REF LIST'!D13,IF(E9='REF LIST'!B14,'REF LIST'!D14,IF(E9='REF LIST'!B15,'REF LIST'!D15,IF(E9='REF LIST'!B16,'REF LIST'!D16,IF(E9='REF LIST'!B17,'REF LIST'!D17,IF(E9='REF LIST'!B18,'REF LIST'!D18,IF(E9='REF LIST'!B19,'REF LIST'!D19,IF(E9='REF LIST'!B20,'REF LIST'!D20,IF(E9='REF LIST'!B21,'REF LIST'!D21,"Erreur")))))))))))))))))</f>
        <v/>
      </c>
      <c r="G10" s="27"/>
      <c r="H10" s="150"/>
      <c r="I10" s="152"/>
      <c r="J10" s="21"/>
      <c r="K10" s="154"/>
      <c r="L10" s="156"/>
      <c r="M10" s="158"/>
      <c r="O10" s="69" t="str">
        <f>IF(O9="","",IF(O9="R","D",IF(O9="D","R",IF(O9="C","G",IF(O9="G","C","Erreur")))))</f>
        <v/>
      </c>
      <c r="P10" s="67" t="str">
        <f>IF(P9="","",IF(P9="PMH","PMB",IF(P9="PMB","PMH","Erreur")))</f>
        <v/>
      </c>
      <c r="Q10" s="70" t="str">
        <f>IF(Q9="","",IF(Q9="H","H",IF(Q9="V","V","Erreur")))</f>
        <v/>
      </c>
      <c r="R10" s="67" t="str">
        <f>IF(R9="","",INDEX('REF LIST'!$O$5:$P$20,MATCH(NVENDO!F10,'REF LIST'!$O$5:$O$20,0),2))</f>
        <v/>
      </c>
      <c r="S10" s="68" t="str">
        <f>IF(S9="","",IF(S9="G","D",IF(S9="D","G","Erreur")))</f>
        <v/>
      </c>
      <c r="T10" s="16"/>
    </row>
    <row r="11" spans="4:21" ht="15.75" thickBot="1" x14ac:dyDescent="0.3">
      <c r="F11"/>
      <c r="G11"/>
    </row>
    <row r="12" spans="4:21" ht="46.5" thickTop="1" thickBot="1" x14ac:dyDescent="0.3">
      <c r="E12" s="55" t="s">
        <v>76</v>
      </c>
      <c r="F12" s="56" t="s">
        <v>134</v>
      </c>
      <c r="G12" s="27"/>
      <c r="K12" s="159" t="str">
        <f>E12</f>
        <v>Profil MBTI 
Principal</v>
      </c>
      <c r="L12" s="160"/>
      <c r="M12" s="161" t="str">
        <f>F12</f>
        <v>Profil MBTI
Complémentaire</v>
      </c>
      <c r="N12" s="160"/>
      <c r="O12" s="162"/>
      <c r="R12" s="44"/>
      <c r="S12" s="57" t="s">
        <v>138</v>
      </c>
    </row>
    <row r="13" spans="4:21" ht="33.75" customHeight="1" x14ac:dyDescent="0.25">
      <c r="E13" s="29" t="str">
        <f>IF(E9="","",IF(E9='REF LIST'!B6,'REF LIST'!C6,IF(E9='REF LIST'!B7,'REF LIST'!C7,IF(E9='REF LIST'!B8,'REF LIST'!C8,IF(E9='REF LIST'!B9,'REF LIST'!C9,IF(E9='REF LIST'!B10,'REF LIST'!C10,IF(E9='REF LIST'!B11,'REF LIST'!C11,IF(E9='REF LIST'!B12,'REF LIST'!C12,IF(E9='REF LIST'!B13,'REF LIST'!C13,IF(E9='REF LIST'!B14,'REF LIST'!C14,IF(E9='REF LIST'!B15,'REF LIST'!C15,IF(E9='REF LIST'!B16,'REF LIST'!C16,IF(E9='REF LIST'!B17,'REF LIST'!C17,IF(E9='REF LIST'!B18,'REF LIST'!C18,IF(E9='REF LIST'!B19,'REF LIST'!C19,IF(E9='REF LIST'!B20,'REF LIST'!C20,IF(E9='REF LIST'!B21,'REF LIST'!C21,"Erreur")))))))))))))))))</f>
        <v/>
      </c>
      <c r="F13" s="30" t="str">
        <f>IF(E9="","",IF(E9='REF LIST'!B6,'REF LIST'!E6,IF(E9='REF LIST'!B7,'REF LIST'!E7,IF(E9='REF LIST'!B8,'REF LIST'!E8,IF(E9='REF LIST'!B9,'REF LIST'!E9,IF(E9='REF LIST'!B10,'REF LIST'!E10,IF(E9='REF LIST'!B11,'REF LIST'!E11,IF(E9='REF LIST'!B12,'REF LIST'!E12,IF(E9='REF LIST'!B13,'REF LIST'!E13,IF(E9='REF LIST'!B14,'REF LIST'!E14,IF(E9='REF LIST'!B15,'REF LIST'!E15,IF(E9='REF LIST'!B16,'REF LIST'!E16,IF(E9='REF LIST'!B17,'REF LIST'!E17,IF(E9='REF LIST'!B18,'REF LIST'!E18,IF(E9='REF LIST'!B19,'REF LIST'!E19,IF(E9='REF LIST'!B20,'REF LIST'!E20,IF(E9='REF LIST'!B21,'REF LIST'!E21,"Erreur")))))))))))))))))</f>
        <v/>
      </c>
      <c r="G13" s="38"/>
      <c r="K13" s="108" t="str">
        <f>E13</f>
        <v/>
      </c>
      <c r="L13" s="109"/>
      <c r="M13" s="110" t="str">
        <f>F13</f>
        <v/>
      </c>
      <c r="N13" s="111"/>
      <c r="O13" s="112"/>
      <c r="R13" s="44"/>
      <c r="S13" s="143"/>
    </row>
    <row r="14" spans="4:21" ht="6.75" customHeight="1" thickBot="1" x14ac:dyDescent="0.3">
      <c r="F14"/>
      <c r="G14" s="39"/>
      <c r="S14" s="144"/>
    </row>
    <row r="15" spans="4:21" ht="33.75" customHeight="1" x14ac:dyDescent="0.25">
      <c r="D15" s="3">
        <v>1</v>
      </c>
      <c r="E15" s="61" t="str">
        <f>IF(E13="","",INDEX('REF LIST'!$T$5:$X$20,MATCH(NVENDO!E$13,'REF LIST'!$T$5:$T$20,0),2))</f>
        <v/>
      </c>
      <c r="F15" s="33" t="str">
        <f>IF(F13="","",INDEX('REF LIST'!$T$5:$X$20,MATCH(NVENDO!F$13,'REF LIST'!$T$5:$T$20,0),2))</f>
        <v/>
      </c>
      <c r="G15" s="40"/>
      <c r="H15" s="106" t="s">
        <v>131</v>
      </c>
      <c r="I15" s="107"/>
      <c r="K15" s="113" t="str">
        <f>IF(K13="","",INDEX('REF LIST'!$AA$6:$AB$13,MATCH(NVENDO!E15,'REF LIST'!$AA$6:$AA$13,0),2))</f>
        <v/>
      </c>
      <c r="L15" s="114"/>
      <c r="M15" s="114" t="str">
        <f>IF(M13="","",INDEX('REF LIST'!$AA$6:$AB$13,MATCH(NVENDO!F15,'REF LIST'!$AA$6:$AA$13,0),2))</f>
        <v/>
      </c>
      <c r="N15" s="114"/>
      <c r="O15" s="163"/>
      <c r="Q15" s="44"/>
      <c r="R15" s="44"/>
      <c r="S15" s="44"/>
    </row>
    <row r="16" spans="4:21" ht="33.75" customHeight="1" x14ac:dyDescent="0.25">
      <c r="D16" s="3">
        <v>2</v>
      </c>
      <c r="E16" s="62" t="str">
        <f>IF(E13="","",INDEX('REF LIST'!$T$5:$X$20,MATCH(NVENDO!E$13,'REF LIST'!$T$5:$T$20,0),3))</f>
        <v/>
      </c>
      <c r="F16" s="35" t="str">
        <f>IF(F13="","",INDEX('REF LIST'!$T$5:$X$20,MATCH(NVENDO!F$13,'REF LIST'!$T$5:$T$20,0),3))</f>
        <v/>
      </c>
      <c r="G16" s="41"/>
      <c r="H16" s="106" t="s">
        <v>133</v>
      </c>
      <c r="I16" s="107"/>
      <c r="K16" s="115" t="str">
        <f>IF(K13="","",INDEX('REF LIST'!$AA$6:$AB$13,MATCH(NVENDO!E16,'REF LIST'!$AA$6:$AA$13,0),2))</f>
        <v/>
      </c>
      <c r="L16" s="116"/>
      <c r="M16" s="118" t="str">
        <f>IF(M13="","",INDEX('REF LIST'!$AA$6:$AB$13,MATCH(NVENDO!F16,'REF LIST'!$AA$6:$AA$13,0),2))</f>
        <v/>
      </c>
      <c r="N16" s="118"/>
      <c r="O16" s="164"/>
      <c r="Q16" s="44"/>
      <c r="R16" s="44"/>
      <c r="S16" s="44"/>
    </row>
    <row r="17" spans="4:19" ht="33.75" customHeight="1" x14ac:dyDescent="0.25">
      <c r="D17" s="3">
        <v>3</v>
      </c>
      <c r="E17" s="63" t="str">
        <f>IF(E13="","",INDEX('REF LIST'!$T$5:$X$20,MATCH(NVENDO!E$13,'REF LIST'!$T$5:$T$20,0),4))</f>
        <v/>
      </c>
      <c r="F17" s="35" t="str">
        <f>IF(F13="","",INDEX('REF LIST'!$T$5:$X$20,MATCH(NVENDO!F$13,'REF LIST'!$T$5:$T$20,0),4))</f>
        <v/>
      </c>
      <c r="G17" s="41"/>
      <c r="H17" s="106" t="s">
        <v>130</v>
      </c>
      <c r="I17" s="107"/>
      <c r="K17" s="117" t="str">
        <f>IF(K13="","",INDEX('REF LIST'!$AA$6:$AB$13,MATCH(NVENDO!E17,'REF LIST'!$AA$6:$AA$13,0),2))</f>
        <v/>
      </c>
      <c r="L17" s="118"/>
      <c r="M17" s="118" t="str">
        <f>IF(M13="","",INDEX('REF LIST'!$AA$6:$AB$13,MATCH(NVENDO!F17,'REF LIST'!$AA$6:$AA$13,0),2))</f>
        <v/>
      </c>
      <c r="N17" s="118"/>
      <c r="O17" s="164"/>
      <c r="Q17" s="44"/>
      <c r="R17" s="44"/>
      <c r="S17" s="44"/>
    </row>
    <row r="18" spans="4:19" ht="33.75" customHeight="1" thickBot="1" x14ac:dyDescent="0.3">
      <c r="D18" s="3">
        <v>4</v>
      </c>
      <c r="E18" s="64" t="str">
        <f>IF(E13="","",INDEX('REF LIST'!$T$5:$X$20,MATCH(NVENDO!E$13,'REF LIST'!$T$5:$T$20,0),5))</f>
        <v/>
      </c>
      <c r="F18" s="36" t="str">
        <f>IF(F13="","",INDEX('REF LIST'!$T$5:$X$20,MATCH(NVENDO!F$13,'REF LIST'!$T$5:$T$20,0),5))</f>
        <v/>
      </c>
      <c r="G18" s="42"/>
      <c r="H18" s="106" t="s">
        <v>132</v>
      </c>
      <c r="I18" s="107"/>
      <c r="K18" s="146" t="str">
        <f>IF(K13="","",INDEX('REF LIST'!$AA$6:$AB$13,MATCH(NVENDO!E18,'REF LIST'!$AA$6:$AA$13,0),2))</f>
        <v/>
      </c>
      <c r="L18" s="147"/>
      <c r="M18" s="147" t="str">
        <f>IF(M13="","",INDEX('REF LIST'!$AA$6:$AB$13,MATCH(NVENDO!F18,'REF LIST'!$AA$6:$AA$13,0),2))</f>
        <v/>
      </c>
      <c r="N18" s="147"/>
      <c r="O18" s="148"/>
      <c r="Q18" s="44"/>
      <c r="R18" s="44"/>
      <c r="S18" s="44"/>
    </row>
    <row r="19" spans="4:19" ht="6" customHeight="1" x14ac:dyDescent="0.25">
      <c r="D19" s="1"/>
      <c r="F19"/>
      <c r="G19"/>
    </row>
    <row r="20" spans="4:19" ht="33.75" customHeight="1" thickBot="1" x14ac:dyDescent="0.3">
      <c r="D20" s="3">
        <v>8</v>
      </c>
      <c r="E20" s="64" t="str">
        <f>IF(E13="","",INDEX('REF LIST'!$T$5:$Y$20,MATCH(NVENDO!E$13,'REF LIST'!$T$5:$T$20,0),6))</f>
        <v/>
      </c>
      <c r="F20" s="36" t="str">
        <f>IF(F13="","",INDEX('REF LIST'!$T$5:$Y$20,MATCH(NVENDO!F$13,'REF LIST'!$T$5:$T$20,0),6))</f>
        <v/>
      </c>
      <c r="G20" s="42"/>
      <c r="H20" s="145" t="s">
        <v>140</v>
      </c>
      <c r="I20" s="107"/>
      <c r="K20" s="146" t="str">
        <f>IF(K13="","",INDEX('REF LIST'!$AA$6:$AB$13,MATCH(NVENDO!E20,'REF LIST'!$AA$6:$AA$13,0),2))</f>
        <v/>
      </c>
      <c r="L20" s="147"/>
      <c r="M20" s="147" t="str">
        <f>IF(M13="","",INDEX('REF LIST'!$AA$6:$AB$13,MATCH(NVENDO!F20,'REF LIST'!$AA$6:$AA$13,0),2))</f>
        <v/>
      </c>
      <c r="N20" s="147"/>
      <c r="O20" s="148"/>
      <c r="Q20" s="44"/>
      <c r="R20" s="44"/>
      <c r="S20" s="44"/>
    </row>
    <row r="21" spans="4:19" ht="15.75" thickBot="1" x14ac:dyDescent="0.3">
      <c r="F21"/>
      <c r="G21"/>
    </row>
    <row r="22" spans="4:19" ht="15.75" thickBot="1" x14ac:dyDescent="0.3">
      <c r="E22" s="25" t="s">
        <v>81</v>
      </c>
      <c r="F22"/>
      <c r="G22"/>
    </row>
    <row r="23" spans="4:19" ht="127.5" customHeight="1" thickBot="1" x14ac:dyDescent="0.3"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4"/>
    </row>
    <row r="24" spans="4:19" ht="42" customHeight="1" x14ac:dyDescent="0.25">
      <c r="F24" s="71" t="s">
        <v>145</v>
      </c>
      <c r="G24"/>
      <c r="Q24" s="72" t="s">
        <v>145</v>
      </c>
      <c r="R24" s="72"/>
    </row>
    <row r="25" spans="4:19" ht="15" x14ac:dyDescent="0.25">
      <c r="F25"/>
      <c r="G25"/>
    </row>
    <row r="26" spans="4:19" ht="15" x14ac:dyDescent="0.25">
      <c r="F26"/>
      <c r="G26"/>
    </row>
    <row r="27" spans="4:19" ht="15" x14ac:dyDescent="0.25">
      <c r="F27"/>
      <c r="G27"/>
    </row>
    <row r="28" spans="4:19" ht="15" x14ac:dyDescent="0.25">
      <c r="F28"/>
      <c r="G28"/>
    </row>
    <row r="29" spans="4:19" ht="15" x14ac:dyDescent="0.25">
      <c r="F29"/>
      <c r="G29"/>
    </row>
    <row r="30" spans="4:19" ht="15" x14ac:dyDescent="0.25">
      <c r="F30"/>
      <c r="G30"/>
    </row>
    <row r="31" spans="4:19" ht="15" x14ac:dyDescent="0.25">
      <c r="F31"/>
      <c r="G31"/>
    </row>
  </sheetData>
  <mergeCells count="37">
    <mergeCell ref="H18:I18"/>
    <mergeCell ref="K18:L18"/>
    <mergeCell ref="M18:O18"/>
    <mergeCell ref="H20:I20"/>
    <mergeCell ref="K20:L20"/>
    <mergeCell ref="M20:O20"/>
    <mergeCell ref="S13:S14"/>
    <mergeCell ref="H16:I16"/>
    <mergeCell ref="K16:L16"/>
    <mergeCell ref="M16:O16"/>
    <mergeCell ref="H17:I17"/>
    <mergeCell ref="K17:L17"/>
    <mergeCell ref="M17:O17"/>
    <mergeCell ref="H15:I15"/>
    <mergeCell ref="K15:L15"/>
    <mergeCell ref="M15:O15"/>
    <mergeCell ref="F6:H6"/>
    <mergeCell ref="I6:J6"/>
    <mergeCell ref="K6:L6"/>
    <mergeCell ref="O6:S6"/>
    <mergeCell ref="H9:H10"/>
    <mergeCell ref="I9:I10"/>
    <mergeCell ref="K9:K10"/>
    <mergeCell ref="L9:L10"/>
    <mergeCell ref="M9:M10"/>
    <mergeCell ref="K12:L12"/>
    <mergeCell ref="M12:O12"/>
    <mergeCell ref="K13:L13"/>
    <mergeCell ref="M13:O13"/>
    <mergeCell ref="E2:K2"/>
    <mergeCell ref="E3:F3"/>
    <mergeCell ref="I3:K3"/>
    <mergeCell ref="O3:Q4"/>
    <mergeCell ref="F5:H5"/>
    <mergeCell ref="I5:J5"/>
    <mergeCell ref="K5:L5"/>
    <mergeCell ref="O5:S5"/>
  </mergeCells>
  <dataValidations count="5">
    <dataValidation type="list" allowBlank="1" showInputMessage="1" showErrorMessage="1" sqref="O9" xr:uid="{3CEF000F-452D-4DC3-9258-152A2DB02D1A}">
      <formula1>DGRC</formula1>
    </dataValidation>
    <dataValidation type="list" allowBlank="1" showInputMessage="1" showErrorMessage="1" sqref="Q9" xr:uid="{62A775CB-C4F8-488C-B018-B205C766E3A5}">
      <formula1>vh</formula1>
    </dataValidation>
    <dataValidation type="list" allowBlank="1" showInputMessage="1" showErrorMessage="1" sqref="K9:M9 S13 R9:S9" xr:uid="{F703F0A7-0947-492D-8156-69DAA8FB46A7}">
      <formula1>GD</formula1>
    </dataValidation>
    <dataValidation type="list" allowBlank="1" showInputMessage="1" showErrorMessage="1" sqref="P9" xr:uid="{2130A713-08CF-4B48-ACEB-0616259802AE}">
      <formula1>PM</formula1>
    </dataValidation>
    <dataValidation type="list" allowBlank="1" showInputMessage="1" showErrorMessage="1" sqref="I9" xr:uid="{377A35EA-DD3B-44B6-BD3E-137FE8718F80}">
      <formula1>MP</formula1>
    </dataValidation>
  </dataValidations>
  <hyperlinks>
    <hyperlink ref="E1" location="'ETFC Profilages'!H32" display="Retour Synthèse" xr:uid="{9D26DC85-ED3B-4A82-B2ED-787781A27C37}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9" orientation="landscape" r:id="rId1"/>
  <drawing r:id="rId2"/>
  <legacyDrawingHF r:id="rId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F0DAF9-ED7E-4683-BA6F-B0639D7BC31D}">
  <sheetPr codeName="Feuil15">
    <pageSetUpPr fitToPage="1"/>
  </sheetPr>
  <dimension ref="D1:U31"/>
  <sheetViews>
    <sheetView workbookViewId="0">
      <selection activeCell="E1" sqref="E1"/>
    </sheetView>
  </sheetViews>
  <sheetFormatPr baseColWidth="10" defaultColWidth="10.85546875" defaultRowHeight="18.75" x14ac:dyDescent="0.25"/>
  <cols>
    <col min="1" max="3" width="3.28515625" customWidth="1"/>
    <col min="4" max="4" width="4.7109375" customWidth="1"/>
    <col min="5" max="5" width="15" customWidth="1"/>
    <col min="6" max="6" width="15.85546875" style="1" customWidth="1"/>
    <col min="7" max="7" width="1.5703125" style="1" customWidth="1"/>
    <col min="8" max="8" width="7.5703125" customWidth="1"/>
    <col min="9" max="9" width="8.7109375" customWidth="1"/>
    <col min="10" max="10" width="1.7109375" customWidth="1"/>
    <col min="11" max="11" width="12.7109375" customWidth="1"/>
    <col min="13" max="13" width="10.7109375" customWidth="1"/>
    <col min="14" max="14" width="1.7109375" customWidth="1"/>
    <col min="15" max="15" width="12.85546875" customWidth="1"/>
    <col min="16" max="16" width="10.85546875" customWidth="1"/>
    <col min="17" max="17" width="12.140625" customWidth="1"/>
    <col min="18" max="19" width="11.42578125" customWidth="1"/>
    <col min="20" max="20" width="1.85546875" customWidth="1"/>
    <col min="21" max="21" width="15.85546875" customWidth="1"/>
  </cols>
  <sheetData>
    <row r="1" spans="4:21" ht="19.5" thickBot="1" x14ac:dyDescent="0.3">
      <c r="E1" s="74" t="s">
        <v>150</v>
      </c>
    </row>
    <row r="2" spans="4:21" ht="24" thickBot="1" x14ac:dyDescent="0.3">
      <c r="E2" s="128" t="str">
        <f>CONCATENATE(F5,"  ",K5)</f>
        <v>SAMBA  Emmanuel</v>
      </c>
      <c r="F2" s="129"/>
      <c r="G2" s="129"/>
      <c r="H2" s="129"/>
      <c r="I2" s="129"/>
      <c r="J2" s="129"/>
      <c r="K2" s="130"/>
    </row>
    <row r="3" spans="4:21" ht="24" thickBot="1" x14ac:dyDescent="0.4">
      <c r="E3" s="134" t="str">
        <f>CONCATENATE(E9," - ",E13)</f>
        <v xml:space="preserve"> - </v>
      </c>
      <c r="F3" s="135"/>
      <c r="G3"/>
      <c r="H3" s="15"/>
      <c r="I3" s="136" t="str">
        <f>CONCATENATE(F10," - ",F13)</f>
        <v xml:space="preserve"> - </v>
      </c>
      <c r="J3" s="137"/>
      <c r="K3" s="138"/>
      <c r="O3" s="122" t="s">
        <v>129</v>
      </c>
      <c r="P3" s="123"/>
      <c r="Q3" s="124"/>
    </row>
    <row r="4" spans="4:21" ht="7.5" customHeight="1" thickBot="1" x14ac:dyDescent="0.4">
      <c r="F4"/>
      <c r="G4"/>
      <c r="M4" s="17"/>
      <c r="N4" s="17"/>
      <c r="O4" s="125"/>
      <c r="P4" s="126"/>
      <c r="Q4" s="127"/>
    </row>
    <row r="5" spans="4:21" ht="31.5" customHeight="1" thickBot="1" x14ac:dyDescent="0.3">
      <c r="E5" s="3" t="s">
        <v>42</v>
      </c>
      <c r="F5" s="131" t="s">
        <v>14</v>
      </c>
      <c r="G5" s="132"/>
      <c r="H5" s="133"/>
      <c r="I5" s="139" t="s">
        <v>43</v>
      </c>
      <c r="J5" s="140"/>
      <c r="K5" s="131" t="s">
        <v>201</v>
      </c>
      <c r="L5" s="133"/>
      <c r="O5" s="119" t="str">
        <f>IF(H9="","",IF(H9="Ui",CONCATENATE("Analyser, Détails / ",U5),IF(H9="Ue",CONCATENATE("Organiser, Cadrer / ",U5),IF(H9="Ai",CONCATENATE("s'Appuyer, se Souvenir / ",U5),IF(H9="Ae",CONCATENATE("Tenter, Faire / ",U5),IF(H9="Ri",CONCATENATE("Ressentir, Valoriser / ",U5),IF(H9="Re",CONCATENATE("Concilier, Harmoniser / ",U5),IF(H9="Ci",CONCATENATE("s'Imposer, Progresser / ",U5),IF(H9="Ce",CONCATENATE("Imposer, Vaincre / ",U5),IF(H9="Pi",CONCATENATE("Imaginer, Prévoir / ",U5),IF(H9="Pe",CONCATENATE("Explorer, Improviser / ",U5),"Erreur")))))))))))</f>
        <v/>
      </c>
      <c r="P5" s="120"/>
      <c r="Q5" s="120"/>
      <c r="R5" s="120"/>
      <c r="S5" s="121"/>
      <c r="U5" s="28" t="str">
        <f>IF(H9="","",IF(H9="Ui",'REF LIST'!H6,IF(H9="Ue",'REF LIST'!H7,IF(H9="Ai",'REF LIST'!H8,IF(H9="Ae",'REF LIST'!H9,IF(H9="Ri",'REF LIST'!H10,IF(H9="Re",'REF LIST'!H11,IF(H9="Ci",'REF LIST'!H12,IF(H9="Ce",'REF LIST'!H13,IF(H9="Pi",'REF LIST'!H14,IF(H9="Pe",'REF LIST'!H15,"Erreur")))))))))))</f>
        <v/>
      </c>
    </row>
    <row r="6" spans="4:21" ht="31.5" customHeight="1" thickBot="1" x14ac:dyDescent="0.3">
      <c r="E6" s="46" t="s">
        <v>136</v>
      </c>
      <c r="F6" s="131" t="s">
        <v>175</v>
      </c>
      <c r="G6" s="132"/>
      <c r="H6" s="133"/>
      <c r="I6" s="141" t="s">
        <v>44</v>
      </c>
      <c r="J6" s="142"/>
      <c r="K6" s="131"/>
      <c r="L6" s="133"/>
      <c r="O6" s="119" t="str">
        <f>IF(I9="","",IF(I9="Ui",CONCATENATE("Analyser, Détails / ",U6),IF(I9="Ue",CONCATENATE("Organiser, Cadrer / ",U6),IF(I9="Ai",CONCATENATE("s'Appuyer, se Souvenir / ",U6),IF(I9="Ae",CONCATENATE("Tenter, Faire / ",U6),IF(I9="Ri",CONCATENATE("Ressentir, Valoriser / ",U6),IF(I9="Re",CONCATENATE("Concilier, Harmoniser / ",U6),IF(I9="Ci",CONCATENATE("s'Imposer, Progresser / ",U6),IF(I9="Ce",CONCATENATE("Imposer, Vaincre / ",U6),IF(I9="Pi",CONCATENATE("Imaginer, Prévoir / ",U6),IF(I9="Pe",CONCATENATE("Explorer, Improviser / ",U6),"Erreur")))))))))))</f>
        <v/>
      </c>
      <c r="P6" s="120"/>
      <c r="Q6" s="120"/>
      <c r="R6" s="120"/>
      <c r="S6" s="121"/>
      <c r="U6" s="28" t="str">
        <f>IF(I9="","",IF(I9="Ui",'REF LIST'!H6,IF(I9="Ue",'REF LIST'!H7,IF(I9="Ai",'REF LIST'!H8,IF(I9="Ae",'REF LIST'!H9,IF(I9="Ri",'REF LIST'!H10,IF(I9="Re",'REF LIST'!H11,IF(I9="Ci",'REF LIST'!H12,IF(I9="Ce",'REF LIST'!H13,IF(I9="Pi",'REF LIST'!H14,IF(I9="Pe",'REF LIST'!H15,"Erreur")))))))))))</f>
        <v/>
      </c>
    </row>
    <row r="7" spans="4:21" ht="11.25" customHeight="1" thickBot="1" x14ac:dyDescent="0.3"/>
    <row r="8" spans="4:21" ht="60.75" thickTop="1" x14ac:dyDescent="0.25">
      <c r="E8" s="53" t="s">
        <v>77</v>
      </c>
      <c r="F8" s="54" t="s">
        <v>135</v>
      </c>
      <c r="G8" s="27"/>
      <c r="H8" s="50" t="s">
        <v>27</v>
      </c>
      <c r="I8" s="51" t="s">
        <v>28</v>
      </c>
      <c r="J8" s="21"/>
      <c r="K8" s="47" t="s">
        <v>78</v>
      </c>
      <c r="L8" s="48" t="s">
        <v>79</v>
      </c>
      <c r="M8" s="49" t="s">
        <v>15</v>
      </c>
      <c r="O8" s="52" t="s">
        <v>80</v>
      </c>
      <c r="P8" s="60" t="s">
        <v>147</v>
      </c>
      <c r="Q8" s="60" t="s">
        <v>148</v>
      </c>
      <c r="R8" s="60" t="s">
        <v>139</v>
      </c>
      <c r="S8" s="58" t="s">
        <v>146</v>
      </c>
      <c r="T8" s="27"/>
    </row>
    <row r="9" spans="4:21" ht="36" customHeight="1" x14ac:dyDescent="0.25">
      <c r="E9" s="66" t="str">
        <f>IF(AND(O9="",P9="",Q9="",S9=""),"",IF(AND(O9="D",P9="PMH",Q9="V",R9="G",S9="D"),"D4",IF(AND(O9="D",P9="PMH",Q9="H",R9="D",S9="G"),"D2",IF(AND(O9="D",P9="PMH",Q9="V",R9="G",S9="G"),"D1",IF(AND(O9="D",P9="PMH",Q9="H",R9="D",S9="D"),"D3",IF(AND(O9="G",P9="PMB",Q9="V",R9="D",S9="D"),"G4",IF(AND(O9="G",P9="PMB",Q9="H",R9="G",S9="G"),"G2",IF(AND(O9="G",P9="PMB",Q9="V",R9="D",S9="G"),"G1",IF(AND(O9="G",P9="PMB",Q9="H",R9="G",S9="D"),"G3",IF(AND(O9="R",P9="PMH",Q9="V",R9="D",S9="D"),"R4",IF(AND(O9="R",P9="PMH",Q9="H",R9="G",S9="G"),"R2",IF(AND(O9="R",P9="PMH",Q9="V",R9="D",S9="G"),"R1",IF(AND(O9="R",P9="PMH",Q9="H",R9="G",S9="D"),"R3",IF(AND(O9="C",P9="PMB",Q9="V",R9="G",S9="D"),"C4",IF(AND(O9="C",P9="PMB",Q9="H",R9="D",S9="G"),"C2",IF(AND(O9="C",P9="PMB",Q9="V",R9="G",S9="G"),"C1",IF(AND(O9="C",P9="PMB",Q9="H",R9="D",S9="D"),"C3","Erreur")))))))))))))))))</f>
        <v/>
      </c>
      <c r="F9" s="38"/>
      <c r="G9" s="27"/>
      <c r="H9" s="149"/>
      <c r="I9" s="151"/>
      <c r="J9" s="21"/>
      <c r="K9" s="153"/>
      <c r="L9" s="155"/>
      <c r="M9" s="157"/>
      <c r="O9" s="31"/>
      <c r="P9" s="32"/>
      <c r="Q9" s="32"/>
      <c r="R9" s="32"/>
      <c r="S9" s="59"/>
      <c r="T9" s="16"/>
    </row>
    <row r="10" spans="4:21" ht="36" customHeight="1" x14ac:dyDescent="0.25">
      <c r="E10" s="38"/>
      <c r="F10" s="20" t="str">
        <f>IF(E9="","",IF(E9='REF LIST'!B6,'REF LIST'!D6,IF(E9='REF LIST'!B7,'REF LIST'!D7,IF(E9='REF LIST'!B8,'REF LIST'!D8,IF(E9='REF LIST'!B9,'REF LIST'!D9,IF(E9='REF LIST'!B10,'REF LIST'!D10,IF(E9='REF LIST'!B11,'REF LIST'!D11,IF(E9='REF LIST'!B12,'REF LIST'!D12,IF(E9='REF LIST'!B13,'REF LIST'!D13,IF(E9='REF LIST'!B14,'REF LIST'!D14,IF(E9='REF LIST'!B15,'REF LIST'!D15,IF(E9='REF LIST'!B16,'REF LIST'!D16,IF(E9='REF LIST'!B17,'REF LIST'!D17,IF(E9='REF LIST'!B18,'REF LIST'!D18,IF(E9='REF LIST'!B19,'REF LIST'!D19,IF(E9='REF LIST'!B20,'REF LIST'!D20,IF(E9='REF LIST'!B21,'REF LIST'!D21,"Erreur")))))))))))))))))</f>
        <v/>
      </c>
      <c r="G10" s="27"/>
      <c r="H10" s="150"/>
      <c r="I10" s="152"/>
      <c r="J10" s="21"/>
      <c r="K10" s="154"/>
      <c r="L10" s="156"/>
      <c r="M10" s="158"/>
      <c r="O10" s="69" t="str">
        <f>IF(O9="","",IF(O9="R","D",IF(O9="D","R",IF(O9="C","G",IF(O9="G","C","Erreur")))))</f>
        <v/>
      </c>
      <c r="P10" s="67" t="str">
        <f>IF(P9="","",IF(P9="PMH","PMB",IF(P9="PMB","PMH","Erreur")))</f>
        <v/>
      </c>
      <c r="Q10" s="70" t="str">
        <f>IF(Q9="","",IF(Q9="H","H",IF(Q9="V","V","Erreur")))</f>
        <v/>
      </c>
      <c r="R10" s="67" t="str">
        <f>IF(R9="","",INDEX('REF LIST'!$O$5:$P$20,MATCH(SAMBA!F10,'REF LIST'!$O$5:$O$20,0),2))</f>
        <v/>
      </c>
      <c r="S10" s="68" t="str">
        <f>IF(S9="","",IF(S9="G","D",IF(S9="D","G","Erreur")))</f>
        <v/>
      </c>
      <c r="T10" s="16"/>
    </row>
    <row r="11" spans="4:21" ht="15.75" thickBot="1" x14ac:dyDescent="0.3">
      <c r="F11"/>
      <c r="G11"/>
    </row>
    <row r="12" spans="4:21" ht="46.5" thickTop="1" thickBot="1" x14ac:dyDescent="0.3">
      <c r="E12" s="55" t="s">
        <v>76</v>
      </c>
      <c r="F12" s="56" t="s">
        <v>134</v>
      </c>
      <c r="G12" s="27"/>
      <c r="K12" s="159" t="str">
        <f>E12</f>
        <v>Profil MBTI 
Principal</v>
      </c>
      <c r="L12" s="160"/>
      <c r="M12" s="161" t="str">
        <f>F12</f>
        <v>Profil MBTI
Complémentaire</v>
      </c>
      <c r="N12" s="160"/>
      <c r="O12" s="162"/>
      <c r="R12" s="44"/>
      <c r="S12" s="57" t="s">
        <v>138</v>
      </c>
    </row>
    <row r="13" spans="4:21" ht="33.75" customHeight="1" x14ac:dyDescent="0.25">
      <c r="E13" s="29" t="str">
        <f>IF(E9="","",IF(E9='REF LIST'!B6,'REF LIST'!C6,IF(E9='REF LIST'!B7,'REF LIST'!C7,IF(E9='REF LIST'!B8,'REF LIST'!C8,IF(E9='REF LIST'!B9,'REF LIST'!C9,IF(E9='REF LIST'!B10,'REF LIST'!C10,IF(E9='REF LIST'!B11,'REF LIST'!C11,IF(E9='REF LIST'!B12,'REF LIST'!C12,IF(E9='REF LIST'!B13,'REF LIST'!C13,IF(E9='REF LIST'!B14,'REF LIST'!C14,IF(E9='REF LIST'!B15,'REF LIST'!C15,IF(E9='REF LIST'!B16,'REF LIST'!C16,IF(E9='REF LIST'!B17,'REF LIST'!C17,IF(E9='REF LIST'!B18,'REF LIST'!C18,IF(E9='REF LIST'!B19,'REF LIST'!C19,IF(E9='REF LIST'!B20,'REF LIST'!C20,IF(E9='REF LIST'!B21,'REF LIST'!C21,"Erreur")))))))))))))))))</f>
        <v/>
      </c>
      <c r="F13" s="30" t="str">
        <f>IF(E9="","",IF(E9='REF LIST'!B6,'REF LIST'!E6,IF(E9='REF LIST'!B7,'REF LIST'!E7,IF(E9='REF LIST'!B8,'REF LIST'!E8,IF(E9='REF LIST'!B9,'REF LIST'!E9,IF(E9='REF LIST'!B10,'REF LIST'!E10,IF(E9='REF LIST'!B11,'REF LIST'!E11,IF(E9='REF LIST'!B12,'REF LIST'!E12,IF(E9='REF LIST'!B13,'REF LIST'!E13,IF(E9='REF LIST'!B14,'REF LIST'!E14,IF(E9='REF LIST'!B15,'REF LIST'!E15,IF(E9='REF LIST'!B16,'REF LIST'!E16,IF(E9='REF LIST'!B17,'REF LIST'!E17,IF(E9='REF LIST'!B18,'REF LIST'!E18,IF(E9='REF LIST'!B19,'REF LIST'!E19,IF(E9='REF LIST'!B20,'REF LIST'!E20,IF(E9='REF LIST'!B21,'REF LIST'!E21,"Erreur")))))))))))))))))</f>
        <v/>
      </c>
      <c r="G13" s="38"/>
      <c r="K13" s="108" t="str">
        <f>E13</f>
        <v/>
      </c>
      <c r="L13" s="109"/>
      <c r="M13" s="110" t="str">
        <f>F13</f>
        <v/>
      </c>
      <c r="N13" s="111"/>
      <c r="O13" s="112"/>
      <c r="R13" s="44"/>
      <c r="S13" s="143"/>
    </row>
    <row r="14" spans="4:21" ht="6.75" customHeight="1" thickBot="1" x14ac:dyDescent="0.3">
      <c r="F14"/>
      <c r="G14" s="39"/>
      <c r="S14" s="144"/>
    </row>
    <row r="15" spans="4:21" ht="33.75" customHeight="1" x14ac:dyDescent="0.25">
      <c r="D15" s="3">
        <v>1</v>
      </c>
      <c r="E15" s="61" t="str">
        <f>IF(E13="","",INDEX('REF LIST'!$T$5:$X$20,MATCH(SAMBA!E$13,'REF LIST'!$T$5:$T$20,0),2))</f>
        <v/>
      </c>
      <c r="F15" s="33" t="str">
        <f>IF(F13="","",INDEX('REF LIST'!$T$5:$X$20,MATCH(SAMBA!F$13,'REF LIST'!$T$5:$T$20,0),2))</f>
        <v/>
      </c>
      <c r="G15" s="40"/>
      <c r="H15" s="106" t="s">
        <v>131</v>
      </c>
      <c r="I15" s="107"/>
      <c r="K15" s="113" t="str">
        <f>IF(K13="","",INDEX('REF LIST'!$AA$6:$AB$13,MATCH(SAMBA!E15,'REF LIST'!$AA$6:$AA$13,0),2))</f>
        <v/>
      </c>
      <c r="L15" s="114"/>
      <c r="M15" s="114" t="str">
        <f>IF(M13="","",INDEX('REF LIST'!$AA$6:$AB$13,MATCH(SAMBA!F15,'REF LIST'!$AA$6:$AA$13,0),2))</f>
        <v/>
      </c>
      <c r="N15" s="114"/>
      <c r="O15" s="163"/>
      <c r="Q15" s="44"/>
      <c r="R15" s="44"/>
      <c r="S15" s="44"/>
    </row>
    <row r="16" spans="4:21" ht="33.75" customHeight="1" x14ac:dyDescent="0.25">
      <c r="D16" s="3">
        <v>2</v>
      </c>
      <c r="E16" s="62" t="str">
        <f>IF(E13="","",INDEX('REF LIST'!$T$5:$X$20,MATCH(SAMBA!E$13,'REF LIST'!$T$5:$T$20,0),3))</f>
        <v/>
      </c>
      <c r="F16" s="35" t="str">
        <f>IF(F13="","",INDEX('REF LIST'!$T$5:$X$20,MATCH(SAMBA!F$13,'REF LIST'!$T$5:$T$20,0),3))</f>
        <v/>
      </c>
      <c r="G16" s="41"/>
      <c r="H16" s="106" t="s">
        <v>133</v>
      </c>
      <c r="I16" s="107"/>
      <c r="K16" s="115" t="str">
        <f>IF(K13="","",INDEX('REF LIST'!$AA$6:$AB$13,MATCH(SAMBA!E16,'REF LIST'!$AA$6:$AA$13,0),2))</f>
        <v/>
      </c>
      <c r="L16" s="116"/>
      <c r="M16" s="118" t="str">
        <f>IF(M13="","",INDEX('REF LIST'!$AA$6:$AB$13,MATCH(SAMBA!F16,'REF LIST'!$AA$6:$AA$13,0),2))</f>
        <v/>
      </c>
      <c r="N16" s="118"/>
      <c r="O16" s="164"/>
      <c r="Q16" s="44"/>
      <c r="R16" s="44"/>
      <c r="S16" s="44"/>
    </row>
    <row r="17" spans="4:19" ht="33.75" customHeight="1" x14ac:dyDescent="0.25">
      <c r="D17" s="3">
        <v>3</v>
      </c>
      <c r="E17" s="63" t="str">
        <f>IF(E13="","",INDEX('REF LIST'!$T$5:$X$20,MATCH(SAMBA!E$13,'REF LIST'!$T$5:$T$20,0),4))</f>
        <v/>
      </c>
      <c r="F17" s="35" t="str">
        <f>IF(F13="","",INDEX('REF LIST'!$T$5:$X$20,MATCH(SAMBA!F$13,'REF LIST'!$T$5:$T$20,0),4))</f>
        <v/>
      </c>
      <c r="G17" s="41"/>
      <c r="H17" s="106" t="s">
        <v>130</v>
      </c>
      <c r="I17" s="107"/>
      <c r="K17" s="117" t="str">
        <f>IF(K13="","",INDEX('REF LIST'!$AA$6:$AB$13,MATCH(SAMBA!E17,'REF LIST'!$AA$6:$AA$13,0),2))</f>
        <v/>
      </c>
      <c r="L17" s="118"/>
      <c r="M17" s="118" t="str">
        <f>IF(M13="","",INDEX('REF LIST'!$AA$6:$AB$13,MATCH(SAMBA!F17,'REF LIST'!$AA$6:$AA$13,0),2))</f>
        <v/>
      </c>
      <c r="N17" s="118"/>
      <c r="O17" s="164"/>
      <c r="Q17" s="44"/>
      <c r="R17" s="44"/>
      <c r="S17" s="44"/>
    </row>
    <row r="18" spans="4:19" ht="33.75" customHeight="1" thickBot="1" x14ac:dyDescent="0.3">
      <c r="D18" s="3">
        <v>4</v>
      </c>
      <c r="E18" s="64" t="str">
        <f>IF(E13="","",INDEX('REF LIST'!$T$5:$X$20,MATCH(SAMBA!E$13,'REF LIST'!$T$5:$T$20,0),5))</f>
        <v/>
      </c>
      <c r="F18" s="36" t="str">
        <f>IF(F13="","",INDEX('REF LIST'!$T$5:$X$20,MATCH(SAMBA!F$13,'REF LIST'!$T$5:$T$20,0),5))</f>
        <v/>
      </c>
      <c r="G18" s="42"/>
      <c r="H18" s="106" t="s">
        <v>132</v>
      </c>
      <c r="I18" s="107"/>
      <c r="K18" s="146" t="str">
        <f>IF(K13="","",INDEX('REF LIST'!$AA$6:$AB$13,MATCH(SAMBA!E18,'REF LIST'!$AA$6:$AA$13,0),2))</f>
        <v/>
      </c>
      <c r="L18" s="147"/>
      <c r="M18" s="147" t="str">
        <f>IF(M13="","",INDEX('REF LIST'!$AA$6:$AB$13,MATCH(SAMBA!F18,'REF LIST'!$AA$6:$AA$13,0),2))</f>
        <v/>
      </c>
      <c r="N18" s="147"/>
      <c r="O18" s="148"/>
      <c r="Q18" s="44"/>
      <c r="R18" s="44"/>
      <c r="S18" s="44"/>
    </row>
    <row r="19" spans="4:19" ht="6" customHeight="1" x14ac:dyDescent="0.25">
      <c r="D19" s="1"/>
      <c r="F19"/>
      <c r="G19"/>
    </row>
    <row r="20" spans="4:19" ht="33.75" customHeight="1" thickBot="1" x14ac:dyDescent="0.3">
      <c r="D20" s="3">
        <v>8</v>
      </c>
      <c r="E20" s="64" t="str">
        <f>IF(E13="","",INDEX('REF LIST'!$T$5:$Y$20,MATCH(SAMBA!E$13,'REF LIST'!$T$5:$T$20,0),6))</f>
        <v/>
      </c>
      <c r="F20" s="36" t="str">
        <f>IF(F13="","",INDEX('REF LIST'!$T$5:$Y$20,MATCH(SAMBA!F$13,'REF LIST'!$T$5:$T$20,0),6))</f>
        <v/>
      </c>
      <c r="G20" s="42"/>
      <c r="H20" s="145" t="s">
        <v>140</v>
      </c>
      <c r="I20" s="107"/>
      <c r="K20" s="146" t="str">
        <f>IF(K13="","",INDEX('REF LIST'!$AA$6:$AB$13,MATCH(SAMBA!E20,'REF LIST'!$AA$6:$AA$13,0),2))</f>
        <v/>
      </c>
      <c r="L20" s="147"/>
      <c r="M20" s="147" t="str">
        <f>IF(M13="","",INDEX('REF LIST'!$AA$6:$AB$13,MATCH(SAMBA!F20,'REF LIST'!$AA$6:$AA$13,0),2))</f>
        <v/>
      </c>
      <c r="N20" s="147"/>
      <c r="O20" s="148"/>
      <c r="Q20" s="44"/>
      <c r="R20" s="44"/>
      <c r="S20" s="44"/>
    </row>
    <row r="21" spans="4:19" ht="15.75" thickBot="1" x14ac:dyDescent="0.3">
      <c r="F21"/>
      <c r="G21"/>
    </row>
    <row r="22" spans="4:19" ht="15.75" thickBot="1" x14ac:dyDescent="0.3">
      <c r="E22" s="25" t="s">
        <v>81</v>
      </c>
      <c r="F22"/>
      <c r="G22"/>
    </row>
    <row r="23" spans="4:19" ht="127.5" customHeight="1" thickBot="1" x14ac:dyDescent="0.3"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4"/>
    </row>
    <row r="24" spans="4:19" ht="42" customHeight="1" x14ac:dyDescent="0.25">
      <c r="F24" s="71" t="s">
        <v>145</v>
      </c>
      <c r="G24"/>
      <c r="Q24" s="72" t="s">
        <v>145</v>
      </c>
      <c r="R24" s="72"/>
    </row>
    <row r="25" spans="4:19" ht="15" x14ac:dyDescent="0.25">
      <c r="F25"/>
      <c r="G25"/>
    </row>
    <row r="26" spans="4:19" ht="15" x14ac:dyDescent="0.25">
      <c r="F26"/>
      <c r="G26"/>
    </row>
    <row r="27" spans="4:19" ht="15" x14ac:dyDescent="0.25">
      <c r="F27"/>
      <c r="G27"/>
    </row>
    <row r="28" spans="4:19" ht="15" x14ac:dyDescent="0.25">
      <c r="F28"/>
      <c r="G28"/>
    </row>
    <row r="29" spans="4:19" ht="15" x14ac:dyDescent="0.25">
      <c r="F29"/>
      <c r="G29"/>
    </row>
    <row r="30" spans="4:19" ht="15" x14ac:dyDescent="0.25">
      <c r="F30"/>
      <c r="G30"/>
    </row>
    <row r="31" spans="4:19" ht="15" x14ac:dyDescent="0.25">
      <c r="F31"/>
      <c r="G31"/>
    </row>
  </sheetData>
  <mergeCells count="37">
    <mergeCell ref="H18:I18"/>
    <mergeCell ref="K18:L18"/>
    <mergeCell ref="M18:O18"/>
    <mergeCell ref="H20:I20"/>
    <mergeCell ref="K20:L20"/>
    <mergeCell ref="M20:O20"/>
    <mergeCell ref="S13:S14"/>
    <mergeCell ref="H16:I16"/>
    <mergeCell ref="K16:L16"/>
    <mergeCell ref="M16:O16"/>
    <mergeCell ref="H17:I17"/>
    <mergeCell ref="K17:L17"/>
    <mergeCell ref="M17:O17"/>
    <mergeCell ref="H15:I15"/>
    <mergeCell ref="K15:L15"/>
    <mergeCell ref="M15:O15"/>
    <mergeCell ref="F6:H6"/>
    <mergeCell ref="I6:J6"/>
    <mergeCell ref="K6:L6"/>
    <mergeCell ref="O6:S6"/>
    <mergeCell ref="H9:H10"/>
    <mergeCell ref="I9:I10"/>
    <mergeCell ref="K9:K10"/>
    <mergeCell ref="L9:L10"/>
    <mergeCell ref="M9:M10"/>
    <mergeCell ref="K12:L12"/>
    <mergeCell ref="M12:O12"/>
    <mergeCell ref="K13:L13"/>
    <mergeCell ref="M13:O13"/>
    <mergeCell ref="E2:K2"/>
    <mergeCell ref="E3:F3"/>
    <mergeCell ref="I3:K3"/>
    <mergeCell ref="O3:Q4"/>
    <mergeCell ref="F5:H5"/>
    <mergeCell ref="I5:J5"/>
    <mergeCell ref="K5:L5"/>
    <mergeCell ref="O5:S5"/>
  </mergeCells>
  <dataValidations count="5">
    <dataValidation type="list" allowBlank="1" showInputMessage="1" showErrorMessage="1" sqref="O9" xr:uid="{5DB8CDF8-A853-4D1F-91EE-4EABF547F5A5}">
      <formula1>DGRC</formula1>
    </dataValidation>
    <dataValidation type="list" allowBlank="1" showInputMessage="1" showErrorMessage="1" sqref="Q9" xr:uid="{B7DBEB0E-5821-472C-8F10-9424F8D79200}">
      <formula1>vh</formula1>
    </dataValidation>
    <dataValidation type="list" allowBlank="1" showInputMessage="1" showErrorMessage="1" sqref="K9:M9 S13 R9:S9" xr:uid="{764A1B53-014F-4034-A51C-0AD20F848BC8}">
      <formula1>GD</formula1>
    </dataValidation>
    <dataValidation type="list" allowBlank="1" showInputMessage="1" showErrorMessage="1" sqref="P9" xr:uid="{BA57D5EF-1891-4D2B-892F-1BEF0764477D}">
      <formula1>PM</formula1>
    </dataValidation>
    <dataValidation type="list" allowBlank="1" showInputMessage="1" showErrorMessage="1" sqref="I9" xr:uid="{082DE376-C6D8-4FAC-BDDF-49A0C5ED0C80}">
      <formula1>MP</formula1>
    </dataValidation>
  </dataValidations>
  <hyperlinks>
    <hyperlink ref="E1" location="'ETFC Profilages'!H35" display="Retour Synthèse" xr:uid="{EF82665A-AB79-4F84-8624-EF36ABCF5E16}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9" orientation="landscape" r:id="rId1"/>
  <drawing r:id="rId2"/>
  <legacyDrawingHF r:id="rId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2DD0B2-6E51-424B-8D7E-6E024295CD9E}">
  <sheetPr codeName="Feuil16">
    <tabColor rgb="FFFEC6F2"/>
    <pageSetUpPr fitToPage="1"/>
  </sheetPr>
  <dimension ref="D1:U31"/>
  <sheetViews>
    <sheetView workbookViewId="0">
      <selection activeCell="E1" sqref="E1"/>
    </sheetView>
  </sheetViews>
  <sheetFormatPr baseColWidth="10" defaultColWidth="10.85546875" defaultRowHeight="18.75" x14ac:dyDescent="0.25"/>
  <cols>
    <col min="1" max="3" width="3.28515625" customWidth="1"/>
    <col min="4" max="4" width="4.7109375" customWidth="1"/>
    <col min="5" max="5" width="15" customWidth="1"/>
    <col min="6" max="6" width="15.85546875" style="1" customWidth="1"/>
    <col min="7" max="7" width="1.5703125" style="1" customWidth="1"/>
    <col min="8" max="8" width="7.5703125" customWidth="1"/>
    <col min="9" max="9" width="8.7109375" customWidth="1"/>
    <col min="10" max="10" width="1.7109375" customWidth="1"/>
    <col min="11" max="11" width="12.7109375" customWidth="1"/>
    <col min="13" max="13" width="10.7109375" customWidth="1"/>
    <col min="14" max="14" width="1.7109375" customWidth="1"/>
    <col min="15" max="15" width="12.85546875" customWidth="1"/>
    <col min="16" max="16" width="10.85546875" customWidth="1"/>
    <col min="17" max="17" width="12.140625" customWidth="1"/>
    <col min="18" max="19" width="11.42578125" customWidth="1"/>
    <col min="20" max="20" width="1.85546875" customWidth="1"/>
    <col min="21" max="21" width="15.85546875" customWidth="1"/>
  </cols>
  <sheetData>
    <row r="1" spans="4:21" ht="19.5" thickBot="1" x14ac:dyDescent="0.3">
      <c r="E1" s="74" t="s">
        <v>150</v>
      </c>
    </row>
    <row r="2" spans="4:21" ht="24" thickBot="1" x14ac:dyDescent="0.3">
      <c r="E2" s="128" t="str">
        <f>CONCATENATE(F5,"  ",K5)</f>
        <v>BOLAY  Yvan</v>
      </c>
      <c r="F2" s="129"/>
      <c r="G2" s="129"/>
      <c r="H2" s="129"/>
      <c r="I2" s="129"/>
      <c r="J2" s="129"/>
      <c r="K2" s="130"/>
    </row>
    <row r="3" spans="4:21" ht="24" thickBot="1" x14ac:dyDescent="0.4">
      <c r="E3" s="134" t="str">
        <f>CONCATENATE(E9," - ",E13)</f>
        <v xml:space="preserve"> - </v>
      </c>
      <c r="F3" s="135"/>
      <c r="G3"/>
      <c r="H3" s="15"/>
      <c r="I3" s="136" t="str">
        <f>CONCATENATE(F10," - ",F13)</f>
        <v xml:space="preserve"> - </v>
      </c>
      <c r="J3" s="137"/>
      <c r="K3" s="138"/>
      <c r="O3" s="122" t="s">
        <v>129</v>
      </c>
      <c r="P3" s="123"/>
      <c r="Q3" s="124"/>
    </row>
    <row r="4" spans="4:21" ht="7.5" customHeight="1" thickBot="1" x14ac:dyDescent="0.4">
      <c r="F4"/>
      <c r="G4"/>
      <c r="M4" s="17"/>
      <c r="N4" s="17"/>
      <c r="O4" s="125"/>
      <c r="P4" s="126"/>
      <c r="Q4" s="127"/>
    </row>
    <row r="5" spans="4:21" ht="31.5" customHeight="1" thickBot="1" x14ac:dyDescent="0.3">
      <c r="E5" s="3" t="s">
        <v>42</v>
      </c>
      <c r="F5" s="131" t="s">
        <v>202</v>
      </c>
      <c r="G5" s="132"/>
      <c r="H5" s="133"/>
      <c r="I5" s="139" t="s">
        <v>43</v>
      </c>
      <c r="J5" s="140"/>
      <c r="K5" s="131" t="s">
        <v>203</v>
      </c>
      <c r="L5" s="133"/>
      <c r="O5" s="119" t="str">
        <f>IF(H9="","",IF(H9="Ui",CONCATENATE("Analyser, Détails / ",U5),IF(H9="Ue",CONCATENATE("Organiser, Cadrer / ",U5),IF(H9="Ai",CONCATENATE("s'Appuyer, se Souvenir / ",U5),IF(H9="Ae",CONCATENATE("Tenter, Faire / ",U5),IF(H9="Ri",CONCATENATE("Ressentir, Valoriser / ",U5),IF(H9="Re",CONCATENATE("Concilier, Harmoniser / ",U5),IF(H9="Ci",CONCATENATE("s'Imposer, Progresser / ",U5),IF(H9="Ce",CONCATENATE("Imposer, Vaincre / ",U5),IF(H9="Pi",CONCATENATE("Imaginer, Prévoir / ",U5),IF(H9="Pe",CONCATENATE("Explorer, Improviser / ",U5),"Erreur")))))))))))</f>
        <v/>
      </c>
      <c r="P5" s="120"/>
      <c r="Q5" s="120"/>
      <c r="R5" s="120"/>
      <c r="S5" s="121"/>
      <c r="U5" s="28" t="str">
        <f>IF(H9="","",IF(H9="Ui",'REF LIST'!H6,IF(H9="Ue",'REF LIST'!H7,IF(H9="Ai",'REF LIST'!H8,IF(H9="Ae",'REF LIST'!H9,IF(H9="Ri",'REF LIST'!H10,IF(H9="Re",'REF LIST'!H11,IF(H9="Ci",'REF LIST'!H12,IF(H9="Ce",'REF LIST'!H13,IF(H9="Pi",'REF LIST'!H14,IF(H9="Pe",'REF LIST'!H15,"Erreur")))))))))))</f>
        <v/>
      </c>
    </row>
    <row r="6" spans="4:21" ht="31.5" customHeight="1" thickBot="1" x14ac:dyDescent="0.3">
      <c r="E6" s="46" t="s">
        <v>136</v>
      </c>
      <c r="F6" s="131" t="s">
        <v>207</v>
      </c>
      <c r="G6" s="132"/>
      <c r="H6" s="133"/>
      <c r="I6" s="141" t="s">
        <v>44</v>
      </c>
      <c r="J6" s="142"/>
      <c r="K6" s="131" t="s">
        <v>204</v>
      </c>
      <c r="L6" s="133"/>
      <c r="O6" s="119" t="str">
        <f>IF(I9="","",IF(I9="Ui",CONCATENATE("Analyser, Détails / ",U6),IF(I9="Ue",CONCATENATE("Organiser, Cadrer / ",U6),IF(I9="Ai",CONCATENATE("s'Appuyer, se Souvenir / ",U6),IF(I9="Ae",CONCATENATE("Tenter, Faire / ",U6),IF(I9="Ri",CONCATENATE("Ressentir, Valoriser / ",U6),IF(I9="Re",CONCATENATE("Concilier, Harmoniser / ",U6),IF(I9="Ci",CONCATENATE("s'Imposer, Progresser / ",U6),IF(I9="Ce",CONCATENATE("Imposer, Vaincre / ",U6),IF(I9="Pi",CONCATENATE("Imaginer, Prévoir / ",U6),IF(I9="Pe",CONCATENATE("Explorer, Improviser / ",U6),"Erreur")))))))))))</f>
        <v/>
      </c>
      <c r="P6" s="120"/>
      <c r="Q6" s="120"/>
      <c r="R6" s="120"/>
      <c r="S6" s="121"/>
      <c r="U6" s="28" t="str">
        <f>IF(I9="","",IF(I9="Ui",'REF LIST'!H6,IF(I9="Ue",'REF LIST'!H7,IF(I9="Ai",'REF LIST'!H8,IF(I9="Ae",'REF LIST'!H9,IF(I9="Ri",'REF LIST'!H10,IF(I9="Re",'REF LIST'!H11,IF(I9="Ci",'REF LIST'!H12,IF(I9="Ce",'REF LIST'!H13,IF(I9="Pi",'REF LIST'!H14,IF(I9="Pe",'REF LIST'!H15,"Erreur")))))))))))</f>
        <v/>
      </c>
    </row>
    <row r="7" spans="4:21" ht="11.25" customHeight="1" thickBot="1" x14ac:dyDescent="0.3"/>
    <row r="8" spans="4:21" ht="60.75" thickTop="1" x14ac:dyDescent="0.25">
      <c r="E8" s="53" t="s">
        <v>77</v>
      </c>
      <c r="F8" s="54" t="s">
        <v>135</v>
      </c>
      <c r="G8" s="27"/>
      <c r="H8" s="50" t="s">
        <v>27</v>
      </c>
      <c r="I8" s="51" t="s">
        <v>28</v>
      </c>
      <c r="J8" s="21"/>
      <c r="K8" s="47" t="s">
        <v>78</v>
      </c>
      <c r="L8" s="48" t="s">
        <v>79</v>
      </c>
      <c r="M8" s="49" t="s">
        <v>15</v>
      </c>
      <c r="O8" s="52" t="s">
        <v>80</v>
      </c>
      <c r="P8" s="60" t="s">
        <v>147</v>
      </c>
      <c r="Q8" s="60" t="s">
        <v>148</v>
      </c>
      <c r="R8" s="60" t="s">
        <v>139</v>
      </c>
      <c r="S8" s="58" t="s">
        <v>146</v>
      </c>
      <c r="T8" s="27"/>
    </row>
    <row r="9" spans="4:21" ht="36" customHeight="1" x14ac:dyDescent="0.25">
      <c r="E9" s="66" t="str">
        <f>IF(AND(O9="",P9="",Q9="",S9=""),"",IF(AND(O9="D",P9="PMH",Q9="V",R9="G",S9="D"),"D4",IF(AND(O9="D",P9="PMH",Q9="H",R9="D",S9="G"),"D2",IF(AND(O9="D",P9="PMH",Q9="V",R9="G",S9="G"),"D1",IF(AND(O9="D",P9="PMH",Q9="H",R9="D",S9="D"),"D3",IF(AND(O9="G",P9="PMB",Q9="V",R9="D",S9="D"),"G4",IF(AND(O9="G",P9="PMB",Q9="H",R9="G",S9="G"),"G2",IF(AND(O9="G",P9="PMB",Q9="V",R9="D",S9="G"),"G1",IF(AND(O9="G",P9="PMB",Q9="H",R9="G",S9="D"),"G3",IF(AND(O9="R",P9="PMH",Q9="V",R9="D",S9="D"),"R4",IF(AND(O9="R",P9="PMH",Q9="H",R9="G",S9="G"),"R2",IF(AND(O9="R",P9="PMH",Q9="V",R9="D",S9="G"),"R1",IF(AND(O9="R",P9="PMH",Q9="H",R9="G",S9="D"),"R3",IF(AND(O9="C",P9="PMB",Q9="V",R9="G",S9="D"),"C4",IF(AND(O9="C",P9="PMB",Q9="H",R9="D",S9="G"),"C2",IF(AND(O9="C",P9="PMB",Q9="V",R9="G",S9="G"),"C1",IF(AND(O9="C",P9="PMB",Q9="H",R9="D",S9="D"),"C3","Erreur")))))))))))))))))</f>
        <v/>
      </c>
      <c r="F9" s="38"/>
      <c r="G9" s="27"/>
      <c r="H9" s="149"/>
      <c r="I9" s="151"/>
      <c r="J9" s="21"/>
      <c r="K9" s="153"/>
      <c r="L9" s="155"/>
      <c r="M9" s="157"/>
      <c r="O9" s="31"/>
      <c r="P9" s="32"/>
      <c r="Q9" s="32"/>
      <c r="R9" s="32"/>
      <c r="S9" s="59"/>
      <c r="T9" s="16"/>
    </row>
    <row r="10" spans="4:21" ht="36" customHeight="1" x14ac:dyDescent="0.25">
      <c r="E10" s="38"/>
      <c r="F10" s="20" t="str">
        <f>IF(E9="","",IF(E9='REF LIST'!B6,'REF LIST'!D6,IF(E9='REF LIST'!B7,'REF LIST'!D7,IF(E9='REF LIST'!B8,'REF LIST'!D8,IF(E9='REF LIST'!B9,'REF LIST'!D9,IF(E9='REF LIST'!B10,'REF LIST'!D10,IF(E9='REF LIST'!B11,'REF LIST'!D11,IF(E9='REF LIST'!B12,'REF LIST'!D12,IF(E9='REF LIST'!B13,'REF LIST'!D13,IF(E9='REF LIST'!B14,'REF LIST'!D14,IF(E9='REF LIST'!B15,'REF LIST'!D15,IF(E9='REF LIST'!B16,'REF LIST'!D16,IF(E9='REF LIST'!B17,'REF LIST'!D17,IF(E9='REF LIST'!B18,'REF LIST'!D18,IF(E9='REF LIST'!B19,'REF LIST'!D19,IF(E9='REF LIST'!B20,'REF LIST'!D20,IF(E9='REF LIST'!B21,'REF LIST'!D21,"Erreur")))))))))))))))))</f>
        <v/>
      </c>
      <c r="G10" s="27"/>
      <c r="H10" s="150"/>
      <c r="I10" s="152"/>
      <c r="J10" s="21"/>
      <c r="K10" s="154"/>
      <c r="L10" s="156"/>
      <c r="M10" s="158"/>
      <c r="O10" s="69" t="str">
        <f>IF(O9="","",IF(O9="R","D",IF(O9="D","R",IF(O9="C","G",IF(O9="G","C","Erreur")))))</f>
        <v/>
      </c>
      <c r="P10" s="67" t="str">
        <f>IF(P9="","",IF(P9="PMH","PMB",IF(P9="PMB","PMH","Erreur")))</f>
        <v/>
      </c>
      <c r="Q10" s="70" t="str">
        <f>IF(Q9="","",IF(Q9="H","H",IF(Q9="V","V","Erreur")))</f>
        <v/>
      </c>
      <c r="R10" s="67" t="str">
        <f>IF(R9="","",INDEX('REF LIST'!$O$5:$P$20,MATCH(BOLAY!F10,'REF LIST'!$O$5:$O$20,0),2))</f>
        <v/>
      </c>
      <c r="S10" s="68" t="str">
        <f>IF(S9="","",IF(S9="G","D",IF(S9="D","G","Erreur")))</f>
        <v/>
      </c>
      <c r="T10" s="16"/>
    </row>
    <row r="11" spans="4:21" ht="15.75" thickBot="1" x14ac:dyDescent="0.3">
      <c r="F11"/>
      <c r="G11"/>
    </row>
    <row r="12" spans="4:21" ht="46.5" thickTop="1" thickBot="1" x14ac:dyDescent="0.3">
      <c r="E12" s="55" t="s">
        <v>76</v>
      </c>
      <c r="F12" s="56" t="s">
        <v>134</v>
      </c>
      <c r="G12" s="27"/>
      <c r="K12" s="159" t="str">
        <f>E12</f>
        <v>Profil MBTI 
Principal</v>
      </c>
      <c r="L12" s="160"/>
      <c r="M12" s="161" t="str">
        <f>F12</f>
        <v>Profil MBTI
Complémentaire</v>
      </c>
      <c r="N12" s="160"/>
      <c r="O12" s="162"/>
      <c r="R12" s="44"/>
      <c r="S12" s="57" t="s">
        <v>138</v>
      </c>
    </row>
    <row r="13" spans="4:21" ht="33.75" customHeight="1" x14ac:dyDescent="0.25">
      <c r="E13" s="29" t="str">
        <f>IF(E9="","",IF(E9='REF LIST'!B6,'REF LIST'!C6,IF(E9='REF LIST'!B7,'REF LIST'!C7,IF(E9='REF LIST'!B8,'REF LIST'!C8,IF(E9='REF LIST'!B9,'REF LIST'!C9,IF(E9='REF LIST'!B10,'REF LIST'!C10,IF(E9='REF LIST'!B11,'REF LIST'!C11,IF(E9='REF LIST'!B12,'REF LIST'!C12,IF(E9='REF LIST'!B13,'REF LIST'!C13,IF(E9='REF LIST'!B14,'REF LIST'!C14,IF(E9='REF LIST'!B15,'REF LIST'!C15,IF(E9='REF LIST'!B16,'REF LIST'!C16,IF(E9='REF LIST'!B17,'REF LIST'!C17,IF(E9='REF LIST'!B18,'REF LIST'!C18,IF(E9='REF LIST'!B19,'REF LIST'!C19,IF(E9='REF LIST'!B20,'REF LIST'!C20,IF(E9='REF LIST'!B21,'REF LIST'!C21,"Erreur")))))))))))))))))</f>
        <v/>
      </c>
      <c r="F13" s="30" t="str">
        <f>IF(E9="","",IF(E9='REF LIST'!B6,'REF LIST'!E6,IF(E9='REF LIST'!B7,'REF LIST'!E7,IF(E9='REF LIST'!B8,'REF LIST'!E8,IF(E9='REF LIST'!B9,'REF LIST'!E9,IF(E9='REF LIST'!B10,'REF LIST'!E10,IF(E9='REF LIST'!B11,'REF LIST'!E11,IF(E9='REF LIST'!B12,'REF LIST'!E12,IF(E9='REF LIST'!B13,'REF LIST'!E13,IF(E9='REF LIST'!B14,'REF LIST'!E14,IF(E9='REF LIST'!B15,'REF LIST'!E15,IF(E9='REF LIST'!B16,'REF LIST'!E16,IF(E9='REF LIST'!B17,'REF LIST'!E17,IF(E9='REF LIST'!B18,'REF LIST'!E18,IF(E9='REF LIST'!B19,'REF LIST'!E19,IF(E9='REF LIST'!B20,'REF LIST'!E20,IF(E9='REF LIST'!B21,'REF LIST'!E21,"Erreur")))))))))))))))))</f>
        <v/>
      </c>
      <c r="G13" s="38"/>
      <c r="K13" s="108" t="str">
        <f>E13</f>
        <v/>
      </c>
      <c r="L13" s="109"/>
      <c r="M13" s="110" t="str">
        <f>F13</f>
        <v/>
      </c>
      <c r="N13" s="111"/>
      <c r="O13" s="112"/>
      <c r="R13" s="44"/>
      <c r="S13" s="143"/>
    </row>
    <row r="14" spans="4:21" ht="6.75" customHeight="1" thickBot="1" x14ac:dyDescent="0.3">
      <c r="F14"/>
      <c r="G14" s="39"/>
      <c r="S14" s="144"/>
    </row>
    <row r="15" spans="4:21" ht="33.75" customHeight="1" x14ac:dyDescent="0.25">
      <c r="D15" s="3">
        <v>1</v>
      </c>
      <c r="E15" s="61" t="str">
        <f>IF(E13="","",INDEX('REF LIST'!$T$5:$X$20,MATCH(BOLAY!E$13,'REF LIST'!$T$5:$T$20,0),2))</f>
        <v/>
      </c>
      <c r="F15" s="33" t="str">
        <f>IF(F13="","",INDEX('REF LIST'!$T$5:$X$20,MATCH(BOLAY!F$13,'REF LIST'!$T$5:$T$20,0),2))</f>
        <v/>
      </c>
      <c r="G15" s="40"/>
      <c r="H15" s="106" t="s">
        <v>131</v>
      </c>
      <c r="I15" s="107"/>
      <c r="K15" s="113" t="str">
        <f>IF(K13="","",INDEX('REF LIST'!$AA$6:$AB$13,MATCH(BOLAY!E15,'REF LIST'!$AA$6:$AA$13,0),2))</f>
        <v/>
      </c>
      <c r="L15" s="114"/>
      <c r="M15" s="114" t="str">
        <f>IF(M13="","",INDEX('REF LIST'!$AA$6:$AB$13,MATCH(BOLAY!F15,'REF LIST'!$AA$6:$AA$13,0),2))</f>
        <v/>
      </c>
      <c r="N15" s="114"/>
      <c r="O15" s="163"/>
      <c r="Q15" s="44"/>
      <c r="R15" s="44"/>
      <c r="S15" s="44"/>
    </row>
    <row r="16" spans="4:21" ht="33.75" customHeight="1" x14ac:dyDescent="0.25">
      <c r="D16" s="3">
        <v>2</v>
      </c>
      <c r="E16" s="62" t="str">
        <f>IF(E13="","",INDEX('REF LIST'!$T$5:$X$20,MATCH(BOLAY!E$13,'REF LIST'!$T$5:$T$20,0),3))</f>
        <v/>
      </c>
      <c r="F16" s="35" t="str">
        <f>IF(F13="","",INDEX('REF LIST'!$T$5:$X$20,MATCH(BOLAY!F$13,'REF LIST'!$T$5:$T$20,0),3))</f>
        <v/>
      </c>
      <c r="G16" s="41"/>
      <c r="H16" s="106" t="s">
        <v>133</v>
      </c>
      <c r="I16" s="107"/>
      <c r="K16" s="115" t="str">
        <f>IF(K13="","",INDEX('REF LIST'!$AA$6:$AB$13,MATCH(BOLAY!E16,'REF LIST'!$AA$6:$AA$13,0),2))</f>
        <v/>
      </c>
      <c r="L16" s="116"/>
      <c r="M16" s="118" t="str">
        <f>IF(M13="","",INDEX('REF LIST'!$AA$6:$AB$13,MATCH(BOLAY!F16,'REF LIST'!$AA$6:$AA$13,0),2))</f>
        <v/>
      </c>
      <c r="N16" s="118"/>
      <c r="O16" s="164"/>
      <c r="Q16" s="44"/>
      <c r="R16" s="44"/>
      <c r="S16" s="44"/>
    </row>
    <row r="17" spans="4:19" ht="33.75" customHeight="1" x14ac:dyDescent="0.25">
      <c r="D17" s="3">
        <v>3</v>
      </c>
      <c r="E17" s="63" t="str">
        <f>IF(E13="","",INDEX('REF LIST'!$T$5:$X$20,MATCH(BOLAY!E$13,'REF LIST'!$T$5:$T$20,0),4))</f>
        <v/>
      </c>
      <c r="F17" s="35" t="str">
        <f>IF(F13="","",INDEX('REF LIST'!$T$5:$X$20,MATCH(BOLAY!F$13,'REF LIST'!$T$5:$T$20,0),4))</f>
        <v/>
      </c>
      <c r="G17" s="41"/>
      <c r="H17" s="106" t="s">
        <v>130</v>
      </c>
      <c r="I17" s="107"/>
      <c r="K17" s="117" t="str">
        <f>IF(K13="","",INDEX('REF LIST'!$AA$6:$AB$13,MATCH(BOLAY!E17,'REF LIST'!$AA$6:$AA$13,0),2))</f>
        <v/>
      </c>
      <c r="L17" s="118"/>
      <c r="M17" s="118" t="str">
        <f>IF(M13="","",INDEX('REF LIST'!$AA$6:$AB$13,MATCH(BOLAY!F17,'REF LIST'!$AA$6:$AA$13,0),2))</f>
        <v/>
      </c>
      <c r="N17" s="118"/>
      <c r="O17" s="164"/>
      <c r="Q17" s="44"/>
      <c r="R17" s="44"/>
      <c r="S17" s="44"/>
    </row>
    <row r="18" spans="4:19" ht="33.75" customHeight="1" thickBot="1" x14ac:dyDescent="0.3">
      <c r="D18" s="3">
        <v>4</v>
      </c>
      <c r="E18" s="64" t="str">
        <f>IF(E13="","",INDEX('REF LIST'!$T$5:$X$20,MATCH(BOLAY!E$13,'REF LIST'!$T$5:$T$20,0),5))</f>
        <v/>
      </c>
      <c r="F18" s="36" t="str">
        <f>IF(F13="","",INDEX('REF LIST'!$T$5:$X$20,MATCH(BOLAY!F$13,'REF LIST'!$T$5:$T$20,0),5))</f>
        <v/>
      </c>
      <c r="G18" s="42"/>
      <c r="H18" s="106" t="s">
        <v>132</v>
      </c>
      <c r="I18" s="107"/>
      <c r="K18" s="146" t="str">
        <f>IF(K13="","",INDEX('REF LIST'!$AA$6:$AB$13,MATCH(BOLAY!E18,'REF LIST'!$AA$6:$AA$13,0),2))</f>
        <v/>
      </c>
      <c r="L18" s="147"/>
      <c r="M18" s="147" t="str">
        <f>IF(M13="","",INDEX('REF LIST'!$AA$6:$AB$13,MATCH(BOLAY!F18,'REF LIST'!$AA$6:$AA$13,0),2))</f>
        <v/>
      </c>
      <c r="N18" s="147"/>
      <c r="O18" s="148"/>
      <c r="Q18" s="44"/>
      <c r="R18" s="44"/>
      <c r="S18" s="44"/>
    </row>
    <row r="19" spans="4:19" ht="6" customHeight="1" x14ac:dyDescent="0.25">
      <c r="D19" s="1"/>
      <c r="F19"/>
      <c r="G19"/>
    </row>
    <row r="20" spans="4:19" ht="33.75" customHeight="1" thickBot="1" x14ac:dyDescent="0.3">
      <c r="D20" s="3">
        <v>8</v>
      </c>
      <c r="E20" s="64" t="str">
        <f>IF(E13="","",INDEX('REF LIST'!$T$5:$Y$20,MATCH(BOLAY!E$13,'REF LIST'!$T$5:$T$20,0),6))</f>
        <v/>
      </c>
      <c r="F20" s="36" t="str">
        <f>IF(F13="","",INDEX('REF LIST'!$T$5:$Y$20,MATCH(BOLAY!F$13,'REF LIST'!$T$5:$T$20,0),6))</f>
        <v/>
      </c>
      <c r="G20" s="42"/>
      <c r="H20" s="145" t="s">
        <v>140</v>
      </c>
      <c r="I20" s="107"/>
      <c r="K20" s="146" t="str">
        <f>IF(K13="","",INDEX('REF LIST'!$AA$6:$AB$13,MATCH(BOLAY!E20,'REF LIST'!$AA$6:$AA$13,0),2))</f>
        <v/>
      </c>
      <c r="L20" s="147"/>
      <c r="M20" s="147" t="str">
        <f>IF(M13="","",INDEX('REF LIST'!$AA$6:$AB$13,MATCH(BOLAY!F20,'REF LIST'!$AA$6:$AA$13,0),2))</f>
        <v/>
      </c>
      <c r="N20" s="147"/>
      <c r="O20" s="148"/>
      <c r="Q20" s="44"/>
      <c r="R20" s="44"/>
      <c r="S20" s="44"/>
    </row>
    <row r="21" spans="4:19" ht="15.75" thickBot="1" x14ac:dyDescent="0.3">
      <c r="F21"/>
      <c r="G21"/>
    </row>
    <row r="22" spans="4:19" ht="15.75" thickBot="1" x14ac:dyDescent="0.3">
      <c r="E22" s="25" t="s">
        <v>81</v>
      </c>
      <c r="F22"/>
      <c r="G22"/>
    </row>
    <row r="23" spans="4:19" ht="127.5" customHeight="1" thickBot="1" x14ac:dyDescent="0.3"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4"/>
    </row>
    <row r="24" spans="4:19" ht="42" customHeight="1" x14ac:dyDescent="0.25">
      <c r="F24" s="71" t="s">
        <v>145</v>
      </c>
      <c r="G24"/>
      <c r="Q24" s="72" t="s">
        <v>145</v>
      </c>
      <c r="R24" s="72"/>
    </row>
    <row r="25" spans="4:19" ht="15" x14ac:dyDescent="0.25">
      <c r="F25"/>
      <c r="G25"/>
    </row>
    <row r="26" spans="4:19" ht="15" x14ac:dyDescent="0.25">
      <c r="F26"/>
      <c r="G26"/>
    </row>
    <row r="27" spans="4:19" ht="15" x14ac:dyDescent="0.25">
      <c r="F27"/>
      <c r="G27"/>
    </row>
    <row r="28" spans="4:19" ht="15" x14ac:dyDescent="0.25">
      <c r="F28"/>
      <c r="G28"/>
    </row>
    <row r="29" spans="4:19" ht="15" x14ac:dyDescent="0.25">
      <c r="F29"/>
      <c r="G29"/>
    </row>
    <row r="30" spans="4:19" ht="15" x14ac:dyDescent="0.25">
      <c r="F30"/>
      <c r="G30"/>
    </row>
    <row r="31" spans="4:19" ht="15" x14ac:dyDescent="0.25">
      <c r="F31"/>
      <c r="G31"/>
    </row>
  </sheetData>
  <mergeCells count="37">
    <mergeCell ref="H18:I18"/>
    <mergeCell ref="K18:L18"/>
    <mergeCell ref="M18:O18"/>
    <mergeCell ref="H20:I20"/>
    <mergeCell ref="K20:L20"/>
    <mergeCell ref="M20:O20"/>
    <mergeCell ref="S13:S14"/>
    <mergeCell ref="H16:I16"/>
    <mergeCell ref="K16:L16"/>
    <mergeCell ref="M16:O16"/>
    <mergeCell ref="H17:I17"/>
    <mergeCell ref="K17:L17"/>
    <mergeCell ref="M17:O17"/>
    <mergeCell ref="H15:I15"/>
    <mergeCell ref="K15:L15"/>
    <mergeCell ref="M15:O15"/>
    <mergeCell ref="F6:H6"/>
    <mergeCell ref="I6:J6"/>
    <mergeCell ref="K6:L6"/>
    <mergeCell ref="O6:S6"/>
    <mergeCell ref="H9:H10"/>
    <mergeCell ref="I9:I10"/>
    <mergeCell ref="K9:K10"/>
    <mergeCell ref="L9:L10"/>
    <mergeCell ref="M9:M10"/>
    <mergeCell ref="K12:L12"/>
    <mergeCell ref="M12:O12"/>
    <mergeCell ref="K13:L13"/>
    <mergeCell ref="M13:O13"/>
    <mergeCell ref="E2:K2"/>
    <mergeCell ref="E3:F3"/>
    <mergeCell ref="I3:K3"/>
    <mergeCell ref="O3:Q4"/>
    <mergeCell ref="F5:H5"/>
    <mergeCell ref="I5:J5"/>
    <mergeCell ref="K5:L5"/>
    <mergeCell ref="O5:S5"/>
  </mergeCells>
  <dataValidations count="5">
    <dataValidation type="list" allowBlank="1" showInputMessage="1" showErrorMessage="1" sqref="O9" xr:uid="{BC410982-8E52-45EB-8251-2A334C9E304B}">
      <formula1>DGRC</formula1>
    </dataValidation>
    <dataValidation type="list" allowBlank="1" showInputMessage="1" showErrorMessage="1" sqref="Q9" xr:uid="{4A7FD9EF-C333-416E-92DA-5F700DC251FF}">
      <formula1>vh</formula1>
    </dataValidation>
    <dataValidation type="list" allowBlank="1" showInputMessage="1" showErrorMessage="1" sqref="K9:M9 S13 R9:S9" xr:uid="{AC720760-C531-41A5-B7E1-4CE76D0884C9}">
      <formula1>GD</formula1>
    </dataValidation>
    <dataValidation type="list" allowBlank="1" showInputMessage="1" showErrorMessage="1" sqref="P9" xr:uid="{52B6F566-DB36-42D6-9E8B-769D3EBF917A}">
      <formula1>PM</formula1>
    </dataValidation>
    <dataValidation type="list" allowBlank="1" showInputMessage="1" showErrorMessage="1" sqref="I9" xr:uid="{CECA75BA-D6EE-46E7-AE47-790C0CA65046}">
      <formula1>MP</formula1>
    </dataValidation>
  </dataValidations>
  <hyperlinks>
    <hyperlink ref="E1" location="'ETFC Profilages'!H40" display="Retour Synthèse" xr:uid="{62418A99-B62A-4F99-9C7C-451EAD167470}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9" orientation="landscape" r:id="rId1"/>
  <drawing r:id="rId2"/>
  <legacyDrawingHF r:id="rId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5324FD-AC81-43B4-A78E-145CE304DD8C}">
  <sheetPr codeName="Feuil17">
    <tabColor rgb="FFFEC6F2"/>
    <pageSetUpPr fitToPage="1"/>
  </sheetPr>
  <dimension ref="D1:U31"/>
  <sheetViews>
    <sheetView workbookViewId="0">
      <selection activeCell="E1" sqref="E1"/>
    </sheetView>
  </sheetViews>
  <sheetFormatPr baseColWidth="10" defaultColWidth="10.85546875" defaultRowHeight="18.75" x14ac:dyDescent="0.25"/>
  <cols>
    <col min="1" max="3" width="3.28515625" customWidth="1"/>
    <col min="4" max="4" width="4.7109375" customWidth="1"/>
    <col min="5" max="5" width="15" customWidth="1"/>
    <col min="6" max="6" width="15.85546875" style="1" customWidth="1"/>
    <col min="7" max="7" width="1.5703125" style="1" customWidth="1"/>
    <col min="8" max="8" width="7.5703125" customWidth="1"/>
    <col min="9" max="9" width="8.7109375" customWidth="1"/>
    <col min="10" max="10" width="1.7109375" customWidth="1"/>
    <col min="11" max="11" width="12.7109375" customWidth="1"/>
    <col min="13" max="13" width="10.7109375" customWidth="1"/>
    <col min="14" max="14" width="1.7109375" customWidth="1"/>
    <col min="15" max="15" width="12.85546875" customWidth="1"/>
    <col min="16" max="16" width="10.85546875" customWidth="1"/>
    <col min="17" max="17" width="12.140625" customWidth="1"/>
    <col min="18" max="19" width="11.42578125" customWidth="1"/>
    <col min="20" max="20" width="1.85546875" customWidth="1"/>
    <col min="21" max="21" width="15.85546875" customWidth="1"/>
  </cols>
  <sheetData>
    <row r="1" spans="4:21" ht="19.5" thickBot="1" x14ac:dyDescent="0.3">
      <c r="E1" s="74" t="s">
        <v>150</v>
      </c>
    </row>
    <row r="2" spans="4:21" ht="24" thickBot="1" x14ac:dyDescent="0.3">
      <c r="E2" s="128" t="str">
        <f>CONCATENATE(F5,"  ",K5)</f>
        <v>FRANCE  Pascal</v>
      </c>
      <c r="F2" s="129"/>
      <c r="G2" s="129"/>
      <c r="H2" s="129"/>
      <c r="I2" s="129"/>
      <c r="J2" s="129"/>
      <c r="K2" s="130"/>
    </row>
    <row r="3" spans="4:21" ht="24" thickBot="1" x14ac:dyDescent="0.4">
      <c r="E3" s="134" t="str">
        <f>CONCATENATE(E9," - ",E13)</f>
        <v xml:space="preserve"> - </v>
      </c>
      <c r="F3" s="135"/>
      <c r="G3"/>
      <c r="H3" s="15"/>
      <c r="I3" s="136" t="str">
        <f>CONCATENATE(F10," - ",F13)</f>
        <v xml:space="preserve"> - </v>
      </c>
      <c r="J3" s="137"/>
      <c r="K3" s="138"/>
      <c r="O3" s="122" t="s">
        <v>129</v>
      </c>
      <c r="P3" s="123"/>
      <c r="Q3" s="124"/>
    </row>
    <row r="4" spans="4:21" ht="7.5" customHeight="1" thickBot="1" x14ac:dyDescent="0.4">
      <c r="F4"/>
      <c r="G4"/>
      <c r="M4" s="17"/>
      <c r="N4" s="17"/>
      <c r="O4" s="125"/>
      <c r="P4" s="126"/>
      <c r="Q4" s="127"/>
    </row>
    <row r="5" spans="4:21" ht="31.5" customHeight="1" thickBot="1" x14ac:dyDescent="0.3">
      <c r="E5" s="3" t="s">
        <v>42</v>
      </c>
      <c r="F5" s="131" t="s">
        <v>205</v>
      </c>
      <c r="G5" s="132"/>
      <c r="H5" s="133"/>
      <c r="I5" s="139" t="s">
        <v>43</v>
      </c>
      <c r="J5" s="140"/>
      <c r="K5" s="131" t="s">
        <v>198</v>
      </c>
      <c r="L5" s="133"/>
      <c r="O5" s="119" t="str">
        <f>IF(H9="","",IF(H9="Ui",CONCATENATE("Analyser, Détails / ",U5),IF(H9="Ue",CONCATENATE("Organiser, Cadrer / ",U5),IF(H9="Ai",CONCATENATE("s'Appuyer, se Souvenir / ",U5),IF(H9="Ae",CONCATENATE("Tenter, Faire / ",U5),IF(H9="Ri",CONCATENATE("Ressentir, Valoriser / ",U5),IF(H9="Re",CONCATENATE("Concilier, Harmoniser / ",U5),IF(H9="Ci",CONCATENATE("s'Imposer, Progresser / ",U5),IF(H9="Ce",CONCATENATE("Imposer, Vaincre / ",U5),IF(H9="Pi",CONCATENATE("Imaginer, Prévoir / ",U5),IF(H9="Pe",CONCATENATE("Explorer, Improviser / ",U5),"Erreur")))))))))))</f>
        <v/>
      </c>
      <c r="P5" s="120"/>
      <c r="Q5" s="120"/>
      <c r="R5" s="120"/>
      <c r="S5" s="121"/>
      <c r="U5" s="28" t="str">
        <f>IF(H9="","",IF(H9="Ui",'REF LIST'!H6,IF(H9="Ue",'REF LIST'!H7,IF(H9="Ai",'REF LIST'!H8,IF(H9="Ae",'REF LIST'!H9,IF(H9="Ri",'REF LIST'!H10,IF(H9="Re",'REF LIST'!H11,IF(H9="Ci",'REF LIST'!H12,IF(H9="Ce",'REF LIST'!H13,IF(H9="Pi",'REF LIST'!H14,IF(H9="Pe",'REF LIST'!H15,"Erreur")))))))))))</f>
        <v/>
      </c>
    </row>
    <row r="6" spans="4:21" ht="56.25" customHeight="1" thickBot="1" x14ac:dyDescent="0.3">
      <c r="E6" s="46" t="s">
        <v>136</v>
      </c>
      <c r="F6" s="165" t="s">
        <v>208</v>
      </c>
      <c r="G6" s="132"/>
      <c r="H6" s="133"/>
      <c r="I6" s="141" t="s">
        <v>44</v>
      </c>
      <c r="J6" s="142"/>
      <c r="K6" s="165" t="s">
        <v>206</v>
      </c>
      <c r="L6" s="133"/>
      <c r="O6" s="119" t="str">
        <f>IF(I9="","",IF(I9="Ui",CONCATENATE("Analyser, Détails / ",U6),IF(I9="Ue",CONCATENATE("Organiser, Cadrer / ",U6),IF(I9="Ai",CONCATENATE("s'Appuyer, se Souvenir / ",U6),IF(I9="Ae",CONCATENATE("Tenter, Faire / ",U6),IF(I9="Ri",CONCATENATE("Ressentir, Valoriser / ",U6),IF(I9="Re",CONCATENATE("Concilier, Harmoniser / ",U6),IF(I9="Ci",CONCATENATE("s'Imposer, Progresser / ",U6),IF(I9="Ce",CONCATENATE("Imposer, Vaincre / ",U6),IF(I9="Pi",CONCATENATE("Imaginer, Prévoir / ",U6),IF(I9="Pe",CONCATENATE("Explorer, Improviser / ",U6),"Erreur")))))))))))</f>
        <v/>
      </c>
      <c r="P6" s="120"/>
      <c r="Q6" s="120"/>
      <c r="R6" s="120"/>
      <c r="S6" s="121"/>
      <c r="U6" s="28" t="str">
        <f>IF(I9="","",IF(I9="Ui",'REF LIST'!H6,IF(I9="Ue",'REF LIST'!H7,IF(I9="Ai",'REF LIST'!H8,IF(I9="Ae",'REF LIST'!H9,IF(I9="Ri",'REF LIST'!H10,IF(I9="Re",'REF LIST'!H11,IF(I9="Ci",'REF LIST'!H12,IF(I9="Ce",'REF LIST'!H13,IF(I9="Pi",'REF LIST'!H14,IF(I9="Pe",'REF LIST'!H15,"Erreur")))))))))))</f>
        <v/>
      </c>
    </row>
    <row r="7" spans="4:21" ht="11.25" customHeight="1" thickBot="1" x14ac:dyDescent="0.3"/>
    <row r="8" spans="4:21" ht="60.75" thickTop="1" x14ac:dyDescent="0.25">
      <c r="E8" s="53" t="s">
        <v>77</v>
      </c>
      <c r="F8" s="54" t="s">
        <v>135</v>
      </c>
      <c r="G8" s="27"/>
      <c r="H8" s="50" t="s">
        <v>27</v>
      </c>
      <c r="I8" s="51" t="s">
        <v>28</v>
      </c>
      <c r="J8" s="21"/>
      <c r="K8" s="47" t="s">
        <v>78</v>
      </c>
      <c r="L8" s="48" t="s">
        <v>79</v>
      </c>
      <c r="M8" s="49" t="s">
        <v>15</v>
      </c>
      <c r="O8" s="52" t="s">
        <v>80</v>
      </c>
      <c r="P8" s="60" t="s">
        <v>147</v>
      </c>
      <c r="Q8" s="60" t="s">
        <v>148</v>
      </c>
      <c r="R8" s="60" t="s">
        <v>139</v>
      </c>
      <c r="S8" s="58" t="s">
        <v>146</v>
      </c>
      <c r="T8" s="27"/>
    </row>
    <row r="9" spans="4:21" ht="36" customHeight="1" x14ac:dyDescent="0.25">
      <c r="E9" s="66" t="str">
        <f>IF(AND(O9="",P9="",Q9="",S9=""),"",IF(AND(O9="D",P9="PMH",Q9="V",R9="G",S9="D"),"D4",IF(AND(O9="D",P9="PMH",Q9="H",R9="D",S9="G"),"D2",IF(AND(O9="D",P9="PMH",Q9="V",R9="G",S9="G"),"D1",IF(AND(O9="D",P9="PMH",Q9="H",R9="D",S9="D"),"D3",IF(AND(O9="G",P9="PMB",Q9="V",R9="D",S9="D"),"G4",IF(AND(O9="G",P9="PMB",Q9="H",R9="G",S9="G"),"G2",IF(AND(O9="G",P9="PMB",Q9="V",R9="D",S9="G"),"G1",IF(AND(O9="G",P9="PMB",Q9="H",R9="G",S9="D"),"G3",IF(AND(O9="R",P9="PMH",Q9="V",R9="D",S9="D"),"R4",IF(AND(O9="R",P9="PMH",Q9="H",R9="G",S9="G"),"R2",IF(AND(O9="R",P9="PMH",Q9="V",R9="D",S9="G"),"R1",IF(AND(O9="R",P9="PMH",Q9="H",R9="G",S9="D"),"R3",IF(AND(O9="C",P9="PMB",Q9="V",R9="G",S9="D"),"C4",IF(AND(O9="C",P9="PMB",Q9="H",R9="D",S9="G"),"C2",IF(AND(O9="C",P9="PMB",Q9="V",R9="G",S9="G"),"C1",IF(AND(O9="C",P9="PMB",Q9="H",R9="D",S9="D"),"C3","Erreur")))))))))))))))))</f>
        <v/>
      </c>
      <c r="F9" s="38"/>
      <c r="G9" s="27"/>
      <c r="H9" s="149"/>
      <c r="I9" s="151"/>
      <c r="J9" s="21"/>
      <c r="K9" s="153"/>
      <c r="L9" s="155"/>
      <c r="M9" s="157"/>
      <c r="O9" s="31"/>
      <c r="P9" s="32"/>
      <c r="Q9" s="32"/>
      <c r="R9" s="32"/>
      <c r="S9" s="59"/>
      <c r="T9" s="16"/>
    </row>
    <row r="10" spans="4:21" ht="36" customHeight="1" x14ac:dyDescent="0.25">
      <c r="E10" s="38"/>
      <c r="F10" s="20" t="str">
        <f>IF(E9="","",IF(E9='REF LIST'!B6,'REF LIST'!D6,IF(E9='REF LIST'!B7,'REF LIST'!D7,IF(E9='REF LIST'!B8,'REF LIST'!D8,IF(E9='REF LIST'!B9,'REF LIST'!D9,IF(E9='REF LIST'!B10,'REF LIST'!D10,IF(E9='REF LIST'!B11,'REF LIST'!D11,IF(E9='REF LIST'!B12,'REF LIST'!D12,IF(E9='REF LIST'!B13,'REF LIST'!D13,IF(E9='REF LIST'!B14,'REF LIST'!D14,IF(E9='REF LIST'!B15,'REF LIST'!D15,IF(E9='REF LIST'!B16,'REF LIST'!D16,IF(E9='REF LIST'!B17,'REF LIST'!D17,IF(E9='REF LIST'!B18,'REF LIST'!D18,IF(E9='REF LIST'!B19,'REF LIST'!D19,IF(E9='REF LIST'!B20,'REF LIST'!D20,IF(E9='REF LIST'!B21,'REF LIST'!D21,"Erreur")))))))))))))))))</f>
        <v/>
      </c>
      <c r="G10" s="27"/>
      <c r="H10" s="150"/>
      <c r="I10" s="152"/>
      <c r="J10" s="21"/>
      <c r="K10" s="154"/>
      <c r="L10" s="156"/>
      <c r="M10" s="158"/>
      <c r="O10" s="69" t="str">
        <f>IF(O9="","",IF(O9="R","D",IF(O9="D","R",IF(O9="C","G",IF(O9="G","C","Erreur")))))</f>
        <v/>
      </c>
      <c r="P10" s="67" t="str">
        <f>IF(P9="","",IF(P9="PMH","PMB",IF(P9="PMB","PMH","Erreur")))</f>
        <v/>
      </c>
      <c r="Q10" s="70" t="str">
        <f>IF(Q9="","",IF(Q9="H","H",IF(Q9="V","V","Erreur")))</f>
        <v/>
      </c>
      <c r="R10" s="67" t="str">
        <f>IF(R9="","",INDEX('REF LIST'!$O$5:$P$20,MATCH(FRANCE!F10,'REF LIST'!$O$5:$O$20,0),2))</f>
        <v/>
      </c>
      <c r="S10" s="68" t="str">
        <f>IF(S9="","",IF(S9="G","D",IF(S9="D","G","Erreur")))</f>
        <v/>
      </c>
      <c r="T10" s="16"/>
    </row>
    <row r="11" spans="4:21" ht="15.75" thickBot="1" x14ac:dyDescent="0.3">
      <c r="F11"/>
      <c r="G11"/>
    </row>
    <row r="12" spans="4:21" ht="46.5" customHeight="1" thickTop="1" thickBot="1" x14ac:dyDescent="0.3">
      <c r="E12" s="55" t="s">
        <v>76</v>
      </c>
      <c r="F12" s="56" t="s">
        <v>134</v>
      </c>
      <c r="G12" s="27"/>
      <c r="K12" s="159" t="str">
        <f>E12</f>
        <v>Profil MBTI 
Principal</v>
      </c>
      <c r="L12" s="160"/>
      <c r="M12" s="161" t="str">
        <f>F12</f>
        <v>Profil MBTI
Complémentaire</v>
      </c>
      <c r="N12" s="160"/>
      <c r="O12" s="162"/>
      <c r="R12" s="44"/>
      <c r="S12" s="57" t="s">
        <v>138</v>
      </c>
    </row>
    <row r="13" spans="4:21" ht="33.75" customHeight="1" x14ac:dyDescent="0.25">
      <c r="E13" s="29" t="str">
        <f>IF(E9="","",IF(E9='REF LIST'!B6,'REF LIST'!C6,IF(E9='REF LIST'!B7,'REF LIST'!C7,IF(E9='REF LIST'!B8,'REF LIST'!C8,IF(E9='REF LIST'!B9,'REF LIST'!C9,IF(E9='REF LIST'!B10,'REF LIST'!C10,IF(E9='REF LIST'!B11,'REF LIST'!C11,IF(E9='REF LIST'!B12,'REF LIST'!C12,IF(E9='REF LIST'!B13,'REF LIST'!C13,IF(E9='REF LIST'!B14,'REF LIST'!C14,IF(E9='REF LIST'!B15,'REF LIST'!C15,IF(E9='REF LIST'!B16,'REF LIST'!C16,IF(E9='REF LIST'!B17,'REF LIST'!C17,IF(E9='REF LIST'!B18,'REF LIST'!C18,IF(E9='REF LIST'!B19,'REF LIST'!C19,IF(E9='REF LIST'!B20,'REF LIST'!C20,IF(E9='REF LIST'!B21,'REF LIST'!C21,"Erreur")))))))))))))))))</f>
        <v/>
      </c>
      <c r="F13" s="30" t="str">
        <f>IF(E9="","",IF(E9='REF LIST'!B6,'REF LIST'!E6,IF(E9='REF LIST'!B7,'REF LIST'!E7,IF(E9='REF LIST'!B8,'REF LIST'!E8,IF(E9='REF LIST'!B9,'REF LIST'!E9,IF(E9='REF LIST'!B10,'REF LIST'!E10,IF(E9='REF LIST'!B11,'REF LIST'!E11,IF(E9='REF LIST'!B12,'REF LIST'!E12,IF(E9='REF LIST'!B13,'REF LIST'!E13,IF(E9='REF LIST'!B14,'REF LIST'!E14,IF(E9='REF LIST'!B15,'REF LIST'!E15,IF(E9='REF LIST'!B16,'REF LIST'!E16,IF(E9='REF LIST'!B17,'REF LIST'!E17,IF(E9='REF LIST'!B18,'REF LIST'!E18,IF(E9='REF LIST'!B19,'REF LIST'!E19,IF(E9='REF LIST'!B20,'REF LIST'!E20,IF(E9='REF LIST'!B21,'REF LIST'!E21,"Erreur")))))))))))))))))</f>
        <v/>
      </c>
      <c r="G13" s="38"/>
      <c r="K13" s="108" t="str">
        <f>E13</f>
        <v/>
      </c>
      <c r="L13" s="109"/>
      <c r="M13" s="110" t="str">
        <f>F13</f>
        <v/>
      </c>
      <c r="N13" s="111"/>
      <c r="O13" s="112"/>
      <c r="R13" s="44"/>
      <c r="S13" s="143"/>
    </row>
    <row r="14" spans="4:21" ht="6.75" customHeight="1" thickBot="1" x14ac:dyDescent="0.3">
      <c r="F14"/>
      <c r="G14" s="39"/>
      <c r="S14" s="144"/>
    </row>
    <row r="15" spans="4:21" ht="33.75" customHeight="1" x14ac:dyDescent="0.25">
      <c r="D15" s="3">
        <v>1</v>
      </c>
      <c r="E15" s="61" t="str">
        <f>IF(E13="","",INDEX('REF LIST'!$T$5:$X$20,MATCH(FRANCE!E$13,'REF LIST'!$T$5:$T$20,0),2))</f>
        <v/>
      </c>
      <c r="F15" s="33" t="str">
        <f>IF(F13="","",INDEX('REF LIST'!$T$5:$X$20,MATCH(FRANCE!F$13,'REF LIST'!$T$5:$T$20,0),2))</f>
        <v/>
      </c>
      <c r="G15" s="40"/>
      <c r="H15" s="106" t="s">
        <v>131</v>
      </c>
      <c r="I15" s="107"/>
      <c r="K15" s="113" t="str">
        <f>IF(K13="","",INDEX('REF LIST'!$AA$6:$AB$13,MATCH(FRANCE!E15,'REF LIST'!$AA$6:$AA$13,0),2))</f>
        <v/>
      </c>
      <c r="L15" s="114"/>
      <c r="M15" s="114" t="str">
        <f>IF(M13="","",INDEX('REF LIST'!$AA$6:$AB$13,MATCH(FRANCE!F15,'REF LIST'!$AA$6:$AA$13,0),2))</f>
        <v/>
      </c>
      <c r="N15" s="114"/>
      <c r="O15" s="163"/>
      <c r="Q15" s="44"/>
      <c r="R15" s="44"/>
      <c r="S15" s="44"/>
    </row>
    <row r="16" spans="4:21" ht="33.75" customHeight="1" x14ac:dyDescent="0.25">
      <c r="D16" s="3">
        <v>2</v>
      </c>
      <c r="E16" s="62" t="str">
        <f>IF(E13="","",INDEX('REF LIST'!$T$5:$X$20,MATCH(FRANCE!E$13,'REF LIST'!$T$5:$T$20,0),3))</f>
        <v/>
      </c>
      <c r="F16" s="35" t="str">
        <f>IF(F13="","",INDEX('REF LIST'!$T$5:$X$20,MATCH(FRANCE!F$13,'REF LIST'!$T$5:$T$20,0),3))</f>
        <v/>
      </c>
      <c r="G16" s="41"/>
      <c r="H16" s="106" t="s">
        <v>133</v>
      </c>
      <c r="I16" s="107"/>
      <c r="K16" s="115" t="str">
        <f>IF(K13="","",INDEX('REF LIST'!$AA$6:$AB$13,MATCH(FRANCE!E16,'REF LIST'!$AA$6:$AA$13,0),2))</f>
        <v/>
      </c>
      <c r="L16" s="116"/>
      <c r="M16" s="118" t="str">
        <f>IF(M13="","",INDEX('REF LIST'!$AA$6:$AB$13,MATCH(FRANCE!F16,'REF LIST'!$AA$6:$AA$13,0),2))</f>
        <v/>
      </c>
      <c r="N16" s="118"/>
      <c r="O16" s="164"/>
      <c r="Q16" s="44"/>
      <c r="R16" s="44"/>
      <c r="S16" s="44"/>
    </row>
    <row r="17" spans="4:19" ht="33.75" customHeight="1" x14ac:dyDescent="0.25">
      <c r="D17" s="3">
        <v>3</v>
      </c>
      <c r="E17" s="63" t="str">
        <f>IF(E13="","",INDEX('REF LIST'!$T$5:$X$20,MATCH(FRANCE!E$13,'REF LIST'!$T$5:$T$20,0),4))</f>
        <v/>
      </c>
      <c r="F17" s="35" t="str">
        <f>IF(F13="","",INDEX('REF LIST'!$T$5:$X$20,MATCH(FRANCE!F$13,'REF LIST'!$T$5:$T$20,0),4))</f>
        <v/>
      </c>
      <c r="G17" s="41"/>
      <c r="H17" s="106" t="s">
        <v>130</v>
      </c>
      <c r="I17" s="107"/>
      <c r="K17" s="117" t="str">
        <f>IF(K13="","",INDEX('REF LIST'!$AA$6:$AB$13,MATCH(FRANCE!E17,'REF LIST'!$AA$6:$AA$13,0),2))</f>
        <v/>
      </c>
      <c r="L17" s="118"/>
      <c r="M17" s="118" t="str">
        <f>IF(M13="","",INDEX('REF LIST'!$AA$6:$AB$13,MATCH(FRANCE!F17,'REF LIST'!$AA$6:$AA$13,0),2))</f>
        <v/>
      </c>
      <c r="N17" s="118"/>
      <c r="O17" s="164"/>
      <c r="Q17" s="44"/>
      <c r="R17" s="44"/>
      <c r="S17" s="44"/>
    </row>
    <row r="18" spans="4:19" ht="33.75" customHeight="1" thickBot="1" x14ac:dyDescent="0.3">
      <c r="D18" s="3">
        <v>4</v>
      </c>
      <c r="E18" s="64" t="str">
        <f>IF(E13="","",INDEX('REF LIST'!$T$5:$X$20,MATCH(FRANCE!E$13,'REF LIST'!$T$5:$T$20,0),5))</f>
        <v/>
      </c>
      <c r="F18" s="36" t="str">
        <f>IF(F13="","",INDEX('REF LIST'!$T$5:$X$20,MATCH(FRANCE!F$13,'REF LIST'!$T$5:$T$20,0),5))</f>
        <v/>
      </c>
      <c r="G18" s="42"/>
      <c r="H18" s="106" t="s">
        <v>132</v>
      </c>
      <c r="I18" s="107"/>
      <c r="K18" s="146" t="str">
        <f>IF(K13="","",INDEX('REF LIST'!$AA$6:$AB$13,MATCH(FRANCE!E18,'REF LIST'!$AA$6:$AA$13,0),2))</f>
        <v/>
      </c>
      <c r="L18" s="147"/>
      <c r="M18" s="147" t="str">
        <f>IF(M13="","",INDEX('REF LIST'!$AA$6:$AB$13,MATCH(FRANCE!F18,'REF LIST'!$AA$6:$AA$13,0),2))</f>
        <v/>
      </c>
      <c r="N18" s="147"/>
      <c r="O18" s="148"/>
      <c r="Q18" s="44"/>
      <c r="R18" s="44"/>
      <c r="S18" s="44"/>
    </row>
    <row r="19" spans="4:19" ht="6" customHeight="1" x14ac:dyDescent="0.25">
      <c r="D19" s="1"/>
      <c r="F19"/>
      <c r="G19"/>
    </row>
    <row r="20" spans="4:19" ht="33.75" customHeight="1" thickBot="1" x14ac:dyDescent="0.3">
      <c r="D20" s="3">
        <v>8</v>
      </c>
      <c r="E20" s="64" t="str">
        <f>IF(E13="","",INDEX('REF LIST'!$T$5:$Y$20,MATCH(FRANCE!E$13,'REF LIST'!$T$5:$T$20,0),6))</f>
        <v/>
      </c>
      <c r="F20" s="36" t="str">
        <f>IF(F13="","",INDEX('REF LIST'!$T$5:$Y$20,MATCH(FRANCE!F$13,'REF LIST'!$T$5:$T$20,0),6))</f>
        <v/>
      </c>
      <c r="G20" s="42"/>
      <c r="H20" s="145" t="s">
        <v>140</v>
      </c>
      <c r="I20" s="107"/>
      <c r="K20" s="146" t="str">
        <f>IF(K13="","",INDEX('REF LIST'!$AA$6:$AB$13,MATCH(FRANCE!E20,'REF LIST'!$AA$6:$AA$13,0),2))</f>
        <v/>
      </c>
      <c r="L20" s="147"/>
      <c r="M20" s="147" t="str">
        <f>IF(M13="","",INDEX('REF LIST'!$AA$6:$AB$13,MATCH(FRANCE!F20,'REF LIST'!$AA$6:$AA$13,0),2))</f>
        <v/>
      </c>
      <c r="N20" s="147"/>
      <c r="O20" s="148"/>
      <c r="Q20" s="44"/>
      <c r="R20" s="44"/>
      <c r="S20" s="44"/>
    </row>
    <row r="21" spans="4:19" ht="15.75" thickBot="1" x14ac:dyDescent="0.3">
      <c r="F21"/>
      <c r="G21"/>
    </row>
    <row r="22" spans="4:19" ht="15.75" thickBot="1" x14ac:dyDescent="0.3">
      <c r="E22" s="25" t="s">
        <v>81</v>
      </c>
      <c r="F22"/>
      <c r="G22"/>
    </row>
    <row r="23" spans="4:19" ht="127.5" customHeight="1" thickBot="1" x14ac:dyDescent="0.3"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4"/>
    </row>
    <row r="24" spans="4:19" ht="42" customHeight="1" x14ac:dyDescent="0.25">
      <c r="F24" s="71" t="s">
        <v>145</v>
      </c>
      <c r="G24"/>
      <c r="Q24" s="72" t="s">
        <v>145</v>
      </c>
      <c r="R24" s="72"/>
    </row>
    <row r="25" spans="4:19" ht="15" x14ac:dyDescent="0.25">
      <c r="F25"/>
      <c r="G25"/>
    </row>
    <row r="26" spans="4:19" ht="15" x14ac:dyDescent="0.25">
      <c r="F26"/>
      <c r="G26"/>
    </row>
    <row r="27" spans="4:19" ht="15" x14ac:dyDescent="0.25">
      <c r="F27"/>
      <c r="G27"/>
    </row>
    <row r="28" spans="4:19" ht="15" x14ac:dyDescent="0.25">
      <c r="F28"/>
      <c r="G28"/>
    </row>
    <row r="29" spans="4:19" ht="15" x14ac:dyDescent="0.25">
      <c r="F29"/>
      <c r="G29"/>
    </row>
    <row r="30" spans="4:19" ht="15" x14ac:dyDescent="0.25">
      <c r="F30"/>
      <c r="G30"/>
    </row>
    <row r="31" spans="4:19" ht="15" x14ac:dyDescent="0.25">
      <c r="F31"/>
      <c r="G31"/>
    </row>
  </sheetData>
  <mergeCells count="37">
    <mergeCell ref="H18:I18"/>
    <mergeCell ref="K18:L18"/>
    <mergeCell ref="M18:O18"/>
    <mergeCell ref="H20:I20"/>
    <mergeCell ref="K20:L20"/>
    <mergeCell ref="M20:O20"/>
    <mergeCell ref="S13:S14"/>
    <mergeCell ref="H16:I16"/>
    <mergeCell ref="K16:L16"/>
    <mergeCell ref="M16:O16"/>
    <mergeCell ref="H17:I17"/>
    <mergeCell ref="K17:L17"/>
    <mergeCell ref="M17:O17"/>
    <mergeCell ref="H15:I15"/>
    <mergeCell ref="K15:L15"/>
    <mergeCell ref="M15:O15"/>
    <mergeCell ref="F6:H6"/>
    <mergeCell ref="I6:J6"/>
    <mergeCell ref="K6:L6"/>
    <mergeCell ref="O6:S6"/>
    <mergeCell ref="H9:H10"/>
    <mergeCell ref="I9:I10"/>
    <mergeCell ref="K9:K10"/>
    <mergeCell ref="L9:L10"/>
    <mergeCell ref="M9:M10"/>
    <mergeCell ref="K12:L12"/>
    <mergeCell ref="M12:O12"/>
    <mergeCell ref="K13:L13"/>
    <mergeCell ref="M13:O13"/>
    <mergeCell ref="E2:K2"/>
    <mergeCell ref="E3:F3"/>
    <mergeCell ref="I3:K3"/>
    <mergeCell ref="O3:Q4"/>
    <mergeCell ref="F5:H5"/>
    <mergeCell ref="I5:J5"/>
    <mergeCell ref="K5:L5"/>
    <mergeCell ref="O5:S5"/>
  </mergeCells>
  <dataValidations count="5">
    <dataValidation type="list" allowBlank="1" showInputMessage="1" showErrorMessage="1" sqref="O9" xr:uid="{9236DA42-C820-4F31-A8D4-204994B4D9B6}">
      <formula1>DGRC</formula1>
    </dataValidation>
    <dataValidation type="list" allowBlank="1" showInputMessage="1" showErrorMessage="1" sqref="Q9" xr:uid="{66ABF6F2-96DF-4A35-B10C-019D9980D299}">
      <formula1>vh</formula1>
    </dataValidation>
    <dataValidation type="list" allowBlank="1" showInputMessage="1" showErrorMessage="1" sqref="K9:M9 S13 R9:S9" xr:uid="{44CCEF4D-31AA-48DB-80A2-25307CA50CC7}">
      <formula1>GD</formula1>
    </dataValidation>
    <dataValidation type="list" allowBlank="1" showInputMessage="1" showErrorMessage="1" sqref="P9" xr:uid="{3E14DB7D-304B-4453-9171-4528D7B35769}">
      <formula1>PM</formula1>
    </dataValidation>
    <dataValidation type="list" allowBlank="1" showInputMessage="1" showErrorMessage="1" sqref="I9" xr:uid="{8E9F0226-1A51-49A0-908E-185C6F2C6164}">
      <formula1>MP</formula1>
    </dataValidation>
  </dataValidations>
  <hyperlinks>
    <hyperlink ref="E1" location="'ETFC Profilages'!H69" display="Retour Synthèse" xr:uid="{44118CD2-C934-4B6F-8303-394FD5F9F8C9}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6" orientation="landscape" r:id="rId1"/>
  <drawing r:id="rId2"/>
  <legacyDrawingHF r:id="rId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BFE8FC-C081-4156-935B-C9EF43F2EE84}">
  <sheetPr codeName="Feuil18">
    <tabColor rgb="FFFEC6F2"/>
    <pageSetUpPr fitToPage="1"/>
  </sheetPr>
  <dimension ref="D1:U31"/>
  <sheetViews>
    <sheetView workbookViewId="0">
      <selection activeCell="E1" sqref="E1"/>
    </sheetView>
  </sheetViews>
  <sheetFormatPr baseColWidth="10" defaultColWidth="10.85546875" defaultRowHeight="18.75" x14ac:dyDescent="0.25"/>
  <cols>
    <col min="1" max="3" width="3.28515625" customWidth="1"/>
    <col min="4" max="4" width="4.7109375" customWidth="1"/>
    <col min="5" max="5" width="15" customWidth="1"/>
    <col min="6" max="6" width="15.85546875" style="1" customWidth="1"/>
    <col min="7" max="7" width="1.5703125" style="1" customWidth="1"/>
    <col min="8" max="8" width="7.5703125" customWidth="1"/>
    <col min="9" max="9" width="8.7109375" customWidth="1"/>
    <col min="10" max="10" width="1.7109375" customWidth="1"/>
    <col min="11" max="11" width="12.7109375" customWidth="1"/>
    <col min="13" max="13" width="10.7109375" customWidth="1"/>
    <col min="14" max="14" width="1.7109375" customWidth="1"/>
    <col min="15" max="15" width="12.85546875" customWidth="1"/>
    <col min="16" max="16" width="10.85546875" customWidth="1"/>
    <col min="17" max="17" width="12.140625" customWidth="1"/>
    <col min="18" max="19" width="11.42578125" customWidth="1"/>
    <col min="20" max="20" width="1.85546875" customWidth="1"/>
    <col min="21" max="21" width="15.85546875" customWidth="1"/>
  </cols>
  <sheetData>
    <row r="1" spans="4:21" ht="19.5" thickBot="1" x14ac:dyDescent="0.3">
      <c r="E1" s="74" t="s">
        <v>150</v>
      </c>
    </row>
    <row r="2" spans="4:21" ht="24" thickBot="1" x14ac:dyDescent="0.3">
      <c r="E2" s="128" t="str">
        <f>CONCATENATE(F5,"  ",K5)</f>
        <v>SALLY  Sarr</v>
      </c>
      <c r="F2" s="129"/>
      <c r="G2" s="129"/>
      <c r="H2" s="129"/>
      <c r="I2" s="129"/>
      <c r="J2" s="129"/>
      <c r="K2" s="130"/>
    </row>
    <row r="3" spans="4:21" ht="24" thickBot="1" x14ac:dyDescent="0.4">
      <c r="E3" s="134" t="str">
        <f>CONCATENATE(E9," - ",E13)</f>
        <v xml:space="preserve"> - </v>
      </c>
      <c r="F3" s="135"/>
      <c r="G3"/>
      <c r="H3" s="15"/>
      <c r="I3" s="136" t="str">
        <f>CONCATENATE(F10," - ",F13)</f>
        <v xml:space="preserve"> - </v>
      </c>
      <c r="J3" s="137"/>
      <c r="K3" s="138"/>
      <c r="O3" s="122" t="s">
        <v>129</v>
      </c>
      <c r="P3" s="123"/>
      <c r="Q3" s="124"/>
    </row>
    <row r="4" spans="4:21" ht="7.5" customHeight="1" thickBot="1" x14ac:dyDescent="0.4">
      <c r="F4"/>
      <c r="G4"/>
      <c r="M4" s="17"/>
      <c r="N4" s="17"/>
      <c r="O4" s="125"/>
      <c r="P4" s="126"/>
      <c r="Q4" s="127"/>
    </row>
    <row r="5" spans="4:21" ht="31.5" customHeight="1" thickBot="1" x14ac:dyDescent="0.3">
      <c r="E5" s="3" t="s">
        <v>42</v>
      </c>
      <c r="F5" s="131" t="s">
        <v>209</v>
      </c>
      <c r="G5" s="132"/>
      <c r="H5" s="133"/>
      <c r="I5" s="139" t="s">
        <v>43</v>
      </c>
      <c r="J5" s="140"/>
      <c r="K5" s="131" t="s">
        <v>210</v>
      </c>
      <c r="L5" s="133"/>
      <c r="O5" s="119" t="str">
        <f>IF(H9="","",IF(H9="Ui",CONCATENATE("Analyser, Détails / ",U5),IF(H9="Ue",CONCATENATE("Organiser, Cadrer / ",U5),IF(H9="Ai",CONCATENATE("s'Appuyer, se Souvenir / ",U5),IF(H9="Ae",CONCATENATE("Tenter, Faire / ",U5),IF(H9="Ri",CONCATENATE("Ressentir, Valoriser / ",U5),IF(H9="Re",CONCATENATE("Concilier, Harmoniser / ",U5),IF(H9="Ci",CONCATENATE("s'Imposer, Progresser / ",U5),IF(H9="Ce",CONCATENATE("Imposer, Vaincre / ",U5),IF(H9="Pi",CONCATENATE("Imaginer, Prévoir / ",U5),IF(H9="Pe",CONCATENATE("Explorer, Improviser / ",U5),"Erreur")))))))))))</f>
        <v/>
      </c>
      <c r="P5" s="120"/>
      <c r="Q5" s="120"/>
      <c r="R5" s="120"/>
      <c r="S5" s="121"/>
      <c r="U5" s="28" t="str">
        <f>IF(H9="","",IF(H9="Ui",'REF LIST'!H6,IF(H9="Ue",'REF LIST'!H7,IF(H9="Ai",'REF LIST'!H8,IF(H9="Ae",'REF LIST'!H9,IF(H9="Ri",'REF LIST'!H10,IF(H9="Re",'REF LIST'!H11,IF(H9="Ci",'REF LIST'!H12,IF(H9="Ce",'REF LIST'!H13,IF(H9="Pi",'REF LIST'!H14,IF(H9="Pe",'REF LIST'!H15,"Erreur")))))))))))</f>
        <v/>
      </c>
    </row>
    <row r="6" spans="4:21" ht="31.5" customHeight="1" thickBot="1" x14ac:dyDescent="0.3">
      <c r="E6" s="46" t="s">
        <v>136</v>
      </c>
      <c r="F6" s="165" t="s">
        <v>207</v>
      </c>
      <c r="G6" s="132"/>
      <c r="H6" s="133"/>
      <c r="I6" s="141" t="s">
        <v>44</v>
      </c>
      <c r="J6" s="142"/>
      <c r="K6" s="131" t="s">
        <v>211</v>
      </c>
      <c r="L6" s="133"/>
      <c r="O6" s="119" t="str">
        <f>IF(I9="","",IF(I9="Ui",CONCATENATE("Analyser, Détails / ",U6),IF(I9="Ue",CONCATENATE("Organiser, Cadrer / ",U6),IF(I9="Ai",CONCATENATE("s'Appuyer, se Souvenir / ",U6),IF(I9="Ae",CONCATENATE("Tenter, Faire / ",U6),IF(I9="Ri",CONCATENATE("Ressentir, Valoriser / ",U6),IF(I9="Re",CONCATENATE("Concilier, Harmoniser / ",U6),IF(I9="Ci",CONCATENATE("s'Imposer, Progresser / ",U6),IF(I9="Ce",CONCATENATE("Imposer, Vaincre / ",U6),IF(I9="Pi",CONCATENATE("Imaginer, Prévoir / ",U6),IF(I9="Pe",CONCATENATE("Explorer, Improviser / ",U6),"Erreur")))))))))))</f>
        <v/>
      </c>
      <c r="P6" s="120"/>
      <c r="Q6" s="120"/>
      <c r="R6" s="120"/>
      <c r="S6" s="121"/>
      <c r="U6" s="28" t="str">
        <f>IF(I9="","",IF(I9="Ui",'REF LIST'!H6,IF(I9="Ue",'REF LIST'!H7,IF(I9="Ai",'REF LIST'!H8,IF(I9="Ae",'REF LIST'!H9,IF(I9="Ri",'REF LIST'!H10,IF(I9="Re",'REF LIST'!H11,IF(I9="Ci",'REF LIST'!H12,IF(I9="Ce",'REF LIST'!H13,IF(I9="Pi",'REF LIST'!H14,IF(I9="Pe",'REF LIST'!H15,"Erreur")))))))))))</f>
        <v/>
      </c>
    </row>
    <row r="7" spans="4:21" ht="11.25" customHeight="1" thickBot="1" x14ac:dyDescent="0.3"/>
    <row r="8" spans="4:21" ht="60.75" thickTop="1" x14ac:dyDescent="0.25">
      <c r="E8" s="53" t="s">
        <v>77</v>
      </c>
      <c r="F8" s="54" t="s">
        <v>135</v>
      </c>
      <c r="G8" s="27"/>
      <c r="H8" s="50" t="s">
        <v>27</v>
      </c>
      <c r="I8" s="51" t="s">
        <v>28</v>
      </c>
      <c r="J8" s="21"/>
      <c r="K8" s="47" t="s">
        <v>78</v>
      </c>
      <c r="L8" s="48" t="s">
        <v>79</v>
      </c>
      <c r="M8" s="49" t="s">
        <v>15</v>
      </c>
      <c r="O8" s="52" t="s">
        <v>80</v>
      </c>
      <c r="P8" s="60" t="s">
        <v>147</v>
      </c>
      <c r="Q8" s="60" t="s">
        <v>148</v>
      </c>
      <c r="R8" s="60" t="s">
        <v>139</v>
      </c>
      <c r="S8" s="58" t="s">
        <v>146</v>
      </c>
      <c r="T8" s="27"/>
    </row>
    <row r="9" spans="4:21" ht="36" customHeight="1" x14ac:dyDescent="0.25">
      <c r="E9" s="66" t="str">
        <f>IF(AND(O9="",P9="",Q9="",S9=""),"",IF(AND(O9="D",P9="PMH",Q9="V",R9="G",S9="D"),"D4",IF(AND(O9="D",P9="PMH",Q9="H",R9="D",S9="G"),"D2",IF(AND(O9="D",P9="PMH",Q9="V",R9="G",S9="G"),"D1",IF(AND(O9="D",P9="PMH",Q9="H",R9="D",S9="D"),"D3",IF(AND(O9="G",P9="PMB",Q9="V",R9="D",S9="D"),"G4",IF(AND(O9="G",P9="PMB",Q9="H",R9="G",S9="G"),"G2",IF(AND(O9="G",P9="PMB",Q9="V",R9="D",S9="G"),"G1",IF(AND(O9="G",P9="PMB",Q9="H",R9="G",S9="D"),"G3",IF(AND(O9="R",P9="PMH",Q9="V",R9="D",S9="D"),"R4",IF(AND(O9="R",P9="PMH",Q9="H",R9="G",S9="G"),"R2",IF(AND(O9="R",P9="PMH",Q9="V",R9="D",S9="G"),"R1",IF(AND(O9="R",P9="PMH",Q9="H",R9="G",S9="D"),"R3",IF(AND(O9="C",P9="PMB",Q9="V",R9="G",S9="D"),"C4",IF(AND(O9="C",P9="PMB",Q9="H",R9="D",S9="G"),"C2",IF(AND(O9="C",P9="PMB",Q9="V",R9="G",S9="G"),"C1",IF(AND(O9="C",P9="PMB",Q9="H",R9="D",S9="D"),"C3","Erreur")))))))))))))))))</f>
        <v/>
      </c>
      <c r="F9" s="38"/>
      <c r="G9" s="27"/>
      <c r="H9" s="149"/>
      <c r="I9" s="151"/>
      <c r="J9" s="21"/>
      <c r="K9" s="153"/>
      <c r="L9" s="155"/>
      <c r="M9" s="157"/>
      <c r="O9" s="31"/>
      <c r="P9" s="32"/>
      <c r="Q9" s="32"/>
      <c r="R9" s="32"/>
      <c r="S9" s="59"/>
      <c r="T9" s="16"/>
    </row>
    <row r="10" spans="4:21" ht="36" customHeight="1" x14ac:dyDescent="0.25">
      <c r="E10" s="38"/>
      <c r="F10" s="20" t="str">
        <f>IF(E9="","",IF(E9='REF LIST'!B6,'REF LIST'!D6,IF(E9='REF LIST'!B7,'REF LIST'!D7,IF(E9='REF LIST'!B8,'REF LIST'!D8,IF(E9='REF LIST'!B9,'REF LIST'!D9,IF(E9='REF LIST'!B10,'REF LIST'!D10,IF(E9='REF LIST'!B11,'REF LIST'!D11,IF(E9='REF LIST'!B12,'REF LIST'!D12,IF(E9='REF LIST'!B13,'REF LIST'!D13,IF(E9='REF LIST'!B14,'REF LIST'!D14,IF(E9='REF LIST'!B15,'REF LIST'!D15,IF(E9='REF LIST'!B16,'REF LIST'!D16,IF(E9='REF LIST'!B17,'REF LIST'!D17,IF(E9='REF LIST'!B18,'REF LIST'!D18,IF(E9='REF LIST'!B19,'REF LIST'!D19,IF(E9='REF LIST'!B20,'REF LIST'!D20,IF(E9='REF LIST'!B21,'REF LIST'!D21,"Erreur")))))))))))))))))</f>
        <v/>
      </c>
      <c r="G10" s="27"/>
      <c r="H10" s="150"/>
      <c r="I10" s="152"/>
      <c r="J10" s="21"/>
      <c r="K10" s="154"/>
      <c r="L10" s="156"/>
      <c r="M10" s="158"/>
      <c r="O10" s="69" t="str">
        <f>IF(O9="","",IF(O9="R","D",IF(O9="D","R",IF(O9="C","G",IF(O9="G","C","Erreur")))))</f>
        <v/>
      </c>
      <c r="P10" s="67" t="str">
        <f>IF(P9="","",IF(P9="PMH","PMB",IF(P9="PMB","PMH","Erreur")))</f>
        <v/>
      </c>
      <c r="Q10" s="70" t="str">
        <f>IF(Q9="","",IF(Q9="H","H",IF(Q9="V","V","Erreur")))</f>
        <v/>
      </c>
      <c r="R10" s="67" t="str">
        <f>IF(R9="","",INDEX('REF LIST'!$O$5:$P$20,MATCH(SALLY!F10,'REF LIST'!$O$5:$O$20,0),2))</f>
        <v/>
      </c>
      <c r="S10" s="68" t="str">
        <f>IF(S9="","",IF(S9="G","D",IF(S9="D","G","Erreur")))</f>
        <v/>
      </c>
      <c r="T10" s="16"/>
    </row>
    <row r="11" spans="4:21" ht="15.75" thickBot="1" x14ac:dyDescent="0.3">
      <c r="F11"/>
      <c r="G11"/>
    </row>
    <row r="12" spans="4:21" ht="46.5" thickTop="1" thickBot="1" x14ac:dyDescent="0.3">
      <c r="E12" s="55" t="s">
        <v>76</v>
      </c>
      <c r="F12" s="56" t="s">
        <v>134</v>
      </c>
      <c r="G12" s="27"/>
      <c r="K12" s="159" t="str">
        <f>E12</f>
        <v>Profil MBTI 
Principal</v>
      </c>
      <c r="L12" s="160"/>
      <c r="M12" s="161" t="str">
        <f>F12</f>
        <v>Profil MBTI
Complémentaire</v>
      </c>
      <c r="N12" s="160"/>
      <c r="O12" s="162"/>
      <c r="R12" s="44"/>
      <c r="S12" s="57" t="s">
        <v>138</v>
      </c>
    </row>
    <row r="13" spans="4:21" ht="33.75" customHeight="1" x14ac:dyDescent="0.25">
      <c r="E13" s="29" t="str">
        <f>IF(E9="","",IF(E9='REF LIST'!B6,'REF LIST'!C6,IF(E9='REF LIST'!B7,'REF LIST'!C7,IF(E9='REF LIST'!B8,'REF LIST'!C8,IF(E9='REF LIST'!B9,'REF LIST'!C9,IF(E9='REF LIST'!B10,'REF LIST'!C10,IF(E9='REF LIST'!B11,'REF LIST'!C11,IF(E9='REF LIST'!B12,'REF LIST'!C12,IF(E9='REF LIST'!B13,'REF LIST'!C13,IF(E9='REF LIST'!B14,'REF LIST'!C14,IF(E9='REF LIST'!B15,'REF LIST'!C15,IF(E9='REF LIST'!B16,'REF LIST'!C16,IF(E9='REF LIST'!B17,'REF LIST'!C17,IF(E9='REF LIST'!B18,'REF LIST'!C18,IF(E9='REF LIST'!B19,'REF LIST'!C19,IF(E9='REF LIST'!B20,'REF LIST'!C20,IF(E9='REF LIST'!B21,'REF LIST'!C21,"Erreur")))))))))))))))))</f>
        <v/>
      </c>
      <c r="F13" s="30" t="str">
        <f>IF(E9="","",IF(E9='REF LIST'!B6,'REF LIST'!E6,IF(E9='REF LIST'!B7,'REF LIST'!E7,IF(E9='REF LIST'!B8,'REF LIST'!E8,IF(E9='REF LIST'!B9,'REF LIST'!E9,IF(E9='REF LIST'!B10,'REF LIST'!E10,IF(E9='REF LIST'!B11,'REF LIST'!E11,IF(E9='REF LIST'!B12,'REF LIST'!E12,IF(E9='REF LIST'!B13,'REF LIST'!E13,IF(E9='REF LIST'!B14,'REF LIST'!E14,IF(E9='REF LIST'!B15,'REF LIST'!E15,IF(E9='REF LIST'!B16,'REF LIST'!E16,IF(E9='REF LIST'!B17,'REF LIST'!E17,IF(E9='REF LIST'!B18,'REF LIST'!E18,IF(E9='REF LIST'!B19,'REF LIST'!E19,IF(E9='REF LIST'!B20,'REF LIST'!E20,IF(E9='REF LIST'!B21,'REF LIST'!E21,"Erreur")))))))))))))))))</f>
        <v/>
      </c>
      <c r="G13" s="38"/>
      <c r="K13" s="108" t="str">
        <f>E13</f>
        <v/>
      </c>
      <c r="L13" s="109"/>
      <c r="M13" s="110" t="str">
        <f>F13</f>
        <v/>
      </c>
      <c r="N13" s="111"/>
      <c r="O13" s="112"/>
      <c r="R13" s="44"/>
      <c r="S13" s="143"/>
    </row>
    <row r="14" spans="4:21" ht="6.75" customHeight="1" thickBot="1" x14ac:dyDescent="0.3">
      <c r="F14"/>
      <c r="G14" s="39"/>
      <c r="S14" s="144"/>
    </row>
    <row r="15" spans="4:21" ht="33.75" customHeight="1" x14ac:dyDescent="0.25">
      <c r="D15" s="3">
        <v>1</v>
      </c>
      <c r="E15" s="61" t="str">
        <f>IF(E13="","",INDEX('REF LIST'!$T$5:$X$20,MATCH(SALLY!E$13,'REF LIST'!$T$5:$T$20,0),2))</f>
        <v/>
      </c>
      <c r="F15" s="33" t="str">
        <f>IF(F13="","",INDEX('REF LIST'!$T$5:$X$20,MATCH(SALLY!F$13,'REF LIST'!$T$5:$T$20,0),2))</f>
        <v/>
      </c>
      <c r="G15" s="40"/>
      <c r="H15" s="106" t="s">
        <v>131</v>
      </c>
      <c r="I15" s="107"/>
      <c r="K15" s="113" t="str">
        <f>IF(K13="","",INDEX('REF LIST'!$AA$6:$AB$13,MATCH(SALLY!E15,'REF LIST'!$AA$6:$AA$13,0),2))</f>
        <v/>
      </c>
      <c r="L15" s="114"/>
      <c r="M15" s="114" t="str">
        <f>IF(M13="","",INDEX('REF LIST'!$AA$6:$AB$13,MATCH(SALLY!F15,'REF LIST'!$AA$6:$AA$13,0),2))</f>
        <v/>
      </c>
      <c r="N15" s="114"/>
      <c r="O15" s="163"/>
      <c r="Q15" s="44"/>
      <c r="R15" s="44"/>
      <c r="S15" s="44"/>
    </row>
    <row r="16" spans="4:21" ht="33.75" customHeight="1" x14ac:dyDescent="0.25">
      <c r="D16" s="3">
        <v>2</v>
      </c>
      <c r="E16" s="62" t="str">
        <f>IF(E13="","",INDEX('REF LIST'!$T$5:$X$20,MATCH(SALLY!E$13,'REF LIST'!$T$5:$T$20,0),3))</f>
        <v/>
      </c>
      <c r="F16" s="35" t="str">
        <f>IF(F13="","",INDEX('REF LIST'!$T$5:$X$20,MATCH(SALLY!F$13,'REF LIST'!$T$5:$T$20,0),3))</f>
        <v/>
      </c>
      <c r="G16" s="41"/>
      <c r="H16" s="106" t="s">
        <v>133</v>
      </c>
      <c r="I16" s="107"/>
      <c r="K16" s="115" t="str">
        <f>IF(K13="","",INDEX('REF LIST'!$AA$6:$AB$13,MATCH(SALLY!E16,'REF LIST'!$AA$6:$AA$13,0),2))</f>
        <v/>
      </c>
      <c r="L16" s="116"/>
      <c r="M16" s="118" t="str">
        <f>IF(M13="","",INDEX('REF LIST'!$AA$6:$AB$13,MATCH(SALLY!F16,'REF LIST'!$AA$6:$AA$13,0),2))</f>
        <v/>
      </c>
      <c r="N16" s="118"/>
      <c r="O16" s="164"/>
      <c r="Q16" s="44"/>
      <c r="R16" s="44"/>
      <c r="S16" s="44"/>
    </row>
    <row r="17" spans="4:19" ht="33.75" customHeight="1" x14ac:dyDescent="0.25">
      <c r="D17" s="3">
        <v>3</v>
      </c>
      <c r="E17" s="63" t="str">
        <f>IF(E13="","",INDEX('REF LIST'!$T$5:$X$20,MATCH(SALLY!E$13,'REF LIST'!$T$5:$T$20,0),4))</f>
        <v/>
      </c>
      <c r="F17" s="35" t="str">
        <f>IF(F13="","",INDEX('REF LIST'!$T$5:$X$20,MATCH(SALLY!F$13,'REF LIST'!$T$5:$T$20,0),4))</f>
        <v/>
      </c>
      <c r="G17" s="41"/>
      <c r="H17" s="106" t="s">
        <v>130</v>
      </c>
      <c r="I17" s="107"/>
      <c r="K17" s="117" t="str">
        <f>IF(K13="","",INDEX('REF LIST'!$AA$6:$AB$13,MATCH(SALLY!E17,'REF LIST'!$AA$6:$AA$13,0),2))</f>
        <v/>
      </c>
      <c r="L17" s="118"/>
      <c r="M17" s="118" t="str">
        <f>IF(M13="","",INDEX('REF LIST'!$AA$6:$AB$13,MATCH(SALLY!F17,'REF LIST'!$AA$6:$AA$13,0),2))</f>
        <v/>
      </c>
      <c r="N17" s="118"/>
      <c r="O17" s="164"/>
      <c r="Q17" s="44"/>
      <c r="R17" s="44"/>
      <c r="S17" s="44"/>
    </row>
    <row r="18" spans="4:19" ht="33.75" customHeight="1" thickBot="1" x14ac:dyDescent="0.3">
      <c r="D18" s="3">
        <v>4</v>
      </c>
      <c r="E18" s="64" t="str">
        <f>IF(E13="","",INDEX('REF LIST'!$T$5:$X$20,MATCH(SALLY!E$13,'REF LIST'!$T$5:$T$20,0),5))</f>
        <v/>
      </c>
      <c r="F18" s="36" t="str">
        <f>IF(F13="","",INDEX('REF LIST'!$T$5:$X$20,MATCH(SALLY!F$13,'REF LIST'!$T$5:$T$20,0),5))</f>
        <v/>
      </c>
      <c r="G18" s="42"/>
      <c r="H18" s="106" t="s">
        <v>132</v>
      </c>
      <c r="I18" s="107"/>
      <c r="K18" s="146" t="str">
        <f>IF(K13="","",INDEX('REF LIST'!$AA$6:$AB$13,MATCH(SALLY!E18,'REF LIST'!$AA$6:$AA$13,0),2))</f>
        <v/>
      </c>
      <c r="L18" s="147"/>
      <c r="M18" s="147" t="str">
        <f>IF(M13="","",INDEX('REF LIST'!$AA$6:$AB$13,MATCH(SALLY!F18,'REF LIST'!$AA$6:$AA$13,0),2))</f>
        <v/>
      </c>
      <c r="N18" s="147"/>
      <c r="O18" s="148"/>
      <c r="Q18" s="44"/>
      <c r="R18" s="44"/>
      <c r="S18" s="44"/>
    </row>
    <row r="19" spans="4:19" ht="6" customHeight="1" x14ac:dyDescent="0.25">
      <c r="D19" s="1"/>
      <c r="F19"/>
      <c r="G19"/>
    </row>
    <row r="20" spans="4:19" ht="33.75" customHeight="1" thickBot="1" x14ac:dyDescent="0.3">
      <c r="D20" s="3">
        <v>8</v>
      </c>
      <c r="E20" s="64" t="str">
        <f>IF(E13="","",INDEX('REF LIST'!$T$5:$Y$20,MATCH(SALLY!E$13,'REF LIST'!$T$5:$T$20,0),6))</f>
        <v/>
      </c>
      <c r="F20" s="36" t="str">
        <f>IF(F13="","",INDEX('REF LIST'!$T$5:$Y$20,MATCH(SALLY!F$13,'REF LIST'!$T$5:$T$20,0),6))</f>
        <v/>
      </c>
      <c r="G20" s="42"/>
      <c r="H20" s="145" t="s">
        <v>140</v>
      </c>
      <c r="I20" s="107"/>
      <c r="K20" s="146" t="str">
        <f>IF(K13="","",INDEX('REF LIST'!$AA$6:$AB$13,MATCH(SALLY!E20,'REF LIST'!$AA$6:$AA$13,0),2))</f>
        <v/>
      </c>
      <c r="L20" s="147"/>
      <c r="M20" s="147" t="str">
        <f>IF(M13="","",INDEX('REF LIST'!$AA$6:$AB$13,MATCH(SALLY!F20,'REF LIST'!$AA$6:$AA$13,0),2))</f>
        <v/>
      </c>
      <c r="N20" s="147"/>
      <c r="O20" s="148"/>
      <c r="Q20" s="44"/>
      <c r="R20" s="44"/>
      <c r="S20" s="44"/>
    </row>
    <row r="21" spans="4:19" ht="15.75" thickBot="1" x14ac:dyDescent="0.3">
      <c r="F21"/>
      <c r="G21"/>
    </row>
    <row r="22" spans="4:19" ht="15.75" thickBot="1" x14ac:dyDescent="0.3">
      <c r="E22" s="25" t="s">
        <v>81</v>
      </c>
      <c r="F22"/>
      <c r="G22"/>
    </row>
    <row r="23" spans="4:19" ht="127.5" customHeight="1" thickBot="1" x14ac:dyDescent="0.3"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4"/>
    </row>
    <row r="24" spans="4:19" ht="42" customHeight="1" x14ac:dyDescent="0.25">
      <c r="F24" s="71" t="s">
        <v>145</v>
      </c>
      <c r="G24"/>
      <c r="Q24" s="72" t="s">
        <v>145</v>
      </c>
      <c r="R24" s="72"/>
    </row>
    <row r="25" spans="4:19" ht="15" x14ac:dyDescent="0.25">
      <c r="F25"/>
      <c r="G25"/>
    </row>
    <row r="26" spans="4:19" ht="15" x14ac:dyDescent="0.25">
      <c r="F26"/>
      <c r="G26"/>
    </row>
    <row r="27" spans="4:19" ht="15" x14ac:dyDescent="0.25">
      <c r="F27"/>
      <c r="G27"/>
    </row>
    <row r="28" spans="4:19" ht="15" x14ac:dyDescent="0.25">
      <c r="F28"/>
      <c r="G28"/>
    </row>
    <row r="29" spans="4:19" ht="15" x14ac:dyDescent="0.25">
      <c r="F29"/>
      <c r="G29"/>
    </row>
    <row r="30" spans="4:19" ht="15" x14ac:dyDescent="0.25">
      <c r="F30"/>
      <c r="G30"/>
    </row>
    <row r="31" spans="4:19" ht="15" x14ac:dyDescent="0.25">
      <c r="F31"/>
      <c r="G31"/>
    </row>
  </sheetData>
  <mergeCells count="37">
    <mergeCell ref="H18:I18"/>
    <mergeCell ref="K18:L18"/>
    <mergeCell ref="M18:O18"/>
    <mergeCell ref="H20:I20"/>
    <mergeCell ref="K20:L20"/>
    <mergeCell ref="M20:O20"/>
    <mergeCell ref="S13:S14"/>
    <mergeCell ref="H16:I16"/>
    <mergeCell ref="K16:L16"/>
    <mergeCell ref="M16:O16"/>
    <mergeCell ref="H17:I17"/>
    <mergeCell ref="K17:L17"/>
    <mergeCell ref="M17:O17"/>
    <mergeCell ref="H15:I15"/>
    <mergeCell ref="K15:L15"/>
    <mergeCell ref="M15:O15"/>
    <mergeCell ref="F6:H6"/>
    <mergeCell ref="I6:J6"/>
    <mergeCell ref="K6:L6"/>
    <mergeCell ref="O6:S6"/>
    <mergeCell ref="H9:H10"/>
    <mergeCell ref="I9:I10"/>
    <mergeCell ref="K9:K10"/>
    <mergeCell ref="L9:L10"/>
    <mergeCell ref="M9:M10"/>
    <mergeCell ref="K12:L12"/>
    <mergeCell ref="M12:O12"/>
    <mergeCell ref="K13:L13"/>
    <mergeCell ref="M13:O13"/>
    <mergeCell ref="E2:K2"/>
    <mergeCell ref="E3:F3"/>
    <mergeCell ref="I3:K3"/>
    <mergeCell ref="O3:Q4"/>
    <mergeCell ref="F5:H5"/>
    <mergeCell ref="I5:J5"/>
    <mergeCell ref="K5:L5"/>
    <mergeCell ref="O5:S5"/>
  </mergeCells>
  <dataValidations count="5">
    <dataValidation type="list" allowBlank="1" showInputMessage="1" showErrorMessage="1" sqref="O9" xr:uid="{9AA5F86C-A986-45B3-9BF5-73BB21F3939A}">
      <formula1>DGRC</formula1>
    </dataValidation>
    <dataValidation type="list" allowBlank="1" showInputMessage="1" showErrorMessage="1" sqref="Q9" xr:uid="{AC4432AA-5025-46E3-85B2-B539DFD51098}">
      <formula1>vh</formula1>
    </dataValidation>
    <dataValidation type="list" allowBlank="1" showInputMessage="1" showErrorMessage="1" sqref="K9:M9 S13 R9:S9" xr:uid="{8E7F1532-4EE6-4286-BDCD-5F882F3EE9EF}">
      <formula1>GD</formula1>
    </dataValidation>
    <dataValidation type="list" allowBlank="1" showInputMessage="1" showErrorMessage="1" sqref="P9" xr:uid="{EBC413D0-1E6F-445A-9BE9-4C0E55BC177C}">
      <formula1>PM</formula1>
    </dataValidation>
    <dataValidation type="list" allowBlank="1" showInputMessage="1" showErrorMessage="1" sqref="I9" xr:uid="{3DAB1654-8DEC-4421-897D-FA9A4070C348}">
      <formula1>MP</formula1>
    </dataValidation>
  </dataValidations>
  <hyperlinks>
    <hyperlink ref="E1" location="'ETFC Profilages'!H42" display="Retour Synthèse" xr:uid="{3E8770C4-CFCC-4FF9-847F-B785CA7A1D9B}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9" orientation="landscape" r:id="rId1"/>
  <drawing r:id="rId2"/>
  <legacyDrawingHF r:id="rId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A6F971-7500-434E-8518-87BE4FBA6489}">
  <sheetPr codeName="Feuil19">
    <tabColor rgb="FFFEC6F2"/>
    <pageSetUpPr fitToPage="1"/>
  </sheetPr>
  <dimension ref="D1:U31"/>
  <sheetViews>
    <sheetView workbookViewId="0">
      <selection activeCell="E1" sqref="E1"/>
    </sheetView>
  </sheetViews>
  <sheetFormatPr baseColWidth="10" defaultColWidth="10.85546875" defaultRowHeight="18.75" x14ac:dyDescent="0.25"/>
  <cols>
    <col min="1" max="3" width="3.28515625" customWidth="1"/>
    <col min="4" max="4" width="4.7109375" customWidth="1"/>
    <col min="5" max="5" width="15" customWidth="1"/>
    <col min="6" max="6" width="15.85546875" style="1" customWidth="1"/>
    <col min="7" max="7" width="1.5703125" style="1" customWidth="1"/>
    <col min="8" max="8" width="7.5703125" customWidth="1"/>
    <col min="9" max="9" width="8.7109375" customWidth="1"/>
    <col min="10" max="10" width="1.7109375" customWidth="1"/>
    <col min="11" max="11" width="12.7109375" customWidth="1"/>
    <col min="12" max="12" width="11.85546875" customWidth="1"/>
    <col min="13" max="13" width="10.7109375" customWidth="1"/>
    <col min="14" max="14" width="1.7109375" customWidth="1"/>
    <col min="15" max="15" width="12.85546875" customWidth="1"/>
    <col min="16" max="16" width="10.85546875" customWidth="1"/>
    <col min="17" max="17" width="12.140625" customWidth="1"/>
    <col min="18" max="19" width="11.42578125" customWidth="1"/>
    <col min="20" max="20" width="1.85546875" customWidth="1"/>
    <col min="21" max="21" width="15.85546875" customWidth="1"/>
  </cols>
  <sheetData>
    <row r="1" spans="4:21" ht="19.5" thickBot="1" x14ac:dyDescent="0.3">
      <c r="E1" s="74" t="s">
        <v>150</v>
      </c>
    </row>
    <row r="2" spans="4:21" ht="24" thickBot="1" x14ac:dyDescent="0.3">
      <c r="E2" s="128" t="str">
        <f>CONCATENATE(F5,"  ",K5)</f>
        <v>VIGNALLY  Lucas</v>
      </c>
      <c r="F2" s="129"/>
      <c r="G2" s="129"/>
      <c r="H2" s="129"/>
      <c r="I2" s="129"/>
      <c r="J2" s="129"/>
      <c r="K2" s="130"/>
    </row>
    <row r="3" spans="4:21" ht="24" thickBot="1" x14ac:dyDescent="0.4">
      <c r="E3" s="134" t="str">
        <f>CONCATENATE(E9," - ",E13)</f>
        <v xml:space="preserve"> - </v>
      </c>
      <c r="F3" s="135"/>
      <c r="G3"/>
      <c r="H3" s="15"/>
      <c r="I3" s="136" t="str">
        <f>CONCATENATE(F10," - ",F13)</f>
        <v xml:space="preserve"> - </v>
      </c>
      <c r="J3" s="137"/>
      <c r="K3" s="138"/>
      <c r="O3" s="122" t="s">
        <v>129</v>
      </c>
      <c r="P3" s="123"/>
      <c r="Q3" s="124"/>
    </row>
    <row r="4" spans="4:21" ht="7.5" customHeight="1" thickBot="1" x14ac:dyDescent="0.4">
      <c r="F4"/>
      <c r="G4"/>
      <c r="M4" s="17"/>
      <c r="N4" s="17"/>
      <c r="O4" s="125"/>
      <c r="P4" s="126"/>
      <c r="Q4" s="127"/>
    </row>
    <row r="5" spans="4:21" ht="31.5" customHeight="1" thickBot="1" x14ac:dyDescent="0.3">
      <c r="E5" s="3" t="s">
        <v>42</v>
      </c>
      <c r="F5" s="131" t="s">
        <v>212</v>
      </c>
      <c r="G5" s="132"/>
      <c r="H5" s="133"/>
      <c r="I5" s="139" t="s">
        <v>43</v>
      </c>
      <c r="J5" s="140"/>
      <c r="K5" s="131" t="s">
        <v>213</v>
      </c>
      <c r="L5" s="133"/>
      <c r="O5" s="119" t="str">
        <f>IF(H9="","",IF(H9="Ui",CONCATENATE("Analyser, Détails / ",U5),IF(H9="Ue",CONCATENATE("Organiser, Cadrer / ",U5),IF(H9="Ai",CONCATENATE("s'Appuyer, se Souvenir / ",U5),IF(H9="Ae",CONCATENATE("Tenter, Faire / ",U5),IF(H9="Ri",CONCATENATE("Ressentir, Valoriser / ",U5),IF(H9="Re",CONCATENATE("Concilier, Harmoniser / ",U5),IF(H9="Ci",CONCATENATE("s'Imposer, Progresser / ",U5),IF(H9="Ce",CONCATENATE("Imposer, Vaincre / ",U5),IF(H9="Pi",CONCATENATE("Imaginer, Prévoir / ",U5),IF(H9="Pe",CONCATENATE("Explorer, Improviser / ",U5),"Erreur")))))))))))</f>
        <v/>
      </c>
      <c r="P5" s="120"/>
      <c r="Q5" s="120"/>
      <c r="R5" s="120"/>
      <c r="S5" s="121"/>
      <c r="U5" s="28" t="str">
        <f>IF(H9="","",IF(H9="Ui",'REF LIST'!H6,IF(H9="Ue",'REF LIST'!H7,IF(H9="Ai",'REF LIST'!H8,IF(H9="Ae",'REF LIST'!H9,IF(H9="Ri",'REF LIST'!H10,IF(H9="Re",'REF LIST'!H11,IF(H9="Ci",'REF LIST'!H12,IF(H9="Ce",'REF LIST'!H13,IF(H9="Pi",'REF LIST'!H14,IF(H9="Pe",'REF LIST'!H15,"Erreur")))))))))))</f>
        <v/>
      </c>
    </row>
    <row r="6" spans="4:21" ht="31.5" customHeight="1" thickBot="1" x14ac:dyDescent="0.3">
      <c r="E6" s="46" t="s">
        <v>136</v>
      </c>
      <c r="F6" s="131" t="s">
        <v>207</v>
      </c>
      <c r="G6" s="132"/>
      <c r="H6" s="133"/>
      <c r="I6" s="141" t="s">
        <v>44</v>
      </c>
      <c r="J6" s="142"/>
      <c r="K6" s="131" t="s">
        <v>214</v>
      </c>
      <c r="L6" s="133"/>
      <c r="O6" s="119" t="str">
        <f>IF(I9="","",IF(I9="Ui",CONCATENATE("Analyser, Détails / ",U6),IF(I9="Ue",CONCATENATE("Organiser, Cadrer / ",U6),IF(I9="Ai",CONCATENATE("s'Appuyer, se Souvenir / ",U6),IF(I9="Ae",CONCATENATE("Tenter, Faire / ",U6),IF(I9="Ri",CONCATENATE("Ressentir, Valoriser / ",U6),IF(I9="Re",CONCATENATE("Concilier, Harmoniser / ",U6),IF(I9="Ci",CONCATENATE("s'Imposer, Progresser / ",U6),IF(I9="Ce",CONCATENATE("Imposer, Vaincre / ",U6),IF(I9="Pi",CONCATENATE("Imaginer, Prévoir / ",U6),IF(I9="Pe",CONCATENATE("Explorer, Improviser / ",U6),"Erreur")))))))))))</f>
        <v/>
      </c>
      <c r="P6" s="120"/>
      <c r="Q6" s="120"/>
      <c r="R6" s="120"/>
      <c r="S6" s="121"/>
      <c r="U6" s="28" t="str">
        <f>IF(I9="","",IF(I9="Ui",'REF LIST'!H6,IF(I9="Ue",'REF LIST'!H7,IF(I9="Ai",'REF LIST'!H8,IF(I9="Ae",'REF LIST'!H9,IF(I9="Ri",'REF LIST'!H10,IF(I9="Re",'REF LIST'!H11,IF(I9="Ci",'REF LIST'!H12,IF(I9="Ce",'REF LIST'!H13,IF(I9="Pi",'REF LIST'!H14,IF(I9="Pe",'REF LIST'!H15,"Erreur")))))))))))</f>
        <v/>
      </c>
    </row>
    <row r="7" spans="4:21" ht="11.25" customHeight="1" thickBot="1" x14ac:dyDescent="0.3"/>
    <row r="8" spans="4:21" ht="60.75" thickTop="1" x14ac:dyDescent="0.25">
      <c r="E8" s="53" t="s">
        <v>77</v>
      </c>
      <c r="F8" s="54" t="s">
        <v>135</v>
      </c>
      <c r="G8" s="27"/>
      <c r="H8" s="50" t="s">
        <v>27</v>
      </c>
      <c r="I8" s="51" t="s">
        <v>28</v>
      </c>
      <c r="J8" s="21"/>
      <c r="K8" s="47" t="s">
        <v>78</v>
      </c>
      <c r="L8" s="48" t="s">
        <v>79</v>
      </c>
      <c r="M8" s="49" t="s">
        <v>15</v>
      </c>
      <c r="O8" s="52" t="s">
        <v>80</v>
      </c>
      <c r="P8" s="60" t="s">
        <v>147</v>
      </c>
      <c r="Q8" s="60" t="s">
        <v>148</v>
      </c>
      <c r="R8" s="60" t="s">
        <v>139</v>
      </c>
      <c r="S8" s="58" t="s">
        <v>146</v>
      </c>
      <c r="T8" s="27"/>
    </row>
    <row r="9" spans="4:21" ht="36" customHeight="1" x14ac:dyDescent="0.25">
      <c r="E9" s="66" t="str">
        <f>IF(AND(O9="",P9="",Q9="",S9=""),"",IF(AND(O9="D",P9="PMH",Q9="V",R9="G",S9="D"),"D4",IF(AND(O9="D",P9="PMH",Q9="H",R9="D",S9="G"),"D2",IF(AND(O9="D",P9="PMH",Q9="V",R9="G",S9="G"),"D1",IF(AND(O9="D",P9="PMH",Q9="H",R9="D",S9="D"),"D3",IF(AND(O9="G",P9="PMB",Q9="V",R9="D",S9="D"),"G4",IF(AND(O9="G",P9="PMB",Q9="H",R9="G",S9="G"),"G2",IF(AND(O9="G",P9="PMB",Q9="V",R9="D",S9="G"),"G1",IF(AND(O9="G",P9="PMB",Q9="H",R9="G",S9="D"),"G3",IF(AND(O9="R",P9="PMH",Q9="V",R9="D",S9="D"),"R4",IF(AND(O9="R",P9="PMH",Q9="H",R9="G",S9="G"),"R2",IF(AND(O9="R",P9="PMH",Q9="V",R9="D",S9="G"),"R1",IF(AND(O9="R",P9="PMH",Q9="H",R9="G",S9="D"),"R3",IF(AND(O9="C",P9="PMB",Q9="V",R9="G",S9="D"),"C4",IF(AND(O9="C",P9="PMB",Q9="H",R9="D",S9="G"),"C2",IF(AND(O9="C",P9="PMB",Q9="V",R9="G",S9="G"),"C1",IF(AND(O9="C",P9="PMB",Q9="H",R9="D",S9="D"),"C3","Erreur")))))))))))))))))</f>
        <v/>
      </c>
      <c r="F9" s="38"/>
      <c r="G9" s="27"/>
      <c r="H9" s="149"/>
      <c r="I9" s="151"/>
      <c r="J9" s="21"/>
      <c r="K9" s="153"/>
      <c r="L9" s="155"/>
      <c r="M9" s="157"/>
      <c r="O9" s="31"/>
      <c r="P9" s="32"/>
      <c r="Q9" s="32"/>
      <c r="R9" s="32"/>
      <c r="S9" s="59"/>
      <c r="T9" s="16"/>
    </row>
    <row r="10" spans="4:21" ht="36" customHeight="1" x14ac:dyDescent="0.25">
      <c r="E10" s="38"/>
      <c r="F10" s="20" t="str">
        <f>IF(E9="","",IF(E9='REF LIST'!B6,'REF LIST'!D6,IF(E9='REF LIST'!B7,'REF LIST'!D7,IF(E9='REF LIST'!B8,'REF LIST'!D8,IF(E9='REF LIST'!B9,'REF LIST'!D9,IF(E9='REF LIST'!B10,'REF LIST'!D10,IF(E9='REF LIST'!B11,'REF LIST'!D11,IF(E9='REF LIST'!B12,'REF LIST'!D12,IF(E9='REF LIST'!B13,'REF LIST'!D13,IF(E9='REF LIST'!B14,'REF LIST'!D14,IF(E9='REF LIST'!B15,'REF LIST'!D15,IF(E9='REF LIST'!B16,'REF LIST'!D16,IF(E9='REF LIST'!B17,'REF LIST'!D17,IF(E9='REF LIST'!B18,'REF LIST'!D18,IF(E9='REF LIST'!B19,'REF LIST'!D19,IF(E9='REF LIST'!B20,'REF LIST'!D20,IF(E9='REF LIST'!B21,'REF LIST'!D21,"Erreur")))))))))))))))))</f>
        <v/>
      </c>
      <c r="G10" s="27"/>
      <c r="H10" s="150"/>
      <c r="I10" s="152"/>
      <c r="J10" s="21"/>
      <c r="K10" s="154"/>
      <c r="L10" s="156"/>
      <c r="M10" s="158"/>
      <c r="O10" s="69" t="str">
        <f>IF(O9="","",IF(O9="R","D",IF(O9="D","R",IF(O9="C","G",IF(O9="G","C","Erreur")))))</f>
        <v/>
      </c>
      <c r="P10" s="67" t="str">
        <f>IF(P9="","",IF(P9="PMH","PMB",IF(P9="PMB","PMH","Erreur")))</f>
        <v/>
      </c>
      <c r="Q10" s="70" t="str">
        <f>IF(Q9="","",IF(Q9="H","H",IF(Q9="V","V","Erreur")))</f>
        <v/>
      </c>
      <c r="R10" s="67" t="str">
        <f>IF(R9="","",INDEX('REF LIST'!$O$5:$P$20,MATCH(VIGNALLY!F10,'REF LIST'!$O$5:$O$20,0),2))</f>
        <v/>
      </c>
      <c r="S10" s="68" t="str">
        <f>IF(S9="","",IF(S9="G","D",IF(S9="D","G","Erreur")))</f>
        <v/>
      </c>
      <c r="T10" s="16"/>
    </row>
    <row r="11" spans="4:21" ht="15.75" thickBot="1" x14ac:dyDescent="0.3">
      <c r="F11"/>
      <c r="G11"/>
    </row>
    <row r="12" spans="4:21" ht="46.5" thickTop="1" thickBot="1" x14ac:dyDescent="0.3">
      <c r="E12" s="55" t="s">
        <v>76</v>
      </c>
      <c r="F12" s="56" t="s">
        <v>134</v>
      </c>
      <c r="G12" s="27"/>
      <c r="K12" s="159" t="str">
        <f>E12</f>
        <v>Profil MBTI 
Principal</v>
      </c>
      <c r="L12" s="160"/>
      <c r="M12" s="161" t="str">
        <f>F12</f>
        <v>Profil MBTI
Complémentaire</v>
      </c>
      <c r="N12" s="160"/>
      <c r="O12" s="162"/>
      <c r="R12" s="44"/>
      <c r="S12" s="57" t="s">
        <v>138</v>
      </c>
    </row>
    <row r="13" spans="4:21" ht="33.75" customHeight="1" x14ac:dyDescent="0.25">
      <c r="E13" s="29" t="str">
        <f>IF(E9="","",IF(E9='REF LIST'!B6,'REF LIST'!C6,IF(E9='REF LIST'!B7,'REF LIST'!C7,IF(E9='REF LIST'!B8,'REF LIST'!C8,IF(E9='REF LIST'!B9,'REF LIST'!C9,IF(E9='REF LIST'!B10,'REF LIST'!C10,IF(E9='REF LIST'!B11,'REF LIST'!C11,IF(E9='REF LIST'!B12,'REF LIST'!C12,IF(E9='REF LIST'!B13,'REF LIST'!C13,IF(E9='REF LIST'!B14,'REF LIST'!C14,IF(E9='REF LIST'!B15,'REF LIST'!C15,IF(E9='REF LIST'!B16,'REF LIST'!C16,IF(E9='REF LIST'!B17,'REF LIST'!C17,IF(E9='REF LIST'!B18,'REF LIST'!C18,IF(E9='REF LIST'!B19,'REF LIST'!C19,IF(E9='REF LIST'!B20,'REF LIST'!C20,IF(E9='REF LIST'!B21,'REF LIST'!C21,"Erreur")))))))))))))))))</f>
        <v/>
      </c>
      <c r="F13" s="30" t="str">
        <f>IF(E9="","",IF(E9='REF LIST'!B6,'REF LIST'!E6,IF(E9='REF LIST'!B7,'REF LIST'!E7,IF(E9='REF LIST'!B8,'REF LIST'!E8,IF(E9='REF LIST'!B9,'REF LIST'!E9,IF(E9='REF LIST'!B10,'REF LIST'!E10,IF(E9='REF LIST'!B11,'REF LIST'!E11,IF(E9='REF LIST'!B12,'REF LIST'!E12,IF(E9='REF LIST'!B13,'REF LIST'!E13,IF(E9='REF LIST'!B14,'REF LIST'!E14,IF(E9='REF LIST'!B15,'REF LIST'!E15,IF(E9='REF LIST'!B16,'REF LIST'!E16,IF(E9='REF LIST'!B17,'REF LIST'!E17,IF(E9='REF LIST'!B18,'REF LIST'!E18,IF(E9='REF LIST'!B19,'REF LIST'!E19,IF(E9='REF LIST'!B20,'REF LIST'!E20,IF(E9='REF LIST'!B21,'REF LIST'!E21,"Erreur")))))))))))))))))</f>
        <v/>
      </c>
      <c r="G13" s="38"/>
      <c r="K13" s="108" t="str">
        <f>E13</f>
        <v/>
      </c>
      <c r="L13" s="109"/>
      <c r="M13" s="110" t="str">
        <f>F13</f>
        <v/>
      </c>
      <c r="N13" s="111"/>
      <c r="O13" s="112"/>
      <c r="R13" s="44"/>
      <c r="S13" s="143"/>
    </row>
    <row r="14" spans="4:21" ht="6.75" customHeight="1" thickBot="1" x14ac:dyDescent="0.3">
      <c r="F14"/>
      <c r="G14" s="39"/>
      <c r="S14" s="144"/>
    </row>
    <row r="15" spans="4:21" ht="33.75" customHeight="1" x14ac:dyDescent="0.25">
      <c r="D15" s="3">
        <v>1</v>
      </c>
      <c r="E15" s="61" t="str">
        <f>IF(E13="","",INDEX('REF LIST'!$T$5:$X$20,MATCH(VIGNALLY!E$13,'REF LIST'!$T$5:$T$20,0),2))</f>
        <v/>
      </c>
      <c r="F15" s="33" t="str">
        <f>IF(F13="","",INDEX('REF LIST'!$T$5:$X$20,MATCH(VIGNALLY!F$13,'REF LIST'!$T$5:$T$20,0),2))</f>
        <v/>
      </c>
      <c r="G15" s="40"/>
      <c r="H15" s="106" t="s">
        <v>131</v>
      </c>
      <c r="I15" s="107"/>
      <c r="K15" s="113" t="str">
        <f>IF(K13="","",INDEX('REF LIST'!$AA$6:$AB$13,MATCH(VIGNALLY!E15,'REF LIST'!$AA$6:$AA$13,0),2))</f>
        <v/>
      </c>
      <c r="L15" s="114"/>
      <c r="M15" s="114" t="str">
        <f>IF(M13="","",INDEX('REF LIST'!$AA$6:$AB$13,MATCH(VIGNALLY!F15,'REF LIST'!$AA$6:$AA$13,0),2))</f>
        <v/>
      </c>
      <c r="N15" s="114"/>
      <c r="O15" s="163"/>
      <c r="Q15" s="44"/>
      <c r="R15" s="44"/>
      <c r="S15" s="44"/>
    </row>
    <row r="16" spans="4:21" ht="33.75" customHeight="1" x14ac:dyDescent="0.25">
      <c r="D16" s="3">
        <v>2</v>
      </c>
      <c r="E16" s="62" t="str">
        <f>IF(E13="","",INDEX('REF LIST'!$T$5:$X$20,MATCH(VIGNALLY!E$13,'REF LIST'!$T$5:$T$20,0),3))</f>
        <v/>
      </c>
      <c r="F16" s="35" t="str">
        <f>IF(F13="","",INDEX('REF LIST'!$T$5:$X$20,MATCH(VIGNALLY!F$13,'REF LIST'!$T$5:$T$20,0),3))</f>
        <v/>
      </c>
      <c r="G16" s="41"/>
      <c r="H16" s="106" t="s">
        <v>133</v>
      </c>
      <c r="I16" s="107"/>
      <c r="K16" s="115" t="str">
        <f>IF(K13="","",INDEX('REF LIST'!$AA$6:$AB$13,MATCH(VIGNALLY!E16,'REF LIST'!$AA$6:$AA$13,0),2))</f>
        <v/>
      </c>
      <c r="L16" s="116"/>
      <c r="M16" s="118" t="str">
        <f>IF(M13="","",INDEX('REF LIST'!$AA$6:$AB$13,MATCH(VIGNALLY!F16,'REF LIST'!$AA$6:$AA$13,0),2))</f>
        <v/>
      </c>
      <c r="N16" s="118"/>
      <c r="O16" s="164"/>
      <c r="Q16" s="44"/>
      <c r="R16" s="44"/>
      <c r="S16" s="44"/>
    </row>
    <row r="17" spans="4:19" ht="33.75" customHeight="1" x14ac:dyDescent="0.25">
      <c r="D17" s="3">
        <v>3</v>
      </c>
      <c r="E17" s="63" t="str">
        <f>IF(E13="","",INDEX('REF LIST'!$T$5:$X$20,MATCH(VIGNALLY!E$13,'REF LIST'!$T$5:$T$20,0),4))</f>
        <v/>
      </c>
      <c r="F17" s="35" t="str">
        <f>IF(F13="","",INDEX('REF LIST'!$T$5:$X$20,MATCH(VIGNALLY!F$13,'REF LIST'!$T$5:$T$20,0),4))</f>
        <v/>
      </c>
      <c r="G17" s="41"/>
      <c r="H17" s="106" t="s">
        <v>130</v>
      </c>
      <c r="I17" s="107"/>
      <c r="K17" s="117" t="str">
        <f>IF(K13="","",INDEX('REF LIST'!$AA$6:$AB$13,MATCH(VIGNALLY!E17,'REF LIST'!$AA$6:$AA$13,0),2))</f>
        <v/>
      </c>
      <c r="L17" s="118"/>
      <c r="M17" s="118" t="str">
        <f>IF(M13="","",INDEX('REF LIST'!$AA$6:$AB$13,MATCH(VIGNALLY!F17,'REF LIST'!$AA$6:$AA$13,0),2))</f>
        <v/>
      </c>
      <c r="N17" s="118"/>
      <c r="O17" s="164"/>
      <c r="Q17" s="44"/>
      <c r="R17" s="44"/>
      <c r="S17" s="44"/>
    </row>
    <row r="18" spans="4:19" ht="33.75" customHeight="1" thickBot="1" x14ac:dyDescent="0.3">
      <c r="D18" s="3">
        <v>4</v>
      </c>
      <c r="E18" s="64" t="str">
        <f>IF(E13="","",INDEX('REF LIST'!$T$5:$X$20,MATCH(VIGNALLY!E$13,'REF LIST'!$T$5:$T$20,0),5))</f>
        <v/>
      </c>
      <c r="F18" s="36" t="str">
        <f>IF(F13="","",INDEX('REF LIST'!$T$5:$X$20,MATCH(VIGNALLY!F$13,'REF LIST'!$T$5:$T$20,0),5))</f>
        <v/>
      </c>
      <c r="G18" s="42"/>
      <c r="H18" s="106" t="s">
        <v>132</v>
      </c>
      <c r="I18" s="107"/>
      <c r="K18" s="146" t="str">
        <f>IF(K13="","",INDEX('REF LIST'!$AA$6:$AB$13,MATCH(VIGNALLY!E18,'REF LIST'!$AA$6:$AA$13,0),2))</f>
        <v/>
      </c>
      <c r="L18" s="147"/>
      <c r="M18" s="147" t="str">
        <f>IF(M13="","",INDEX('REF LIST'!$AA$6:$AB$13,MATCH(VIGNALLY!F18,'REF LIST'!$AA$6:$AA$13,0),2))</f>
        <v/>
      </c>
      <c r="N18" s="147"/>
      <c r="O18" s="148"/>
      <c r="Q18" s="44"/>
      <c r="R18" s="44"/>
      <c r="S18" s="44"/>
    </row>
    <row r="19" spans="4:19" ht="6" customHeight="1" x14ac:dyDescent="0.25">
      <c r="D19" s="1"/>
      <c r="F19"/>
      <c r="G19"/>
    </row>
    <row r="20" spans="4:19" ht="33.75" customHeight="1" thickBot="1" x14ac:dyDescent="0.3">
      <c r="D20" s="3">
        <v>8</v>
      </c>
      <c r="E20" s="64" t="str">
        <f>IF(E13="","",INDEX('REF LIST'!$T$5:$Y$20,MATCH(VIGNALLY!E$13,'REF LIST'!$T$5:$T$20,0),6))</f>
        <v/>
      </c>
      <c r="F20" s="36" t="str">
        <f>IF(F13="","",INDEX('REF LIST'!$T$5:$Y$20,MATCH(VIGNALLY!F$13,'REF LIST'!$T$5:$T$20,0),6))</f>
        <v/>
      </c>
      <c r="G20" s="42"/>
      <c r="H20" s="145" t="s">
        <v>140</v>
      </c>
      <c r="I20" s="107"/>
      <c r="K20" s="146" t="str">
        <f>IF(K13="","",INDEX('REF LIST'!$AA$6:$AB$13,MATCH(VIGNALLY!E20,'REF LIST'!$AA$6:$AA$13,0),2))</f>
        <v/>
      </c>
      <c r="L20" s="147"/>
      <c r="M20" s="147" t="str">
        <f>IF(M13="","",INDEX('REF LIST'!$AA$6:$AB$13,MATCH(VIGNALLY!F20,'REF LIST'!$AA$6:$AA$13,0),2))</f>
        <v/>
      </c>
      <c r="N20" s="147"/>
      <c r="O20" s="148"/>
      <c r="Q20" s="44"/>
      <c r="R20" s="44"/>
      <c r="S20" s="44"/>
    </row>
    <row r="21" spans="4:19" ht="15.75" thickBot="1" x14ac:dyDescent="0.3">
      <c r="F21"/>
      <c r="G21"/>
    </row>
    <row r="22" spans="4:19" ht="15.75" thickBot="1" x14ac:dyDescent="0.3">
      <c r="E22" s="25" t="s">
        <v>81</v>
      </c>
      <c r="F22"/>
      <c r="G22"/>
    </row>
    <row r="23" spans="4:19" ht="127.5" customHeight="1" thickBot="1" x14ac:dyDescent="0.3"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4"/>
    </row>
    <row r="24" spans="4:19" ht="42" customHeight="1" x14ac:dyDescent="0.25">
      <c r="F24" s="71" t="s">
        <v>145</v>
      </c>
      <c r="G24"/>
      <c r="Q24" s="72" t="s">
        <v>145</v>
      </c>
      <c r="R24" s="72"/>
    </row>
    <row r="25" spans="4:19" ht="15" x14ac:dyDescent="0.25">
      <c r="F25"/>
      <c r="G25"/>
    </row>
    <row r="26" spans="4:19" ht="15" x14ac:dyDescent="0.25">
      <c r="F26"/>
      <c r="G26"/>
    </row>
    <row r="27" spans="4:19" ht="15" x14ac:dyDescent="0.25">
      <c r="F27"/>
      <c r="G27"/>
    </row>
    <row r="28" spans="4:19" ht="15" x14ac:dyDescent="0.25">
      <c r="F28"/>
      <c r="G28"/>
    </row>
    <row r="29" spans="4:19" ht="15" x14ac:dyDescent="0.25">
      <c r="F29"/>
      <c r="G29"/>
    </row>
    <row r="30" spans="4:19" ht="15" x14ac:dyDescent="0.25">
      <c r="F30"/>
      <c r="G30"/>
    </row>
    <row r="31" spans="4:19" ht="15" x14ac:dyDescent="0.25">
      <c r="F31"/>
      <c r="G31"/>
    </row>
  </sheetData>
  <mergeCells count="37">
    <mergeCell ref="H18:I18"/>
    <mergeCell ref="K18:L18"/>
    <mergeCell ref="M18:O18"/>
    <mergeCell ref="H20:I20"/>
    <mergeCell ref="K20:L20"/>
    <mergeCell ref="M20:O20"/>
    <mergeCell ref="S13:S14"/>
    <mergeCell ref="H16:I16"/>
    <mergeCell ref="K16:L16"/>
    <mergeCell ref="M16:O16"/>
    <mergeCell ref="H17:I17"/>
    <mergeCell ref="K17:L17"/>
    <mergeCell ref="M17:O17"/>
    <mergeCell ref="H15:I15"/>
    <mergeCell ref="K15:L15"/>
    <mergeCell ref="M15:O15"/>
    <mergeCell ref="F6:H6"/>
    <mergeCell ref="I6:J6"/>
    <mergeCell ref="K6:L6"/>
    <mergeCell ref="O6:S6"/>
    <mergeCell ref="H9:H10"/>
    <mergeCell ref="I9:I10"/>
    <mergeCell ref="K9:K10"/>
    <mergeCell ref="L9:L10"/>
    <mergeCell ref="M9:M10"/>
    <mergeCell ref="K12:L12"/>
    <mergeCell ref="M12:O12"/>
    <mergeCell ref="K13:L13"/>
    <mergeCell ref="M13:O13"/>
    <mergeCell ref="E2:K2"/>
    <mergeCell ref="E3:F3"/>
    <mergeCell ref="I3:K3"/>
    <mergeCell ref="O3:Q4"/>
    <mergeCell ref="F5:H5"/>
    <mergeCell ref="I5:J5"/>
    <mergeCell ref="K5:L5"/>
    <mergeCell ref="O5:S5"/>
  </mergeCells>
  <dataValidations count="5">
    <dataValidation type="list" allowBlank="1" showInputMessage="1" showErrorMessage="1" sqref="O9" xr:uid="{D4309881-C088-4D6D-B039-2CB1C2EBF67C}">
      <formula1>DGRC</formula1>
    </dataValidation>
    <dataValidation type="list" allowBlank="1" showInputMessage="1" showErrorMessage="1" sqref="Q9" xr:uid="{DEB90036-0A1F-4E7A-AD74-EC3658FDF933}">
      <formula1>vh</formula1>
    </dataValidation>
    <dataValidation type="list" allowBlank="1" showInputMessage="1" showErrorMessage="1" sqref="K9:M9 S13 R9:S9" xr:uid="{6E3C462E-F0E1-4560-B9EA-6B131B5FF33A}">
      <formula1>GD</formula1>
    </dataValidation>
    <dataValidation type="list" allowBlank="1" showInputMessage="1" showErrorMessage="1" sqref="P9" xr:uid="{19305B9D-5FFD-4DD8-B7CA-C545EDCFB457}">
      <formula1>PM</formula1>
    </dataValidation>
    <dataValidation type="list" allowBlank="1" showInputMessage="1" showErrorMessage="1" sqref="I9" xr:uid="{B3B1A818-64E4-4EED-BFBD-8157CCEAA1CA}">
      <formula1>MP</formula1>
    </dataValidation>
  </dataValidations>
  <hyperlinks>
    <hyperlink ref="E1" location="'ETFC Profilages'!H43" display="Retour Synthèse" xr:uid="{718E19D9-FD95-4F9E-9C17-412626609584}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9" orientation="landscape" r:id="rId1"/>
  <drawing r:id="rId2"/>
  <legacyDrawingHF r:id="rId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C8B1D1-B181-46BF-98E0-99D11C8B257B}">
  <sheetPr codeName="Feuil20">
    <tabColor rgb="FFFEC6F2"/>
    <pageSetUpPr fitToPage="1"/>
  </sheetPr>
  <dimension ref="D1:U31"/>
  <sheetViews>
    <sheetView workbookViewId="0">
      <selection activeCell="E1" sqref="E1"/>
    </sheetView>
  </sheetViews>
  <sheetFormatPr baseColWidth="10" defaultColWidth="10.85546875" defaultRowHeight="18.75" x14ac:dyDescent="0.25"/>
  <cols>
    <col min="1" max="3" width="3.28515625" customWidth="1"/>
    <col min="4" max="4" width="4.7109375" customWidth="1"/>
    <col min="5" max="5" width="15" customWidth="1"/>
    <col min="6" max="6" width="15.85546875" style="1" customWidth="1"/>
    <col min="7" max="7" width="1.5703125" style="1" customWidth="1"/>
    <col min="8" max="8" width="7.5703125" customWidth="1"/>
    <col min="9" max="9" width="8.7109375" customWidth="1"/>
    <col min="10" max="10" width="1.7109375" customWidth="1"/>
    <col min="11" max="11" width="12.7109375" customWidth="1"/>
    <col min="13" max="13" width="10.7109375" customWidth="1"/>
    <col min="14" max="14" width="1.7109375" customWidth="1"/>
    <col min="15" max="15" width="12.85546875" customWidth="1"/>
    <col min="16" max="16" width="10.85546875" customWidth="1"/>
    <col min="17" max="17" width="12.140625" customWidth="1"/>
    <col min="18" max="19" width="11.42578125" customWidth="1"/>
    <col min="20" max="20" width="1.85546875" customWidth="1"/>
    <col min="21" max="21" width="15.85546875" customWidth="1"/>
  </cols>
  <sheetData>
    <row r="1" spans="4:21" ht="19.5" thickBot="1" x14ac:dyDescent="0.3">
      <c r="E1" s="74" t="s">
        <v>150</v>
      </c>
    </row>
    <row r="2" spans="4:21" ht="24" thickBot="1" x14ac:dyDescent="0.3">
      <c r="E2" s="128" t="str">
        <f>CONCATENATE(F5,"  ",K5)</f>
        <v>SANCHEZ  Fabrice</v>
      </c>
      <c r="F2" s="129"/>
      <c r="G2" s="129"/>
      <c r="H2" s="129"/>
      <c r="I2" s="129"/>
      <c r="J2" s="129"/>
      <c r="K2" s="130"/>
    </row>
    <row r="3" spans="4:21" ht="24" thickBot="1" x14ac:dyDescent="0.4">
      <c r="E3" s="134" t="str">
        <f>CONCATENATE(E9," - ",E13)</f>
        <v xml:space="preserve"> - </v>
      </c>
      <c r="F3" s="135"/>
      <c r="G3"/>
      <c r="H3" s="15"/>
      <c r="I3" s="136" t="str">
        <f>CONCATENATE(F10," - ",F13)</f>
        <v xml:space="preserve"> - </v>
      </c>
      <c r="J3" s="137"/>
      <c r="K3" s="138"/>
      <c r="O3" s="122" t="s">
        <v>129</v>
      </c>
      <c r="P3" s="123"/>
      <c r="Q3" s="124"/>
    </row>
    <row r="4" spans="4:21" ht="7.5" customHeight="1" thickBot="1" x14ac:dyDescent="0.4">
      <c r="F4"/>
      <c r="G4"/>
      <c r="M4" s="17"/>
      <c r="N4" s="17"/>
      <c r="O4" s="125"/>
      <c r="P4" s="126"/>
      <c r="Q4" s="127"/>
    </row>
    <row r="5" spans="4:21" ht="31.5" customHeight="1" thickBot="1" x14ac:dyDescent="0.3">
      <c r="E5" s="3" t="s">
        <v>42</v>
      </c>
      <c r="F5" s="131" t="s">
        <v>19</v>
      </c>
      <c r="G5" s="132"/>
      <c r="H5" s="133"/>
      <c r="I5" s="139" t="s">
        <v>43</v>
      </c>
      <c r="J5" s="140"/>
      <c r="K5" s="131" t="s">
        <v>18</v>
      </c>
      <c r="L5" s="133"/>
      <c r="O5" s="119" t="str">
        <f>IF(H9="","",IF(H9="Ui",CONCATENATE("Analyser, Détails / ",U5),IF(H9="Ue",CONCATENATE("Organiser, Cadrer / ",U5),IF(H9="Ai",CONCATENATE("s'Appuyer, se Souvenir / ",U5),IF(H9="Ae",CONCATENATE("Tenter, Faire / ",U5),IF(H9="Ri",CONCATENATE("Ressentir, Valoriser / ",U5),IF(H9="Re",CONCATENATE("Concilier, Harmoniser / ",U5),IF(H9="Ci",CONCATENATE("s'Imposer, Progresser / ",U5),IF(H9="Ce",CONCATENATE("Imposer, Vaincre / ",U5),IF(H9="Pi",CONCATENATE("Imaginer, Prévoir / ",U5),IF(H9="Pe",CONCATENATE("Explorer, Improviser / ",U5),"Erreur")))))))))))</f>
        <v/>
      </c>
      <c r="P5" s="120"/>
      <c r="Q5" s="120"/>
      <c r="R5" s="120"/>
      <c r="S5" s="121"/>
      <c r="U5" s="28" t="str">
        <f>IF(H9="","",IF(H9="Ui",'REF LIST'!H6,IF(H9="Ue",'REF LIST'!H7,IF(H9="Ai",'REF LIST'!H8,IF(H9="Ae",'REF LIST'!H9,IF(H9="Ri",'REF LIST'!H10,IF(H9="Re",'REF LIST'!H11,IF(H9="Ci",'REF LIST'!H12,IF(H9="Ce",'REF LIST'!H13,IF(H9="Pi",'REF LIST'!H14,IF(H9="Pe",'REF LIST'!H15,"Erreur")))))))))))</f>
        <v/>
      </c>
    </row>
    <row r="6" spans="4:21" ht="31.5" customHeight="1" thickBot="1" x14ac:dyDescent="0.3">
      <c r="E6" s="46" t="s">
        <v>136</v>
      </c>
      <c r="F6" s="131" t="s">
        <v>207</v>
      </c>
      <c r="G6" s="132"/>
      <c r="H6" s="133"/>
      <c r="I6" s="141" t="s">
        <v>44</v>
      </c>
      <c r="J6" s="142"/>
      <c r="K6" s="131" t="s">
        <v>215</v>
      </c>
      <c r="L6" s="133"/>
      <c r="O6" s="119" t="str">
        <f>IF(I9="","",IF(I9="Ui",CONCATENATE("Analyser, Détails / ",U6),IF(I9="Ue",CONCATENATE("Organiser, Cadrer / ",U6),IF(I9="Ai",CONCATENATE("s'Appuyer, se Souvenir / ",U6),IF(I9="Ae",CONCATENATE("Tenter, Faire / ",U6),IF(I9="Ri",CONCATENATE("Ressentir, Valoriser / ",U6),IF(I9="Re",CONCATENATE("Concilier, Harmoniser / ",U6),IF(I9="Ci",CONCATENATE("s'Imposer, Progresser / ",U6),IF(I9="Ce",CONCATENATE("Imposer, Vaincre / ",U6),IF(I9="Pi",CONCATENATE("Imaginer, Prévoir / ",U6),IF(I9="Pe",CONCATENATE("Explorer, Improviser / ",U6),"Erreur")))))))))))</f>
        <v/>
      </c>
      <c r="P6" s="120"/>
      <c r="Q6" s="120"/>
      <c r="R6" s="120"/>
      <c r="S6" s="121"/>
      <c r="U6" s="28" t="str">
        <f>IF(I9="","",IF(I9="Ui",'REF LIST'!H6,IF(I9="Ue",'REF LIST'!H7,IF(I9="Ai",'REF LIST'!H8,IF(I9="Ae",'REF LIST'!H9,IF(I9="Ri",'REF LIST'!H10,IF(I9="Re",'REF LIST'!H11,IF(I9="Ci",'REF LIST'!H12,IF(I9="Ce",'REF LIST'!H13,IF(I9="Pi",'REF LIST'!H14,IF(I9="Pe",'REF LIST'!H15,"Erreur")))))))))))</f>
        <v/>
      </c>
    </row>
    <row r="7" spans="4:21" ht="11.25" customHeight="1" thickBot="1" x14ac:dyDescent="0.3"/>
    <row r="8" spans="4:21" ht="60.75" thickTop="1" x14ac:dyDescent="0.25">
      <c r="E8" s="53" t="s">
        <v>77</v>
      </c>
      <c r="F8" s="54" t="s">
        <v>135</v>
      </c>
      <c r="G8" s="27"/>
      <c r="H8" s="50" t="s">
        <v>27</v>
      </c>
      <c r="I8" s="51" t="s">
        <v>28</v>
      </c>
      <c r="J8" s="21"/>
      <c r="K8" s="47" t="s">
        <v>78</v>
      </c>
      <c r="L8" s="48" t="s">
        <v>79</v>
      </c>
      <c r="M8" s="49" t="s">
        <v>15</v>
      </c>
      <c r="O8" s="52" t="s">
        <v>80</v>
      </c>
      <c r="P8" s="60" t="s">
        <v>147</v>
      </c>
      <c r="Q8" s="60" t="s">
        <v>148</v>
      </c>
      <c r="R8" s="60" t="s">
        <v>139</v>
      </c>
      <c r="S8" s="58" t="s">
        <v>146</v>
      </c>
      <c r="T8" s="27"/>
    </row>
    <row r="9" spans="4:21" ht="36" customHeight="1" x14ac:dyDescent="0.25">
      <c r="E9" s="66" t="str">
        <f>IF(AND(O9="",P9="",Q9="",S9=""),"",IF(AND(O9="D",P9="PMH",Q9="V",R9="G",S9="D"),"D4",IF(AND(O9="D",P9="PMH",Q9="H",R9="D",S9="G"),"D2",IF(AND(O9="D",P9="PMH",Q9="V",R9="G",S9="G"),"D1",IF(AND(O9="D",P9="PMH",Q9="H",R9="D",S9="D"),"D3",IF(AND(O9="G",P9="PMB",Q9="V",R9="D",S9="D"),"G4",IF(AND(O9="G",P9="PMB",Q9="H",R9="G",S9="G"),"G2",IF(AND(O9="G",P9="PMB",Q9="V",R9="D",S9="G"),"G1",IF(AND(O9="G",P9="PMB",Q9="H",R9="G",S9="D"),"G3",IF(AND(O9="R",P9="PMH",Q9="V",R9="D",S9="D"),"R4",IF(AND(O9="R",P9="PMH",Q9="H",R9="G",S9="G"),"R2",IF(AND(O9="R",P9="PMH",Q9="V",R9="D",S9="G"),"R1",IF(AND(O9="R",P9="PMH",Q9="H",R9="G",S9="D"),"R3",IF(AND(O9="C",P9="PMB",Q9="V",R9="G",S9="D"),"C4",IF(AND(O9="C",P9="PMB",Q9="H",R9="D",S9="G"),"C2",IF(AND(O9="C",P9="PMB",Q9="V",R9="G",S9="G"),"C1",IF(AND(O9="C",P9="PMB",Q9="H",R9="D",S9="D"),"C3","Erreur")))))))))))))))))</f>
        <v/>
      </c>
      <c r="F9" s="38"/>
      <c r="G9" s="27"/>
      <c r="H9" s="149"/>
      <c r="I9" s="151"/>
      <c r="J9" s="21"/>
      <c r="K9" s="153"/>
      <c r="L9" s="155"/>
      <c r="M9" s="157"/>
      <c r="O9" s="31"/>
      <c r="P9" s="32"/>
      <c r="Q9" s="32"/>
      <c r="R9" s="32"/>
      <c r="S9" s="59"/>
      <c r="T9" s="16"/>
    </row>
    <row r="10" spans="4:21" ht="36" customHeight="1" x14ac:dyDescent="0.25">
      <c r="E10" s="38"/>
      <c r="F10" s="20" t="str">
        <f>IF(E9="","",IF(E9='REF LIST'!B6,'REF LIST'!D6,IF(E9='REF LIST'!B7,'REF LIST'!D7,IF(E9='REF LIST'!B8,'REF LIST'!D8,IF(E9='REF LIST'!B9,'REF LIST'!D9,IF(E9='REF LIST'!B10,'REF LIST'!D10,IF(E9='REF LIST'!B11,'REF LIST'!D11,IF(E9='REF LIST'!B12,'REF LIST'!D12,IF(E9='REF LIST'!B13,'REF LIST'!D13,IF(E9='REF LIST'!B14,'REF LIST'!D14,IF(E9='REF LIST'!B15,'REF LIST'!D15,IF(E9='REF LIST'!B16,'REF LIST'!D16,IF(E9='REF LIST'!B17,'REF LIST'!D17,IF(E9='REF LIST'!B18,'REF LIST'!D18,IF(E9='REF LIST'!B19,'REF LIST'!D19,IF(E9='REF LIST'!B20,'REF LIST'!D20,IF(E9='REF LIST'!B21,'REF LIST'!D21,"Erreur")))))))))))))))))</f>
        <v/>
      </c>
      <c r="G10" s="27"/>
      <c r="H10" s="150"/>
      <c r="I10" s="152"/>
      <c r="J10" s="21"/>
      <c r="K10" s="154"/>
      <c r="L10" s="156"/>
      <c r="M10" s="158"/>
      <c r="O10" s="69" t="str">
        <f>IF(O9="","",IF(O9="R","D",IF(O9="D","R",IF(O9="C","G",IF(O9="G","C","Erreur")))))</f>
        <v/>
      </c>
      <c r="P10" s="67" t="str">
        <f>IF(P9="","",IF(P9="PMH","PMB",IF(P9="PMB","PMH","Erreur")))</f>
        <v/>
      </c>
      <c r="Q10" s="70" t="str">
        <f>IF(Q9="","",IF(Q9="H","H",IF(Q9="V","V","Erreur")))</f>
        <v/>
      </c>
      <c r="R10" s="67" t="str">
        <f>IF(R9="","",INDEX('REF LIST'!$O$5:$P$20,MATCH(SANCHEZ!F10,'REF LIST'!$O$5:$O$20,0),2))</f>
        <v/>
      </c>
      <c r="S10" s="68" t="str">
        <f>IF(S9="","",IF(S9="G","D",IF(S9="D","G","Erreur")))</f>
        <v/>
      </c>
      <c r="T10" s="16"/>
    </row>
    <row r="11" spans="4:21" ht="15.75" thickBot="1" x14ac:dyDescent="0.3">
      <c r="F11"/>
      <c r="G11"/>
    </row>
    <row r="12" spans="4:21" ht="46.5" thickTop="1" thickBot="1" x14ac:dyDescent="0.3">
      <c r="E12" s="55" t="s">
        <v>76</v>
      </c>
      <c r="F12" s="56" t="s">
        <v>134</v>
      </c>
      <c r="G12" s="27"/>
      <c r="K12" s="159" t="str">
        <f>E12</f>
        <v>Profil MBTI 
Principal</v>
      </c>
      <c r="L12" s="160"/>
      <c r="M12" s="161" t="str">
        <f>F12</f>
        <v>Profil MBTI
Complémentaire</v>
      </c>
      <c r="N12" s="160"/>
      <c r="O12" s="162"/>
      <c r="R12" s="44"/>
      <c r="S12" s="57" t="s">
        <v>138</v>
      </c>
    </row>
    <row r="13" spans="4:21" ht="33.75" customHeight="1" x14ac:dyDescent="0.25">
      <c r="E13" s="29" t="str">
        <f>IF(E9="","",IF(E9='REF LIST'!B6,'REF LIST'!C6,IF(E9='REF LIST'!B7,'REF LIST'!C7,IF(E9='REF LIST'!B8,'REF LIST'!C8,IF(E9='REF LIST'!B9,'REF LIST'!C9,IF(E9='REF LIST'!B10,'REF LIST'!C10,IF(E9='REF LIST'!B11,'REF LIST'!C11,IF(E9='REF LIST'!B12,'REF LIST'!C12,IF(E9='REF LIST'!B13,'REF LIST'!C13,IF(E9='REF LIST'!B14,'REF LIST'!C14,IF(E9='REF LIST'!B15,'REF LIST'!C15,IF(E9='REF LIST'!B16,'REF LIST'!C16,IF(E9='REF LIST'!B17,'REF LIST'!C17,IF(E9='REF LIST'!B18,'REF LIST'!C18,IF(E9='REF LIST'!B19,'REF LIST'!C19,IF(E9='REF LIST'!B20,'REF LIST'!C20,IF(E9='REF LIST'!B21,'REF LIST'!C21,"Erreur")))))))))))))))))</f>
        <v/>
      </c>
      <c r="F13" s="30" t="str">
        <f>IF(E9="","",IF(E9='REF LIST'!B6,'REF LIST'!E6,IF(E9='REF LIST'!B7,'REF LIST'!E7,IF(E9='REF LIST'!B8,'REF LIST'!E8,IF(E9='REF LIST'!B9,'REF LIST'!E9,IF(E9='REF LIST'!B10,'REF LIST'!E10,IF(E9='REF LIST'!B11,'REF LIST'!E11,IF(E9='REF LIST'!B12,'REF LIST'!E12,IF(E9='REF LIST'!B13,'REF LIST'!E13,IF(E9='REF LIST'!B14,'REF LIST'!E14,IF(E9='REF LIST'!B15,'REF LIST'!E15,IF(E9='REF LIST'!B16,'REF LIST'!E16,IF(E9='REF LIST'!B17,'REF LIST'!E17,IF(E9='REF LIST'!B18,'REF LIST'!E18,IF(E9='REF LIST'!B19,'REF LIST'!E19,IF(E9='REF LIST'!B20,'REF LIST'!E20,IF(E9='REF LIST'!B21,'REF LIST'!E21,"Erreur")))))))))))))))))</f>
        <v/>
      </c>
      <c r="G13" s="38"/>
      <c r="K13" s="108" t="str">
        <f>E13</f>
        <v/>
      </c>
      <c r="L13" s="109"/>
      <c r="M13" s="110" t="str">
        <f>F13</f>
        <v/>
      </c>
      <c r="N13" s="111"/>
      <c r="O13" s="112"/>
      <c r="R13" s="44"/>
      <c r="S13" s="143"/>
    </row>
    <row r="14" spans="4:21" ht="6.75" customHeight="1" thickBot="1" x14ac:dyDescent="0.3">
      <c r="F14"/>
      <c r="G14" s="39"/>
      <c r="S14" s="144"/>
    </row>
    <row r="15" spans="4:21" ht="33.75" customHeight="1" x14ac:dyDescent="0.25">
      <c r="D15" s="3">
        <v>1</v>
      </c>
      <c r="E15" s="61" t="str">
        <f>IF(E13="","",INDEX('REF LIST'!$T$5:$X$20,MATCH(SANCHEZ!E$13,'REF LIST'!$T$5:$T$20,0),2))</f>
        <v/>
      </c>
      <c r="F15" s="33" t="str">
        <f>IF(F13="","",INDEX('REF LIST'!$T$5:$X$20,MATCH(SANCHEZ!F$13,'REF LIST'!$T$5:$T$20,0),2))</f>
        <v/>
      </c>
      <c r="G15" s="40"/>
      <c r="H15" s="106" t="s">
        <v>131</v>
      </c>
      <c r="I15" s="107"/>
      <c r="K15" s="113" t="str">
        <f>IF(K13="","",INDEX('REF LIST'!$AA$6:$AB$13,MATCH(SANCHEZ!E15,'REF LIST'!$AA$6:$AA$13,0),2))</f>
        <v/>
      </c>
      <c r="L15" s="114"/>
      <c r="M15" s="114" t="str">
        <f>IF(M13="","",INDEX('REF LIST'!$AA$6:$AB$13,MATCH(SANCHEZ!F15,'REF LIST'!$AA$6:$AA$13,0),2))</f>
        <v/>
      </c>
      <c r="N15" s="114"/>
      <c r="O15" s="163"/>
      <c r="Q15" s="44"/>
      <c r="R15" s="44"/>
      <c r="S15" s="44"/>
    </row>
    <row r="16" spans="4:21" ht="33.75" customHeight="1" x14ac:dyDescent="0.25">
      <c r="D16" s="3">
        <v>2</v>
      </c>
      <c r="E16" s="62" t="str">
        <f>IF(E13="","",INDEX('REF LIST'!$T$5:$X$20,MATCH(SANCHEZ!E$13,'REF LIST'!$T$5:$T$20,0),3))</f>
        <v/>
      </c>
      <c r="F16" s="35" t="str">
        <f>IF(F13="","",INDEX('REF LIST'!$T$5:$X$20,MATCH(SANCHEZ!F$13,'REF LIST'!$T$5:$T$20,0),3))</f>
        <v/>
      </c>
      <c r="G16" s="41"/>
      <c r="H16" s="106" t="s">
        <v>133</v>
      </c>
      <c r="I16" s="107"/>
      <c r="K16" s="115" t="str">
        <f>IF(K13="","",INDEX('REF LIST'!$AA$6:$AB$13,MATCH(SANCHEZ!E16,'REF LIST'!$AA$6:$AA$13,0),2))</f>
        <v/>
      </c>
      <c r="L16" s="116"/>
      <c r="M16" s="118" t="str">
        <f>IF(M13="","",INDEX('REF LIST'!$AA$6:$AB$13,MATCH(SANCHEZ!F16,'REF LIST'!$AA$6:$AA$13,0),2))</f>
        <v/>
      </c>
      <c r="N16" s="118"/>
      <c r="O16" s="164"/>
      <c r="Q16" s="44"/>
      <c r="R16" s="44"/>
      <c r="S16" s="44"/>
    </row>
    <row r="17" spans="4:19" ht="33.75" customHeight="1" x14ac:dyDescent="0.25">
      <c r="D17" s="3">
        <v>3</v>
      </c>
      <c r="E17" s="63" t="str">
        <f>IF(E13="","",INDEX('REF LIST'!$T$5:$X$20,MATCH(SANCHEZ!E$13,'REF LIST'!$T$5:$T$20,0),4))</f>
        <v/>
      </c>
      <c r="F17" s="35" t="str">
        <f>IF(F13="","",INDEX('REF LIST'!$T$5:$X$20,MATCH(SANCHEZ!F$13,'REF LIST'!$T$5:$T$20,0),4))</f>
        <v/>
      </c>
      <c r="G17" s="41"/>
      <c r="H17" s="106" t="s">
        <v>130</v>
      </c>
      <c r="I17" s="107"/>
      <c r="K17" s="117" t="str">
        <f>IF(K13="","",INDEX('REF LIST'!$AA$6:$AB$13,MATCH(SANCHEZ!E17,'REF LIST'!$AA$6:$AA$13,0),2))</f>
        <v/>
      </c>
      <c r="L17" s="118"/>
      <c r="M17" s="118" t="str">
        <f>IF(M13="","",INDEX('REF LIST'!$AA$6:$AB$13,MATCH(SANCHEZ!F17,'REF LIST'!$AA$6:$AA$13,0),2))</f>
        <v/>
      </c>
      <c r="N17" s="118"/>
      <c r="O17" s="164"/>
      <c r="Q17" s="44"/>
      <c r="R17" s="44"/>
      <c r="S17" s="44"/>
    </row>
    <row r="18" spans="4:19" ht="33.75" customHeight="1" thickBot="1" x14ac:dyDescent="0.3">
      <c r="D18" s="3">
        <v>4</v>
      </c>
      <c r="E18" s="64" t="str">
        <f>IF(E13="","",INDEX('REF LIST'!$T$5:$X$20,MATCH(SANCHEZ!E$13,'REF LIST'!$T$5:$T$20,0),5))</f>
        <v/>
      </c>
      <c r="F18" s="36" t="str">
        <f>IF(F13="","",INDEX('REF LIST'!$T$5:$X$20,MATCH(SANCHEZ!F$13,'REF LIST'!$T$5:$T$20,0),5))</f>
        <v/>
      </c>
      <c r="G18" s="42"/>
      <c r="H18" s="106" t="s">
        <v>132</v>
      </c>
      <c r="I18" s="107"/>
      <c r="K18" s="146" t="str">
        <f>IF(K13="","",INDEX('REF LIST'!$AA$6:$AB$13,MATCH(SANCHEZ!E18,'REF LIST'!$AA$6:$AA$13,0),2))</f>
        <v/>
      </c>
      <c r="L18" s="147"/>
      <c r="M18" s="147" t="str">
        <f>IF(M13="","",INDEX('REF LIST'!$AA$6:$AB$13,MATCH(SANCHEZ!F18,'REF LIST'!$AA$6:$AA$13,0),2))</f>
        <v/>
      </c>
      <c r="N18" s="147"/>
      <c r="O18" s="148"/>
      <c r="Q18" s="44"/>
      <c r="R18" s="44"/>
      <c r="S18" s="44"/>
    </row>
    <row r="19" spans="4:19" ht="6" customHeight="1" x14ac:dyDescent="0.25">
      <c r="D19" s="1"/>
      <c r="F19"/>
      <c r="G19"/>
    </row>
    <row r="20" spans="4:19" ht="33.75" customHeight="1" thickBot="1" x14ac:dyDescent="0.3">
      <c r="D20" s="3">
        <v>8</v>
      </c>
      <c r="E20" s="64" t="str">
        <f>IF(E13="","",INDEX('REF LIST'!$T$5:$Y$20,MATCH(SANCHEZ!E$13,'REF LIST'!$T$5:$T$20,0),6))</f>
        <v/>
      </c>
      <c r="F20" s="36" t="str">
        <f>IF(F13="","",INDEX('REF LIST'!$T$5:$Y$20,MATCH(SANCHEZ!F$13,'REF LIST'!$T$5:$T$20,0),6))</f>
        <v/>
      </c>
      <c r="G20" s="42"/>
      <c r="H20" s="145" t="s">
        <v>140</v>
      </c>
      <c r="I20" s="107"/>
      <c r="K20" s="146" t="str">
        <f>IF(K13="","",INDEX('REF LIST'!$AA$6:$AB$13,MATCH(SANCHEZ!E20,'REF LIST'!$AA$6:$AA$13,0),2))</f>
        <v/>
      </c>
      <c r="L20" s="147"/>
      <c r="M20" s="147" t="str">
        <f>IF(M13="","",INDEX('REF LIST'!$AA$6:$AB$13,MATCH(SANCHEZ!F20,'REF LIST'!$AA$6:$AA$13,0),2))</f>
        <v/>
      </c>
      <c r="N20" s="147"/>
      <c r="O20" s="148"/>
      <c r="Q20" s="44"/>
      <c r="R20" s="44"/>
      <c r="S20" s="44"/>
    </row>
    <row r="21" spans="4:19" ht="15.75" thickBot="1" x14ac:dyDescent="0.3">
      <c r="F21"/>
      <c r="G21"/>
    </row>
    <row r="22" spans="4:19" ht="15.75" thickBot="1" x14ac:dyDescent="0.3">
      <c r="E22" s="25" t="s">
        <v>81</v>
      </c>
      <c r="F22"/>
      <c r="G22"/>
    </row>
    <row r="23" spans="4:19" ht="127.5" customHeight="1" thickBot="1" x14ac:dyDescent="0.3"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4"/>
    </row>
    <row r="24" spans="4:19" ht="42" customHeight="1" x14ac:dyDescent="0.25">
      <c r="F24" s="71" t="s">
        <v>145</v>
      </c>
      <c r="G24"/>
      <c r="Q24" s="72" t="s">
        <v>145</v>
      </c>
      <c r="R24" s="72"/>
    </row>
    <row r="25" spans="4:19" ht="15" x14ac:dyDescent="0.25">
      <c r="F25"/>
      <c r="G25"/>
    </row>
    <row r="26" spans="4:19" ht="15" x14ac:dyDescent="0.25">
      <c r="F26"/>
      <c r="G26"/>
    </row>
    <row r="27" spans="4:19" ht="15" x14ac:dyDescent="0.25">
      <c r="F27"/>
      <c r="G27"/>
    </row>
    <row r="28" spans="4:19" ht="15" x14ac:dyDescent="0.25">
      <c r="F28"/>
      <c r="G28"/>
    </row>
    <row r="29" spans="4:19" ht="15" x14ac:dyDescent="0.25">
      <c r="F29"/>
      <c r="G29"/>
    </row>
    <row r="30" spans="4:19" ht="15" x14ac:dyDescent="0.25">
      <c r="F30"/>
      <c r="G30"/>
    </row>
    <row r="31" spans="4:19" ht="15" x14ac:dyDescent="0.25">
      <c r="F31"/>
      <c r="G31"/>
    </row>
  </sheetData>
  <mergeCells count="37">
    <mergeCell ref="H18:I18"/>
    <mergeCell ref="K18:L18"/>
    <mergeCell ref="M18:O18"/>
    <mergeCell ref="H20:I20"/>
    <mergeCell ref="K20:L20"/>
    <mergeCell ref="M20:O20"/>
    <mergeCell ref="S13:S14"/>
    <mergeCell ref="H16:I16"/>
    <mergeCell ref="K16:L16"/>
    <mergeCell ref="M16:O16"/>
    <mergeCell ref="H17:I17"/>
    <mergeCell ref="K17:L17"/>
    <mergeCell ref="M17:O17"/>
    <mergeCell ref="H15:I15"/>
    <mergeCell ref="K15:L15"/>
    <mergeCell ref="M15:O15"/>
    <mergeCell ref="F6:H6"/>
    <mergeCell ref="I6:J6"/>
    <mergeCell ref="K6:L6"/>
    <mergeCell ref="O6:S6"/>
    <mergeCell ref="H9:H10"/>
    <mergeCell ref="I9:I10"/>
    <mergeCell ref="K9:K10"/>
    <mergeCell ref="L9:L10"/>
    <mergeCell ref="M9:M10"/>
    <mergeCell ref="K12:L12"/>
    <mergeCell ref="M12:O12"/>
    <mergeCell ref="K13:L13"/>
    <mergeCell ref="M13:O13"/>
    <mergeCell ref="E2:K2"/>
    <mergeCell ref="E3:F3"/>
    <mergeCell ref="I3:K3"/>
    <mergeCell ref="O3:Q4"/>
    <mergeCell ref="F5:H5"/>
    <mergeCell ref="I5:J5"/>
    <mergeCell ref="K5:L5"/>
    <mergeCell ref="O5:S5"/>
  </mergeCells>
  <dataValidations count="5">
    <dataValidation type="list" allowBlank="1" showInputMessage="1" showErrorMessage="1" sqref="O9" xr:uid="{F9DE1AB8-D6ED-45D7-9F87-7901A386A63C}">
      <formula1>DGRC</formula1>
    </dataValidation>
    <dataValidation type="list" allowBlank="1" showInputMessage="1" showErrorMessage="1" sqref="Q9" xr:uid="{9E96628E-F182-41E3-8CD8-E9C2DE146C65}">
      <formula1>vh</formula1>
    </dataValidation>
    <dataValidation type="list" allowBlank="1" showInputMessage="1" showErrorMessage="1" sqref="K9:M9 S13 R9:S9" xr:uid="{F48B1E0A-19B6-4041-BDAA-F02DFEC544EC}">
      <formula1>GD</formula1>
    </dataValidation>
    <dataValidation type="list" allowBlank="1" showInputMessage="1" showErrorMessage="1" sqref="P9" xr:uid="{D1BA3FED-0944-4C34-84AB-FEB0987748CA}">
      <formula1>PM</formula1>
    </dataValidation>
    <dataValidation type="list" allowBlank="1" showInputMessage="1" showErrorMessage="1" sqref="I9" xr:uid="{7F6E43ED-4B31-4F12-AEF7-C2302AC2261D}">
      <formula1>MP</formula1>
    </dataValidation>
  </dataValidations>
  <hyperlinks>
    <hyperlink ref="E1" location="'ETFC Profilages'!H41" display="Retour Synthèse" xr:uid="{F58C8782-A318-42F2-94DA-0EDF03C13077}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9" orientation="landscape" r:id="rId1"/>
  <drawing r:id="rId2"/>
  <legacyDrawingHF r:id="rId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994870-ACBC-48E9-9255-B76FAE2E8536}">
  <sheetPr codeName="Feuil21">
    <tabColor rgb="FFFFC000"/>
    <pageSetUpPr fitToPage="1"/>
  </sheetPr>
  <dimension ref="D1:U31"/>
  <sheetViews>
    <sheetView workbookViewId="0">
      <selection activeCell="E1" sqref="E1"/>
    </sheetView>
  </sheetViews>
  <sheetFormatPr baseColWidth="10" defaultColWidth="10.85546875" defaultRowHeight="18.75" x14ac:dyDescent="0.25"/>
  <cols>
    <col min="1" max="3" width="3.28515625" customWidth="1"/>
    <col min="4" max="4" width="4.7109375" customWidth="1"/>
    <col min="5" max="5" width="15" customWidth="1"/>
    <col min="6" max="6" width="15.85546875" style="1" customWidth="1"/>
    <col min="7" max="7" width="1.5703125" style="1" customWidth="1"/>
    <col min="8" max="8" width="7.5703125" customWidth="1"/>
    <col min="9" max="9" width="8.7109375" customWidth="1"/>
    <col min="10" max="10" width="1.7109375" customWidth="1"/>
    <col min="11" max="11" width="12.7109375" customWidth="1"/>
    <col min="13" max="13" width="10.7109375" customWidth="1"/>
    <col min="14" max="14" width="1.7109375" customWidth="1"/>
    <col min="15" max="15" width="12.85546875" customWidth="1"/>
    <col min="16" max="16" width="10.85546875" customWidth="1"/>
    <col min="17" max="17" width="12.140625" customWidth="1"/>
    <col min="18" max="19" width="11.42578125" customWidth="1"/>
    <col min="20" max="20" width="1.85546875" customWidth="1"/>
    <col min="21" max="21" width="15.85546875" customWidth="1"/>
  </cols>
  <sheetData>
    <row r="1" spans="4:21" ht="19.5" thickBot="1" x14ac:dyDescent="0.3">
      <c r="E1" s="74" t="s">
        <v>150</v>
      </c>
    </row>
    <row r="2" spans="4:21" ht="24" thickBot="1" x14ac:dyDescent="0.3">
      <c r="E2" s="128" t="str">
        <f>CONCATENATE(F5,"  ",K5)</f>
        <v>DOGLIA  Olivier</v>
      </c>
      <c r="F2" s="129"/>
      <c r="G2" s="129"/>
      <c r="H2" s="129"/>
      <c r="I2" s="129"/>
      <c r="J2" s="129"/>
      <c r="K2" s="130"/>
    </row>
    <row r="3" spans="4:21" ht="24" thickBot="1" x14ac:dyDescent="0.4">
      <c r="E3" s="134" t="str">
        <f>CONCATENATE(E9," - ",E13)</f>
        <v xml:space="preserve"> - </v>
      </c>
      <c r="F3" s="135"/>
      <c r="G3"/>
      <c r="H3" s="15"/>
      <c r="I3" s="136" t="str">
        <f>CONCATENATE(F10," - ",F13)</f>
        <v xml:space="preserve"> - </v>
      </c>
      <c r="J3" s="137"/>
      <c r="K3" s="138"/>
      <c r="O3" s="122" t="s">
        <v>129</v>
      </c>
      <c r="P3" s="123"/>
      <c r="Q3" s="124"/>
    </row>
    <row r="4" spans="4:21" ht="7.5" customHeight="1" thickBot="1" x14ac:dyDescent="0.4">
      <c r="F4"/>
      <c r="G4"/>
      <c r="M4" s="17"/>
      <c r="N4" s="17"/>
      <c r="O4" s="125"/>
      <c r="P4" s="126"/>
      <c r="Q4" s="127"/>
    </row>
    <row r="5" spans="4:21" ht="31.5" customHeight="1" thickBot="1" x14ac:dyDescent="0.3">
      <c r="E5" s="3" t="s">
        <v>42</v>
      </c>
      <c r="F5" s="131" t="s">
        <v>186</v>
      </c>
      <c r="G5" s="132"/>
      <c r="H5" s="133"/>
      <c r="I5" s="139" t="s">
        <v>43</v>
      </c>
      <c r="J5" s="140"/>
      <c r="K5" s="131" t="s">
        <v>21</v>
      </c>
      <c r="L5" s="133"/>
      <c r="O5" s="119" t="str">
        <f>IF(H9="","",IF(H9="Ui",CONCATENATE("Analyser, Détails / ",U5),IF(H9="Ue",CONCATENATE("Organiser, Cadrer / ",U5),IF(H9="Ai",CONCATENATE("s'Appuyer, se Souvenir / ",U5),IF(H9="Ae",CONCATENATE("Tenter, Faire / ",U5),IF(H9="Ri",CONCATENATE("Ressentir, Valoriser / ",U5),IF(H9="Re",CONCATENATE("Concilier, Harmoniser / ",U5),IF(H9="Ci",CONCATENATE("s'Imposer, Progresser / ",U5),IF(H9="Ce",CONCATENATE("Imposer, Vaincre / ",U5),IF(H9="Pi",CONCATENATE("Imaginer, Prévoir / ",U5),IF(H9="Pe",CONCATENATE("Explorer, Improviser / ",U5),"Erreur")))))))))))</f>
        <v/>
      </c>
      <c r="P5" s="120"/>
      <c r="Q5" s="120"/>
      <c r="R5" s="120"/>
      <c r="S5" s="121"/>
      <c r="U5" s="28" t="str">
        <f>IF(H9="","",IF(H9="Ui",'REF LIST'!H6,IF(H9="Ue",'REF LIST'!H7,IF(H9="Ai",'REF LIST'!H8,IF(H9="Ae",'REF LIST'!H9,IF(H9="Ri",'REF LIST'!H10,IF(H9="Re",'REF LIST'!H11,IF(H9="Ci",'REF LIST'!H12,IF(H9="Ce",'REF LIST'!H13,IF(H9="Pi",'REF LIST'!H14,IF(H9="Pe",'REF LIST'!H15,"Erreur")))))))))))</f>
        <v/>
      </c>
    </row>
    <row r="6" spans="4:21" ht="31.5" customHeight="1" thickBot="1" x14ac:dyDescent="0.3">
      <c r="E6" s="46" t="s">
        <v>136</v>
      </c>
      <c r="F6" s="131" t="s">
        <v>176</v>
      </c>
      <c r="G6" s="132"/>
      <c r="H6" s="133"/>
      <c r="I6" s="141" t="s">
        <v>44</v>
      </c>
      <c r="J6" s="142"/>
      <c r="K6" s="131" t="s">
        <v>193</v>
      </c>
      <c r="L6" s="133"/>
      <c r="O6" s="119" t="str">
        <f>IF(I9="","",IF(I9="Ui",CONCATENATE("Analyser, Détails / ",U6),IF(I9="Ue",CONCATENATE("Organiser, Cadrer / ",U6),IF(I9="Ai",CONCATENATE("s'Appuyer, se Souvenir / ",U6),IF(I9="Ae",CONCATENATE("Tenter, Faire / ",U6),IF(I9="Ri",CONCATENATE("Ressentir, Valoriser / ",U6),IF(I9="Re",CONCATENATE("Concilier, Harmoniser / ",U6),IF(I9="Ci",CONCATENATE("s'Imposer, Progresser / ",U6),IF(I9="Ce",CONCATENATE("Imposer, Vaincre / ",U6),IF(I9="Pi",CONCATENATE("Imaginer, Prévoir / ",U6),IF(I9="Pe",CONCATENATE("Explorer, Improviser / ",U6),"Erreur")))))))))))</f>
        <v/>
      </c>
      <c r="P6" s="120"/>
      <c r="Q6" s="120"/>
      <c r="R6" s="120"/>
      <c r="S6" s="121"/>
      <c r="U6" s="28" t="str">
        <f>IF(I9="","",IF(I9="Ui",'REF LIST'!H6,IF(I9="Ue",'REF LIST'!H7,IF(I9="Ai",'REF LIST'!H8,IF(I9="Ae",'REF LIST'!H9,IF(I9="Ri",'REF LIST'!H10,IF(I9="Re",'REF LIST'!H11,IF(I9="Ci",'REF LIST'!H12,IF(I9="Ce",'REF LIST'!H13,IF(I9="Pi",'REF LIST'!H14,IF(I9="Pe",'REF LIST'!H15,"Erreur")))))))))))</f>
        <v/>
      </c>
    </row>
    <row r="7" spans="4:21" ht="11.25" customHeight="1" thickBot="1" x14ac:dyDescent="0.3"/>
    <row r="8" spans="4:21" ht="60.75" thickTop="1" x14ac:dyDescent="0.25">
      <c r="E8" s="53" t="s">
        <v>77</v>
      </c>
      <c r="F8" s="54" t="s">
        <v>135</v>
      </c>
      <c r="G8" s="27"/>
      <c r="H8" s="50" t="s">
        <v>27</v>
      </c>
      <c r="I8" s="51" t="s">
        <v>28</v>
      </c>
      <c r="J8" s="21"/>
      <c r="K8" s="47" t="s">
        <v>78</v>
      </c>
      <c r="L8" s="48" t="s">
        <v>79</v>
      </c>
      <c r="M8" s="49" t="s">
        <v>15</v>
      </c>
      <c r="O8" s="52" t="s">
        <v>80</v>
      </c>
      <c r="P8" s="60" t="s">
        <v>147</v>
      </c>
      <c r="Q8" s="60" t="s">
        <v>148</v>
      </c>
      <c r="R8" s="60" t="s">
        <v>139</v>
      </c>
      <c r="S8" s="58" t="s">
        <v>146</v>
      </c>
      <c r="T8" s="27"/>
    </row>
    <row r="9" spans="4:21" ht="36" customHeight="1" x14ac:dyDescent="0.25">
      <c r="E9" s="66" t="str">
        <f>IF(AND(O9="",P9="",Q9="",S9=""),"",IF(AND(O9="D",P9="PMH",Q9="V",R9="G",S9="D"),"D4",IF(AND(O9="D",P9="PMH",Q9="H",R9="D",S9="G"),"D2",IF(AND(O9="D",P9="PMH",Q9="V",R9="G",S9="G"),"D1",IF(AND(O9="D",P9="PMH",Q9="H",R9="D",S9="D"),"D3",IF(AND(O9="G",P9="PMB",Q9="V",R9="D",S9="D"),"G4",IF(AND(O9="G",P9="PMB",Q9="H",R9="G",S9="G"),"G2",IF(AND(O9="G",P9="PMB",Q9="V",R9="D",S9="G"),"G1",IF(AND(O9="G",P9="PMB",Q9="H",R9="G",S9="D"),"G3",IF(AND(O9="R",P9="PMH",Q9="V",R9="D",S9="D"),"R4",IF(AND(O9="R",P9="PMH",Q9="H",R9="G",S9="G"),"R2",IF(AND(O9="R",P9="PMH",Q9="V",R9="D",S9="G"),"R1",IF(AND(O9="R",P9="PMH",Q9="H",R9="G",S9="D"),"R3",IF(AND(O9="C",P9="PMB",Q9="V",R9="G",S9="D"),"C4",IF(AND(O9="C",P9="PMB",Q9="H",R9="D",S9="G"),"C2",IF(AND(O9="C",P9="PMB",Q9="V",R9="G",S9="G"),"C1",IF(AND(O9="C",P9="PMB",Q9="H",R9="D",S9="D"),"C3","Erreur")))))))))))))))))</f>
        <v/>
      </c>
      <c r="F9" s="38"/>
      <c r="G9" s="27"/>
      <c r="H9" s="149"/>
      <c r="I9" s="151"/>
      <c r="J9" s="21"/>
      <c r="K9" s="153"/>
      <c r="L9" s="155"/>
      <c r="M9" s="157"/>
      <c r="O9" s="31"/>
      <c r="P9" s="32"/>
      <c r="Q9" s="32"/>
      <c r="R9" s="32"/>
      <c r="S9" s="59"/>
      <c r="T9" s="16"/>
    </row>
    <row r="10" spans="4:21" ht="36" customHeight="1" x14ac:dyDescent="0.25">
      <c r="E10" s="38"/>
      <c r="F10" s="20" t="str">
        <f>IF(E9="","",IF(E9='REF LIST'!B6,'REF LIST'!D6,IF(E9='REF LIST'!B7,'REF LIST'!D7,IF(E9='REF LIST'!B8,'REF LIST'!D8,IF(E9='REF LIST'!B9,'REF LIST'!D9,IF(E9='REF LIST'!B10,'REF LIST'!D10,IF(E9='REF LIST'!B11,'REF LIST'!D11,IF(E9='REF LIST'!B12,'REF LIST'!D12,IF(E9='REF LIST'!B13,'REF LIST'!D13,IF(E9='REF LIST'!B14,'REF LIST'!D14,IF(E9='REF LIST'!B15,'REF LIST'!D15,IF(E9='REF LIST'!B16,'REF LIST'!D16,IF(E9='REF LIST'!B17,'REF LIST'!D17,IF(E9='REF LIST'!B18,'REF LIST'!D18,IF(E9='REF LIST'!B19,'REF LIST'!D19,IF(E9='REF LIST'!B20,'REF LIST'!D20,IF(E9='REF LIST'!B21,'REF LIST'!D21,"Erreur")))))))))))))))))</f>
        <v/>
      </c>
      <c r="G10" s="27"/>
      <c r="H10" s="150"/>
      <c r="I10" s="152"/>
      <c r="J10" s="21"/>
      <c r="K10" s="154"/>
      <c r="L10" s="156"/>
      <c r="M10" s="158"/>
      <c r="O10" s="69" t="str">
        <f>IF(O9="","",IF(O9="R","D",IF(O9="D","R",IF(O9="C","G",IF(O9="G","C","Erreur")))))</f>
        <v/>
      </c>
      <c r="P10" s="67" t="str">
        <f>IF(P9="","",IF(P9="PMH","PMB",IF(P9="PMB","PMH","Erreur")))</f>
        <v/>
      </c>
      <c r="Q10" s="70" t="str">
        <f>IF(Q9="","",IF(Q9="H","H",IF(Q9="V","V","Erreur")))</f>
        <v/>
      </c>
      <c r="R10" s="67" t="str">
        <f>IF(R9="","",INDEX('REF LIST'!$O$5:$P$20,MATCH(DOGLIA!F10,'REF LIST'!$O$5:$O$20,0),2))</f>
        <v/>
      </c>
      <c r="S10" s="68" t="str">
        <f>IF(S9="","",IF(S9="G","D",IF(S9="D","G","Erreur")))</f>
        <v/>
      </c>
      <c r="T10" s="16"/>
    </row>
    <row r="11" spans="4:21" ht="15.75" thickBot="1" x14ac:dyDescent="0.3">
      <c r="F11"/>
      <c r="G11"/>
    </row>
    <row r="12" spans="4:21" ht="46.5" thickTop="1" thickBot="1" x14ac:dyDescent="0.3">
      <c r="E12" s="55" t="s">
        <v>76</v>
      </c>
      <c r="F12" s="56" t="s">
        <v>134</v>
      </c>
      <c r="G12" s="27"/>
      <c r="K12" s="159" t="str">
        <f>E12</f>
        <v>Profil MBTI 
Principal</v>
      </c>
      <c r="L12" s="160"/>
      <c r="M12" s="161" t="str">
        <f>F12</f>
        <v>Profil MBTI
Complémentaire</v>
      </c>
      <c r="N12" s="160"/>
      <c r="O12" s="162"/>
      <c r="R12" s="44"/>
      <c r="S12" s="57" t="s">
        <v>138</v>
      </c>
    </row>
    <row r="13" spans="4:21" ht="33.75" customHeight="1" x14ac:dyDescent="0.25">
      <c r="E13" s="29" t="str">
        <f>IF(E9="","",IF(E9='REF LIST'!B6,'REF LIST'!C6,IF(E9='REF LIST'!B7,'REF LIST'!C7,IF(E9='REF LIST'!B8,'REF LIST'!C8,IF(E9='REF LIST'!B9,'REF LIST'!C9,IF(E9='REF LIST'!B10,'REF LIST'!C10,IF(E9='REF LIST'!B11,'REF LIST'!C11,IF(E9='REF LIST'!B12,'REF LIST'!C12,IF(E9='REF LIST'!B13,'REF LIST'!C13,IF(E9='REF LIST'!B14,'REF LIST'!C14,IF(E9='REF LIST'!B15,'REF LIST'!C15,IF(E9='REF LIST'!B16,'REF LIST'!C16,IF(E9='REF LIST'!B17,'REF LIST'!C17,IF(E9='REF LIST'!B18,'REF LIST'!C18,IF(E9='REF LIST'!B19,'REF LIST'!C19,IF(E9='REF LIST'!B20,'REF LIST'!C20,IF(E9='REF LIST'!B21,'REF LIST'!C21,"Erreur")))))))))))))))))</f>
        <v/>
      </c>
      <c r="F13" s="30" t="str">
        <f>IF(E9="","",IF(E9='REF LIST'!B6,'REF LIST'!E6,IF(E9='REF LIST'!B7,'REF LIST'!E7,IF(E9='REF LIST'!B8,'REF LIST'!E8,IF(E9='REF LIST'!B9,'REF LIST'!E9,IF(E9='REF LIST'!B10,'REF LIST'!E10,IF(E9='REF LIST'!B11,'REF LIST'!E11,IF(E9='REF LIST'!B12,'REF LIST'!E12,IF(E9='REF LIST'!B13,'REF LIST'!E13,IF(E9='REF LIST'!B14,'REF LIST'!E14,IF(E9='REF LIST'!B15,'REF LIST'!E15,IF(E9='REF LIST'!B16,'REF LIST'!E16,IF(E9='REF LIST'!B17,'REF LIST'!E17,IF(E9='REF LIST'!B18,'REF LIST'!E18,IF(E9='REF LIST'!B19,'REF LIST'!E19,IF(E9='REF LIST'!B20,'REF LIST'!E20,IF(E9='REF LIST'!B21,'REF LIST'!E21,"Erreur")))))))))))))))))</f>
        <v/>
      </c>
      <c r="G13" s="38"/>
      <c r="K13" s="108" t="str">
        <f>E13</f>
        <v/>
      </c>
      <c r="L13" s="109"/>
      <c r="M13" s="110" t="str">
        <f>F13</f>
        <v/>
      </c>
      <c r="N13" s="111"/>
      <c r="O13" s="112"/>
      <c r="R13" s="44"/>
      <c r="S13" s="143"/>
    </row>
    <row r="14" spans="4:21" ht="6.75" customHeight="1" thickBot="1" x14ac:dyDescent="0.3">
      <c r="F14"/>
      <c r="G14" s="39"/>
      <c r="S14" s="144"/>
    </row>
    <row r="15" spans="4:21" ht="33.75" customHeight="1" x14ac:dyDescent="0.25">
      <c r="D15" s="3">
        <v>1</v>
      </c>
      <c r="E15" s="61" t="str">
        <f>IF(E13="","",INDEX('REF LIST'!$T$5:$X$20,MATCH(DOGLIA!E$13,'REF LIST'!$T$5:$T$20,0),2))</f>
        <v/>
      </c>
      <c r="F15" s="33" t="str">
        <f>IF(F13="","",INDEX('REF LIST'!$T$5:$X$20,MATCH(DOGLIA!F$13,'REF LIST'!$T$5:$T$20,0),2))</f>
        <v/>
      </c>
      <c r="G15" s="40"/>
      <c r="H15" s="106" t="s">
        <v>131</v>
      </c>
      <c r="I15" s="107"/>
      <c r="K15" s="113" t="str">
        <f>IF(K13="","",INDEX('REF LIST'!$AA$6:$AB$13,MATCH(DOGLIA!E15,'REF LIST'!$AA$6:$AA$13,0),2))</f>
        <v/>
      </c>
      <c r="L15" s="114"/>
      <c r="M15" s="114" t="str">
        <f>IF(M13="","",INDEX('REF LIST'!$AA$6:$AB$13,MATCH(DOGLIA!F15,'REF LIST'!$AA$6:$AA$13,0),2))</f>
        <v/>
      </c>
      <c r="N15" s="114"/>
      <c r="O15" s="163"/>
      <c r="Q15" s="44"/>
      <c r="R15" s="44"/>
      <c r="S15" s="44"/>
    </row>
    <row r="16" spans="4:21" ht="33.75" customHeight="1" x14ac:dyDescent="0.25">
      <c r="D16" s="3">
        <v>2</v>
      </c>
      <c r="E16" s="62" t="str">
        <f>IF(E13="","",INDEX('REF LIST'!$T$5:$X$20,MATCH(DOGLIA!E$13,'REF LIST'!$T$5:$T$20,0),3))</f>
        <v/>
      </c>
      <c r="F16" s="35" t="str">
        <f>IF(F13="","",INDEX('REF LIST'!$T$5:$X$20,MATCH(DOGLIA!F$13,'REF LIST'!$T$5:$T$20,0),3))</f>
        <v/>
      </c>
      <c r="G16" s="41"/>
      <c r="H16" s="106" t="s">
        <v>133</v>
      </c>
      <c r="I16" s="107"/>
      <c r="K16" s="115" t="str">
        <f>IF(K13="","",INDEX('REF LIST'!$AA$6:$AB$13,MATCH(DOGLIA!E16,'REF LIST'!$AA$6:$AA$13,0),2))</f>
        <v/>
      </c>
      <c r="L16" s="116"/>
      <c r="M16" s="118" t="str">
        <f>IF(M13="","",INDEX('REF LIST'!$AA$6:$AB$13,MATCH(DOGLIA!F16,'REF LIST'!$AA$6:$AA$13,0),2))</f>
        <v/>
      </c>
      <c r="N16" s="118"/>
      <c r="O16" s="164"/>
      <c r="Q16" s="44"/>
      <c r="R16" s="44"/>
      <c r="S16" s="44"/>
    </row>
    <row r="17" spans="4:19" ht="33.75" customHeight="1" x14ac:dyDescent="0.25">
      <c r="D17" s="3">
        <v>3</v>
      </c>
      <c r="E17" s="63" t="str">
        <f>IF(E13="","",INDEX('REF LIST'!$T$5:$X$20,MATCH(DOGLIA!E$13,'REF LIST'!$T$5:$T$20,0),4))</f>
        <v/>
      </c>
      <c r="F17" s="35" t="str">
        <f>IF(F13="","",INDEX('REF LIST'!$T$5:$X$20,MATCH(DOGLIA!F$13,'REF LIST'!$T$5:$T$20,0),4))</f>
        <v/>
      </c>
      <c r="G17" s="41"/>
      <c r="H17" s="106" t="s">
        <v>130</v>
      </c>
      <c r="I17" s="107"/>
      <c r="K17" s="117" t="str">
        <f>IF(K13="","",INDEX('REF LIST'!$AA$6:$AB$13,MATCH(DOGLIA!E17,'REF LIST'!$AA$6:$AA$13,0),2))</f>
        <v/>
      </c>
      <c r="L17" s="118"/>
      <c r="M17" s="118" t="str">
        <f>IF(M13="","",INDEX('REF LIST'!$AA$6:$AB$13,MATCH(DOGLIA!F17,'REF LIST'!$AA$6:$AA$13,0),2))</f>
        <v/>
      </c>
      <c r="N17" s="118"/>
      <c r="O17" s="164"/>
      <c r="Q17" s="44"/>
      <c r="R17" s="44"/>
      <c r="S17" s="44"/>
    </row>
    <row r="18" spans="4:19" ht="33.75" customHeight="1" thickBot="1" x14ac:dyDescent="0.3">
      <c r="D18" s="3">
        <v>4</v>
      </c>
      <c r="E18" s="64" t="str">
        <f>IF(E13="","",INDEX('REF LIST'!$T$5:$X$20,MATCH(DOGLIA!E$13,'REF LIST'!$T$5:$T$20,0),5))</f>
        <v/>
      </c>
      <c r="F18" s="36" t="str">
        <f>IF(F13="","",INDEX('REF LIST'!$T$5:$X$20,MATCH(DOGLIA!F$13,'REF LIST'!$T$5:$T$20,0),5))</f>
        <v/>
      </c>
      <c r="G18" s="42"/>
      <c r="H18" s="106" t="s">
        <v>132</v>
      </c>
      <c r="I18" s="107"/>
      <c r="K18" s="146" t="str">
        <f>IF(K13="","",INDEX('REF LIST'!$AA$6:$AB$13,MATCH(DOGLIA!E18,'REF LIST'!$AA$6:$AA$13,0),2))</f>
        <v/>
      </c>
      <c r="L18" s="147"/>
      <c r="M18" s="147" t="str">
        <f>IF(M13="","",INDEX('REF LIST'!$AA$6:$AB$13,MATCH(DOGLIA!F18,'REF LIST'!$AA$6:$AA$13,0),2))</f>
        <v/>
      </c>
      <c r="N18" s="147"/>
      <c r="O18" s="148"/>
      <c r="Q18" s="44"/>
      <c r="R18" s="44"/>
      <c r="S18" s="44"/>
    </row>
    <row r="19" spans="4:19" ht="6" customHeight="1" x14ac:dyDescent="0.25">
      <c r="D19" s="1"/>
      <c r="F19"/>
      <c r="G19"/>
    </row>
    <row r="20" spans="4:19" ht="33.75" customHeight="1" thickBot="1" x14ac:dyDescent="0.3">
      <c r="D20" s="3">
        <v>8</v>
      </c>
      <c r="E20" s="64" t="str">
        <f>IF(E13="","",INDEX('REF LIST'!$T$5:$Y$20,MATCH(DOGLIA!E$13,'REF LIST'!$T$5:$T$20,0),6))</f>
        <v/>
      </c>
      <c r="F20" s="36" t="str">
        <f>IF(F13="","",INDEX('REF LIST'!$T$5:$Y$20,MATCH(DOGLIA!F$13,'REF LIST'!$T$5:$T$20,0),6))</f>
        <v/>
      </c>
      <c r="G20" s="42"/>
      <c r="H20" s="145" t="s">
        <v>140</v>
      </c>
      <c r="I20" s="107"/>
      <c r="K20" s="146" t="str">
        <f>IF(K13="","",INDEX('REF LIST'!$AA$6:$AB$13,MATCH(DOGLIA!E20,'REF LIST'!$AA$6:$AA$13,0),2))</f>
        <v/>
      </c>
      <c r="L20" s="147"/>
      <c r="M20" s="147" t="str">
        <f>IF(M13="","",INDEX('REF LIST'!$AA$6:$AB$13,MATCH(DOGLIA!F20,'REF LIST'!$AA$6:$AA$13,0),2))</f>
        <v/>
      </c>
      <c r="N20" s="147"/>
      <c r="O20" s="148"/>
      <c r="Q20" s="44"/>
      <c r="R20" s="44"/>
      <c r="S20" s="44"/>
    </row>
    <row r="21" spans="4:19" ht="15.75" thickBot="1" x14ac:dyDescent="0.3">
      <c r="F21"/>
      <c r="G21"/>
    </row>
    <row r="22" spans="4:19" ht="15.75" thickBot="1" x14ac:dyDescent="0.3">
      <c r="E22" s="25" t="s">
        <v>81</v>
      </c>
      <c r="F22"/>
      <c r="G22"/>
    </row>
    <row r="23" spans="4:19" ht="127.5" customHeight="1" thickBot="1" x14ac:dyDescent="0.3"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4"/>
    </row>
    <row r="24" spans="4:19" ht="42" customHeight="1" x14ac:dyDescent="0.25">
      <c r="F24" s="71" t="s">
        <v>145</v>
      </c>
      <c r="G24"/>
      <c r="Q24" s="72" t="s">
        <v>145</v>
      </c>
      <c r="R24" s="72"/>
    </row>
    <row r="25" spans="4:19" ht="15" x14ac:dyDescent="0.25">
      <c r="F25"/>
      <c r="G25"/>
    </row>
    <row r="26" spans="4:19" ht="15" x14ac:dyDescent="0.25">
      <c r="F26"/>
      <c r="G26"/>
    </row>
    <row r="27" spans="4:19" ht="15" x14ac:dyDescent="0.25">
      <c r="F27"/>
      <c r="G27"/>
    </row>
    <row r="28" spans="4:19" ht="15" x14ac:dyDescent="0.25">
      <c r="F28"/>
      <c r="G28"/>
    </row>
    <row r="29" spans="4:19" ht="15" x14ac:dyDescent="0.25">
      <c r="F29"/>
      <c r="G29"/>
    </row>
    <row r="30" spans="4:19" ht="15" x14ac:dyDescent="0.25">
      <c r="F30"/>
      <c r="G30"/>
    </row>
    <row r="31" spans="4:19" ht="15" x14ac:dyDescent="0.25">
      <c r="F31"/>
      <c r="G31"/>
    </row>
  </sheetData>
  <mergeCells count="37">
    <mergeCell ref="H18:I18"/>
    <mergeCell ref="K18:L18"/>
    <mergeCell ref="M18:O18"/>
    <mergeCell ref="H20:I20"/>
    <mergeCell ref="K20:L20"/>
    <mergeCell ref="M20:O20"/>
    <mergeCell ref="S13:S14"/>
    <mergeCell ref="H16:I16"/>
    <mergeCell ref="K16:L16"/>
    <mergeCell ref="M16:O16"/>
    <mergeCell ref="H17:I17"/>
    <mergeCell ref="K17:L17"/>
    <mergeCell ref="M17:O17"/>
    <mergeCell ref="H15:I15"/>
    <mergeCell ref="K15:L15"/>
    <mergeCell ref="M15:O15"/>
    <mergeCell ref="F6:H6"/>
    <mergeCell ref="I6:J6"/>
    <mergeCell ref="K6:L6"/>
    <mergeCell ref="O6:S6"/>
    <mergeCell ref="H9:H10"/>
    <mergeCell ref="I9:I10"/>
    <mergeCell ref="K9:K10"/>
    <mergeCell ref="L9:L10"/>
    <mergeCell ref="M9:M10"/>
    <mergeCell ref="K12:L12"/>
    <mergeCell ref="M12:O12"/>
    <mergeCell ref="K13:L13"/>
    <mergeCell ref="M13:O13"/>
    <mergeCell ref="E2:K2"/>
    <mergeCell ref="E3:F3"/>
    <mergeCell ref="I3:K3"/>
    <mergeCell ref="O3:Q4"/>
    <mergeCell ref="F5:H5"/>
    <mergeCell ref="I5:J5"/>
    <mergeCell ref="K5:L5"/>
    <mergeCell ref="O5:S5"/>
  </mergeCells>
  <dataValidations count="5">
    <dataValidation type="list" allowBlank="1" showInputMessage="1" showErrorMessage="1" sqref="O9" xr:uid="{C64FB643-7074-4A28-B485-1C17B02773EA}">
      <formula1>DGRC</formula1>
    </dataValidation>
    <dataValidation type="list" allowBlank="1" showInputMessage="1" showErrorMessage="1" sqref="Q9" xr:uid="{11EF97DC-8A42-4B20-81F8-6997A6610246}">
      <formula1>vh</formula1>
    </dataValidation>
    <dataValidation type="list" allowBlank="1" showInputMessage="1" showErrorMessage="1" sqref="K9:M9 S13 R9:S9" xr:uid="{F60AB692-50A8-443E-80D9-5DE465DECE6A}">
      <formula1>GD</formula1>
    </dataValidation>
    <dataValidation type="list" allowBlank="1" showInputMessage="1" showErrorMessage="1" sqref="P9" xr:uid="{AACC70A7-8FCF-4C82-81A1-FF171BB506F6}">
      <formula1>PM</formula1>
    </dataValidation>
    <dataValidation type="list" allowBlank="1" showInputMessage="1" showErrorMessage="1" sqref="I9" xr:uid="{53A23407-117A-47AF-B3A5-3B5FE3B59CBF}">
      <formula1>MP</formula1>
    </dataValidation>
  </dataValidations>
  <hyperlinks>
    <hyperlink ref="E1" location="'ETFC Profilages'!H54" display="Retour Synthèse" xr:uid="{B5400945-B664-4BBE-B18D-AF8DC7086E31}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9" orientation="landscape" r:id="rId1"/>
  <drawing r:id="rId2"/>
  <legacyDrawingHF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21</vt:i4>
      </vt:variant>
      <vt:variant>
        <vt:lpstr>Plages nommées</vt:lpstr>
      </vt:variant>
      <vt:variant>
        <vt:i4>25</vt:i4>
      </vt:variant>
    </vt:vector>
  </HeadingPairs>
  <TitlesOfParts>
    <vt:vector size="46" baseType="lpstr">
      <vt:lpstr>REF LIST</vt:lpstr>
      <vt:lpstr>ETFC Profilages</vt:lpstr>
      <vt:lpstr>CANEVAS</vt:lpstr>
      <vt:lpstr>URSEA</vt:lpstr>
      <vt:lpstr>ANTONIO</vt:lpstr>
      <vt:lpstr>DIALLO</vt:lpstr>
      <vt:lpstr>OBERLI</vt:lpstr>
      <vt:lpstr>PRATS</vt:lpstr>
      <vt:lpstr>MULIQI</vt:lpstr>
      <vt:lpstr>ELJAOUHARI</vt:lpstr>
      <vt:lpstr>MAMADOU_SIMBAKOLI</vt:lpstr>
      <vt:lpstr>ELEOUET</vt:lpstr>
      <vt:lpstr>MUNICHI</vt:lpstr>
      <vt:lpstr>NVENDO</vt:lpstr>
      <vt:lpstr>SAMBA</vt:lpstr>
      <vt:lpstr>BOLAY</vt:lpstr>
      <vt:lpstr>FRANCE</vt:lpstr>
      <vt:lpstr>SALLY</vt:lpstr>
      <vt:lpstr>VIGNALLY</vt:lpstr>
      <vt:lpstr>SANCHEZ</vt:lpstr>
      <vt:lpstr>DOGLIA</vt:lpstr>
      <vt:lpstr>DGRC</vt:lpstr>
      <vt:lpstr>GD</vt:lpstr>
      <vt:lpstr>MP</vt:lpstr>
      <vt:lpstr>PM</vt:lpstr>
      <vt:lpstr>vh</vt:lpstr>
      <vt:lpstr>ANTONIO!Zone_d_impression</vt:lpstr>
      <vt:lpstr>BOLAY!Zone_d_impression</vt:lpstr>
      <vt:lpstr>CANEVAS!Zone_d_impression</vt:lpstr>
      <vt:lpstr>DIALLO!Zone_d_impression</vt:lpstr>
      <vt:lpstr>DOGLIA!Zone_d_impression</vt:lpstr>
      <vt:lpstr>ELEOUET!Zone_d_impression</vt:lpstr>
      <vt:lpstr>ELJAOUHARI!Zone_d_impression</vt:lpstr>
      <vt:lpstr>'ETFC Profilages'!Zone_d_impression</vt:lpstr>
      <vt:lpstr>FRANCE!Zone_d_impression</vt:lpstr>
      <vt:lpstr>MAMADOU_SIMBAKOLI!Zone_d_impression</vt:lpstr>
      <vt:lpstr>MULIQI!Zone_d_impression</vt:lpstr>
      <vt:lpstr>MUNICHI!Zone_d_impression</vt:lpstr>
      <vt:lpstr>NVENDO!Zone_d_impression</vt:lpstr>
      <vt:lpstr>OBERLI!Zone_d_impression</vt:lpstr>
      <vt:lpstr>PRATS!Zone_d_impression</vt:lpstr>
      <vt:lpstr>SALLY!Zone_d_impression</vt:lpstr>
      <vt:lpstr>SAMBA!Zone_d_impression</vt:lpstr>
      <vt:lpstr>SANCHEZ!Zone_d_impression</vt:lpstr>
      <vt:lpstr>URSEA!Zone_d_impression</vt:lpstr>
      <vt:lpstr>VIGNALLY!Zone_d_impression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</dc:creator>
  <cp:lastModifiedBy>chris</cp:lastModifiedBy>
  <cp:lastPrinted>2023-08-07T11:12:28Z</cp:lastPrinted>
  <dcterms:created xsi:type="dcterms:W3CDTF">2023-08-05T13:29:43Z</dcterms:created>
  <dcterms:modified xsi:type="dcterms:W3CDTF">2023-08-07T17:34:16Z</dcterms:modified>
</cp:coreProperties>
</file>