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jacquesgiordano/Documents/Documents/Dossier Danielle/"/>
    </mc:Choice>
  </mc:AlternateContent>
  <xr:revisionPtr revIDLastSave="0" documentId="13_ncr:1_{B00C970D-53A9-594C-85DA-BAC97926A13C}" xr6:coauthVersionLast="46" xr6:coauthVersionMax="46" xr10:uidLastSave="{00000000-0000-0000-0000-000000000000}"/>
  <bookViews>
    <workbookView xWindow="0" yWindow="0" windowWidth="25600" windowHeight="16000" xr2:uid="{00000000-000D-0000-FFFF-FFFF00000000}"/>
  </bookViews>
  <sheets>
    <sheet name="FACT" sheetId="35" r:id="rId1"/>
    <sheet name="DPGF" sheetId="33" r:id="rId2"/>
  </sheets>
  <definedNames>
    <definedName name="_Toc374101062" localSheetId="1">DPGF!#REF!</definedName>
    <definedName name="AVENANT1">FACT!$B$25</definedName>
    <definedName name="AVENANT2">FACT!$B$26</definedName>
    <definedName name="AVENANT3">FACT!$B$27</definedName>
    <definedName name="AVN1HT">FACT!$AVN$1</definedName>
    <definedName name="BASEHT">FACT!$B$24</definedName>
    <definedName name="CHANTIER">FACT!$B$19</definedName>
    <definedName name="CUMULHT">FACT!$D$36</definedName>
    <definedName name="CUMULRG">FACT!$D$41</definedName>
    <definedName name="DATE">FACT!$E$11</definedName>
    <definedName name="FACTUREHT">FACT!$F$36</definedName>
    <definedName name="_xlnm.Print_Titles" localSheetId="1">DPGF!$1:$1</definedName>
    <definedName name="LOT">FACT!$B$20</definedName>
    <definedName name="MARCHEHT">FACT!$B$28</definedName>
    <definedName name="MARCHEN°">FACT!$B$21</definedName>
    <definedName name="N_MARCHE">FACT!$B$21</definedName>
    <definedName name="N°°MARCHE">FACT!$B$21</definedName>
    <definedName name="N°FACTURE">FACT!$B$11</definedName>
    <definedName name="N°MARCHE">FACT!$B$21</definedName>
    <definedName name="RG">FACT!$F$41</definedName>
    <definedName name="RGCUMUL">FACT!$D$41</definedName>
    <definedName name="TOTALAV1">FACT!$F$31</definedName>
    <definedName name="TOTALAV2">FACT!$F$32</definedName>
    <definedName name="TOTALAV3">FACT!$F$33</definedName>
    <definedName name="TOTALBASE">FACT!$F$30</definedName>
    <definedName name="TOTALHTFACTURE">FACT!$F$36</definedName>
    <definedName name="_xlnm.Print_Area" localSheetId="1">DPGF!$A$1:$H$198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84" i="33" l="1"/>
  <c r="H183" i="33"/>
  <c r="H182" i="33"/>
  <c r="H181" i="33"/>
  <c r="H180" i="33"/>
  <c r="H179" i="33"/>
  <c r="H178" i="33"/>
  <c r="F180" i="33"/>
  <c r="F181" i="33"/>
  <c r="F184" i="33"/>
  <c r="F154" i="33"/>
  <c r="F147" i="33"/>
  <c r="F183" i="33"/>
  <c r="F182" i="33"/>
  <c r="F179" i="33"/>
  <c r="F178" i="33"/>
  <c r="H176" i="33"/>
  <c r="E36" i="35"/>
  <c r="B26" i="35"/>
  <c r="D33" i="35"/>
  <c r="F33" i="35" s="1"/>
  <c r="D32" i="35"/>
  <c r="F32" i="35" s="1"/>
  <c r="D31" i="35"/>
  <c r="F31" i="35" s="1"/>
  <c r="D30" i="35"/>
  <c r="B27" i="35"/>
  <c r="F173" i="33"/>
  <c r="F174" i="33" s="1"/>
  <c r="B25" i="35"/>
  <c r="F168" i="33"/>
  <c r="F169" i="33"/>
  <c r="H164" i="33"/>
  <c r="F164" i="33"/>
  <c r="H163" i="33"/>
  <c r="H80" i="33"/>
  <c r="F163" i="33"/>
  <c r="D36" i="35" l="1"/>
  <c r="B28" i="35"/>
  <c r="H173" i="33"/>
  <c r="H174" i="33" s="1"/>
  <c r="H168" i="33"/>
  <c r="H169" i="33" s="1"/>
  <c r="F146" i="33"/>
  <c r="H146" i="33" s="1"/>
  <c r="F145" i="33"/>
  <c r="H145" i="33" s="1"/>
  <c r="F144" i="33"/>
  <c r="H144" i="33" s="1"/>
  <c r="F143" i="33"/>
  <c r="H143" i="33" s="1"/>
  <c r="F9" i="33" l="1"/>
  <c r="H9" i="33" s="1"/>
  <c r="E41" i="35"/>
  <c r="E38" i="35"/>
  <c r="E39" i="35" l="1"/>
  <c r="E40" i="35" s="1"/>
  <c r="F136" i="33" l="1"/>
  <c r="H136" i="33" s="1"/>
  <c r="F45" i="33"/>
  <c r="H45" i="33" s="1"/>
  <c r="F87" i="33"/>
  <c r="H87" i="33" s="1"/>
  <c r="F11" i="33"/>
  <c r="H11" i="33" s="1"/>
  <c r="F14" i="33"/>
  <c r="H14" i="33" s="1"/>
  <c r="F17" i="33"/>
  <c r="H17" i="33" s="1"/>
  <c r="F21" i="33"/>
  <c r="H21" i="33" s="1"/>
  <c r="F23" i="33"/>
  <c r="H23" i="33" s="1"/>
  <c r="F25" i="33"/>
  <c r="H25" i="33" s="1"/>
  <c r="F29" i="33"/>
  <c r="H29" i="33" s="1"/>
  <c r="F31" i="33"/>
  <c r="H31" i="33" s="1"/>
  <c r="F33" i="33"/>
  <c r="H33" i="33" s="1"/>
  <c r="F35" i="33"/>
  <c r="H35" i="33" s="1"/>
  <c r="F39" i="33"/>
  <c r="H39" i="33" s="1"/>
  <c r="F43" i="33"/>
  <c r="H43" i="33" s="1"/>
  <c r="F47" i="33"/>
  <c r="H47" i="33" s="1"/>
  <c r="F49" i="33"/>
  <c r="H49" i="33" s="1"/>
  <c r="F56" i="33"/>
  <c r="H56" i="33" s="1"/>
  <c r="F57" i="33"/>
  <c r="H57" i="33" s="1"/>
  <c r="F58" i="33"/>
  <c r="H58" i="33" s="1"/>
  <c r="F61" i="33"/>
  <c r="H61" i="33" s="1"/>
  <c r="F62" i="33"/>
  <c r="H62" i="33" s="1"/>
  <c r="F63" i="33"/>
  <c r="H63" i="33" s="1"/>
  <c r="F67" i="33"/>
  <c r="H67" i="33" s="1"/>
  <c r="F70" i="33"/>
  <c r="H70" i="33" s="1"/>
  <c r="F71" i="33"/>
  <c r="H71" i="33" s="1"/>
  <c r="F80" i="33"/>
  <c r="F81" i="33"/>
  <c r="H81" i="33" s="1"/>
  <c r="F82" i="33"/>
  <c r="H82" i="33" s="1"/>
  <c r="F83" i="33"/>
  <c r="H83" i="33" s="1"/>
  <c r="F90" i="33"/>
  <c r="H90" i="33" s="1"/>
  <c r="F92" i="33"/>
  <c r="H92" i="33" s="1"/>
  <c r="F95" i="33"/>
  <c r="H95" i="33" s="1"/>
  <c r="F96" i="33"/>
  <c r="H96" i="33" s="1"/>
  <c r="F97" i="33"/>
  <c r="H97" i="33" s="1"/>
  <c r="F98" i="33"/>
  <c r="H98" i="33" s="1"/>
  <c r="F99" i="33"/>
  <c r="H99" i="33" s="1"/>
  <c r="F100" i="33"/>
  <c r="H100" i="33" s="1"/>
  <c r="F103" i="33"/>
  <c r="H103" i="33" s="1"/>
  <c r="F104" i="33"/>
  <c r="H104" i="33" s="1"/>
  <c r="F105" i="33"/>
  <c r="H105" i="33" s="1"/>
  <c r="F106" i="33"/>
  <c r="H106" i="33" s="1"/>
  <c r="F107" i="33"/>
  <c r="H107" i="33" s="1"/>
  <c r="F108" i="33"/>
  <c r="H108" i="33" s="1"/>
  <c r="F110" i="33"/>
  <c r="H110" i="33" s="1"/>
  <c r="F112" i="33"/>
  <c r="H112" i="33" s="1"/>
  <c r="F115" i="33"/>
  <c r="H115" i="33" s="1"/>
  <c r="F117" i="33"/>
  <c r="H117" i="33" s="1"/>
  <c r="F121" i="33"/>
  <c r="H121" i="33" s="1"/>
  <c r="F125" i="33"/>
  <c r="H125" i="33" s="1"/>
  <c r="F127" i="33"/>
  <c r="H127" i="33" s="1"/>
  <c r="F129" i="33"/>
  <c r="H129" i="33" s="1"/>
  <c r="F131" i="33"/>
  <c r="H131" i="33" s="1"/>
  <c r="F133" i="33"/>
  <c r="H133" i="33" s="1"/>
  <c r="F137" i="33"/>
  <c r="H137" i="33" s="1"/>
  <c r="F138" i="33"/>
  <c r="H138" i="33" s="1"/>
  <c r="H154" i="33" l="1"/>
  <c r="F176" i="33"/>
  <c r="D38" i="35" l="1"/>
  <c r="D41" i="35"/>
  <c r="F41" i="35" s="1"/>
  <c r="F30" i="35"/>
  <c r="F36" i="35" l="1"/>
  <c r="D39" i="35"/>
  <c r="D40" i="35" s="1"/>
  <c r="F38" i="35" l="1"/>
  <c r="F39" i="35" s="1"/>
  <c r="F40" i="35" s="1"/>
  <c r="F44" i="35" s="1"/>
</calcChain>
</file>

<file path=xl/sharedStrings.xml><?xml version="1.0" encoding="utf-8"?>
<sst xmlns="http://schemas.openxmlformats.org/spreadsheetml/2006/main" count="273" uniqueCount="191">
  <si>
    <t>N° Art</t>
  </si>
  <si>
    <t>Désignation des articles</t>
  </si>
  <si>
    <t>U</t>
  </si>
  <si>
    <t>1</t>
  </si>
  <si>
    <t>2</t>
  </si>
  <si>
    <t xml:space="preserve"> </t>
  </si>
  <si>
    <t>Quantités
M. Œuvre</t>
  </si>
  <si>
    <t>PRIX
UNITAIRE HT</t>
  </si>
  <si>
    <t>PRIX 
TOTAL  HT</t>
  </si>
  <si>
    <t>2.1</t>
  </si>
  <si>
    <t>ml</t>
  </si>
  <si>
    <t>GENERALITES ET CONTENU DES PRIX UNITAIRES</t>
  </si>
  <si>
    <t>3</t>
  </si>
  <si>
    <t>4</t>
  </si>
  <si>
    <t>4.1</t>
  </si>
  <si>
    <t>m²</t>
  </si>
  <si>
    <t>4.2</t>
  </si>
  <si>
    <t>5</t>
  </si>
  <si>
    <t>5.1</t>
  </si>
  <si>
    <t>5.2</t>
  </si>
  <si>
    <t>6</t>
  </si>
  <si>
    <t>6.1</t>
  </si>
  <si>
    <t>7</t>
  </si>
  <si>
    <t>7.1</t>
  </si>
  <si>
    <t>8</t>
  </si>
  <si>
    <t>9</t>
  </si>
  <si>
    <t>9.1</t>
  </si>
  <si>
    <t>u</t>
  </si>
  <si>
    <t>10</t>
  </si>
  <si>
    <t>11</t>
  </si>
  <si>
    <t>Le présent bordereau quantitatif est fourni à l'entreprise à titre indicatif et n'engage ni la Maîtrise d'Oeuvre, ni la Maîtrise d'Ouvrage. Il appartient à l'entreprise d'établir par ailleurs son propre quantitatif. En se servant du quantitatif de la Maîtrise d'Oeuvre sans y apporter des corrections, l'entreprise entérine, de fait, les chiffres proposés et les accepte. Dans ce cas, aucune augmentation du marché ne pourra être revendiquée (marché global et forfaitaire).</t>
  </si>
  <si>
    <t>6.2</t>
  </si>
  <si>
    <t>2.2</t>
  </si>
  <si>
    <t>CLOISON</t>
  </si>
  <si>
    <t>CLOISONS PLAQUES DE GYPSE SUR OSSATURE METALLIQUE</t>
  </si>
  <si>
    <t>CLOISONS ET PORTES PREFABRIQUEES EN PANNEAUX COMPACT</t>
  </si>
  <si>
    <t xml:space="preserve">Cloisons   </t>
  </si>
  <si>
    <t>Portes</t>
  </si>
  <si>
    <t>GAINES TECHNIQUES</t>
  </si>
  <si>
    <t>DOUBLAGES</t>
  </si>
  <si>
    <t>PLAQUES STANDARD</t>
  </si>
  <si>
    <t>PLAQUES PERFOREES</t>
  </si>
  <si>
    <t>FAUX-PLAFOND</t>
  </si>
  <si>
    <t>5.3</t>
  </si>
  <si>
    <t>PANNEAUX COMPLEXE LAINE DE BOIS ET LAINE DE ROCHE</t>
  </si>
  <si>
    <t>5.4</t>
  </si>
  <si>
    <t>CHAPES AUTO-LISSANTES</t>
  </si>
  <si>
    <t>REVETEMENT CAOUTCHOUC</t>
  </si>
  <si>
    <t>PLINTHES PVC</t>
  </si>
  <si>
    <t>6.3</t>
  </si>
  <si>
    <t>6.4</t>
  </si>
  <si>
    <t>JOINTS DE RUPTURE ET COUVRE-JOINTS ENTRE MATERIAUX</t>
  </si>
  <si>
    <t>CARRELAGE DE SOL</t>
  </si>
  <si>
    <t>REVETEMENT DE SOL SPORTIF</t>
  </si>
  <si>
    <t>7.1.1</t>
  </si>
  <si>
    <t>Plinthes</t>
  </si>
  <si>
    <t>7.1.2</t>
  </si>
  <si>
    <t>8.1</t>
  </si>
  <si>
    <t>SPEC</t>
  </si>
  <si>
    <t>GRES MURAL</t>
  </si>
  <si>
    <t>8.2</t>
  </si>
  <si>
    <t>PORTES BOIS</t>
  </si>
  <si>
    <t>PORTES INTERIEURES</t>
  </si>
  <si>
    <t>10.1</t>
  </si>
  <si>
    <t>EQUIPEMENTS</t>
  </si>
  <si>
    <t>RIDEAU DE SEPARATION DE SAE</t>
  </si>
  <si>
    <t>10.2</t>
  </si>
  <si>
    <t>MIROIR INTERIEUR</t>
  </si>
  <si>
    <t>10.3</t>
  </si>
  <si>
    <t>BARRE DE DANSE</t>
  </si>
  <si>
    <t>10.4</t>
  </si>
  <si>
    <t>10.5</t>
  </si>
  <si>
    <t>BANCS</t>
  </si>
  <si>
    <t>PORTEMANTEAUX</t>
  </si>
  <si>
    <t>10.6</t>
  </si>
  <si>
    <t>10.7</t>
  </si>
  <si>
    <t>TATAMIS</t>
  </si>
  <si>
    <t>10.8</t>
  </si>
  <si>
    <t>10.9</t>
  </si>
  <si>
    <t>10.10</t>
  </si>
  <si>
    <t>PEINTURE DE SOLS</t>
  </si>
  <si>
    <t>11.1</t>
  </si>
  <si>
    <t>11.2</t>
  </si>
  <si>
    <t>12</t>
  </si>
  <si>
    <t>PEINTURE EN PAROIS</t>
  </si>
  <si>
    <t>11.3</t>
  </si>
  <si>
    <t>PEINTURE EN PLAFONDS</t>
  </si>
  <si>
    <t>PEINTURE SUR SUPPORT BOIS</t>
  </si>
  <si>
    <t>PEINTURE SUR SUPPORT PLASTIQUE</t>
  </si>
  <si>
    <t>11.4</t>
  </si>
  <si>
    <t>11.5</t>
  </si>
  <si>
    <t>NETTOYAGE DE FIN DE CHANTIER</t>
  </si>
  <si>
    <t>Avant les OPR</t>
  </si>
  <si>
    <t>ft</t>
  </si>
  <si>
    <t>Après levée des réserves OPR</t>
  </si>
  <si>
    <t>La veille de la livraison</t>
  </si>
  <si>
    <t>2.1.1</t>
  </si>
  <si>
    <t>2.1.2</t>
  </si>
  <si>
    <t>PLUS-VALUE PAREMENT HYDROFUGE</t>
  </si>
  <si>
    <t>4.3</t>
  </si>
  <si>
    <t>REVETEMENTS DURS MURAUX</t>
  </si>
  <si>
    <t>DALLES MINERALES ACOUSTIQUES STANDARD</t>
  </si>
  <si>
    <t>5.5</t>
  </si>
  <si>
    <t>Dimensions : 20cm x 20cm</t>
  </si>
  <si>
    <t>Dimensions : 30cm x 30cm</t>
  </si>
  <si>
    <t>PEINTURE DE SOL ANTI-POUSSIERE</t>
  </si>
  <si>
    <t>MI01 : Porte 1 vtl (2,04m ht x 0,93m)</t>
  </si>
  <si>
    <t>MI02 : Porte 2 vtx (2,04m ht x 1,40m)</t>
  </si>
  <si>
    <t>MI03 : Porte 1 vtl (2,04m ht x 0,93m)</t>
  </si>
  <si>
    <t>MI05 : Porte 2 vtx (2,04m ht x 1,60m)</t>
  </si>
  <si>
    <t>Hauteur 2m :</t>
  </si>
  <si>
    <t>Longueur : 1,10m</t>
  </si>
  <si>
    <t>Longueur : 1,20m</t>
  </si>
  <si>
    <t>Longueur : 1,30m</t>
  </si>
  <si>
    <t>Longueur : 1,80m</t>
  </si>
  <si>
    <t>Longueur : 2,80m</t>
  </si>
  <si>
    <t>Longueur : 3,00m</t>
  </si>
  <si>
    <t>DALLES MINERALES RESISTANTES HUMIDITE</t>
  </si>
  <si>
    <t>PANNEAUX AVEC LATTIS BOIS</t>
  </si>
  <si>
    <t>Carrelage de sol 30x30</t>
  </si>
  <si>
    <t>Carrelage de sol 30x60</t>
  </si>
  <si>
    <t>Largeur : 0,90m</t>
  </si>
  <si>
    <t>PANNEAUX CONSIGNES DE SECURITE</t>
  </si>
  <si>
    <t>PANNEAU D'AFFICHAGE INTERIEUR</t>
  </si>
  <si>
    <t>PLUS-VALUE POUR PAREMENT HYDROFUGE</t>
  </si>
  <si>
    <t>DALLES METALLIQUES NON DEMONTABLE</t>
  </si>
  <si>
    <t>Siphon de sol (pose seule)</t>
  </si>
  <si>
    <t>RACKS MATERIEL</t>
  </si>
  <si>
    <t>CASIERS</t>
  </si>
  <si>
    <t>CARRELAGE COLLÉ SUR CHAPE FLOTTANTE ACOUSTIQUE</t>
  </si>
  <si>
    <t>GRES CERAME PLEINE MASSE STANDARD COLLÉ</t>
  </si>
  <si>
    <t>GRES CERAME PLEINE MASSE ANTI-DERAPANT COLLÉ</t>
  </si>
  <si>
    <t>TYPE 98/48</t>
  </si>
  <si>
    <t>compris</t>
  </si>
  <si>
    <t>/ ! \</t>
  </si>
  <si>
    <t>Complément à la DPGF selon CCTP</t>
  </si>
  <si>
    <t>Trappe de visite 50x50</t>
  </si>
  <si>
    <t>Ragréage U4P4 pour peinture de sol</t>
  </si>
  <si>
    <t>Chape en forme de pente sous carrelage collé Antidérapant</t>
  </si>
  <si>
    <t>Chape sous carrelage collé</t>
  </si>
  <si>
    <r>
      <t xml:space="preserve">Pour le sol sportif </t>
    </r>
    <r>
      <rPr>
        <b/>
        <u/>
        <sz val="10"/>
        <color rgb="FFFF0000"/>
        <rFont val="Arial"/>
        <family val="2"/>
      </rPr>
      <t>soudé</t>
    </r>
    <r>
      <rPr>
        <sz val="10"/>
        <color rgb="FFFF0000"/>
        <rFont val="Arial"/>
        <family val="2"/>
      </rPr>
      <t xml:space="preserve"> --&gt; Obligatoirement en PVC / pas de produit en caoutchouc</t>
    </r>
  </si>
  <si>
    <t>AREA</t>
  </si>
  <si>
    <t>29, Bd Charles Nédélec</t>
  </si>
  <si>
    <t>13003 MARSEILLE</t>
  </si>
  <si>
    <t>DESIGNATION</t>
  </si>
  <si>
    <t>DETAIL MARCHE HT :</t>
  </si>
  <si>
    <t xml:space="preserve">AVANCEMENT DES TRAVAUX HT </t>
  </si>
  <si>
    <t xml:space="preserve">TOTAL HT </t>
  </si>
  <si>
    <t>TVA 20%</t>
  </si>
  <si>
    <t>TOTAL DES TRAVAUX TTC 20%</t>
  </si>
  <si>
    <t>Retenue de garantie 5 % TTC</t>
  </si>
  <si>
    <t>NET A PAYER T.T.C</t>
  </si>
  <si>
    <t>Arrêter ma présente facture à la somme de :</t>
  </si>
  <si>
    <t>%</t>
  </si>
  <si>
    <t>AVANC HT</t>
  </si>
  <si>
    <t>TOTAL H.T.</t>
  </si>
  <si>
    <t>Marseille, le</t>
  </si>
  <si>
    <t>FACTURE N°</t>
  </si>
  <si>
    <t>12633/FP/20</t>
  </si>
  <si>
    <r>
      <rPr>
        <b/>
        <u/>
        <sz val="10"/>
        <rFont val="Arial"/>
        <family val="2"/>
      </rPr>
      <t>Chantier</t>
    </r>
    <r>
      <rPr>
        <b/>
        <sz val="10"/>
        <rFont val="Arial"/>
        <family val="2"/>
      </rPr>
      <t xml:space="preserve"> :</t>
    </r>
  </si>
  <si>
    <r>
      <t>LOT N°</t>
    </r>
    <r>
      <rPr>
        <b/>
        <sz val="10"/>
        <rFont val="Arial"/>
        <family val="2"/>
      </rPr>
      <t xml:space="preserve"> :</t>
    </r>
  </si>
  <si>
    <t>5 - Cloisons, faux plafonds, sol, carrelage, menuiserie, peinture</t>
  </si>
  <si>
    <r>
      <t>MARCHE N°</t>
    </r>
    <r>
      <rPr>
        <b/>
        <sz val="10"/>
        <rFont val="Arial"/>
        <family val="2"/>
      </rPr>
      <t xml:space="preserve"> :</t>
    </r>
  </si>
  <si>
    <t>TOTAL CUMULES</t>
  </si>
  <si>
    <t>SITUATIONS PRECEDENTES</t>
  </si>
  <si>
    <t>TOTAL HT 
DU MOIS</t>
  </si>
  <si>
    <t>MONTANT HT BASE :</t>
  </si>
  <si>
    <t>AVENANT N°1</t>
  </si>
  <si>
    <t>AVENANT N°2</t>
  </si>
  <si>
    <t>AVENANT N°3</t>
  </si>
  <si>
    <t>CONSTRUCTION D'UN GYMNASE AU LYCEE REMPART - MARSEILLE</t>
  </si>
  <si>
    <t>95FB/06/P</t>
  </si>
  <si>
    <t>TOTAL MARCHE HT</t>
  </si>
  <si>
    <t>1)</t>
  </si>
  <si>
    <t>Peinture de sol</t>
  </si>
  <si>
    <t>TOTAL HT AVENANT N°1</t>
  </si>
  <si>
    <t>TOTAL HT AVENANT N°2</t>
  </si>
  <si>
    <t>TOTAL HT AVENANT N°3</t>
  </si>
  <si>
    <t xml:space="preserve">AVANCEMENT DES TRAVAUX AVENANT N°1 HT </t>
  </si>
  <si>
    <t xml:space="preserve">AVANCEMENT DES TRAVAUX AVENANT N°2 HT </t>
  </si>
  <si>
    <t xml:space="preserve">AVANCEMENT DES TRAVAUX AVENANT N°3 HT </t>
  </si>
  <si>
    <t>Soixante-cinq mille neuf cents euros vingt-cinq cents</t>
  </si>
  <si>
    <t>SITUATION N°2</t>
  </si>
  <si>
    <t>TOTAUX HT</t>
  </si>
  <si>
    <t>TOTAL CLOISONS, DOUBLAGES, FAUX-PLAFONDS</t>
  </si>
  <si>
    <t>TOTAL SOL SPORTIF</t>
  </si>
  <si>
    <t>TOTAL REVETEMENTS DURS</t>
  </si>
  <si>
    <t>TOTAL MENUISERIES</t>
  </si>
  <si>
    <t>TOTAL EQUIPEMENTS</t>
  </si>
  <si>
    <t>TOTAL SIGNALETIQUE</t>
  </si>
  <si>
    <t>TOTAL PEINTURE, NETTOYAGE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</si>
</sst>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0.0"/>
    <numFmt numFmtId="171" formatCode="_-* #,##0.00\ [$€-40C]_-;\-* #,##0.00\ [$€-40C]_-;_-* &quot;-&quot;??\ [$€-40C]_-;_-@_-"/>
    <numFmt numFmtId="172" formatCode="#,##0.00\ &quot;€&quot;"/>
  </numFmts>
  <fonts count="29">
    <font>
      <sz val="10"/>
      <name val="Arial"/>
    </font>
    <font>
      <sz val="10"/>
      <name val="Arial"/>
      <family val="2"/>
    </font>
    <font>
      <sz val="8"/>
      <name val="Century Gothic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  <font>
      <b/>
      <u/>
      <sz val="11"/>
      <color rgb="FFFF0000"/>
      <name val="Arial"/>
      <family val="2"/>
    </font>
    <font>
      <b/>
      <u/>
      <sz val="10"/>
      <color rgb="FFFF0000"/>
      <name val="Arial"/>
      <family val="2"/>
    </font>
    <font>
      <b/>
      <i/>
      <u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sz val="10"/>
      <color rgb="FF00B0F0"/>
      <name val="Arial"/>
      <family val="2"/>
    </font>
    <font>
      <b/>
      <sz val="10"/>
      <color rgb="FF00B0F0"/>
      <name val="Arial"/>
      <family val="2"/>
    </font>
    <font>
      <b/>
      <u/>
      <sz val="11"/>
      <color rgb="FF00B0F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sz val="10"/>
      <name val="MS Sans Serif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" fontId="2" fillId="0" borderId="0"/>
    <xf numFmtId="164" fontId="7" fillId="0" borderId="0" applyFont="0" applyFill="0" applyBorder="0" applyAlignment="0" applyProtection="0"/>
    <xf numFmtId="0" fontId="25" fillId="0" borderId="0"/>
  </cellStyleXfs>
  <cellXfs count="239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4" fontId="4" fillId="0" borderId="1" xfId="2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/>
    <xf numFmtId="0" fontId="3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right" vertical="center"/>
    </xf>
    <xf numFmtId="164" fontId="4" fillId="0" borderId="6" xfId="1" applyFont="1" applyFill="1" applyBorder="1" applyAlignment="1">
      <alignment vertical="center"/>
    </xf>
    <xf numFmtId="164" fontId="3" fillId="0" borderId="8" xfId="1" applyFont="1" applyFill="1" applyBorder="1" applyAlignment="1">
      <alignment vertical="center"/>
    </xf>
    <xf numFmtId="164" fontId="4" fillId="0" borderId="10" xfId="1" applyFont="1" applyFill="1" applyBorder="1" applyAlignment="1">
      <alignment horizontal="right" vertical="center"/>
    </xf>
    <xf numFmtId="164" fontId="3" fillId="0" borderId="11" xfId="1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164" fontId="3" fillId="0" borderId="6" xfId="1" applyFont="1" applyFill="1" applyBorder="1" applyAlignment="1">
      <alignment horizontal="center" vertical="top"/>
    </xf>
    <xf numFmtId="164" fontId="3" fillId="0" borderId="12" xfId="1" applyFont="1" applyFill="1" applyBorder="1" applyAlignment="1">
      <alignment horizontal="center" vertical="top"/>
    </xf>
    <xf numFmtId="49" fontId="5" fillId="0" borderId="6" xfId="2" applyNumberFormat="1" applyFont="1" applyFill="1" applyBorder="1" applyAlignment="1" applyProtection="1">
      <alignment horizontal="left" vertical="top"/>
      <protection hidden="1"/>
    </xf>
    <xf numFmtId="49" fontId="5" fillId="0" borderId="11" xfId="2" applyNumberFormat="1" applyFont="1" applyFill="1" applyBorder="1" applyAlignment="1" applyProtection="1">
      <alignment horizontal="left" vertical="top"/>
      <protection hidden="1"/>
    </xf>
    <xf numFmtId="49" fontId="6" fillId="0" borderId="6" xfId="2" applyNumberFormat="1" applyFont="1" applyFill="1" applyBorder="1" applyAlignment="1" applyProtection="1">
      <alignment horizontal="left" vertical="top"/>
      <protection hidden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164" fontId="3" fillId="0" borderId="0" xfId="3" applyFont="1" applyFill="1" applyAlignment="1">
      <alignment horizontal="center" vertical="top"/>
    </xf>
    <xf numFmtId="164" fontId="1" fillId="0" borderId="12" xfId="1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164" fontId="8" fillId="0" borderId="9" xfId="1" applyFont="1" applyFill="1" applyBorder="1" applyAlignment="1">
      <alignment vertical="center"/>
    </xf>
    <xf numFmtId="2" fontId="4" fillId="0" borderId="1" xfId="2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 wrapText="1"/>
    </xf>
    <xf numFmtId="4" fontId="3" fillId="0" borderId="11" xfId="2" applyNumberFormat="1" applyFont="1" applyFill="1" applyBorder="1" applyAlignment="1" applyProtection="1">
      <alignment horizontal="center" vertical="center"/>
      <protection hidden="1"/>
    </xf>
    <xf numFmtId="1" fontId="3" fillId="0" borderId="11" xfId="0" applyNumberFormat="1" applyFont="1" applyFill="1" applyBorder="1" applyAlignment="1">
      <alignment horizontal="center" vertical="center" wrapText="1"/>
    </xf>
    <xf numFmtId="1" fontId="3" fillId="0" borderId="6" xfId="2" applyNumberFormat="1" applyFont="1" applyFill="1" applyBorder="1" applyAlignment="1" applyProtection="1">
      <alignment horizontal="center" vertical="center"/>
      <protection hidden="1"/>
    </xf>
    <xf numFmtId="0" fontId="3" fillId="0" borderId="6" xfId="0" applyFont="1" applyBorder="1" applyAlignment="1">
      <alignment horizontal="center" vertical="center"/>
    </xf>
    <xf numFmtId="164" fontId="1" fillId="0" borderId="0" xfId="3" applyFont="1" applyFill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1" fontId="1" fillId="0" borderId="6" xfId="2" applyNumberFormat="1" applyFont="1" applyFill="1" applyBorder="1" applyAlignment="1" applyProtection="1">
      <alignment horizontal="center" vertical="center"/>
      <protection hidden="1"/>
    </xf>
    <xf numFmtId="3" fontId="9" fillId="0" borderId="6" xfId="2" applyNumberFormat="1" applyFont="1" applyFill="1" applyBorder="1" applyAlignment="1" applyProtection="1">
      <alignment horizontal="left" vertical="top"/>
      <protection hidden="1"/>
    </xf>
    <xf numFmtId="164" fontId="1" fillId="0" borderId="6" xfId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3" fontId="9" fillId="0" borderId="9" xfId="2" applyNumberFormat="1" applyFont="1" applyFill="1" applyBorder="1" applyAlignment="1" applyProtection="1">
      <alignment horizontal="left" vertical="top"/>
      <protection hidden="1"/>
    </xf>
    <xf numFmtId="0" fontId="9" fillId="0" borderId="7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1" fontId="1" fillId="0" borderId="9" xfId="2" applyNumberFormat="1" applyFont="1" applyFill="1" applyBorder="1" applyAlignment="1" applyProtection="1">
      <alignment horizontal="center" vertical="center"/>
      <protection hidden="1"/>
    </xf>
    <xf numFmtId="164" fontId="1" fillId="0" borderId="9" xfId="1" applyFont="1" applyFill="1" applyBorder="1" applyAlignment="1">
      <alignment horizontal="center" vertical="center"/>
    </xf>
    <xf numFmtId="164" fontId="1" fillId="0" borderId="13" xfId="1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1" fontId="1" fillId="0" borderId="11" xfId="2" applyNumberFormat="1" applyFont="1" applyFill="1" applyBorder="1" applyAlignment="1" applyProtection="1">
      <alignment horizontal="center" vertical="center"/>
      <protection hidden="1"/>
    </xf>
    <xf numFmtId="164" fontId="1" fillId="0" borderId="11" xfId="1" applyFont="1" applyFill="1" applyBorder="1" applyAlignment="1">
      <alignment horizontal="center" vertical="center"/>
    </xf>
    <xf numFmtId="164" fontId="1" fillId="0" borderId="3" xfId="1" applyFont="1" applyFill="1" applyBorder="1" applyAlignment="1">
      <alignment horizontal="center" vertical="center"/>
    </xf>
    <xf numFmtId="1" fontId="1" fillId="0" borderId="6" xfId="2" applyNumberFormat="1" applyFont="1" applyFill="1" applyBorder="1" applyAlignment="1" applyProtection="1">
      <alignment horizontal="center" vertical="top"/>
      <protection hidden="1"/>
    </xf>
    <xf numFmtId="0" fontId="1" fillId="0" borderId="6" xfId="0" applyFont="1" applyFill="1" applyBorder="1" applyAlignment="1">
      <alignment horizontal="center" vertical="top"/>
    </xf>
    <xf numFmtId="165" fontId="1" fillId="0" borderId="6" xfId="2" applyNumberFormat="1" applyFont="1" applyFill="1" applyBorder="1" applyAlignment="1" applyProtection="1">
      <alignment horizontal="center" vertical="center"/>
      <protection hidden="1"/>
    </xf>
    <xf numFmtId="3" fontId="1" fillId="0" borderId="6" xfId="2" applyNumberFormat="1" applyFont="1" applyFill="1" applyBorder="1" applyAlignment="1" applyProtection="1">
      <alignment horizontal="left" vertical="top"/>
      <protection hidden="1"/>
    </xf>
    <xf numFmtId="0" fontId="1" fillId="0" borderId="0" xfId="0" applyFont="1" applyFill="1" applyAlignment="1">
      <alignment vertical="top" wrapText="1"/>
    </xf>
    <xf numFmtId="0" fontId="5" fillId="0" borderId="6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6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right" vertical="center"/>
    </xf>
    <xf numFmtId="49" fontId="10" fillId="0" borderId="6" xfId="2" applyNumberFormat="1" applyFont="1" applyFill="1" applyBorder="1" applyAlignment="1" applyProtection="1">
      <alignment horizontal="center" vertical="top"/>
      <protection hidden="1"/>
    </xf>
    <xf numFmtId="0" fontId="8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164" fontId="13" fillId="0" borderId="12" xfId="1" applyFont="1" applyFill="1" applyBorder="1" applyAlignment="1">
      <alignment horizontal="center" vertical="center"/>
    </xf>
    <xf numFmtId="49" fontId="16" fillId="0" borderId="6" xfId="2" applyNumberFormat="1" applyFont="1" applyFill="1" applyBorder="1" applyAlignment="1" applyProtection="1">
      <alignment horizontal="center" vertical="top"/>
      <protection hidden="1"/>
    </xf>
    <xf numFmtId="0" fontId="16" fillId="0" borderId="5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/>
    </xf>
    <xf numFmtId="1" fontId="15" fillId="0" borderId="6" xfId="2" applyNumberFormat="1" applyFont="1" applyFill="1" applyBorder="1" applyAlignment="1" applyProtection="1">
      <alignment horizontal="center" vertical="center"/>
      <protection hidden="1"/>
    </xf>
    <xf numFmtId="164" fontId="15" fillId="0" borderId="6" xfId="1" applyFont="1" applyFill="1" applyBorder="1" applyAlignment="1">
      <alignment horizontal="center" vertical="center"/>
    </xf>
    <xf numFmtId="164" fontId="15" fillId="0" borderId="12" xfId="1" applyFont="1" applyFill="1" applyBorder="1" applyAlignment="1">
      <alignment horizontal="center" vertical="center"/>
    </xf>
    <xf numFmtId="0" fontId="14" fillId="0" borderId="0" xfId="0" applyFont="1" applyFill="1" applyAlignment="1">
      <alignment vertical="top"/>
    </xf>
    <xf numFmtId="164" fontId="14" fillId="0" borderId="0" xfId="3" applyFont="1" applyFill="1" applyAlignment="1">
      <alignment horizontal="center" vertical="top"/>
    </xf>
    <xf numFmtId="1" fontId="13" fillId="0" borderId="12" xfId="2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/>
    <xf numFmtId="0" fontId="19" fillId="0" borderId="14" xfId="0" applyFont="1" applyBorder="1"/>
    <xf numFmtId="0" fontId="20" fillId="0" borderId="0" xfId="0" applyFont="1"/>
    <xf numFmtId="0" fontId="20" fillId="0" borderId="4" xfId="0" applyFont="1" applyBorder="1"/>
    <xf numFmtId="0" fontId="20" fillId="0" borderId="2" xfId="0" applyFont="1" applyBorder="1"/>
    <xf numFmtId="0" fontId="20" fillId="0" borderId="3" xfId="0" applyFont="1" applyBorder="1"/>
    <xf numFmtId="0" fontId="20" fillId="0" borderId="5" xfId="0" applyFont="1" applyBorder="1"/>
    <xf numFmtId="0" fontId="20" fillId="0" borderId="0" xfId="0" applyFont="1" applyBorder="1"/>
    <xf numFmtId="0" fontId="20" fillId="0" borderId="12" xfId="0" applyFont="1" applyBorder="1"/>
    <xf numFmtId="0" fontId="20" fillId="0" borderId="7" xfId="0" applyFont="1" applyBorder="1"/>
    <xf numFmtId="0" fontId="20" fillId="0" borderId="8" xfId="0" applyFont="1" applyBorder="1"/>
    <xf numFmtId="0" fontId="20" fillId="0" borderId="13" xfId="0" applyFont="1" applyBorder="1"/>
    <xf numFmtId="0" fontId="23" fillId="0" borderId="0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6" xfId="0" applyFont="1" applyBorder="1"/>
    <xf numFmtId="2" fontId="1" fillId="0" borderId="0" xfId="0" applyNumberFormat="1" applyFont="1" applyBorder="1"/>
    <xf numFmtId="4" fontId="1" fillId="0" borderId="0" xfId="0" applyNumberFormat="1" applyFont="1" applyBorder="1"/>
    <xf numFmtId="4" fontId="1" fillId="0" borderId="6" xfId="0" applyNumberFormat="1" applyFont="1" applyBorder="1"/>
    <xf numFmtId="4" fontId="0" fillId="0" borderId="6" xfId="0" applyNumberFormat="1" applyBorder="1"/>
    <xf numFmtId="4" fontId="17" fillId="0" borderId="6" xfId="0" applyNumberFormat="1" applyFont="1" applyBorder="1"/>
    <xf numFmtId="0" fontId="1" fillId="0" borderId="30" xfId="0" applyFont="1" applyBorder="1" applyAlignment="1">
      <alignment horizontal="center" vertical="center"/>
    </xf>
    <xf numFmtId="0" fontId="1" fillId="0" borderId="6" xfId="0" applyFont="1" applyFill="1" applyBorder="1" applyAlignment="1">
      <alignment vertical="top"/>
    </xf>
    <xf numFmtId="0" fontId="14" fillId="0" borderId="6" xfId="0" applyFont="1" applyFill="1" applyBorder="1" applyAlignment="1">
      <alignment vertical="top"/>
    </xf>
    <xf numFmtId="0" fontId="1" fillId="0" borderId="31" xfId="0" applyFont="1" applyBorder="1" applyAlignment="1">
      <alignment horizontal="center" vertical="center"/>
    </xf>
    <xf numFmtId="0" fontId="3" fillId="0" borderId="11" xfId="0" applyFont="1" applyFill="1" applyBorder="1" applyAlignment="1">
      <alignment vertical="top"/>
    </xf>
    <xf numFmtId="0" fontId="3" fillId="0" borderId="9" xfId="0" applyFont="1" applyFill="1" applyBorder="1"/>
    <xf numFmtId="0" fontId="3" fillId="0" borderId="11" xfId="0" applyFont="1" applyFill="1" applyBorder="1"/>
    <xf numFmtId="0" fontId="3" fillId="0" borderId="6" xfId="0" applyFont="1" applyFill="1" applyBorder="1" applyAlignment="1">
      <alignment vertical="center"/>
    </xf>
    <xf numFmtId="164" fontId="1" fillId="0" borderId="6" xfId="0" applyNumberFormat="1" applyFont="1" applyFill="1" applyBorder="1" applyAlignment="1">
      <alignment vertical="top"/>
    </xf>
    <xf numFmtId="39" fontId="3" fillId="0" borderId="6" xfId="0" applyNumberFormat="1" applyFont="1" applyFill="1" applyBorder="1"/>
    <xf numFmtId="0" fontId="4" fillId="0" borderId="0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1" fillId="0" borderId="4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4" fillId="0" borderId="12" xfId="0" applyFont="1" applyFill="1" applyBorder="1" applyAlignment="1">
      <alignment horizontal="right" vertical="center" wrapText="1"/>
    </xf>
    <xf numFmtId="0" fontId="0" fillId="0" borderId="12" xfId="0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14" fontId="19" fillId="0" borderId="15" xfId="0" applyNumberFormat="1" applyFont="1" applyBorder="1" applyAlignment="1">
      <alignment horizontal="center"/>
    </xf>
    <xf numFmtId="14" fontId="19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" xfId="0" applyBorder="1" applyAlignment="1">
      <alignment horizontal="center"/>
    </xf>
    <xf numFmtId="0" fontId="20" fillId="0" borderId="6" xfId="0" applyFont="1" applyBorder="1"/>
    <xf numFmtId="0" fontId="4" fillId="0" borderId="4" xfId="0" applyFont="1" applyBorder="1"/>
    <xf numFmtId="0" fontId="24" fillId="0" borderId="2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26" fillId="0" borderId="5" xfId="0" applyFont="1" applyBorder="1"/>
    <xf numFmtId="0" fontId="22" fillId="0" borderId="2" xfId="0" applyFont="1" applyBorder="1" applyAlignment="1">
      <alignment horizontal="left"/>
    </xf>
    <xf numFmtId="0" fontId="23" fillId="0" borderId="6" xfId="0" applyFont="1" applyBorder="1"/>
    <xf numFmtId="0" fontId="22" fillId="0" borderId="3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0" xfId="0" applyFont="1" applyBorder="1"/>
    <xf numFmtId="171" fontId="4" fillId="0" borderId="12" xfId="3" applyNumberFormat="1" applyFont="1" applyBorder="1" applyAlignment="1">
      <alignment horizontal="center"/>
    </xf>
    <xf numFmtId="171" fontId="4" fillId="0" borderId="0" xfId="0" applyNumberFormat="1" applyFont="1" applyBorder="1" applyAlignment="1">
      <alignment horizontal="center"/>
    </xf>
    <xf numFmtId="171" fontId="4" fillId="0" borderId="12" xfId="0" applyNumberFormat="1" applyFont="1" applyBorder="1" applyAlignment="1">
      <alignment horizontal="center"/>
    </xf>
    <xf numFmtId="171" fontId="1" fillId="0" borderId="12" xfId="3" applyNumberFormat="1" applyFont="1" applyBorder="1" applyAlignment="1">
      <alignment horizontal="center"/>
    </xf>
    <xf numFmtId="0" fontId="27" fillId="0" borderId="6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21" xfId="0" applyFont="1" applyFill="1" applyBorder="1" applyAlignment="1">
      <alignment horizontal="left"/>
    </xf>
    <xf numFmtId="0" fontId="28" fillId="0" borderId="22" xfId="0" applyFont="1" applyFill="1" applyBorder="1"/>
    <xf numFmtId="0" fontId="3" fillId="0" borderId="22" xfId="0" applyFont="1" applyFill="1" applyBorder="1" applyAlignment="1">
      <alignment horizontal="center"/>
    </xf>
    <xf numFmtId="2" fontId="3" fillId="0" borderId="22" xfId="0" applyNumberFormat="1" applyFont="1" applyFill="1" applyBorder="1" applyAlignment="1">
      <alignment horizontal="center"/>
    </xf>
    <xf numFmtId="0" fontId="3" fillId="0" borderId="22" xfId="0" applyFont="1" applyFill="1" applyBorder="1"/>
    <xf numFmtId="0" fontId="3" fillId="0" borderId="23" xfId="0" applyFont="1" applyFill="1" applyBorder="1"/>
    <xf numFmtId="0" fontId="4" fillId="0" borderId="2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0" borderId="25" xfId="0" applyFont="1" applyFill="1" applyBorder="1"/>
    <xf numFmtId="0" fontId="3" fillId="0" borderId="24" xfId="0" applyFont="1" applyFill="1" applyBorder="1" applyAlignment="1">
      <alignment horizontal="left"/>
    </xf>
    <xf numFmtId="164" fontId="1" fillId="0" borderId="33" xfId="0" applyNumberFormat="1" applyFont="1" applyFill="1" applyBorder="1" applyAlignment="1">
      <alignment vertical="top"/>
    </xf>
    <xf numFmtId="0" fontId="3" fillId="0" borderId="34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2" fontId="3" fillId="0" borderId="35" xfId="0" applyNumberFormat="1" applyFont="1" applyFill="1" applyBorder="1" applyAlignment="1">
      <alignment horizontal="left" vertical="center"/>
    </xf>
    <xf numFmtId="164" fontId="4" fillId="0" borderId="30" xfId="1" applyFont="1" applyFill="1" applyBorder="1" applyAlignment="1">
      <alignment horizontal="left" vertical="center"/>
    </xf>
    <xf numFmtId="172" fontId="3" fillId="0" borderId="36" xfId="0" applyNumberFormat="1" applyFont="1" applyFill="1" applyBorder="1" applyAlignment="1">
      <alignment horizontal="right" vertical="center"/>
    </xf>
    <xf numFmtId="0" fontId="18" fillId="0" borderId="3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center" vertical="top"/>
    </xf>
    <xf numFmtId="0" fontId="3" fillId="0" borderId="9" xfId="0" applyFont="1" applyFill="1" applyBorder="1" applyAlignment="1">
      <alignment horizontal="center" vertical="top"/>
    </xf>
    <xf numFmtId="0" fontId="3" fillId="0" borderId="3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top"/>
    </xf>
    <xf numFmtId="0" fontId="1" fillId="0" borderId="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4" fontId="0" fillId="0" borderId="29" xfId="0" applyNumberFormat="1" applyBorder="1"/>
    <xf numFmtId="171" fontId="4" fillId="0" borderId="0" xfId="3" applyNumberFormat="1" applyFont="1" applyBorder="1" applyAlignment="1">
      <alignment horizontal="center"/>
    </xf>
    <xf numFmtId="171" fontId="1" fillId="0" borderId="0" xfId="3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8" xfId="0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18" xfId="0" applyFont="1" applyBorder="1"/>
    <xf numFmtId="0" fontId="21" fillId="0" borderId="0" xfId="0" applyFont="1" applyBorder="1"/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wrapText="1"/>
    </xf>
    <xf numFmtId="0" fontId="22" fillId="0" borderId="43" xfId="0" applyFont="1" applyBorder="1" applyAlignment="1">
      <alignment horizontal="center" wrapText="1"/>
    </xf>
    <xf numFmtId="0" fontId="22" fillId="0" borderId="44" xfId="0" applyFont="1" applyBorder="1" applyAlignment="1">
      <alignment horizontal="left"/>
    </xf>
    <xf numFmtId="0" fontId="23" fillId="0" borderId="25" xfId="0" applyFont="1" applyBorder="1"/>
    <xf numFmtId="0" fontId="4" fillId="0" borderId="24" xfId="0" applyFont="1" applyBorder="1"/>
    <xf numFmtId="0" fontId="1" fillId="0" borderId="25" xfId="0" applyFont="1" applyBorder="1"/>
    <xf numFmtId="0" fontId="1" fillId="0" borderId="24" xfId="0" applyFont="1" applyBorder="1"/>
    <xf numFmtId="2" fontId="1" fillId="0" borderId="25" xfId="0" applyNumberFormat="1" applyFont="1" applyBorder="1"/>
    <xf numFmtId="4" fontId="0" fillId="0" borderId="33" xfId="0" applyNumberFormat="1" applyBorder="1"/>
    <xf numFmtId="0" fontId="4" fillId="0" borderId="2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4" fontId="17" fillId="0" borderId="33" xfId="0" applyNumberFormat="1" applyFont="1" applyBorder="1"/>
    <xf numFmtId="0" fontId="4" fillId="0" borderId="24" xfId="0" applyFont="1" applyFill="1" applyBorder="1" applyAlignment="1">
      <alignment horizontal="left"/>
    </xf>
    <xf numFmtId="0" fontId="4" fillId="0" borderId="25" xfId="0" applyFont="1" applyFill="1" applyBorder="1" applyAlignment="1">
      <alignment horizontal="left"/>
    </xf>
    <xf numFmtId="0" fontId="4" fillId="0" borderId="26" xfId="0" applyFont="1" applyFill="1" applyBorder="1" applyAlignment="1">
      <alignment horizontal="left"/>
    </xf>
    <xf numFmtId="0" fontId="4" fillId="0" borderId="27" xfId="0" applyFont="1" applyFill="1" applyBorder="1" applyAlignment="1">
      <alignment horizontal="left"/>
    </xf>
    <xf numFmtId="0" fontId="4" fillId="0" borderId="28" xfId="0" applyFont="1" applyFill="1" applyBorder="1" applyAlignment="1">
      <alignment horizontal="left"/>
    </xf>
    <xf numFmtId="4" fontId="4" fillId="0" borderId="6" xfId="0" applyNumberFormat="1" applyFont="1" applyBorder="1"/>
    <xf numFmtId="4" fontId="4" fillId="0" borderId="33" xfId="0" applyNumberFormat="1" applyFont="1" applyBorder="1"/>
    <xf numFmtId="171" fontId="4" fillId="0" borderId="19" xfId="0" applyNumberFormat="1" applyFont="1" applyBorder="1"/>
    <xf numFmtId="171" fontId="4" fillId="0" borderId="29" xfId="0" applyNumberFormat="1" applyFont="1" applyBorder="1"/>
    <xf numFmtId="171" fontId="4" fillId="0" borderId="20" xfId="0" applyNumberFormat="1" applyFont="1" applyBorder="1"/>
    <xf numFmtId="44" fontId="3" fillId="0" borderId="0" xfId="0" applyNumberFormat="1" applyFont="1" applyFill="1"/>
    <xf numFmtId="0" fontId="18" fillId="2" borderId="17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44" fontId="18" fillId="2" borderId="18" xfId="0" applyNumberFormat="1" applyFont="1" applyFill="1" applyBorder="1" applyAlignment="1">
      <alignment vertical="center"/>
    </xf>
    <xf numFmtId="0" fontId="18" fillId="2" borderId="18" xfId="0" applyFont="1" applyFill="1" applyBorder="1" applyAlignment="1">
      <alignment horizontal="center" vertical="center"/>
    </xf>
    <xf numFmtId="44" fontId="18" fillId="2" borderId="19" xfId="0" applyNumberFormat="1" applyFont="1" applyFill="1" applyBorder="1" applyAlignment="1">
      <alignment vertical="center"/>
    </xf>
    <xf numFmtId="0" fontId="18" fillId="3" borderId="24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44" fontId="18" fillId="3" borderId="0" xfId="0" applyNumberFormat="1" applyFont="1" applyFill="1" applyBorder="1" applyAlignment="1">
      <alignment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44" fontId="18" fillId="3" borderId="27" xfId="0" applyNumberFormat="1" applyFont="1" applyFill="1" applyBorder="1" applyAlignment="1">
      <alignment vertical="center"/>
    </xf>
    <xf numFmtId="0" fontId="18" fillId="3" borderId="27" xfId="0" applyFont="1" applyFill="1" applyBorder="1" applyAlignment="1">
      <alignment horizontal="center" vertical="center"/>
    </xf>
    <xf numFmtId="44" fontId="18" fillId="3" borderId="28" xfId="0" applyNumberFormat="1" applyFont="1" applyFill="1" applyBorder="1" applyAlignment="1">
      <alignment vertical="center"/>
    </xf>
  </cellXfs>
  <cellStyles count="5">
    <cellStyle name="Euro" xfId="1" xr:uid="{00000000-0005-0000-0000-000000000000}"/>
    <cellStyle name="Monétaire" xfId="3" builtinId="4"/>
    <cellStyle name="Normal" xfId="0" builtinId="0"/>
    <cellStyle name="Normal 2 3" xfId="4" xr:uid="{00000000-0005-0000-0000-000003000000}"/>
    <cellStyle name="Normal_Feuil1" xfId="2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FFCC00"/>
      <rgbColor rgb="003366FF"/>
      <rgbColor rgb="0033CCCC"/>
      <rgbColor rgb="00339933"/>
      <rgbColor rgb="00FF9900"/>
      <rgbColor rgb="00FF6600"/>
      <rgbColor rgb="00CC3300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F46"/>
  <sheetViews>
    <sheetView tabSelected="1" topLeftCell="A5" workbookViewId="0">
      <selection activeCell="I36" sqref="I36"/>
    </sheetView>
  </sheetViews>
  <sheetFormatPr baseColWidth="10" defaultRowHeight="13"/>
  <cols>
    <col min="1" max="1" width="18.33203125" bestFit="1" customWidth="1"/>
    <col min="2" max="2" width="21.83203125" customWidth="1"/>
    <col min="3" max="3" width="6.1640625" customWidth="1"/>
    <col min="4" max="4" width="11.5" customWidth="1"/>
    <col min="5" max="5" width="13" customWidth="1"/>
    <col min="6" max="6" width="14" customWidth="1"/>
  </cols>
  <sheetData>
    <row r="10" spans="1:6" ht="14" thickBot="1"/>
    <row r="11" spans="1:6" ht="15" thickBot="1">
      <c r="A11" s="129" t="s">
        <v>157</v>
      </c>
      <c r="B11" s="130" t="s">
        <v>158</v>
      </c>
      <c r="C11" s="80"/>
      <c r="D11" s="81" t="s">
        <v>156</v>
      </c>
      <c r="E11" s="127">
        <v>44205</v>
      </c>
      <c r="F11" s="128"/>
    </row>
    <row r="13" spans="1:6" ht="16">
      <c r="A13" s="124"/>
      <c r="B13" s="125"/>
      <c r="C13" s="82"/>
      <c r="D13" s="83"/>
      <c r="E13" s="84"/>
      <c r="F13" s="85"/>
    </row>
    <row r="14" spans="1:6" ht="16">
      <c r="A14" s="133"/>
      <c r="B14" s="131"/>
      <c r="C14" s="82"/>
      <c r="D14" s="86" t="s">
        <v>141</v>
      </c>
      <c r="E14" s="87"/>
      <c r="F14" s="88"/>
    </row>
    <row r="15" spans="1:6" ht="16">
      <c r="A15" s="134" t="s">
        <v>182</v>
      </c>
      <c r="B15" s="132"/>
      <c r="C15" s="82"/>
      <c r="D15" s="86" t="s">
        <v>142</v>
      </c>
      <c r="E15" s="87"/>
      <c r="F15" s="88"/>
    </row>
    <row r="16" spans="1:6" ht="16">
      <c r="A16" s="133"/>
      <c r="B16" s="131"/>
      <c r="C16" s="82"/>
      <c r="D16" s="86" t="s">
        <v>143</v>
      </c>
      <c r="E16" s="87"/>
      <c r="F16" s="88"/>
    </row>
    <row r="17" spans="1:6" ht="16">
      <c r="A17" s="126"/>
      <c r="B17" s="135"/>
      <c r="C17" s="137"/>
      <c r="D17" s="89"/>
      <c r="E17" s="90"/>
      <c r="F17" s="91"/>
    </row>
    <row r="18" spans="1:6" ht="16">
      <c r="A18" s="136"/>
      <c r="B18" s="136"/>
      <c r="C18" s="87"/>
      <c r="D18" s="84"/>
      <c r="E18" s="84"/>
      <c r="F18" s="85"/>
    </row>
    <row r="19" spans="1:6" ht="15" customHeight="1">
      <c r="A19" s="138" t="s">
        <v>159</v>
      </c>
      <c r="B19" s="142" t="s">
        <v>170</v>
      </c>
      <c r="C19" s="139"/>
      <c r="D19" s="139"/>
      <c r="E19" s="139"/>
      <c r="F19" s="140"/>
    </row>
    <row r="20" spans="1:6" ht="12.75" customHeight="1">
      <c r="A20" s="141" t="s">
        <v>160</v>
      </c>
      <c r="B20" s="111" t="s">
        <v>161</v>
      </c>
      <c r="C20" s="111"/>
      <c r="D20" s="111"/>
      <c r="E20" s="111"/>
      <c r="F20" s="112"/>
    </row>
    <row r="21" spans="1:6" ht="17" thickBot="1">
      <c r="A21" s="141" t="s">
        <v>162</v>
      </c>
      <c r="B21" s="193" t="s">
        <v>171</v>
      </c>
      <c r="C21" s="87"/>
      <c r="D21" s="87"/>
      <c r="E21" s="87"/>
      <c r="F21" s="88"/>
    </row>
    <row r="22" spans="1:6" ht="26">
      <c r="A22" s="194" t="s">
        <v>144</v>
      </c>
      <c r="B22" s="195"/>
      <c r="C22" s="196"/>
      <c r="D22" s="197" t="s">
        <v>163</v>
      </c>
      <c r="E22" s="197" t="s">
        <v>164</v>
      </c>
      <c r="F22" s="198" t="s">
        <v>165</v>
      </c>
    </row>
    <row r="23" spans="1:6">
      <c r="A23" s="199" t="s">
        <v>145</v>
      </c>
      <c r="B23" s="142"/>
      <c r="C23" s="144"/>
      <c r="D23" s="92"/>
      <c r="E23" s="143"/>
      <c r="F23" s="200"/>
    </row>
    <row r="24" spans="1:6">
      <c r="A24" s="201" t="s">
        <v>166</v>
      </c>
      <c r="B24" s="185">
        <v>145667.5</v>
      </c>
      <c r="C24" s="150"/>
      <c r="D24" s="94"/>
      <c r="E24" s="95"/>
      <c r="F24" s="202"/>
    </row>
    <row r="25" spans="1:6">
      <c r="A25" s="203" t="s">
        <v>167</v>
      </c>
      <c r="B25" s="186">
        <f>DPGF!F164</f>
        <v>32890</v>
      </c>
      <c r="C25" s="153"/>
      <c r="D25" s="96"/>
      <c r="E25" s="95"/>
      <c r="F25" s="204"/>
    </row>
    <row r="26" spans="1:6">
      <c r="A26" s="203" t="s">
        <v>168</v>
      </c>
      <c r="B26" s="186">
        <f>DPGF!F169</f>
        <v>4550</v>
      </c>
      <c r="C26" s="153"/>
      <c r="D26" s="97"/>
      <c r="E26" s="98"/>
      <c r="F26" s="205"/>
    </row>
    <row r="27" spans="1:6">
      <c r="A27" s="203" t="s">
        <v>169</v>
      </c>
      <c r="B27" s="186">
        <f>DPGF!F174</f>
        <v>16800</v>
      </c>
      <c r="C27" s="153"/>
      <c r="D27" s="97"/>
      <c r="E27" s="98"/>
      <c r="F27" s="204"/>
    </row>
    <row r="28" spans="1:6">
      <c r="A28" s="201" t="s">
        <v>172</v>
      </c>
      <c r="B28" s="151">
        <f>SUM(B24:B27)</f>
        <v>199907.5</v>
      </c>
      <c r="C28" s="152"/>
      <c r="D28" s="97"/>
      <c r="E28" s="98"/>
      <c r="F28" s="204"/>
    </row>
    <row r="29" spans="1:6">
      <c r="A29" s="203"/>
      <c r="B29" s="149"/>
      <c r="C29" s="93"/>
      <c r="D29" s="97"/>
      <c r="E29" s="98"/>
      <c r="F29" s="204"/>
    </row>
    <row r="30" spans="1:6">
      <c r="A30" s="206" t="s">
        <v>146</v>
      </c>
      <c r="B30" s="147"/>
      <c r="C30" s="148"/>
      <c r="D30" s="219">
        <f>DPGF!H154</f>
        <v>18212.5</v>
      </c>
      <c r="E30" s="219">
        <v>10212.5</v>
      </c>
      <c r="F30" s="220">
        <f>D30-E30</f>
        <v>8000</v>
      </c>
    </row>
    <row r="31" spans="1:6">
      <c r="A31" s="207" t="s">
        <v>178</v>
      </c>
      <c r="B31" s="179"/>
      <c r="C31" s="180"/>
      <c r="D31" s="99">
        <f>DPGF!H164</f>
        <v>32890</v>
      </c>
      <c r="E31" s="99">
        <v>28550</v>
      </c>
      <c r="F31" s="205">
        <f t="shared" ref="F31:F33" si="0">D31-E31</f>
        <v>4340</v>
      </c>
    </row>
    <row r="32" spans="1:6">
      <c r="A32" s="207" t="s">
        <v>179</v>
      </c>
      <c r="B32" s="179"/>
      <c r="C32" s="180"/>
      <c r="D32" s="99">
        <f>DPGF!H169</f>
        <v>1365</v>
      </c>
      <c r="E32" s="99">
        <v>900</v>
      </c>
      <c r="F32" s="205">
        <f t="shared" si="0"/>
        <v>465</v>
      </c>
    </row>
    <row r="33" spans="1:6">
      <c r="A33" s="207" t="s">
        <v>180</v>
      </c>
      <c r="B33" s="179"/>
      <c r="C33" s="180"/>
      <c r="D33" s="99">
        <f>DPGF!H174</f>
        <v>3360</v>
      </c>
      <c r="E33" s="99">
        <v>2400</v>
      </c>
      <c r="F33" s="205">
        <f t="shared" si="0"/>
        <v>960</v>
      </c>
    </row>
    <row r="34" spans="1:6">
      <c r="A34" s="208"/>
      <c r="B34" s="209"/>
      <c r="C34" s="131"/>
      <c r="D34" s="99"/>
      <c r="E34" s="99"/>
      <c r="F34" s="205"/>
    </row>
    <row r="35" spans="1:6" ht="14" thickBot="1">
      <c r="A35" s="208"/>
      <c r="B35" s="209"/>
      <c r="C35" s="131"/>
      <c r="D35" s="99"/>
      <c r="E35" s="99"/>
      <c r="F35" s="205"/>
    </row>
    <row r="36" spans="1:6" ht="14" thickBot="1">
      <c r="A36" s="181" t="s">
        <v>147</v>
      </c>
      <c r="B36" s="182"/>
      <c r="C36" s="183"/>
      <c r="D36" s="222">
        <f>SUM(D30:D35)</f>
        <v>55827.5</v>
      </c>
      <c r="E36" s="222">
        <f>SUM(E30:E35)</f>
        <v>42062.5</v>
      </c>
      <c r="F36" s="223">
        <f>SUM(F30:F35)</f>
        <v>13765</v>
      </c>
    </row>
    <row r="37" spans="1:6">
      <c r="A37" s="210"/>
      <c r="B37" s="187"/>
      <c r="C37" s="188"/>
      <c r="D37" s="99"/>
      <c r="E37" s="99"/>
      <c r="F37" s="205"/>
    </row>
    <row r="38" spans="1:6">
      <c r="A38" s="211" t="s">
        <v>147</v>
      </c>
      <c r="B38" s="145"/>
      <c r="C38" s="146"/>
      <c r="D38" s="99">
        <f>D36</f>
        <v>55827.5</v>
      </c>
      <c r="E38" s="99">
        <f>E36</f>
        <v>42062.5</v>
      </c>
      <c r="F38" s="205">
        <f>F36</f>
        <v>13765</v>
      </c>
    </row>
    <row r="39" spans="1:6">
      <c r="A39" s="211" t="s">
        <v>148</v>
      </c>
      <c r="B39" s="145"/>
      <c r="C39" s="146"/>
      <c r="D39" s="99">
        <f>D38*20/100</f>
        <v>11165.5</v>
      </c>
      <c r="E39" s="99">
        <f>E38*20/100</f>
        <v>8412.5</v>
      </c>
      <c r="F39" s="205">
        <f>F38*20/100</f>
        <v>2753</v>
      </c>
    </row>
    <row r="40" spans="1:6">
      <c r="A40" s="212" t="s">
        <v>149</v>
      </c>
      <c r="B40" s="189"/>
      <c r="C40" s="190"/>
      <c r="D40" s="99">
        <f>SUM(D38:D39)</f>
        <v>66993</v>
      </c>
      <c r="E40" s="99">
        <f>SUM(E38:E39)</f>
        <v>50475</v>
      </c>
      <c r="F40" s="205">
        <f>SUM(F38:F39)</f>
        <v>16518</v>
      </c>
    </row>
    <row r="41" spans="1:6" ht="15">
      <c r="A41" s="212" t="s">
        <v>150</v>
      </c>
      <c r="B41" s="189"/>
      <c r="C41" s="190"/>
      <c r="D41" s="100">
        <f>(D30*1.2)*0.05</f>
        <v>1092.75</v>
      </c>
      <c r="E41" s="100">
        <f>(E30*1.2)*0.05</f>
        <v>612.75</v>
      </c>
      <c r="F41" s="213">
        <f>D41-E41</f>
        <v>480</v>
      </c>
    </row>
    <row r="42" spans="1:6" ht="15">
      <c r="A42" s="208"/>
      <c r="B42" s="209"/>
      <c r="C42" s="131"/>
      <c r="D42" s="100"/>
      <c r="E42" s="100"/>
      <c r="F42" s="213"/>
    </row>
    <row r="43" spans="1:6" ht="16" thickBot="1">
      <c r="A43" s="208"/>
      <c r="B43" s="209"/>
      <c r="C43" s="131"/>
      <c r="D43" s="100"/>
      <c r="E43" s="100"/>
      <c r="F43" s="213"/>
    </row>
    <row r="44" spans="1:6" ht="14" thickBot="1">
      <c r="A44" s="181" t="s">
        <v>151</v>
      </c>
      <c r="B44" s="182"/>
      <c r="C44" s="182"/>
      <c r="D44" s="192"/>
      <c r="E44" s="184"/>
      <c r="F44" s="221">
        <f>F40-F41</f>
        <v>16038</v>
      </c>
    </row>
    <row r="45" spans="1:6">
      <c r="A45" s="214" t="s">
        <v>152</v>
      </c>
      <c r="B45" s="191"/>
      <c r="C45" s="191"/>
      <c r="D45" s="191"/>
      <c r="E45" s="191"/>
      <c r="F45" s="215"/>
    </row>
    <row r="46" spans="1:6" ht="14" thickBot="1">
      <c r="A46" s="216" t="s">
        <v>181</v>
      </c>
      <c r="B46" s="217"/>
      <c r="C46" s="217"/>
      <c r="D46" s="217"/>
      <c r="E46" s="217"/>
      <c r="F46" s="218"/>
    </row>
  </sheetData>
  <mergeCells count="33">
    <mergeCell ref="A45:F45"/>
    <mergeCell ref="A46:F46"/>
    <mergeCell ref="A40:C40"/>
    <mergeCell ref="A41:C41"/>
    <mergeCell ref="A42:C42"/>
    <mergeCell ref="A43:C43"/>
    <mergeCell ref="A44:C44"/>
    <mergeCell ref="A35:C35"/>
    <mergeCell ref="A36:C36"/>
    <mergeCell ref="A37:C37"/>
    <mergeCell ref="A38:C38"/>
    <mergeCell ref="A39:C39"/>
    <mergeCell ref="A31:C31"/>
    <mergeCell ref="A33:C33"/>
    <mergeCell ref="A32:C32"/>
    <mergeCell ref="A34:C34"/>
    <mergeCell ref="A22:C22"/>
    <mergeCell ref="A23:C23"/>
    <mergeCell ref="A30:C30"/>
    <mergeCell ref="B24:C24"/>
    <mergeCell ref="B25:C25"/>
    <mergeCell ref="B26:C26"/>
    <mergeCell ref="B27:C27"/>
    <mergeCell ref="B28:C28"/>
    <mergeCell ref="B20:F20"/>
    <mergeCell ref="B19:F19"/>
    <mergeCell ref="E11:F11"/>
    <mergeCell ref="A13:B13"/>
    <mergeCell ref="A14:B14"/>
    <mergeCell ref="A15:B15"/>
    <mergeCell ref="A16:B16"/>
    <mergeCell ref="A17:B17"/>
    <mergeCell ref="A18:B18"/>
  </mergeCells>
  <printOptions horizontalCentered="1"/>
  <pageMargins left="0.31496062992125984" right="0.31496062992125984" top="0.55118110236220474" bottom="0.55118110236220474" header="0.31496062992125984" footer="0.31496062992125984"/>
  <pageSetup paperSize="9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86"/>
  <sheetViews>
    <sheetView view="pageBreakPreview" topLeftCell="A157" zoomScaleNormal="100" zoomScaleSheetLayoutView="100" workbookViewId="0">
      <selection activeCell="B186" sqref="B186"/>
    </sheetView>
  </sheetViews>
  <sheetFormatPr baseColWidth="10" defaultColWidth="10.83203125" defaultRowHeight="13"/>
  <cols>
    <col min="1" max="1" width="6.6640625" style="7" customWidth="1"/>
    <col min="2" max="2" width="41.6640625" style="1" customWidth="1"/>
    <col min="3" max="3" width="3.33203125" style="2" customWidth="1"/>
    <col min="4" max="4" width="9.83203125" style="3" customWidth="1"/>
    <col min="5" max="5" width="12.6640625" style="1" customWidth="1"/>
    <col min="6" max="6" width="13.5" style="1" customWidth="1"/>
    <col min="7" max="7" width="7.5" style="2" customWidth="1"/>
    <col min="8" max="8" width="20.5" style="1" customWidth="1"/>
    <col min="9" max="9" width="31.1640625" style="2" customWidth="1"/>
    <col min="10" max="10" width="11.83203125" style="1" bestFit="1" customWidth="1"/>
    <col min="11" max="16384" width="10.83203125" style="1"/>
  </cols>
  <sheetData>
    <row r="1" spans="1:9" s="5" customFormat="1" ht="29" thickBot="1">
      <c r="A1" s="4" t="s">
        <v>0</v>
      </c>
      <c r="B1" s="4" t="s">
        <v>1</v>
      </c>
      <c r="C1" s="4" t="s">
        <v>2</v>
      </c>
      <c r="D1" s="26" t="s">
        <v>6</v>
      </c>
      <c r="E1" s="26" t="s">
        <v>7</v>
      </c>
      <c r="F1" s="26" t="s">
        <v>8</v>
      </c>
      <c r="G1" s="101" t="s">
        <v>153</v>
      </c>
      <c r="H1" s="104" t="s">
        <v>154</v>
      </c>
      <c r="I1" s="20"/>
    </row>
    <row r="2" spans="1:9" s="13" customFormat="1" ht="15" customHeight="1">
      <c r="A2" s="17"/>
      <c r="B2" s="27"/>
      <c r="C2" s="29"/>
      <c r="D2" s="30"/>
      <c r="E2" s="12"/>
      <c r="F2" s="12"/>
      <c r="G2" s="59" t="s">
        <v>5</v>
      </c>
      <c r="H2" s="105"/>
    </row>
    <row r="3" spans="1:9" s="24" customFormat="1" ht="18">
      <c r="A3" s="18" t="s">
        <v>3</v>
      </c>
      <c r="B3" s="40" t="s">
        <v>11</v>
      </c>
      <c r="C3" s="38"/>
      <c r="D3" s="35"/>
      <c r="E3" s="37"/>
      <c r="F3" s="23"/>
      <c r="G3" s="59"/>
      <c r="H3" s="102"/>
      <c r="I3" s="33"/>
    </row>
    <row r="4" spans="1:9" s="24" customFormat="1" ht="14">
      <c r="A4" s="16"/>
      <c r="B4" s="41"/>
      <c r="C4" s="34"/>
      <c r="D4" s="35"/>
      <c r="E4" s="37"/>
      <c r="F4" s="23"/>
      <c r="G4" s="59"/>
      <c r="H4" s="102"/>
      <c r="I4" s="33"/>
    </row>
    <row r="5" spans="1:9" s="24" customFormat="1" ht="18">
      <c r="A5" s="18" t="s">
        <v>4</v>
      </c>
      <c r="B5" s="40" t="s">
        <v>33</v>
      </c>
      <c r="C5" s="39"/>
      <c r="D5" s="35"/>
      <c r="E5" s="37"/>
      <c r="F5" s="23"/>
      <c r="G5" s="59"/>
      <c r="H5" s="102"/>
      <c r="I5" s="33"/>
    </row>
    <row r="6" spans="1:9" s="24" customFormat="1" ht="14">
      <c r="A6" s="16"/>
      <c r="B6" s="41"/>
      <c r="C6" s="34"/>
      <c r="D6" s="35"/>
      <c r="E6" s="37"/>
      <c r="F6" s="23"/>
      <c r="G6" s="59"/>
      <c r="H6" s="102"/>
      <c r="I6" s="33"/>
    </row>
    <row r="7" spans="1:9" s="24" customFormat="1" ht="30" customHeight="1">
      <c r="A7" s="16" t="s">
        <v>9</v>
      </c>
      <c r="B7" s="46" t="s">
        <v>34</v>
      </c>
      <c r="C7" s="34"/>
      <c r="D7" s="35"/>
      <c r="E7" s="37"/>
      <c r="F7" s="23"/>
      <c r="G7" s="59"/>
      <c r="H7" s="102"/>
      <c r="I7" s="33"/>
    </row>
    <row r="8" spans="1:9" s="24" customFormat="1" ht="15" customHeight="1">
      <c r="A8" s="16"/>
      <c r="B8" s="44"/>
      <c r="C8" s="34"/>
      <c r="D8" s="35"/>
      <c r="E8" s="37"/>
      <c r="F8" s="23"/>
      <c r="G8" s="59"/>
      <c r="H8" s="102"/>
      <c r="I8" s="33"/>
    </row>
    <row r="9" spans="1:9" s="24" customFormat="1" ht="14">
      <c r="A9" s="36" t="s">
        <v>96</v>
      </c>
      <c r="B9" s="45" t="s">
        <v>132</v>
      </c>
      <c r="C9" s="34" t="s">
        <v>15</v>
      </c>
      <c r="D9" s="35">
        <v>106</v>
      </c>
      <c r="E9" s="37">
        <v>90</v>
      </c>
      <c r="F9" s="23">
        <f>+D9*E9</f>
        <v>9540</v>
      </c>
      <c r="G9" s="59">
        <v>50</v>
      </c>
      <c r="H9" s="109">
        <f>F9*G9/100</f>
        <v>4770</v>
      </c>
      <c r="I9" s="33"/>
    </row>
    <row r="10" spans="1:9" s="24" customFormat="1" ht="15" customHeight="1">
      <c r="A10" s="16"/>
      <c r="B10" s="44"/>
      <c r="C10" s="34"/>
      <c r="D10" s="35"/>
      <c r="E10" s="37"/>
      <c r="F10" s="23"/>
      <c r="G10" s="59"/>
      <c r="H10" s="102"/>
      <c r="I10" s="33"/>
    </row>
    <row r="11" spans="1:9" s="24" customFormat="1" ht="14">
      <c r="A11" s="36" t="s">
        <v>97</v>
      </c>
      <c r="B11" s="45" t="s">
        <v>98</v>
      </c>
      <c r="C11" s="34" t="s">
        <v>15</v>
      </c>
      <c r="D11" s="35">
        <v>151</v>
      </c>
      <c r="E11" s="37">
        <v>15</v>
      </c>
      <c r="F11" s="23">
        <f>+D11*E11</f>
        <v>2265</v>
      </c>
      <c r="G11" s="59">
        <v>50</v>
      </c>
      <c r="H11" s="109">
        <f>F11*G11/100</f>
        <v>1132.5</v>
      </c>
      <c r="I11" s="33"/>
    </row>
    <row r="12" spans="1:9" s="24" customFormat="1" ht="14">
      <c r="A12" s="16"/>
      <c r="B12" s="41"/>
      <c r="C12" s="34"/>
      <c r="D12" s="35"/>
      <c r="E12" s="37"/>
      <c r="F12" s="23"/>
      <c r="G12" s="59"/>
      <c r="H12" s="102"/>
      <c r="I12" s="33"/>
    </row>
    <row r="13" spans="1:9" s="24" customFormat="1" ht="30" customHeight="1">
      <c r="A13" s="16" t="s">
        <v>32</v>
      </c>
      <c r="B13" s="46" t="s">
        <v>35</v>
      </c>
      <c r="C13" s="34"/>
      <c r="D13" s="35"/>
      <c r="E13" s="37"/>
      <c r="F13" s="23"/>
      <c r="G13" s="59"/>
      <c r="H13" s="102"/>
      <c r="I13" s="33"/>
    </row>
    <row r="14" spans="1:9" s="24" customFormat="1" ht="14">
      <c r="A14" s="16"/>
      <c r="B14" s="43" t="s">
        <v>36</v>
      </c>
      <c r="C14" s="34" t="s">
        <v>10</v>
      </c>
      <c r="D14" s="60">
        <v>10.5</v>
      </c>
      <c r="E14" s="37">
        <v>620</v>
      </c>
      <c r="F14" s="23">
        <f>+D14*E14</f>
        <v>6510</v>
      </c>
      <c r="G14" s="59">
        <v>0</v>
      </c>
      <c r="H14" s="109">
        <f>F14*G14/100</f>
        <v>0</v>
      </c>
      <c r="I14" s="33"/>
    </row>
    <row r="15" spans="1:9" s="24" customFormat="1" ht="14">
      <c r="A15" s="16"/>
      <c r="B15" s="43" t="s">
        <v>37</v>
      </c>
      <c r="C15" s="34" t="s">
        <v>27</v>
      </c>
      <c r="D15" s="35">
        <v>10</v>
      </c>
      <c r="E15" s="37" t="s">
        <v>133</v>
      </c>
      <c r="F15" s="23"/>
      <c r="G15" s="59"/>
      <c r="H15" s="102"/>
      <c r="I15" s="33"/>
    </row>
    <row r="16" spans="1:9" s="24" customFormat="1" ht="14">
      <c r="A16" s="16"/>
      <c r="B16" s="41"/>
      <c r="C16" s="34"/>
      <c r="D16" s="35"/>
      <c r="E16" s="37"/>
      <c r="F16" s="23"/>
      <c r="G16" s="59"/>
      <c r="H16" s="102"/>
      <c r="I16" s="33"/>
    </row>
    <row r="17" spans="1:9" s="24" customFormat="1" ht="18">
      <c r="A17" s="18" t="s">
        <v>12</v>
      </c>
      <c r="B17" s="40" t="s">
        <v>38</v>
      </c>
      <c r="C17" s="34" t="s">
        <v>15</v>
      </c>
      <c r="D17" s="35">
        <v>40</v>
      </c>
      <c r="E17" s="37">
        <v>65</v>
      </c>
      <c r="F17" s="23">
        <f>+D17*E17</f>
        <v>2600</v>
      </c>
      <c r="G17" s="59">
        <v>0</v>
      </c>
      <c r="H17" s="109">
        <f>F17*G17/100</f>
        <v>0</v>
      </c>
      <c r="I17" s="33"/>
    </row>
    <row r="18" spans="1:9" s="24" customFormat="1" ht="14">
      <c r="A18" s="16"/>
      <c r="B18" s="41"/>
      <c r="C18" s="34"/>
      <c r="D18" s="35"/>
      <c r="E18" s="37"/>
      <c r="F18" s="23"/>
      <c r="G18" s="59"/>
      <c r="H18" s="102"/>
      <c r="I18" s="33"/>
    </row>
    <row r="19" spans="1:9" s="24" customFormat="1" ht="18">
      <c r="A19" s="18" t="s">
        <v>13</v>
      </c>
      <c r="B19" s="40" t="s">
        <v>39</v>
      </c>
      <c r="C19" s="39"/>
      <c r="D19" s="35"/>
      <c r="E19" s="37"/>
      <c r="F19" s="23"/>
      <c r="G19" s="59"/>
      <c r="H19" s="102"/>
      <c r="I19" s="33"/>
    </row>
    <row r="20" spans="1:9" s="24" customFormat="1" ht="14">
      <c r="A20" s="16"/>
      <c r="B20" s="41"/>
      <c r="C20" s="34"/>
      <c r="D20" s="35"/>
      <c r="E20" s="37"/>
      <c r="F20" s="23"/>
      <c r="G20" s="59"/>
      <c r="H20" s="102"/>
      <c r="I20" s="33"/>
    </row>
    <row r="21" spans="1:9" s="24" customFormat="1" ht="14">
      <c r="A21" s="16" t="s">
        <v>14</v>
      </c>
      <c r="B21" s="42" t="s">
        <v>40</v>
      </c>
      <c r="C21" s="34" t="s">
        <v>15</v>
      </c>
      <c r="D21" s="35">
        <v>352</v>
      </c>
      <c r="E21" s="37">
        <v>65</v>
      </c>
      <c r="F21" s="23">
        <f>+D21*E21</f>
        <v>22880</v>
      </c>
      <c r="G21" s="59">
        <v>50</v>
      </c>
      <c r="H21" s="109">
        <f>F21*G21/100</f>
        <v>11440</v>
      </c>
      <c r="I21" s="33"/>
    </row>
    <row r="22" spans="1:9" s="24" customFormat="1" ht="14">
      <c r="A22" s="16"/>
      <c r="B22" s="41"/>
      <c r="C22" s="34"/>
      <c r="D22" s="35"/>
      <c r="E22" s="37"/>
      <c r="F22" s="23"/>
      <c r="G22" s="59"/>
      <c r="H22" s="102"/>
      <c r="I22" s="33"/>
    </row>
    <row r="23" spans="1:9" s="24" customFormat="1" ht="30">
      <c r="A23" s="16" t="s">
        <v>16</v>
      </c>
      <c r="B23" s="46" t="s">
        <v>124</v>
      </c>
      <c r="C23" s="34" t="s">
        <v>15</v>
      </c>
      <c r="D23" s="35">
        <v>116</v>
      </c>
      <c r="E23" s="37">
        <v>15</v>
      </c>
      <c r="F23" s="23">
        <f>+D23*E23</f>
        <v>1740</v>
      </c>
      <c r="G23" s="59">
        <v>50</v>
      </c>
      <c r="H23" s="109">
        <f>F23*G23/100</f>
        <v>870</v>
      </c>
      <c r="I23" s="33"/>
    </row>
    <row r="24" spans="1:9" s="24" customFormat="1" ht="14">
      <c r="A24" s="16"/>
      <c r="B24" s="41"/>
      <c r="C24" s="34"/>
      <c r="D24" s="35"/>
      <c r="E24" s="37"/>
      <c r="F24" s="23"/>
      <c r="G24" s="59"/>
      <c r="H24" s="102"/>
      <c r="I24" s="33"/>
    </row>
    <row r="25" spans="1:9" s="24" customFormat="1" ht="14">
      <c r="A25" s="16" t="s">
        <v>99</v>
      </c>
      <c r="B25" s="42" t="s">
        <v>41</v>
      </c>
      <c r="C25" s="34" t="s">
        <v>15</v>
      </c>
      <c r="D25" s="35">
        <v>32</v>
      </c>
      <c r="E25" s="37">
        <v>80</v>
      </c>
      <c r="F25" s="23">
        <f>+D25*E25</f>
        <v>2560</v>
      </c>
      <c r="G25" s="59">
        <v>0</v>
      </c>
      <c r="H25" s="109">
        <f>F25*G25/100</f>
        <v>0</v>
      </c>
      <c r="I25" s="33"/>
    </row>
    <row r="26" spans="1:9" s="24" customFormat="1" ht="14">
      <c r="A26" s="16"/>
      <c r="B26" s="41"/>
      <c r="C26" s="34"/>
      <c r="D26" s="35"/>
      <c r="E26" s="37"/>
      <c r="F26" s="23"/>
      <c r="G26" s="59"/>
      <c r="H26" s="102"/>
      <c r="I26" s="33"/>
    </row>
    <row r="27" spans="1:9" s="24" customFormat="1" ht="18">
      <c r="A27" s="18" t="s">
        <v>17</v>
      </c>
      <c r="B27" s="40" t="s">
        <v>42</v>
      </c>
      <c r="C27" s="39"/>
      <c r="D27" s="35"/>
      <c r="E27" s="37"/>
      <c r="F27" s="23"/>
      <c r="G27" s="59"/>
      <c r="H27" s="102"/>
      <c r="I27" s="33"/>
    </row>
    <row r="28" spans="1:9" s="24" customFormat="1" ht="14">
      <c r="A28" s="16"/>
      <c r="B28" s="41"/>
      <c r="C28" s="34"/>
      <c r="D28" s="35"/>
      <c r="E28" s="37"/>
      <c r="F28" s="23"/>
      <c r="G28" s="59"/>
      <c r="H28" s="102"/>
      <c r="I28" s="33"/>
    </row>
    <row r="29" spans="1:9" s="24" customFormat="1" ht="30">
      <c r="A29" s="16" t="s">
        <v>18</v>
      </c>
      <c r="B29" s="46" t="s">
        <v>101</v>
      </c>
      <c r="C29" s="34" t="s">
        <v>15</v>
      </c>
      <c r="D29" s="35">
        <v>25</v>
      </c>
      <c r="E29" s="37">
        <v>32</v>
      </c>
      <c r="F29" s="23">
        <f>+D29*E29</f>
        <v>800</v>
      </c>
      <c r="G29" s="59">
        <v>0</v>
      </c>
      <c r="H29" s="109">
        <f>F29*G29/100</f>
        <v>0</v>
      </c>
      <c r="I29" s="33"/>
    </row>
    <row r="30" spans="1:9" s="24" customFormat="1" ht="14">
      <c r="A30" s="16"/>
      <c r="B30" s="41"/>
      <c r="C30" s="34"/>
      <c r="D30" s="35"/>
      <c r="E30" s="37"/>
      <c r="F30" s="23"/>
      <c r="G30" s="59"/>
      <c r="H30" s="102"/>
      <c r="I30" s="33"/>
    </row>
    <row r="31" spans="1:9" s="24" customFormat="1" ht="30">
      <c r="A31" s="16" t="s">
        <v>19</v>
      </c>
      <c r="B31" s="63" t="s">
        <v>117</v>
      </c>
      <c r="C31" s="34" t="s">
        <v>15</v>
      </c>
      <c r="D31" s="35">
        <v>23</v>
      </c>
      <c r="E31" s="37">
        <v>38</v>
      </c>
      <c r="F31" s="23">
        <f>+D31*E31</f>
        <v>874</v>
      </c>
      <c r="G31" s="59">
        <v>0</v>
      </c>
      <c r="H31" s="109">
        <f>F31*G31/100</f>
        <v>0</v>
      </c>
      <c r="I31" s="33"/>
    </row>
    <row r="32" spans="1:9" s="24" customFormat="1" ht="14">
      <c r="A32" s="16"/>
      <c r="B32" s="41"/>
      <c r="C32" s="34"/>
      <c r="D32" s="35"/>
      <c r="E32" s="37"/>
      <c r="F32" s="23"/>
      <c r="G32" s="59"/>
      <c r="H32" s="102"/>
      <c r="I32" s="33"/>
    </row>
    <row r="33" spans="1:9" s="24" customFormat="1" ht="15">
      <c r="A33" s="16" t="s">
        <v>43</v>
      </c>
      <c r="B33" s="46" t="s">
        <v>125</v>
      </c>
      <c r="C33" s="34" t="s">
        <v>15</v>
      </c>
      <c r="D33" s="35">
        <v>43</v>
      </c>
      <c r="E33" s="37">
        <v>51</v>
      </c>
      <c r="F33" s="23">
        <f>+D33*E33</f>
        <v>2193</v>
      </c>
      <c r="G33" s="59">
        <v>0</v>
      </c>
      <c r="H33" s="109">
        <f>F33*G33/100</f>
        <v>0</v>
      </c>
      <c r="I33" s="33"/>
    </row>
    <row r="34" spans="1:9" s="24" customFormat="1" ht="14">
      <c r="A34" s="16"/>
      <c r="B34" s="41"/>
      <c r="C34" s="34"/>
      <c r="D34" s="35"/>
      <c r="E34" s="37"/>
      <c r="F34" s="23"/>
      <c r="G34" s="59"/>
      <c r="H34" s="102"/>
      <c r="I34" s="33"/>
    </row>
    <row r="35" spans="1:9" s="24" customFormat="1" ht="14">
      <c r="A35" s="16" t="s">
        <v>45</v>
      </c>
      <c r="B35" s="42" t="s">
        <v>118</v>
      </c>
      <c r="C35" s="34" t="s">
        <v>15</v>
      </c>
      <c r="D35" s="35">
        <v>30</v>
      </c>
      <c r="E35" s="37">
        <v>64</v>
      </c>
      <c r="F35" s="23">
        <f>+D35*E35</f>
        <v>1920</v>
      </c>
      <c r="G35" s="59">
        <v>0</v>
      </c>
      <c r="H35" s="109">
        <f>F35*G35/100</f>
        <v>0</v>
      </c>
      <c r="I35" s="33"/>
    </row>
    <row r="36" spans="1:9" s="24" customFormat="1" ht="14">
      <c r="A36" s="16"/>
      <c r="B36" s="41"/>
      <c r="C36" s="34"/>
      <c r="D36" s="35"/>
      <c r="E36" s="37"/>
      <c r="F36" s="23"/>
      <c r="G36" s="59"/>
      <c r="H36" s="102"/>
      <c r="I36" s="33"/>
    </row>
    <row r="37" spans="1:9" s="24" customFormat="1" ht="15" customHeight="1">
      <c r="A37" s="47"/>
      <c r="B37" s="48"/>
      <c r="C37" s="49"/>
      <c r="D37" s="50"/>
      <c r="E37" s="51"/>
      <c r="F37" s="52"/>
      <c r="G37" s="59"/>
      <c r="H37" s="102"/>
      <c r="I37" s="33"/>
    </row>
    <row r="38" spans="1:9" s="24" customFormat="1" ht="14">
      <c r="A38" s="17"/>
      <c r="B38" s="53"/>
      <c r="C38" s="54"/>
      <c r="D38" s="55"/>
      <c r="E38" s="56"/>
      <c r="F38" s="57"/>
      <c r="G38" s="59"/>
      <c r="H38" s="102"/>
      <c r="I38" s="33"/>
    </row>
    <row r="39" spans="1:9" s="24" customFormat="1" ht="30">
      <c r="A39" s="16" t="s">
        <v>102</v>
      </c>
      <c r="B39" s="46" t="s">
        <v>44</v>
      </c>
      <c r="C39" s="34" t="s">
        <v>15</v>
      </c>
      <c r="D39" s="35">
        <v>90</v>
      </c>
      <c r="E39" s="37">
        <v>28</v>
      </c>
      <c r="F39" s="23">
        <f>+D39*E39</f>
        <v>2520</v>
      </c>
      <c r="G39" s="59">
        <v>0</v>
      </c>
      <c r="H39" s="109">
        <f>F39*G39/100</f>
        <v>0</v>
      </c>
      <c r="I39" s="33"/>
    </row>
    <row r="40" spans="1:9" s="24" customFormat="1" ht="14">
      <c r="A40" s="16"/>
      <c r="B40" s="41"/>
      <c r="C40" s="34"/>
      <c r="D40" s="35"/>
      <c r="E40" s="37"/>
      <c r="F40" s="23"/>
      <c r="G40" s="59"/>
      <c r="H40" s="102"/>
      <c r="I40" s="33"/>
    </row>
    <row r="41" spans="1:9" s="24" customFormat="1" ht="18">
      <c r="A41" s="18" t="s">
        <v>20</v>
      </c>
      <c r="B41" s="40" t="s">
        <v>53</v>
      </c>
      <c r="C41" s="39"/>
      <c r="D41" s="35"/>
      <c r="E41" s="37"/>
      <c r="F41" s="23"/>
      <c r="G41" s="59"/>
      <c r="H41" s="102"/>
      <c r="I41" s="33"/>
    </row>
    <row r="42" spans="1:9" s="24" customFormat="1" ht="14">
      <c r="A42" s="16"/>
      <c r="B42" s="41"/>
      <c r="C42" s="34"/>
      <c r="D42" s="35"/>
      <c r="E42" s="37"/>
      <c r="F42" s="23"/>
      <c r="G42" s="59"/>
      <c r="H42" s="102"/>
      <c r="I42" s="33"/>
    </row>
    <row r="43" spans="1:9" s="24" customFormat="1" ht="14">
      <c r="A43" s="16" t="s">
        <v>21</v>
      </c>
      <c r="B43" s="42" t="s">
        <v>46</v>
      </c>
      <c r="C43" s="34" t="s">
        <v>15</v>
      </c>
      <c r="D43" s="35">
        <v>278</v>
      </c>
      <c r="E43" s="37">
        <v>25</v>
      </c>
      <c r="F43" s="23">
        <f>+D43*E43</f>
        <v>6950</v>
      </c>
      <c r="G43" s="59">
        <v>0</v>
      </c>
      <c r="H43" s="109">
        <f>F43*G43/100</f>
        <v>0</v>
      </c>
      <c r="I43" s="33"/>
    </row>
    <row r="44" spans="1:9" s="24" customFormat="1" ht="14">
      <c r="A44" s="16"/>
      <c r="B44" s="41"/>
      <c r="C44" s="34"/>
      <c r="D44" s="35"/>
      <c r="E44" s="37"/>
      <c r="F44" s="23"/>
      <c r="G44" s="59"/>
      <c r="H44" s="102"/>
      <c r="I44" s="33"/>
    </row>
    <row r="45" spans="1:9" s="24" customFormat="1" ht="14">
      <c r="A45" s="16" t="s">
        <v>31</v>
      </c>
      <c r="B45" s="65" t="s">
        <v>47</v>
      </c>
      <c r="C45" s="38" t="s">
        <v>15</v>
      </c>
      <c r="D45" s="35">
        <v>265</v>
      </c>
      <c r="E45" s="37">
        <v>70</v>
      </c>
      <c r="F45" s="23">
        <f>+D45*E45</f>
        <v>18550</v>
      </c>
      <c r="G45" s="59">
        <v>0</v>
      </c>
      <c r="H45" s="109">
        <f>F45*G45/100</f>
        <v>0</v>
      </c>
      <c r="I45" s="33"/>
    </row>
    <row r="46" spans="1:9" s="77" customFormat="1" ht="14">
      <c r="A46" s="71"/>
      <c r="B46" s="72"/>
      <c r="C46" s="73"/>
      <c r="D46" s="74"/>
      <c r="E46" s="75"/>
      <c r="F46" s="76"/>
      <c r="G46" s="175"/>
      <c r="H46" s="103"/>
      <c r="I46" s="78"/>
    </row>
    <row r="47" spans="1:9" s="24" customFormat="1" ht="14">
      <c r="A47" s="16" t="s">
        <v>49</v>
      </c>
      <c r="B47" s="65" t="s">
        <v>48</v>
      </c>
      <c r="C47" s="34" t="s">
        <v>15</v>
      </c>
      <c r="D47" s="35">
        <v>71</v>
      </c>
      <c r="E47" s="37">
        <v>8</v>
      </c>
      <c r="F47" s="23">
        <f>+D47*E47</f>
        <v>568</v>
      </c>
      <c r="G47" s="59">
        <v>0</v>
      </c>
      <c r="H47" s="109">
        <f>F47*G47/100</f>
        <v>0</v>
      </c>
      <c r="I47" s="33"/>
    </row>
    <row r="48" spans="1:9" s="24" customFormat="1" ht="14">
      <c r="A48" s="16"/>
      <c r="B48" s="41"/>
      <c r="C48" s="34"/>
      <c r="D48" s="35"/>
      <c r="E48" s="37"/>
      <c r="F48" s="23"/>
      <c r="G48" s="59"/>
      <c r="H48" s="102"/>
      <c r="I48" s="33"/>
    </row>
    <row r="49" spans="1:9" s="24" customFormat="1" ht="30">
      <c r="A49" s="16" t="s">
        <v>50</v>
      </c>
      <c r="B49" s="46" t="s">
        <v>51</v>
      </c>
      <c r="C49" s="34" t="s">
        <v>10</v>
      </c>
      <c r="D49" s="60">
        <v>2.5</v>
      </c>
      <c r="E49" s="37">
        <v>35</v>
      </c>
      <c r="F49" s="23">
        <f>+D49*E49</f>
        <v>87.5</v>
      </c>
      <c r="G49" s="59">
        <v>0</v>
      </c>
      <c r="H49" s="109">
        <f>F49*G49/100</f>
        <v>0</v>
      </c>
      <c r="I49" s="33"/>
    </row>
    <row r="50" spans="1:9" s="24" customFormat="1" ht="14">
      <c r="A50" s="16"/>
      <c r="B50" s="41"/>
      <c r="C50" s="34"/>
      <c r="D50" s="35"/>
      <c r="E50" s="37"/>
      <c r="F50" s="23"/>
      <c r="G50" s="59"/>
      <c r="H50" s="102"/>
      <c r="I50" s="33"/>
    </row>
    <row r="51" spans="1:9" s="24" customFormat="1" ht="18">
      <c r="A51" s="18" t="s">
        <v>22</v>
      </c>
      <c r="B51" s="40" t="s">
        <v>52</v>
      </c>
      <c r="C51" s="39"/>
      <c r="D51" s="35"/>
      <c r="E51" s="37"/>
      <c r="F51" s="23"/>
      <c r="G51" s="59"/>
      <c r="H51" s="102"/>
      <c r="I51" s="33"/>
    </row>
    <row r="52" spans="1:9" s="24" customFormat="1" ht="14">
      <c r="A52" s="16"/>
      <c r="B52" s="41"/>
      <c r="C52" s="34"/>
      <c r="D52" s="35"/>
      <c r="E52" s="37"/>
      <c r="F52" s="23"/>
      <c r="G52" s="59"/>
      <c r="H52" s="102"/>
      <c r="I52" s="33"/>
    </row>
    <row r="53" spans="1:9" s="24" customFormat="1" ht="14">
      <c r="A53" s="16" t="s">
        <v>23</v>
      </c>
      <c r="B53" s="42" t="s">
        <v>129</v>
      </c>
      <c r="C53" s="34"/>
      <c r="D53" s="35"/>
      <c r="E53" s="37"/>
      <c r="F53" s="23"/>
      <c r="G53" s="59"/>
      <c r="H53" s="102"/>
      <c r="I53" s="33"/>
    </row>
    <row r="54" spans="1:9" s="24" customFormat="1" ht="15" customHeight="1">
      <c r="A54" s="16"/>
      <c r="B54" s="44"/>
      <c r="C54" s="34"/>
      <c r="D54" s="35"/>
      <c r="E54" s="37"/>
      <c r="F54" s="23"/>
      <c r="G54" s="59"/>
      <c r="H54" s="102"/>
      <c r="I54" s="33"/>
    </row>
    <row r="55" spans="1:9" s="24" customFormat="1" ht="28">
      <c r="A55" s="36" t="s">
        <v>54</v>
      </c>
      <c r="B55" s="45" t="s">
        <v>130</v>
      </c>
      <c r="C55" s="34"/>
      <c r="D55" s="35"/>
      <c r="E55" s="37"/>
      <c r="F55" s="23"/>
      <c r="G55" s="59"/>
      <c r="H55" s="102"/>
      <c r="I55" s="33"/>
    </row>
    <row r="56" spans="1:9" s="24" customFormat="1" ht="14">
      <c r="A56" s="16"/>
      <c r="B56" s="43" t="s">
        <v>119</v>
      </c>
      <c r="C56" s="34" t="s">
        <v>15</v>
      </c>
      <c r="D56" s="35">
        <v>5</v>
      </c>
      <c r="E56" s="37">
        <v>42</v>
      </c>
      <c r="F56" s="23">
        <f>+D56*E56</f>
        <v>210</v>
      </c>
      <c r="G56" s="59">
        <v>0</v>
      </c>
      <c r="H56" s="109">
        <f t="shared" ref="H56:H58" si="0">F56*G56/100</f>
        <v>0</v>
      </c>
      <c r="I56" s="33"/>
    </row>
    <row r="57" spans="1:9" s="24" customFormat="1" ht="14">
      <c r="A57" s="16"/>
      <c r="B57" s="43" t="s">
        <v>120</v>
      </c>
      <c r="C57" s="34" t="s">
        <v>15</v>
      </c>
      <c r="D57" s="35">
        <v>50</v>
      </c>
      <c r="E57" s="37">
        <v>55</v>
      </c>
      <c r="F57" s="23">
        <f>+D57*E57</f>
        <v>2750</v>
      </c>
      <c r="G57" s="59">
        <v>0</v>
      </c>
      <c r="H57" s="109">
        <f t="shared" si="0"/>
        <v>0</v>
      </c>
      <c r="I57" s="33"/>
    </row>
    <row r="58" spans="1:9" s="24" customFormat="1" ht="14">
      <c r="A58" s="16"/>
      <c r="B58" s="43" t="s">
        <v>55</v>
      </c>
      <c r="C58" s="34" t="s">
        <v>10</v>
      </c>
      <c r="D58" s="35">
        <v>43</v>
      </c>
      <c r="E58" s="37">
        <v>14</v>
      </c>
      <c r="F58" s="23">
        <f>+D58*E58</f>
        <v>602</v>
      </c>
      <c r="G58" s="59">
        <v>0</v>
      </c>
      <c r="H58" s="109">
        <f t="shared" si="0"/>
        <v>0</v>
      </c>
      <c r="I58" s="33"/>
    </row>
    <row r="59" spans="1:9" s="24" customFormat="1" ht="15" customHeight="1">
      <c r="A59" s="16"/>
      <c r="B59" s="44"/>
      <c r="C59" s="34"/>
      <c r="D59" s="35"/>
      <c r="E59" s="37"/>
      <c r="F59" s="23"/>
      <c r="G59" s="59"/>
      <c r="H59" s="102"/>
      <c r="I59" s="33"/>
    </row>
    <row r="60" spans="1:9" s="24" customFormat="1" ht="28">
      <c r="A60" s="36" t="s">
        <v>56</v>
      </c>
      <c r="B60" s="45" t="s">
        <v>131</v>
      </c>
      <c r="C60" s="34"/>
      <c r="D60" s="35"/>
      <c r="E60" s="37"/>
      <c r="F60" s="23"/>
      <c r="G60" s="59"/>
      <c r="H60" s="102"/>
      <c r="I60" s="33"/>
    </row>
    <row r="61" spans="1:9" s="24" customFormat="1" ht="14">
      <c r="A61" s="16"/>
      <c r="B61" s="43" t="s">
        <v>119</v>
      </c>
      <c r="C61" s="34" t="s">
        <v>15</v>
      </c>
      <c r="D61" s="35">
        <v>72</v>
      </c>
      <c r="E61" s="37">
        <v>45</v>
      </c>
      <c r="F61" s="23">
        <f>+D61*E61</f>
        <v>3240</v>
      </c>
      <c r="G61" s="59">
        <v>0</v>
      </c>
      <c r="H61" s="109">
        <f t="shared" ref="H61:H63" si="1">F61*G61/100</f>
        <v>0</v>
      </c>
      <c r="I61" s="33"/>
    </row>
    <row r="62" spans="1:9" s="24" customFormat="1" ht="14">
      <c r="A62" s="16"/>
      <c r="B62" s="43" t="s">
        <v>55</v>
      </c>
      <c r="C62" s="34" t="s">
        <v>10</v>
      </c>
      <c r="D62" s="35">
        <v>9</v>
      </c>
      <c r="E62" s="37">
        <v>12</v>
      </c>
      <c r="F62" s="23">
        <f>+D62*E62</f>
        <v>108</v>
      </c>
      <c r="G62" s="59">
        <v>0</v>
      </c>
      <c r="H62" s="109">
        <f t="shared" si="1"/>
        <v>0</v>
      </c>
      <c r="I62" s="33"/>
    </row>
    <row r="63" spans="1:9" s="24" customFormat="1" ht="14">
      <c r="A63" s="16"/>
      <c r="B63" s="43" t="s">
        <v>126</v>
      </c>
      <c r="C63" s="34" t="s">
        <v>27</v>
      </c>
      <c r="D63" s="35">
        <v>6</v>
      </c>
      <c r="E63" s="37">
        <v>80</v>
      </c>
      <c r="F63" s="23">
        <f>+D63*E63</f>
        <v>480</v>
      </c>
      <c r="G63" s="59">
        <v>0</v>
      </c>
      <c r="H63" s="109">
        <f t="shared" si="1"/>
        <v>0</v>
      </c>
      <c r="I63" s="33"/>
    </row>
    <row r="64" spans="1:9" s="24" customFormat="1" ht="14">
      <c r="A64" s="16"/>
      <c r="B64" s="41"/>
      <c r="C64" s="34"/>
      <c r="D64" s="35"/>
      <c r="E64" s="37"/>
      <c r="F64" s="23"/>
      <c r="G64" s="59"/>
      <c r="H64" s="102"/>
      <c r="I64" s="33"/>
    </row>
    <row r="65" spans="1:9" s="24" customFormat="1" ht="18">
      <c r="A65" s="18" t="s">
        <v>24</v>
      </c>
      <c r="B65" s="40" t="s">
        <v>100</v>
      </c>
      <c r="C65" s="39"/>
      <c r="D65" s="35"/>
      <c r="E65" s="37"/>
      <c r="F65" s="23"/>
      <c r="G65" s="59"/>
      <c r="H65" s="102"/>
      <c r="I65" s="33"/>
    </row>
    <row r="66" spans="1:9" s="24" customFormat="1" ht="14">
      <c r="A66" s="16"/>
      <c r="B66" s="41"/>
      <c r="C66" s="34"/>
      <c r="D66" s="35"/>
      <c r="E66" s="37"/>
      <c r="F66" s="23"/>
      <c r="G66" s="59"/>
      <c r="H66" s="102"/>
      <c r="I66" s="33"/>
    </row>
    <row r="67" spans="1:9" s="24" customFormat="1" ht="14">
      <c r="A67" s="16" t="s">
        <v>57</v>
      </c>
      <c r="B67" s="42" t="s">
        <v>58</v>
      </c>
      <c r="C67" s="34" t="s">
        <v>15</v>
      </c>
      <c r="D67" s="35">
        <v>223</v>
      </c>
      <c r="E67" s="37">
        <v>11</v>
      </c>
      <c r="F67" s="23">
        <f>+D67*E67</f>
        <v>2453</v>
      </c>
      <c r="G67" s="59">
        <v>0</v>
      </c>
      <c r="H67" s="109">
        <f>F67*G67/100</f>
        <v>0</v>
      </c>
      <c r="I67" s="33"/>
    </row>
    <row r="68" spans="1:9" s="24" customFormat="1" ht="14">
      <c r="A68" s="16"/>
      <c r="B68" s="41"/>
      <c r="C68" s="34"/>
      <c r="D68" s="35"/>
      <c r="E68" s="37"/>
      <c r="F68" s="23"/>
      <c r="G68" s="59"/>
      <c r="H68" s="102"/>
      <c r="I68" s="33"/>
    </row>
    <row r="69" spans="1:9" s="24" customFormat="1" ht="14">
      <c r="A69" s="16" t="s">
        <v>60</v>
      </c>
      <c r="B69" s="42" t="s">
        <v>59</v>
      </c>
      <c r="C69" s="34"/>
      <c r="D69" s="35"/>
      <c r="E69" s="37"/>
      <c r="F69" s="23"/>
      <c r="G69" s="59"/>
      <c r="H69" s="102"/>
      <c r="I69" s="33"/>
    </row>
    <row r="70" spans="1:9" s="24" customFormat="1" ht="14">
      <c r="A70" s="16"/>
      <c r="B70" s="43" t="s">
        <v>103</v>
      </c>
      <c r="C70" s="34" t="s">
        <v>15</v>
      </c>
      <c r="D70" s="35">
        <v>124</v>
      </c>
      <c r="E70" s="37">
        <v>40</v>
      </c>
      <c r="F70" s="23">
        <f>+D70*E70</f>
        <v>4960</v>
      </c>
      <c r="G70" s="59">
        <v>0</v>
      </c>
      <c r="H70" s="109">
        <f t="shared" ref="H70:H71" si="2">F70*G70/100</f>
        <v>0</v>
      </c>
      <c r="I70" s="33"/>
    </row>
    <row r="71" spans="1:9" s="24" customFormat="1" ht="14">
      <c r="A71" s="16"/>
      <c r="B71" s="43" t="s">
        <v>104</v>
      </c>
      <c r="C71" s="34" t="s">
        <v>15</v>
      </c>
      <c r="D71" s="35">
        <v>99</v>
      </c>
      <c r="E71" s="37">
        <v>42</v>
      </c>
      <c r="F71" s="23">
        <f>+D71*E71</f>
        <v>4158</v>
      </c>
      <c r="G71" s="59">
        <v>0</v>
      </c>
      <c r="H71" s="109">
        <f t="shared" si="2"/>
        <v>0</v>
      </c>
      <c r="I71" s="33"/>
    </row>
    <row r="72" spans="1:9" s="24" customFormat="1" ht="14">
      <c r="A72" s="16"/>
      <c r="B72" s="41"/>
      <c r="C72" s="34"/>
      <c r="D72" s="35"/>
      <c r="E72" s="37"/>
      <c r="F72" s="23"/>
      <c r="G72" s="59"/>
      <c r="H72" s="102"/>
      <c r="I72" s="33"/>
    </row>
    <row r="73" spans="1:9" s="24" customFormat="1" ht="14">
      <c r="A73" s="16"/>
      <c r="B73" s="41"/>
      <c r="C73" s="34"/>
      <c r="D73" s="35"/>
      <c r="E73" s="37"/>
      <c r="F73" s="23"/>
      <c r="G73" s="59"/>
      <c r="H73" s="102"/>
      <c r="I73" s="33"/>
    </row>
    <row r="74" spans="1:9" s="24" customFormat="1" ht="14">
      <c r="A74" s="16"/>
      <c r="B74" s="41"/>
      <c r="C74" s="34"/>
      <c r="D74" s="35"/>
      <c r="E74" s="37"/>
      <c r="F74" s="23"/>
      <c r="G74" s="59"/>
      <c r="H74" s="102"/>
      <c r="I74" s="33"/>
    </row>
    <row r="75" spans="1:9" s="24" customFormat="1" ht="15" customHeight="1">
      <c r="A75" s="47"/>
      <c r="B75" s="48"/>
      <c r="C75" s="49"/>
      <c r="D75" s="50"/>
      <c r="E75" s="51"/>
      <c r="F75" s="52"/>
      <c r="G75" s="59"/>
      <c r="H75" s="102"/>
      <c r="I75" s="33"/>
    </row>
    <row r="76" spans="1:9" s="24" customFormat="1" ht="14">
      <c r="A76" s="17"/>
      <c r="B76" s="53"/>
      <c r="C76" s="54"/>
      <c r="D76" s="55"/>
      <c r="E76" s="56"/>
      <c r="F76" s="57"/>
      <c r="G76" s="59"/>
      <c r="H76" s="102"/>
      <c r="I76" s="33"/>
    </row>
    <row r="77" spans="1:9" s="24" customFormat="1" ht="18">
      <c r="A77" s="18" t="s">
        <v>25</v>
      </c>
      <c r="B77" s="40" t="s">
        <v>61</v>
      </c>
      <c r="C77" s="39"/>
      <c r="D77" s="35"/>
      <c r="E77" s="37"/>
      <c r="F77" s="23"/>
      <c r="G77" s="59"/>
      <c r="H77" s="102"/>
      <c r="I77" s="33"/>
    </row>
    <row r="78" spans="1:9" s="24" customFormat="1" ht="14">
      <c r="A78" s="16"/>
      <c r="B78" s="41"/>
      <c r="C78" s="34"/>
      <c r="D78" s="35"/>
      <c r="E78" s="37"/>
      <c r="F78" s="23"/>
      <c r="G78" s="59"/>
      <c r="H78" s="102"/>
      <c r="I78" s="33"/>
    </row>
    <row r="79" spans="1:9" s="24" customFormat="1" ht="14">
      <c r="A79" s="16" t="s">
        <v>26</v>
      </c>
      <c r="B79" s="42" t="s">
        <v>62</v>
      </c>
      <c r="C79" s="34"/>
      <c r="D79" s="35"/>
      <c r="E79" s="37"/>
      <c r="F79" s="23"/>
      <c r="G79" s="59"/>
      <c r="H79" s="102"/>
      <c r="I79" s="33"/>
    </row>
    <row r="80" spans="1:9" s="24" customFormat="1" ht="14">
      <c r="A80" s="61"/>
      <c r="B80" s="62" t="s">
        <v>106</v>
      </c>
      <c r="C80" s="59" t="s">
        <v>27</v>
      </c>
      <c r="D80" s="58">
        <v>5</v>
      </c>
      <c r="E80" s="37">
        <v>650</v>
      </c>
      <c r="F80" s="23">
        <f>+D80*E80</f>
        <v>3250</v>
      </c>
      <c r="G80" s="59">
        <v>0</v>
      </c>
      <c r="H80" s="109">
        <f>F80*G80/100</f>
        <v>0</v>
      </c>
      <c r="I80" s="33"/>
    </row>
    <row r="81" spans="1:9" s="24" customFormat="1" ht="14">
      <c r="A81" s="61"/>
      <c r="B81" s="62" t="s">
        <v>107</v>
      </c>
      <c r="C81" s="59" t="s">
        <v>27</v>
      </c>
      <c r="D81" s="58">
        <v>1</v>
      </c>
      <c r="E81" s="37">
        <v>1100</v>
      </c>
      <c r="F81" s="23">
        <f>+D81*E81</f>
        <v>1100</v>
      </c>
      <c r="G81" s="59">
        <v>0</v>
      </c>
      <c r="H81" s="109">
        <f t="shared" ref="H80:H83" si="3">F81*G81/100</f>
        <v>0</v>
      </c>
      <c r="I81" s="33"/>
    </row>
    <row r="82" spans="1:9" s="24" customFormat="1" ht="14">
      <c r="A82" s="61"/>
      <c r="B82" s="62" t="s">
        <v>108</v>
      </c>
      <c r="C82" s="59" t="s">
        <v>27</v>
      </c>
      <c r="D82" s="58">
        <v>3</v>
      </c>
      <c r="E82" s="37">
        <v>650</v>
      </c>
      <c r="F82" s="23">
        <f>+D82*E82</f>
        <v>1950</v>
      </c>
      <c r="G82" s="59">
        <v>0</v>
      </c>
      <c r="H82" s="109">
        <f t="shared" si="3"/>
        <v>0</v>
      </c>
      <c r="I82" s="33"/>
    </row>
    <row r="83" spans="1:9" s="24" customFormat="1" ht="14">
      <c r="A83" s="61"/>
      <c r="B83" s="62" t="s">
        <v>109</v>
      </c>
      <c r="C83" s="59" t="s">
        <v>27</v>
      </c>
      <c r="D83" s="58">
        <v>1</v>
      </c>
      <c r="E83" s="37">
        <v>950</v>
      </c>
      <c r="F83" s="23">
        <f>+D83*E83</f>
        <v>950</v>
      </c>
      <c r="G83" s="59">
        <v>0</v>
      </c>
      <c r="H83" s="109">
        <f t="shared" si="3"/>
        <v>0</v>
      </c>
      <c r="I83" s="33"/>
    </row>
    <row r="84" spans="1:9" s="24" customFormat="1" ht="14">
      <c r="A84" s="16"/>
      <c r="B84" s="41"/>
      <c r="C84" s="34"/>
      <c r="D84" s="35"/>
      <c r="E84" s="37"/>
      <c r="F84" s="23"/>
      <c r="G84" s="59"/>
      <c r="H84" s="102"/>
      <c r="I84" s="33"/>
    </row>
    <row r="85" spans="1:9" s="24" customFormat="1" ht="18">
      <c r="A85" s="18" t="s">
        <v>28</v>
      </c>
      <c r="B85" s="40" t="s">
        <v>64</v>
      </c>
      <c r="C85" s="39"/>
      <c r="D85" s="35"/>
      <c r="E85" s="37"/>
      <c r="F85" s="23"/>
      <c r="G85" s="59"/>
      <c r="H85" s="102"/>
      <c r="I85" s="33"/>
    </row>
    <row r="86" spans="1:9" s="24" customFormat="1" ht="14">
      <c r="A86" s="16"/>
      <c r="B86" s="41"/>
      <c r="C86" s="34"/>
      <c r="D86" s="35"/>
      <c r="E86" s="37"/>
      <c r="F86" s="23"/>
      <c r="G86" s="59"/>
      <c r="H86" s="102"/>
      <c r="I86" s="33"/>
    </row>
    <row r="87" spans="1:9" s="24" customFormat="1" ht="14">
      <c r="A87" s="16" t="s">
        <v>63</v>
      </c>
      <c r="B87" s="65" t="s">
        <v>65</v>
      </c>
      <c r="C87" s="38" t="s">
        <v>10</v>
      </c>
      <c r="D87" s="35">
        <v>18</v>
      </c>
      <c r="E87" s="37">
        <v>295</v>
      </c>
      <c r="F87" s="23">
        <f>+D87*E87</f>
        <v>5310</v>
      </c>
      <c r="G87" s="59">
        <v>0</v>
      </c>
      <c r="H87" s="109">
        <f>F87*G87/100</f>
        <v>0</v>
      </c>
      <c r="I87" s="33"/>
    </row>
    <row r="88" spans="1:9" s="24" customFormat="1" ht="14">
      <c r="A88" s="16"/>
      <c r="B88" s="41"/>
      <c r="C88" s="34"/>
      <c r="D88" s="35"/>
      <c r="E88" s="37"/>
      <c r="F88" s="23"/>
      <c r="G88" s="59"/>
      <c r="H88" s="102"/>
      <c r="I88" s="33"/>
    </row>
    <row r="89" spans="1:9" s="24" customFormat="1" ht="14">
      <c r="A89" s="16" t="s">
        <v>66</v>
      </c>
      <c r="B89" s="42" t="s">
        <v>67</v>
      </c>
      <c r="C89" s="34"/>
      <c r="D89" s="35"/>
      <c r="E89" s="37"/>
      <c r="F89" s="23"/>
      <c r="G89" s="59"/>
      <c r="H89" s="102"/>
      <c r="I89" s="33"/>
    </row>
    <row r="90" spans="1:9" s="24" customFormat="1" ht="14">
      <c r="A90" s="16"/>
      <c r="B90" s="43" t="s">
        <v>110</v>
      </c>
      <c r="C90" s="34" t="s">
        <v>10</v>
      </c>
      <c r="D90" s="60">
        <v>13.5</v>
      </c>
      <c r="E90" s="37">
        <v>145</v>
      </c>
      <c r="F90" s="23">
        <f>+D90*E90</f>
        <v>1957.5</v>
      </c>
      <c r="G90" s="59">
        <v>0</v>
      </c>
      <c r="H90" s="109">
        <f>F90*G90/100</f>
        <v>0</v>
      </c>
      <c r="I90" s="33"/>
    </row>
    <row r="91" spans="1:9" s="24" customFormat="1" ht="14">
      <c r="A91" s="16"/>
      <c r="B91" s="41"/>
      <c r="C91" s="34"/>
      <c r="D91" s="35"/>
      <c r="E91" s="37"/>
      <c r="F91" s="23"/>
      <c r="G91" s="59"/>
      <c r="H91" s="102"/>
      <c r="I91" s="33"/>
    </row>
    <row r="92" spans="1:9" s="24" customFormat="1" ht="14">
      <c r="A92" s="16" t="s">
        <v>68</v>
      </c>
      <c r="B92" s="42" t="s">
        <v>69</v>
      </c>
      <c r="C92" s="34" t="s">
        <v>10</v>
      </c>
      <c r="D92" s="60">
        <v>13.5</v>
      </c>
      <c r="E92" s="37">
        <v>85</v>
      </c>
      <c r="F92" s="23">
        <f>+D92*E92</f>
        <v>1147.5</v>
      </c>
      <c r="G92" s="59">
        <v>0</v>
      </c>
      <c r="H92" s="109">
        <f>F92*G92/100</f>
        <v>0</v>
      </c>
      <c r="I92" s="33"/>
    </row>
    <row r="93" spans="1:9" s="24" customFormat="1" ht="14">
      <c r="A93" s="16"/>
      <c r="B93" s="41"/>
      <c r="C93" s="34"/>
      <c r="D93" s="35"/>
      <c r="E93" s="37"/>
      <c r="F93" s="23"/>
      <c r="G93" s="59"/>
      <c r="H93" s="102"/>
      <c r="I93" s="33"/>
    </row>
    <row r="94" spans="1:9" s="24" customFormat="1" ht="14">
      <c r="A94" s="16" t="s">
        <v>70</v>
      </c>
      <c r="B94" s="42" t="s">
        <v>72</v>
      </c>
      <c r="C94" s="34"/>
      <c r="D94" s="35"/>
      <c r="E94" s="37"/>
      <c r="F94" s="23"/>
      <c r="G94" s="59"/>
      <c r="H94" s="102"/>
      <c r="I94" s="33"/>
    </row>
    <row r="95" spans="1:9" s="24" customFormat="1" ht="14">
      <c r="A95" s="16"/>
      <c r="B95" s="43" t="s">
        <v>111</v>
      </c>
      <c r="C95" s="34" t="s">
        <v>27</v>
      </c>
      <c r="D95" s="35">
        <v>1</v>
      </c>
      <c r="E95" s="37">
        <v>240</v>
      </c>
      <c r="F95" s="23">
        <f t="shared" ref="F95:F100" si="4">+D95*E95</f>
        <v>240</v>
      </c>
      <c r="G95" s="59">
        <v>0</v>
      </c>
      <c r="H95" s="109">
        <f t="shared" ref="H95:H100" si="5">F95*G95/100</f>
        <v>0</v>
      </c>
      <c r="I95" s="33"/>
    </row>
    <row r="96" spans="1:9" s="24" customFormat="1" ht="14">
      <c r="A96" s="16"/>
      <c r="B96" s="43" t="s">
        <v>112</v>
      </c>
      <c r="C96" s="34" t="s">
        <v>27</v>
      </c>
      <c r="D96" s="35">
        <v>1</v>
      </c>
      <c r="E96" s="37">
        <v>250</v>
      </c>
      <c r="F96" s="23">
        <f t="shared" si="4"/>
        <v>250</v>
      </c>
      <c r="G96" s="59">
        <v>0</v>
      </c>
      <c r="H96" s="109">
        <f t="shared" si="5"/>
        <v>0</v>
      </c>
      <c r="I96" s="33"/>
    </row>
    <row r="97" spans="1:9" s="24" customFormat="1" ht="14">
      <c r="A97" s="16"/>
      <c r="B97" s="43" t="s">
        <v>113</v>
      </c>
      <c r="C97" s="34" t="s">
        <v>27</v>
      </c>
      <c r="D97" s="35">
        <v>2</v>
      </c>
      <c r="E97" s="37">
        <v>250</v>
      </c>
      <c r="F97" s="23">
        <f t="shared" si="4"/>
        <v>500</v>
      </c>
      <c r="G97" s="59">
        <v>0</v>
      </c>
      <c r="H97" s="109">
        <f t="shared" si="5"/>
        <v>0</v>
      </c>
      <c r="I97" s="33"/>
    </row>
    <row r="98" spans="1:9" s="24" customFormat="1" ht="14">
      <c r="A98" s="16"/>
      <c r="B98" s="43" t="s">
        <v>114</v>
      </c>
      <c r="C98" s="34" t="s">
        <v>27</v>
      </c>
      <c r="D98" s="35">
        <v>1</v>
      </c>
      <c r="E98" s="37">
        <v>310</v>
      </c>
      <c r="F98" s="23">
        <f t="shared" si="4"/>
        <v>310</v>
      </c>
      <c r="G98" s="59">
        <v>0</v>
      </c>
      <c r="H98" s="109">
        <f t="shared" si="5"/>
        <v>0</v>
      </c>
      <c r="I98" s="33"/>
    </row>
    <row r="99" spans="1:9" s="24" customFormat="1" ht="14">
      <c r="A99" s="16"/>
      <c r="B99" s="43" t="s">
        <v>115</v>
      </c>
      <c r="C99" s="34" t="s">
        <v>27</v>
      </c>
      <c r="D99" s="35">
        <v>1</v>
      </c>
      <c r="E99" s="37">
        <v>430</v>
      </c>
      <c r="F99" s="23">
        <f t="shared" si="4"/>
        <v>430</v>
      </c>
      <c r="G99" s="59">
        <v>0</v>
      </c>
      <c r="H99" s="109">
        <f t="shared" si="5"/>
        <v>0</v>
      </c>
      <c r="I99" s="33"/>
    </row>
    <row r="100" spans="1:9" s="24" customFormat="1" ht="14">
      <c r="A100" s="16"/>
      <c r="B100" s="43" t="s">
        <v>116</v>
      </c>
      <c r="C100" s="34" t="s">
        <v>27</v>
      </c>
      <c r="D100" s="35">
        <v>1</v>
      </c>
      <c r="E100" s="37">
        <v>450</v>
      </c>
      <c r="F100" s="23">
        <f t="shared" si="4"/>
        <v>450</v>
      </c>
      <c r="G100" s="59">
        <v>0</v>
      </c>
      <c r="H100" s="109">
        <f t="shared" si="5"/>
        <v>0</v>
      </c>
      <c r="I100" s="33"/>
    </row>
    <row r="101" spans="1:9" s="24" customFormat="1" ht="14">
      <c r="A101" s="16"/>
      <c r="B101" s="41"/>
      <c r="C101" s="34"/>
      <c r="D101" s="35"/>
      <c r="E101" s="37"/>
      <c r="F101" s="23"/>
      <c r="G101" s="59"/>
      <c r="H101" s="102"/>
      <c r="I101" s="33"/>
    </row>
    <row r="102" spans="1:9" s="24" customFormat="1" ht="14">
      <c r="A102" s="16" t="s">
        <v>71</v>
      </c>
      <c r="B102" s="42" t="s">
        <v>73</v>
      </c>
      <c r="C102" s="34"/>
      <c r="D102" s="35"/>
      <c r="E102" s="37"/>
      <c r="F102" s="23"/>
      <c r="G102" s="59"/>
      <c r="H102" s="102"/>
      <c r="I102" s="33"/>
    </row>
    <row r="103" spans="1:9" s="24" customFormat="1" ht="14">
      <c r="A103" s="16"/>
      <c r="B103" s="43" t="s">
        <v>111</v>
      </c>
      <c r="C103" s="34" t="s">
        <v>27</v>
      </c>
      <c r="D103" s="35">
        <v>1</v>
      </c>
      <c r="E103" s="37">
        <v>95</v>
      </c>
      <c r="F103" s="23">
        <f t="shared" ref="F103:F108" si="6">+D103*E103</f>
        <v>95</v>
      </c>
      <c r="G103" s="59">
        <v>0</v>
      </c>
      <c r="H103" s="109">
        <f t="shared" ref="H103:H108" si="7">F103*G103/100</f>
        <v>0</v>
      </c>
      <c r="I103" s="33"/>
    </row>
    <row r="104" spans="1:9" s="24" customFormat="1" ht="14">
      <c r="A104" s="16"/>
      <c r="B104" s="43" t="s">
        <v>112</v>
      </c>
      <c r="C104" s="34" t="s">
        <v>27</v>
      </c>
      <c r="D104" s="35">
        <v>1</v>
      </c>
      <c r="E104" s="37">
        <v>105</v>
      </c>
      <c r="F104" s="23">
        <f t="shared" si="6"/>
        <v>105</v>
      </c>
      <c r="G104" s="59">
        <v>0</v>
      </c>
      <c r="H104" s="109">
        <f t="shared" si="7"/>
        <v>0</v>
      </c>
      <c r="I104" s="33"/>
    </row>
    <row r="105" spans="1:9" s="24" customFormat="1" ht="14">
      <c r="A105" s="16"/>
      <c r="B105" s="43" t="s">
        <v>113</v>
      </c>
      <c r="C105" s="34" t="s">
        <v>27</v>
      </c>
      <c r="D105" s="35">
        <v>2</v>
      </c>
      <c r="E105" s="37">
        <v>205</v>
      </c>
      <c r="F105" s="23">
        <f t="shared" si="6"/>
        <v>410</v>
      </c>
      <c r="G105" s="59">
        <v>0</v>
      </c>
      <c r="H105" s="109">
        <f t="shared" si="7"/>
        <v>0</v>
      </c>
      <c r="I105" s="33"/>
    </row>
    <row r="106" spans="1:9" s="24" customFormat="1" ht="14">
      <c r="A106" s="16"/>
      <c r="B106" s="43" t="s">
        <v>114</v>
      </c>
      <c r="C106" s="34" t="s">
        <v>27</v>
      </c>
      <c r="D106" s="35">
        <v>1</v>
      </c>
      <c r="E106" s="37">
        <v>150</v>
      </c>
      <c r="F106" s="23">
        <f t="shared" si="6"/>
        <v>150</v>
      </c>
      <c r="G106" s="59">
        <v>0</v>
      </c>
      <c r="H106" s="109">
        <f t="shared" si="7"/>
        <v>0</v>
      </c>
      <c r="I106" s="33"/>
    </row>
    <row r="107" spans="1:9" s="24" customFormat="1" ht="14">
      <c r="A107" s="16"/>
      <c r="B107" s="43" t="s">
        <v>115</v>
      </c>
      <c r="C107" s="34" t="s">
        <v>27</v>
      </c>
      <c r="D107" s="35">
        <v>1</v>
      </c>
      <c r="E107" s="37">
        <v>220</v>
      </c>
      <c r="F107" s="23">
        <f t="shared" si="6"/>
        <v>220</v>
      </c>
      <c r="G107" s="59">
        <v>0</v>
      </c>
      <c r="H107" s="109">
        <f t="shared" si="7"/>
        <v>0</v>
      </c>
      <c r="I107" s="33"/>
    </row>
    <row r="108" spans="1:9" s="24" customFormat="1" ht="14">
      <c r="A108" s="16"/>
      <c r="B108" s="43" t="s">
        <v>116</v>
      </c>
      <c r="C108" s="34" t="s">
        <v>27</v>
      </c>
      <c r="D108" s="35">
        <v>1</v>
      </c>
      <c r="E108" s="37">
        <v>240</v>
      </c>
      <c r="F108" s="23">
        <f t="shared" si="6"/>
        <v>240</v>
      </c>
      <c r="G108" s="59">
        <v>0</v>
      </c>
      <c r="H108" s="109">
        <f t="shared" si="7"/>
        <v>0</v>
      </c>
      <c r="I108" s="33"/>
    </row>
    <row r="109" spans="1:9" s="24" customFormat="1" ht="14">
      <c r="A109" s="16"/>
      <c r="B109" s="41"/>
      <c r="C109" s="34"/>
      <c r="D109" s="35"/>
      <c r="E109" s="37"/>
      <c r="F109" s="23"/>
      <c r="G109" s="59"/>
      <c r="H109" s="102"/>
      <c r="I109" s="33"/>
    </row>
    <row r="110" spans="1:9" s="24" customFormat="1" ht="14">
      <c r="A110" s="16" t="s">
        <v>74</v>
      </c>
      <c r="B110" s="42" t="s">
        <v>76</v>
      </c>
      <c r="C110" s="34" t="s">
        <v>15</v>
      </c>
      <c r="D110" s="35">
        <v>128</v>
      </c>
      <c r="E110" s="37">
        <v>55</v>
      </c>
      <c r="F110" s="23">
        <f>+D110*E110</f>
        <v>7040</v>
      </c>
      <c r="G110" s="59">
        <v>0</v>
      </c>
      <c r="H110" s="109">
        <f>F110*G110/100</f>
        <v>0</v>
      </c>
      <c r="I110" s="33"/>
    </row>
    <row r="111" spans="1:9" s="24" customFormat="1" ht="14">
      <c r="A111" s="16"/>
      <c r="B111" s="41"/>
      <c r="C111" s="34"/>
      <c r="D111" s="35"/>
      <c r="E111" s="37"/>
      <c r="F111" s="23"/>
      <c r="G111" s="59"/>
      <c r="H111" s="102"/>
      <c r="I111" s="33"/>
    </row>
    <row r="112" spans="1:9" s="24" customFormat="1" ht="14">
      <c r="A112" s="16" t="s">
        <v>75</v>
      </c>
      <c r="B112" s="42" t="s">
        <v>127</v>
      </c>
      <c r="C112" s="34" t="s">
        <v>27</v>
      </c>
      <c r="D112" s="35">
        <v>3</v>
      </c>
      <c r="E112" s="37">
        <v>500</v>
      </c>
      <c r="F112" s="23">
        <f>+D112*E112</f>
        <v>1500</v>
      </c>
      <c r="G112" s="59">
        <v>0</v>
      </c>
      <c r="H112" s="109">
        <f>F112*G112/100</f>
        <v>0</v>
      </c>
      <c r="I112" s="33"/>
    </row>
    <row r="113" spans="1:9" s="24" customFormat="1" ht="14">
      <c r="A113" s="16"/>
      <c r="B113" s="41"/>
      <c r="C113" s="34"/>
      <c r="D113" s="35"/>
      <c r="E113" s="37"/>
      <c r="F113" s="23"/>
      <c r="G113" s="59"/>
      <c r="H113" s="102"/>
      <c r="I113" s="33"/>
    </row>
    <row r="114" spans="1:9" s="24" customFormat="1" ht="14">
      <c r="A114" s="16" t="s">
        <v>77</v>
      </c>
      <c r="B114" s="42" t="s">
        <v>128</v>
      </c>
      <c r="C114" s="34"/>
      <c r="D114" s="35"/>
      <c r="E114" s="37"/>
      <c r="F114" s="23"/>
      <c r="G114" s="59"/>
      <c r="H114" s="102"/>
      <c r="I114" s="33"/>
    </row>
    <row r="115" spans="1:9" s="24" customFormat="1" ht="14">
      <c r="A115" s="16"/>
      <c r="B115" s="43" t="s">
        <v>121</v>
      </c>
      <c r="C115" s="34" t="s">
        <v>27</v>
      </c>
      <c r="D115" s="35">
        <v>2</v>
      </c>
      <c r="E115" s="37">
        <v>380</v>
      </c>
      <c r="F115" s="23">
        <f>+D115*E115</f>
        <v>760</v>
      </c>
      <c r="G115" s="59">
        <v>0</v>
      </c>
      <c r="H115" s="109">
        <f>F115*G115/100</f>
        <v>0</v>
      </c>
      <c r="I115" s="33"/>
    </row>
    <row r="116" spans="1:9" s="24" customFormat="1" ht="14">
      <c r="A116" s="16"/>
      <c r="B116" s="41"/>
      <c r="C116" s="34"/>
      <c r="D116" s="35"/>
      <c r="E116" s="37"/>
      <c r="F116" s="23"/>
      <c r="G116" s="59"/>
      <c r="H116" s="102"/>
      <c r="I116" s="33"/>
    </row>
    <row r="117" spans="1:9" s="24" customFormat="1" ht="14">
      <c r="A117" s="16" t="s">
        <v>78</v>
      </c>
      <c r="B117" s="42" t="s">
        <v>122</v>
      </c>
      <c r="C117" s="34" t="s">
        <v>27</v>
      </c>
      <c r="D117" s="35">
        <v>2</v>
      </c>
      <c r="E117" s="37">
        <v>250</v>
      </c>
      <c r="F117" s="23">
        <f>+D117*E117</f>
        <v>500</v>
      </c>
      <c r="G117" s="59">
        <v>0</v>
      </c>
      <c r="H117" s="109">
        <f>F117*G117/100</f>
        <v>0</v>
      </c>
      <c r="I117" s="33"/>
    </row>
    <row r="118" spans="1:9" s="24" customFormat="1" ht="15" customHeight="1">
      <c r="A118" s="47"/>
      <c r="B118" s="48"/>
      <c r="C118" s="49"/>
      <c r="D118" s="50"/>
      <c r="E118" s="51"/>
      <c r="F118" s="52"/>
      <c r="G118" s="59"/>
      <c r="H118" s="102"/>
      <c r="I118" s="33"/>
    </row>
    <row r="119" spans="1:9" s="24" customFormat="1" ht="14">
      <c r="A119" s="17"/>
      <c r="B119" s="53"/>
      <c r="C119" s="54"/>
      <c r="D119" s="55"/>
      <c r="E119" s="56"/>
      <c r="F119" s="57"/>
      <c r="G119" s="59"/>
      <c r="H119" s="102"/>
      <c r="I119" s="33"/>
    </row>
    <row r="120" spans="1:9" s="24" customFormat="1" ht="14">
      <c r="A120" s="16"/>
      <c r="B120" s="41"/>
      <c r="C120" s="34"/>
      <c r="D120" s="35"/>
      <c r="E120" s="37"/>
      <c r="F120" s="23"/>
      <c r="G120" s="59"/>
      <c r="H120" s="102"/>
      <c r="I120" s="33"/>
    </row>
    <row r="121" spans="1:9" s="24" customFormat="1" ht="14">
      <c r="A121" s="16" t="s">
        <v>79</v>
      </c>
      <c r="B121" s="42" t="s">
        <v>123</v>
      </c>
      <c r="C121" s="34" t="s">
        <v>27</v>
      </c>
      <c r="D121" s="35">
        <v>1</v>
      </c>
      <c r="E121" s="37">
        <v>250</v>
      </c>
      <c r="F121" s="23">
        <f>+D121*E121</f>
        <v>250</v>
      </c>
      <c r="G121" s="59">
        <v>0</v>
      </c>
      <c r="H121" s="109">
        <f>F121*G121/100</f>
        <v>0</v>
      </c>
      <c r="I121" s="33"/>
    </row>
    <row r="122" spans="1:9" s="24" customFormat="1" ht="14">
      <c r="A122" s="16"/>
      <c r="B122" s="41"/>
      <c r="C122" s="34"/>
      <c r="D122" s="35"/>
      <c r="E122" s="37"/>
      <c r="F122" s="23"/>
      <c r="G122" s="59"/>
      <c r="H122" s="102"/>
      <c r="I122" s="33"/>
    </row>
    <row r="123" spans="1:9" s="24" customFormat="1" ht="18">
      <c r="A123" s="18" t="s">
        <v>29</v>
      </c>
      <c r="B123" s="40" t="s">
        <v>80</v>
      </c>
      <c r="C123" s="39"/>
      <c r="D123" s="35"/>
      <c r="E123" s="37"/>
      <c r="F123" s="23"/>
      <c r="G123" s="59"/>
      <c r="H123" s="102"/>
      <c r="I123" s="33"/>
    </row>
    <row r="124" spans="1:9" s="24" customFormat="1" ht="14">
      <c r="A124" s="16"/>
      <c r="B124" s="41"/>
      <c r="C124" s="34"/>
      <c r="D124" s="35"/>
      <c r="E124" s="37"/>
      <c r="F124" s="23"/>
      <c r="G124" s="59"/>
      <c r="H124" s="102"/>
      <c r="I124" s="33"/>
    </row>
    <row r="125" spans="1:9" s="24" customFormat="1" ht="14">
      <c r="A125" s="16" t="s">
        <v>81</v>
      </c>
      <c r="B125" s="42" t="s">
        <v>105</v>
      </c>
      <c r="C125" s="34" t="s">
        <v>15</v>
      </c>
      <c r="D125" s="35">
        <v>13</v>
      </c>
      <c r="E125" s="37">
        <v>22</v>
      </c>
      <c r="F125" s="23">
        <f>+D125*E125</f>
        <v>286</v>
      </c>
      <c r="G125" s="59">
        <v>0</v>
      </c>
      <c r="H125" s="109">
        <f>F125*G125/100</f>
        <v>0</v>
      </c>
      <c r="I125" s="33"/>
    </row>
    <row r="126" spans="1:9" s="24" customFormat="1" ht="14">
      <c r="A126" s="16"/>
      <c r="B126" s="41"/>
      <c r="C126" s="34"/>
      <c r="D126" s="35"/>
      <c r="E126" s="37"/>
      <c r="F126" s="23"/>
      <c r="G126" s="59"/>
      <c r="H126" s="102"/>
      <c r="I126" s="33"/>
    </row>
    <row r="127" spans="1:9" s="24" customFormat="1" ht="14">
      <c r="A127" s="16" t="s">
        <v>82</v>
      </c>
      <c r="B127" s="42" t="s">
        <v>84</v>
      </c>
      <c r="C127" s="34" t="s">
        <v>15</v>
      </c>
      <c r="D127" s="35">
        <v>440</v>
      </c>
      <c r="E127" s="37">
        <v>12</v>
      </c>
      <c r="F127" s="23">
        <f>+D127*E127</f>
        <v>5280</v>
      </c>
      <c r="G127" s="59">
        <v>0</v>
      </c>
      <c r="H127" s="109">
        <f>F127*G127/100</f>
        <v>0</v>
      </c>
      <c r="I127" s="33"/>
    </row>
    <row r="128" spans="1:9" s="24" customFormat="1" ht="14">
      <c r="A128" s="16"/>
      <c r="B128" s="41"/>
      <c r="C128" s="34"/>
      <c r="D128" s="35"/>
      <c r="E128" s="37"/>
      <c r="F128" s="23"/>
      <c r="G128" s="59"/>
      <c r="H128" s="102"/>
      <c r="I128" s="33"/>
    </row>
    <row r="129" spans="1:9" s="24" customFormat="1" ht="14">
      <c r="A129" s="16" t="s">
        <v>85</v>
      </c>
      <c r="B129" s="42" t="s">
        <v>86</v>
      </c>
      <c r="C129" s="34" t="s">
        <v>15</v>
      </c>
      <c r="D129" s="35">
        <v>19</v>
      </c>
      <c r="E129" s="37">
        <v>12</v>
      </c>
      <c r="F129" s="23">
        <f>+D129*E129</f>
        <v>228</v>
      </c>
      <c r="G129" s="59">
        <v>0</v>
      </c>
      <c r="H129" s="109">
        <f>F129*G129/100</f>
        <v>0</v>
      </c>
      <c r="I129" s="33"/>
    </row>
    <row r="130" spans="1:9" s="24" customFormat="1" ht="14">
      <c r="A130" s="16"/>
      <c r="B130" s="41"/>
      <c r="C130" s="34"/>
      <c r="D130" s="35"/>
      <c r="E130" s="37"/>
      <c r="F130" s="23"/>
      <c r="G130" s="59"/>
      <c r="H130" s="102"/>
      <c r="I130" s="33"/>
    </row>
    <row r="131" spans="1:9" s="24" customFormat="1" ht="14">
      <c r="A131" s="16" t="s">
        <v>89</v>
      </c>
      <c r="B131" s="42" t="s">
        <v>87</v>
      </c>
      <c r="C131" s="34" t="s">
        <v>15</v>
      </c>
      <c r="D131" s="35">
        <v>10</v>
      </c>
      <c r="E131" s="37">
        <v>24</v>
      </c>
      <c r="F131" s="23">
        <f>+D131*E131</f>
        <v>240</v>
      </c>
      <c r="G131" s="59">
        <v>0</v>
      </c>
      <c r="H131" s="109">
        <f>F131*G131/100</f>
        <v>0</v>
      </c>
      <c r="I131" s="33"/>
    </row>
    <row r="132" spans="1:9" s="24" customFormat="1" ht="14">
      <c r="A132" s="16"/>
      <c r="B132" s="41"/>
      <c r="C132" s="34"/>
      <c r="D132" s="35"/>
      <c r="E132" s="37"/>
      <c r="F132" s="23"/>
      <c r="G132" s="59"/>
      <c r="H132" s="102"/>
      <c r="I132" s="33"/>
    </row>
    <row r="133" spans="1:9" s="24" customFormat="1" ht="14">
      <c r="A133" s="16" t="s">
        <v>90</v>
      </c>
      <c r="B133" s="42" t="s">
        <v>88</v>
      </c>
      <c r="C133" s="34" t="s">
        <v>93</v>
      </c>
      <c r="D133" s="35">
        <v>1</v>
      </c>
      <c r="E133" s="37">
        <v>200</v>
      </c>
      <c r="F133" s="23">
        <f>+D133*E133</f>
        <v>200</v>
      </c>
      <c r="G133" s="59">
        <v>0</v>
      </c>
      <c r="H133" s="109">
        <f>F133*G133/100</f>
        <v>0</v>
      </c>
      <c r="I133" s="33"/>
    </row>
    <row r="134" spans="1:9" s="24" customFormat="1" ht="14">
      <c r="A134" s="16"/>
      <c r="B134" s="41"/>
      <c r="C134" s="34"/>
      <c r="D134" s="35"/>
      <c r="E134" s="37"/>
      <c r="F134" s="23"/>
      <c r="G134" s="59"/>
      <c r="H134" s="102"/>
      <c r="I134" s="33"/>
    </row>
    <row r="135" spans="1:9" s="24" customFormat="1" ht="18">
      <c r="A135" s="18" t="s">
        <v>83</v>
      </c>
      <c r="B135" s="40" t="s">
        <v>91</v>
      </c>
      <c r="C135" s="39"/>
      <c r="D135" s="35"/>
      <c r="E135" s="37"/>
      <c r="F135" s="23"/>
      <c r="G135" s="59"/>
      <c r="H135" s="102"/>
      <c r="I135" s="33"/>
    </row>
    <row r="136" spans="1:9" s="24" customFormat="1" ht="14">
      <c r="A136" s="16"/>
      <c r="B136" s="43" t="s">
        <v>92</v>
      </c>
      <c r="C136" s="34" t="s">
        <v>93</v>
      </c>
      <c r="D136" s="35">
        <v>1</v>
      </c>
      <c r="E136" s="37">
        <v>1200</v>
      </c>
      <c r="F136" s="23">
        <f>+D136*E136</f>
        <v>1200</v>
      </c>
      <c r="G136" s="59">
        <v>0</v>
      </c>
      <c r="H136" s="109">
        <f t="shared" ref="H136:H138" si="8">F136*G136/100</f>
        <v>0</v>
      </c>
      <c r="I136" s="33"/>
    </row>
    <row r="137" spans="1:9" s="24" customFormat="1" ht="14">
      <c r="A137" s="16"/>
      <c r="B137" s="43" t="s">
        <v>94</v>
      </c>
      <c r="C137" s="34" t="s">
        <v>93</v>
      </c>
      <c r="D137" s="35">
        <v>1</v>
      </c>
      <c r="E137" s="37">
        <v>1200</v>
      </c>
      <c r="F137" s="23">
        <f>+D137*E137</f>
        <v>1200</v>
      </c>
      <c r="G137" s="59">
        <v>0</v>
      </c>
      <c r="H137" s="109">
        <f t="shared" si="8"/>
        <v>0</v>
      </c>
      <c r="I137" s="33"/>
    </row>
    <row r="138" spans="1:9" s="24" customFormat="1" ht="14">
      <c r="A138" s="16"/>
      <c r="B138" s="43" t="s">
        <v>95</v>
      </c>
      <c r="C138" s="34" t="s">
        <v>93</v>
      </c>
      <c r="D138" s="35">
        <v>1</v>
      </c>
      <c r="E138" s="37">
        <v>1200</v>
      </c>
      <c r="F138" s="23">
        <f>+D138*E138</f>
        <v>1200</v>
      </c>
      <c r="G138" s="59">
        <v>0</v>
      </c>
      <c r="H138" s="109">
        <f t="shared" si="8"/>
        <v>0</v>
      </c>
      <c r="I138" s="33"/>
    </row>
    <row r="139" spans="1:9" s="24" customFormat="1" ht="14">
      <c r="A139" s="16"/>
      <c r="B139" s="64"/>
      <c r="C139" s="34"/>
      <c r="D139" s="35"/>
      <c r="E139" s="37"/>
      <c r="F139" s="23"/>
      <c r="G139" s="59"/>
      <c r="H139" s="102"/>
      <c r="I139" s="33"/>
    </row>
    <row r="140" spans="1:9" s="24" customFormat="1" ht="14">
      <c r="A140" s="16"/>
      <c r="B140" s="64"/>
      <c r="C140" s="34"/>
      <c r="D140" s="35"/>
      <c r="E140" s="37"/>
      <c r="F140" s="23"/>
      <c r="G140" s="59"/>
      <c r="H140" s="102"/>
      <c r="I140" s="33"/>
    </row>
    <row r="141" spans="1:9" s="24" customFormat="1" ht="14">
      <c r="A141" s="67" t="s">
        <v>134</v>
      </c>
      <c r="B141" s="69" t="s">
        <v>135</v>
      </c>
      <c r="C141" s="34"/>
      <c r="D141" s="35"/>
      <c r="E141" s="37"/>
      <c r="F141" s="23"/>
      <c r="G141" s="59"/>
      <c r="H141" s="102"/>
      <c r="I141" s="33"/>
    </row>
    <row r="142" spans="1:9" s="24" customFormat="1" ht="14">
      <c r="A142" s="16"/>
      <c r="B142" s="64"/>
      <c r="C142" s="34"/>
      <c r="D142" s="35"/>
      <c r="E142" s="37"/>
      <c r="F142" s="23"/>
      <c r="G142" s="59"/>
      <c r="H142" s="102"/>
      <c r="I142" s="33"/>
    </row>
    <row r="143" spans="1:9" s="24" customFormat="1" ht="14">
      <c r="A143" s="16"/>
      <c r="B143" s="64" t="s">
        <v>136</v>
      </c>
      <c r="C143" s="34" t="s">
        <v>27</v>
      </c>
      <c r="D143" s="35">
        <v>4</v>
      </c>
      <c r="E143" s="37">
        <v>160</v>
      </c>
      <c r="F143" s="23">
        <f t="shared" ref="F143:F146" si="9">+D143*E143</f>
        <v>640</v>
      </c>
      <c r="G143" s="59">
        <v>0</v>
      </c>
      <c r="H143" s="109">
        <f t="shared" ref="H143:H146" si="10">F143*G143/100</f>
        <v>0</v>
      </c>
      <c r="I143" s="33"/>
    </row>
    <row r="144" spans="1:9" s="24" customFormat="1" ht="14">
      <c r="A144" s="16"/>
      <c r="B144" s="64" t="s">
        <v>137</v>
      </c>
      <c r="C144" s="34" t="s">
        <v>15</v>
      </c>
      <c r="D144" s="35">
        <v>13</v>
      </c>
      <c r="E144" s="37">
        <v>16</v>
      </c>
      <c r="F144" s="23">
        <f t="shared" si="9"/>
        <v>208</v>
      </c>
      <c r="G144" s="59">
        <v>0</v>
      </c>
      <c r="H144" s="109">
        <f t="shared" si="10"/>
        <v>0</v>
      </c>
      <c r="I144" s="33"/>
    </row>
    <row r="145" spans="1:11" s="24" customFormat="1" ht="28">
      <c r="A145" s="16"/>
      <c r="B145" s="64" t="s">
        <v>138</v>
      </c>
      <c r="C145" s="34" t="s">
        <v>15</v>
      </c>
      <c r="D145" s="35">
        <v>72</v>
      </c>
      <c r="E145" s="37">
        <v>36</v>
      </c>
      <c r="F145" s="23">
        <f t="shared" si="9"/>
        <v>2592</v>
      </c>
      <c r="G145" s="59">
        <v>0</v>
      </c>
      <c r="H145" s="109">
        <f t="shared" si="10"/>
        <v>0</v>
      </c>
      <c r="I145" s="33"/>
    </row>
    <row r="146" spans="1:11" s="24" customFormat="1" ht="14">
      <c r="A146" s="16"/>
      <c r="B146" s="64" t="s">
        <v>139</v>
      </c>
      <c r="C146" s="34" t="s">
        <v>15</v>
      </c>
      <c r="D146" s="35">
        <v>55</v>
      </c>
      <c r="E146" s="37">
        <v>32</v>
      </c>
      <c r="F146" s="23">
        <f t="shared" si="9"/>
        <v>1760</v>
      </c>
      <c r="G146" s="59">
        <v>0</v>
      </c>
      <c r="H146" s="109">
        <f t="shared" si="10"/>
        <v>0</v>
      </c>
      <c r="I146" s="33"/>
    </row>
    <row r="147" spans="1:11" s="24" customFormat="1" ht="16">
      <c r="A147" s="16"/>
      <c r="B147" s="64"/>
      <c r="C147" s="34"/>
      <c r="D147" s="35"/>
      <c r="E147" s="79"/>
      <c r="F147" s="70">
        <f>SUM(F143:F146)</f>
        <v>5200</v>
      </c>
      <c r="G147" s="59"/>
      <c r="H147" s="102"/>
      <c r="I147" s="33"/>
    </row>
    <row r="148" spans="1:11" s="24" customFormat="1" ht="28">
      <c r="A148" s="67" t="s">
        <v>134</v>
      </c>
      <c r="B148" s="68" t="s">
        <v>140</v>
      </c>
      <c r="C148" s="34"/>
      <c r="D148" s="35"/>
      <c r="E148" s="37"/>
      <c r="F148" s="23"/>
      <c r="G148" s="59"/>
      <c r="H148" s="102"/>
      <c r="I148" s="33"/>
    </row>
    <row r="149" spans="1:11" s="24" customFormat="1" ht="14">
      <c r="A149" s="16"/>
      <c r="B149" s="64"/>
      <c r="C149" s="34"/>
      <c r="D149" s="35"/>
      <c r="E149" s="37"/>
      <c r="F149" s="23"/>
      <c r="G149" s="59"/>
      <c r="H149" s="102"/>
      <c r="I149" s="33"/>
    </row>
    <row r="150" spans="1:11" s="24" customFormat="1" ht="14">
      <c r="A150" s="16"/>
      <c r="B150" s="64"/>
      <c r="C150" s="34"/>
      <c r="D150" s="35"/>
      <c r="E150" s="37"/>
      <c r="F150" s="23"/>
      <c r="G150" s="59"/>
      <c r="H150" s="102"/>
      <c r="I150" s="33"/>
    </row>
    <row r="151" spans="1:11" s="24" customFormat="1" ht="14">
      <c r="A151" s="16"/>
      <c r="B151" s="64"/>
      <c r="C151" s="34"/>
      <c r="D151" s="35"/>
      <c r="E151" s="37"/>
      <c r="F151" s="23"/>
      <c r="G151" s="59"/>
      <c r="H151" s="102"/>
      <c r="I151" s="33"/>
    </row>
    <row r="152" spans="1:11" ht="14">
      <c r="A152" s="16"/>
      <c r="B152" s="28"/>
      <c r="C152" s="32"/>
      <c r="D152" s="31"/>
      <c r="E152" s="14"/>
      <c r="F152" s="15"/>
      <c r="G152" s="176"/>
      <c r="H152" s="106"/>
      <c r="I152" s="22"/>
      <c r="J152" s="13"/>
      <c r="K152" s="13"/>
    </row>
    <row r="153" spans="1:11" ht="12.75" customHeight="1">
      <c r="A153" s="113" t="s">
        <v>30</v>
      </c>
      <c r="B153" s="114"/>
      <c r="C153" s="114"/>
      <c r="D153" s="115"/>
      <c r="E153" s="66"/>
      <c r="F153" s="6"/>
      <c r="H153" s="107"/>
      <c r="I153" s="22"/>
      <c r="J153" s="13"/>
      <c r="K153" s="13"/>
    </row>
    <row r="154" spans="1:11">
      <c r="A154" s="116"/>
      <c r="B154" s="117"/>
      <c r="C154" s="117"/>
      <c r="D154" s="118"/>
      <c r="E154" s="8" t="s">
        <v>155</v>
      </c>
      <c r="F154" s="11">
        <f>SUM(F2:F138)+F147</f>
        <v>145667.5</v>
      </c>
      <c r="H154" s="110">
        <f>SUM(H4:H151)</f>
        <v>18212.5</v>
      </c>
      <c r="I154" s="21"/>
      <c r="J154" s="13"/>
      <c r="K154" s="13"/>
    </row>
    <row r="155" spans="1:11" s="5" customFormat="1">
      <c r="A155" s="116"/>
      <c r="B155" s="117"/>
      <c r="C155" s="117"/>
      <c r="D155" s="118"/>
      <c r="E155" s="122"/>
      <c r="F155" s="9"/>
      <c r="G155" s="2"/>
      <c r="H155" s="108"/>
      <c r="I155" s="19"/>
    </row>
    <row r="156" spans="1:11" s="5" customFormat="1">
      <c r="A156" s="116"/>
      <c r="B156" s="117"/>
      <c r="C156" s="117"/>
      <c r="D156" s="118"/>
      <c r="E156" s="123"/>
      <c r="F156" s="11"/>
      <c r="G156" s="19"/>
      <c r="H156" s="108"/>
      <c r="I156" s="19"/>
    </row>
    <row r="157" spans="1:11" s="5" customFormat="1">
      <c r="A157" s="116"/>
      <c r="B157" s="117"/>
      <c r="C157" s="117"/>
      <c r="D157" s="118"/>
      <c r="E157" s="8"/>
      <c r="F157" s="9"/>
      <c r="G157" s="19"/>
      <c r="H157" s="108"/>
      <c r="I157" s="19"/>
    </row>
    <row r="158" spans="1:11" s="5" customFormat="1">
      <c r="A158" s="116"/>
      <c r="B158" s="117"/>
      <c r="C158" s="117"/>
      <c r="D158" s="118"/>
      <c r="E158" s="8"/>
      <c r="F158" s="11"/>
      <c r="G158" s="19"/>
      <c r="H158" s="108"/>
      <c r="I158" s="19"/>
    </row>
    <row r="159" spans="1:11">
      <c r="A159" s="119"/>
      <c r="B159" s="120"/>
      <c r="C159" s="120"/>
      <c r="D159" s="121"/>
      <c r="E159" s="10"/>
      <c r="F159" s="25"/>
      <c r="G159" s="19"/>
      <c r="H159" s="106"/>
    </row>
    <row r="160" spans="1:11" ht="14" thickBot="1"/>
    <row r="161" spans="1:8" ht="18">
      <c r="A161" s="156"/>
      <c r="B161" s="157" t="s">
        <v>167</v>
      </c>
      <c r="C161" s="158"/>
      <c r="D161" s="159"/>
      <c r="E161" s="160"/>
      <c r="F161" s="160"/>
      <c r="G161" s="158"/>
      <c r="H161" s="161"/>
    </row>
    <row r="162" spans="1:8" ht="16">
      <c r="A162" s="162" t="s">
        <v>173</v>
      </c>
      <c r="B162" s="154" t="s">
        <v>174</v>
      </c>
      <c r="C162" s="163"/>
      <c r="D162" s="164"/>
      <c r="E162" s="165"/>
      <c r="F162" s="165"/>
      <c r="G162" s="163"/>
      <c r="H162" s="166"/>
    </row>
    <row r="163" spans="1:8" ht="14">
      <c r="A163" s="167"/>
      <c r="B163" s="42" t="s">
        <v>105</v>
      </c>
      <c r="C163" s="34" t="s">
        <v>15</v>
      </c>
      <c r="D163" s="35">
        <v>1495</v>
      </c>
      <c r="E163" s="37">
        <v>22</v>
      </c>
      <c r="F163" s="23">
        <f>+D163*E163</f>
        <v>32890</v>
      </c>
      <c r="G163" s="163">
        <v>100</v>
      </c>
      <c r="H163" s="168">
        <f>F163*G163/100</f>
        <v>32890</v>
      </c>
    </row>
    <row r="164" spans="1:8" s="155" customFormat="1" ht="33" customHeight="1" thickBot="1">
      <c r="A164" s="169"/>
      <c r="B164" s="174" t="s">
        <v>175</v>
      </c>
      <c r="C164" s="170"/>
      <c r="D164" s="171"/>
      <c r="E164" s="170"/>
      <c r="F164" s="172">
        <f>SUM(F163)</f>
        <v>32890</v>
      </c>
      <c r="G164" s="177"/>
      <c r="H164" s="173">
        <f>SUM(H163)</f>
        <v>32890</v>
      </c>
    </row>
    <row r="165" spans="1:8" ht="14" thickBot="1"/>
    <row r="166" spans="1:8" ht="18">
      <c r="A166" s="156"/>
      <c r="B166" s="157" t="s">
        <v>168</v>
      </c>
      <c r="C166" s="158"/>
      <c r="D166" s="159"/>
      <c r="E166" s="160"/>
      <c r="F166" s="160"/>
      <c r="G166" s="158"/>
      <c r="H166" s="161"/>
    </row>
    <row r="167" spans="1:8" ht="14">
      <c r="A167" s="162" t="s">
        <v>173</v>
      </c>
      <c r="B167" s="42" t="s">
        <v>62</v>
      </c>
      <c r="C167" s="34"/>
      <c r="D167" s="35"/>
      <c r="E167" s="37"/>
      <c r="F167" s="23"/>
      <c r="G167" s="163"/>
      <c r="H167" s="166"/>
    </row>
    <row r="168" spans="1:8" ht="14">
      <c r="A168" s="167"/>
      <c r="B168" s="62" t="s">
        <v>106</v>
      </c>
      <c r="C168" s="59" t="s">
        <v>27</v>
      </c>
      <c r="D168" s="58">
        <v>7</v>
      </c>
      <c r="E168" s="37">
        <v>650</v>
      </c>
      <c r="F168" s="23">
        <f>+D168*E168</f>
        <v>4550</v>
      </c>
      <c r="G168" s="163">
        <v>30</v>
      </c>
      <c r="H168" s="168">
        <f>F168*G168/100</f>
        <v>1365</v>
      </c>
    </row>
    <row r="169" spans="1:8" ht="35" customHeight="1" thickBot="1">
      <c r="A169" s="169"/>
      <c r="B169" s="174" t="s">
        <v>176</v>
      </c>
      <c r="C169" s="170"/>
      <c r="D169" s="171"/>
      <c r="E169" s="170"/>
      <c r="F169" s="172">
        <f>SUM(F168)</f>
        <v>4550</v>
      </c>
      <c r="G169" s="177"/>
      <c r="H169" s="173">
        <f>SUM(H168)</f>
        <v>1365</v>
      </c>
    </row>
    <row r="170" spans="1:8" ht="14" thickBot="1"/>
    <row r="171" spans="1:8" ht="18">
      <c r="A171" s="156"/>
      <c r="B171" s="157" t="s">
        <v>169</v>
      </c>
      <c r="C171" s="158"/>
      <c r="D171" s="159"/>
      <c r="E171" s="160"/>
      <c r="F171" s="160"/>
      <c r="G171" s="158"/>
      <c r="H171" s="161"/>
    </row>
    <row r="172" spans="1:8" ht="28">
      <c r="A172" s="178" t="s">
        <v>173</v>
      </c>
      <c r="B172" s="45" t="s">
        <v>130</v>
      </c>
      <c r="C172" s="34"/>
      <c r="D172" s="35"/>
      <c r="E172" s="37"/>
      <c r="F172" s="23"/>
      <c r="G172" s="163"/>
      <c r="H172" s="166"/>
    </row>
    <row r="173" spans="1:8" ht="14">
      <c r="A173" s="167"/>
      <c r="B173" s="43" t="s">
        <v>119</v>
      </c>
      <c r="C173" s="34" t="s">
        <v>15</v>
      </c>
      <c r="D173" s="35">
        <v>400</v>
      </c>
      <c r="E173" s="37">
        <v>42</v>
      </c>
      <c r="F173" s="23">
        <f>+D173*E173</f>
        <v>16800</v>
      </c>
      <c r="G173" s="163">
        <v>20</v>
      </c>
      <c r="H173" s="168">
        <f>F173*G173/100</f>
        <v>3360</v>
      </c>
    </row>
    <row r="174" spans="1:8" ht="31" customHeight="1" thickBot="1">
      <c r="A174" s="169"/>
      <c r="B174" s="174" t="s">
        <v>177</v>
      </c>
      <c r="C174" s="170"/>
      <c r="D174" s="171"/>
      <c r="E174" s="170"/>
      <c r="F174" s="172">
        <f>SUM(F173)</f>
        <v>16800</v>
      </c>
      <c r="G174" s="177"/>
      <c r="H174" s="173">
        <f>SUM(H173)</f>
        <v>3360</v>
      </c>
    </row>
    <row r="175" spans="1:8" ht="14" thickBot="1"/>
    <row r="176" spans="1:8" ht="51" customHeight="1" thickBot="1">
      <c r="A176" s="225" t="s">
        <v>183</v>
      </c>
      <c r="B176" s="226"/>
      <c r="C176" s="226"/>
      <c r="D176" s="226"/>
      <c r="E176" s="226"/>
      <c r="F176" s="227">
        <f>F154+F164+F169+F174</f>
        <v>199907.5</v>
      </c>
      <c r="G176" s="228"/>
      <c r="H176" s="229">
        <f>H154+H164+H169+H174</f>
        <v>55827.5</v>
      </c>
    </row>
    <row r="177" spans="1:8" ht="14">
      <c r="A177" s="230"/>
      <c r="B177" s="231"/>
      <c r="C177" s="231"/>
      <c r="D177" s="231"/>
      <c r="E177" s="231"/>
      <c r="F177" s="232"/>
      <c r="G177" s="233"/>
      <c r="H177" s="232"/>
    </row>
    <row r="178" spans="1:8" ht="14">
      <c r="A178" s="230" t="s">
        <v>184</v>
      </c>
      <c r="B178" s="231"/>
      <c r="C178" s="231"/>
      <c r="D178" s="231"/>
      <c r="E178" s="231"/>
      <c r="F178" s="232">
        <f>SUM(F9:F39)</f>
        <v>56402</v>
      </c>
      <c r="G178" s="233"/>
      <c r="H178" s="232">
        <f>SUM(H9:H39)</f>
        <v>18212.5</v>
      </c>
    </row>
    <row r="179" spans="1:8" ht="14">
      <c r="A179" s="230" t="s">
        <v>185</v>
      </c>
      <c r="B179" s="231"/>
      <c r="C179" s="231"/>
      <c r="D179" s="231"/>
      <c r="E179" s="231"/>
      <c r="F179" s="232">
        <f>SUM(F43:F49)</f>
        <v>26155.5</v>
      </c>
      <c r="G179" s="233"/>
      <c r="H179" s="232">
        <f>SUM(H43:H49)</f>
        <v>0</v>
      </c>
    </row>
    <row r="180" spans="1:8" ht="14">
      <c r="A180" s="230" t="s">
        <v>186</v>
      </c>
      <c r="B180" s="231"/>
      <c r="C180" s="231"/>
      <c r="D180" s="231"/>
      <c r="E180" s="231"/>
      <c r="F180" s="232">
        <f>SUM(F56:F72)+F147+F174</f>
        <v>40961</v>
      </c>
      <c r="G180" s="233"/>
      <c r="H180" s="232">
        <f>SUM(H56:H72)+H147+H174</f>
        <v>3360</v>
      </c>
    </row>
    <row r="181" spans="1:8" ht="14">
      <c r="A181" s="230" t="s">
        <v>187</v>
      </c>
      <c r="B181" s="231"/>
      <c r="C181" s="231"/>
      <c r="D181" s="231"/>
      <c r="E181" s="231"/>
      <c r="F181" s="232">
        <f>SUM(F80:F83)+F169</f>
        <v>11800</v>
      </c>
      <c r="G181" s="233"/>
      <c r="H181" s="232">
        <f>SUM(H80:H83)+H169</f>
        <v>1365</v>
      </c>
    </row>
    <row r="182" spans="1:8" ht="14">
      <c r="A182" s="230" t="s">
        <v>188</v>
      </c>
      <c r="B182" s="231"/>
      <c r="C182" s="231"/>
      <c r="D182" s="231"/>
      <c r="E182" s="231"/>
      <c r="F182" s="232">
        <f>SUM(F87:F115)</f>
        <v>21115</v>
      </c>
      <c r="G182" s="233"/>
      <c r="H182" s="232">
        <f>SUM(H87:H115)</f>
        <v>0</v>
      </c>
    </row>
    <row r="183" spans="1:8" ht="14">
      <c r="A183" s="230" t="s">
        <v>189</v>
      </c>
      <c r="B183" s="231" t="s">
        <v>189</v>
      </c>
      <c r="C183" s="231"/>
      <c r="D183" s="231"/>
      <c r="E183" s="231"/>
      <c r="F183" s="232">
        <f>SUM(F117:F122)</f>
        <v>750</v>
      </c>
      <c r="G183" s="233"/>
      <c r="H183" s="232">
        <f>SUM(H117:H122)</f>
        <v>0</v>
      </c>
    </row>
    <row r="184" spans="1:8" ht="14">
      <c r="A184" s="230" t="s">
        <v>190</v>
      </c>
      <c r="B184" s="231"/>
      <c r="C184" s="231"/>
      <c r="D184" s="231"/>
      <c r="E184" s="231"/>
      <c r="F184" s="232">
        <f>SUM(F125:F138)+F164</f>
        <v>42724</v>
      </c>
      <c r="G184" s="233"/>
      <c r="H184" s="232">
        <f>SUM(H125:H138)+H164</f>
        <v>32890</v>
      </c>
    </row>
    <row r="185" spans="1:8" ht="15" thickBot="1">
      <c r="A185" s="234"/>
      <c r="B185" s="235"/>
      <c r="C185" s="235"/>
      <c r="D185" s="235"/>
      <c r="E185" s="235"/>
      <c r="F185" s="236"/>
      <c r="G185" s="237"/>
      <c r="H185" s="238"/>
    </row>
    <row r="186" spans="1:8">
      <c r="H186" s="224"/>
    </row>
  </sheetData>
  <mergeCells count="12">
    <mergeCell ref="A180:E180"/>
    <mergeCell ref="A181:E181"/>
    <mergeCell ref="A182:E182"/>
    <mergeCell ref="A185:E185"/>
    <mergeCell ref="A183:E183"/>
    <mergeCell ref="A184:E184"/>
    <mergeCell ref="A153:D159"/>
    <mergeCell ref="E155:E156"/>
    <mergeCell ref="A176:E176"/>
    <mergeCell ref="A178:E178"/>
    <mergeCell ref="A179:E179"/>
    <mergeCell ref="A177:E177"/>
  </mergeCells>
  <phoneticPr fontId="0" type="noConversion"/>
  <printOptions horizontalCentered="1"/>
  <pageMargins left="0.39370078740157483" right="0.39370078740157483" top="1.1023622047244095" bottom="1.3779527559055118" header="0.27559055118110237" footer="0.27559055118110237"/>
  <pageSetup paperSize="9" scale="77" fitToHeight="0" orientation="portrait" r:id="rId1"/>
  <headerFooter alignWithMargins="0">
    <oddHeader>&amp;L&amp;8Construction d'une salle de sport au Lycée Mongrand
A PORT DE BOUC (BOUCHES DU RHONE - 13)  
&amp;"Arial,Gras"DPGF du LOT N°05 : CLOISON – DOUBLAGE – FAUX-PLAF. – SOL SPORTIF – CARRELAGE – MENUISERIES INT – PEINTURE&amp;R&amp;8Phase PRO/DCE – 29 mars 2018
P041</oddHeader>
    <oddFooter>&amp;F</oddFooter>
  </headerFooter>
  <rowBreaks count="3" manualBreakCount="3">
    <brk id="39" max="7" man="1"/>
    <brk id="75" max="7" man="1"/>
    <brk id="122" max="7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FACT</vt:lpstr>
      <vt:lpstr>DPGF</vt:lpstr>
      <vt:lpstr>AVENANT1</vt:lpstr>
      <vt:lpstr>AVENANT2</vt:lpstr>
      <vt:lpstr>AVENANT3</vt:lpstr>
      <vt:lpstr>AVN1HT</vt:lpstr>
      <vt:lpstr>BASEHT</vt:lpstr>
      <vt:lpstr>CHANTIER</vt:lpstr>
      <vt:lpstr>CUMULHT</vt:lpstr>
      <vt:lpstr>CUMULRG</vt:lpstr>
      <vt:lpstr>DATE</vt:lpstr>
      <vt:lpstr>FACTUREHT</vt:lpstr>
      <vt:lpstr>DPGF!Impression_des_titres</vt:lpstr>
      <vt:lpstr>LOT</vt:lpstr>
      <vt:lpstr>MARCHEHT</vt:lpstr>
      <vt:lpstr>MARCHEN°</vt:lpstr>
      <vt:lpstr>N_MARCHE</vt:lpstr>
      <vt:lpstr>N°°MARCHE</vt:lpstr>
      <vt:lpstr>N°FACTURE</vt:lpstr>
      <vt:lpstr>N°MARCHE</vt:lpstr>
      <vt:lpstr>RG</vt:lpstr>
      <vt:lpstr>RGCUMUL</vt:lpstr>
      <vt:lpstr>TOTALAV1</vt:lpstr>
      <vt:lpstr>TOTALAV2</vt:lpstr>
      <vt:lpstr>TOTALAV3</vt:lpstr>
      <vt:lpstr>TOTALBASE</vt:lpstr>
      <vt:lpstr>TOTALHTFACTURE</vt:lpstr>
      <vt:lpstr>DPGF!Zone_d_impression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2020-01-29T10:20:17Z</cp:lastPrinted>
  <dcterms:created xsi:type="dcterms:W3CDTF">2003-11-24T17:13:22Z</dcterms:created>
  <dcterms:modified xsi:type="dcterms:W3CDTF">2021-02-01T19:28:16Z</dcterms:modified>
</cp:coreProperties>
</file>