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fnguyen\Work Folders\Documents\TEMP\"/>
    </mc:Choice>
  </mc:AlternateContent>
  <bookViews>
    <workbookView xWindow="0" yWindow="0" windowWidth="23040" windowHeight="9192" tabRatio="825" firstSheet="1" activeTab="3"/>
  </bookViews>
  <sheets>
    <sheet name="Contexte" sheetId="21" r:id="rId1"/>
    <sheet name="Notice" sheetId="90" r:id="rId2"/>
    <sheet name="Compétences" sheetId="85" r:id="rId3"/>
    <sheet name="Problématiques_compétences" sheetId="6" r:id="rId4"/>
    <sheet name="Progression_MS" sheetId="88" r:id="rId5"/>
    <sheet name="Générateur 1" sheetId="103" r:id="rId6"/>
    <sheet name="S11" sheetId="105" r:id="rId7"/>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20" i="6"/>
  <c r="A8" i="105"/>
  <c r="A4" i="105" a="1"/>
  <c r="A4" i="105"/>
  <c r="A7" i="105" l="1"/>
  <c r="A6" i="105"/>
  <c r="A5" i="105"/>
  <c r="AI31" i="88" l="1"/>
  <c r="AH31" i="88"/>
  <c r="AG31" i="88"/>
  <c r="AF31" i="88"/>
  <c r="AE31" i="88"/>
  <c r="AD31" i="88"/>
  <c r="AC31" i="88"/>
  <c r="AB31" i="88"/>
  <c r="AA31" i="88"/>
  <c r="Z31" i="88"/>
  <c r="Y31" i="88"/>
  <c r="X31" i="88"/>
  <c r="W31" i="88"/>
  <c r="V31" i="88"/>
  <c r="U31" i="88"/>
  <c r="T31" i="88"/>
  <c r="S31" i="88"/>
  <c r="R31" i="88"/>
  <c r="Q31" i="88"/>
  <c r="P31" i="88"/>
  <c r="O31" i="88"/>
  <c r="N31" i="88"/>
  <c r="M31" i="88"/>
  <c r="L31" i="88"/>
  <c r="K31" i="88"/>
  <c r="J31" i="88"/>
  <c r="I31" i="88"/>
  <c r="H31" i="88"/>
  <c r="G31" i="88"/>
  <c r="F31" i="88"/>
  <c r="AI30" i="88"/>
  <c r="AH30" i="88"/>
  <c r="AG30" i="88"/>
  <c r="AF30" i="88"/>
  <c r="AE30" i="88"/>
  <c r="AD30" i="88"/>
  <c r="AC30" i="88"/>
  <c r="AB30" i="88"/>
  <c r="AA30" i="88"/>
  <c r="Z30" i="88"/>
  <c r="Y30" i="88"/>
  <c r="X30" i="88"/>
  <c r="W30" i="88"/>
  <c r="V30" i="88"/>
  <c r="U30" i="88"/>
  <c r="T30" i="88"/>
  <c r="S30" i="88"/>
  <c r="R30" i="88"/>
  <c r="Q30" i="88"/>
  <c r="P30" i="88"/>
  <c r="O30" i="88"/>
  <c r="N30" i="88"/>
  <c r="M30" i="88"/>
  <c r="L30" i="88"/>
  <c r="K30" i="88"/>
  <c r="J30" i="88"/>
  <c r="I30" i="88"/>
  <c r="H30" i="88"/>
  <c r="G30" i="88"/>
  <c r="F30" i="88"/>
  <c r="AI29" i="88"/>
  <c r="AH29" i="88"/>
  <c r="AG29" i="88"/>
  <c r="AF29" i="88"/>
  <c r="AE29" i="88"/>
  <c r="AD29" i="88"/>
  <c r="AC29" i="88"/>
  <c r="AB29" i="88"/>
  <c r="AA29" i="88"/>
  <c r="Z29" i="88"/>
  <c r="Y29" i="88"/>
  <c r="X29" i="88"/>
  <c r="W29" i="88"/>
  <c r="V29" i="88"/>
  <c r="U29" i="88"/>
  <c r="T29" i="88"/>
  <c r="S29" i="88"/>
  <c r="R29" i="88"/>
  <c r="Q29" i="88"/>
  <c r="P29" i="88"/>
  <c r="O29" i="88"/>
  <c r="N29" i="88"/>
  <c r="M29" i="88"/>
  <c r="L29" i="88"/>
  <c r="K29" i="88"/>
  <c r="J29" i="88"/>
  <c r="I29" i="88"/>
  <c r="H29" i="88"/>
  <c r="G29" i="88"/>
  <c r="F29" i="88"/>
  <c r="AI28" i="88"/>
  <c r="AH28" i="88"/>
  <c r="AG28" i="88"/>
  <c r="AF28" i="88"/>
  <c r="AE28" i="88"/>
  <c r="AD28" i="88"/>
  <c r="AC28" i="88"/>
  <c r="AB28" i="88"/>
  <c r="AA28" i="88"/>
  <c r="Z28" i="88"/>
  <c r="Y28" i="88"/>
  <c r="X28" i="88"/>
  <c r="W28" i="88"/>
  <c r="V28" i="88"/>
  <c r="U28" i="88"/>
  <c r="T28" i="88"/>
  <c r="S28" i="88"/>
  <c r="R28" i="88"/>
  <c r="Q28" i="88"/>
  <c r="P28" i="88"/>
  <c r="O28" i="88"/>
  <c r="N28" i="88"/>
  <c r="M28" i="88"/>
  <c r="L28" i="88"/>
  <c r="K28" i="88"/>
  <c r="J28" i="88"/>
  <c r="I28" i="88"/>
  <c r="H28" i="88"/>
  <c r="G28" i="88"/>
  <c r="F28" i="88"/>
  <c r="AI27" i="88"/>
  <c r="AH27" i="88"/>
  <c r="AG27" i="88"/>
  <c r="AF27" i="88"/>
  <c r="AE27" i="88"/>
  <c r="AD27" i="88"/>
  <c r="AC27" i="88"/>
  <c r="AB27" i="88"/>
  <c r="AA27" i="88"/>
  <c r="Z27" i="88"/>
  <c r="Y27" i="88"/>
  <c r="X27" i="88"/>
  <c r="W27" i="88"/>
  <c r="V27" i="88"/>
  <c r="U27" i="88"/>
  <c r="T27" i="88"/>
  <c r="S27" i="88"/>
  <c r="R27" i="88"/>
  <c r="Q27" i="88"/>
  <c r="P27" i="88"/>
  <c r="O27" i="88"/>
  <c r="N27" i="88"/>
  <c r="M27" i="88"/>
  <c r="L27" i="88"/>
  <c r="K27" i="88"/>
  <c r="J27" i="88"/>
  <c r="I27" i="88"/>
  <c r="H27" i="88"/>
  <c r="G27" i="88"/>
  <c r="AI26" i="88"/>
  <c r="AH26" i="88"/>
  <c r="AG26" i="88"/>
  <c r="AF26" i="88"/>
  <c r="AE26" i="88"/>
  <c r="AD26" i="88"/>
  <c r="AC26" i="88"/>
  <c r="AB26" i="88"/>
  <c r="AA26" i="88"/>
  <c r="Z26" i="88"/>
  <c r="Y26" i="88"/>
  <c r="X26" i="88"/>
  <c r="W26" i="88"/>
  <c r="V26" i="88"/>
  <c r="U26" i="88"/>
  <c r="T26" i="88"/>
  <c r="S26" i="88"/>
  <c r="R26" i="88"/>
  <c r="Q26" i="88"/>
  <c r="P26" i="88"/>
  <c r="O26" i="88"/>
  <c r="N26" i="88"/>
  <c r="M26" i="88"/>
  <c r="L26" i="88"/>
  <c r="K26" i="88"/>
  <c r="J26" i="88"/>
  <c r="I26" i="88"/>
  <c r="H26" i="88"/>
  <c r="G26" i="88"/>
  <c r="F26" i="88"/>
  <c r="AI25" i="88"/>
  <c r="AH25" i="88"/>
  <c r="AG25" i="88"/>
  <c r="AF25" i="88"/>
  <c r="AE25" i="88"/>
  <c r="AD25" i="88"/>
  <c r="AC25" i="88"/>
  <c r="AB25" i="88"/>
  <c r="AA25" i="88"/>
  <c r="Z25" i="88"/>
  <c r="Y25" i="88"/>
  <c r="X25" i="88"/>
  <c r="W25" i="88"/>
  <c r="V25" i="88"/>
  <c r="U25" i="88"/>
  <c r="T25" i="88"/>
  <c r="S25" i="88"/>
  <c r="R25" i="88"/>
  <c r="Q25" i="88"/>
  <c r="P25" i="88"/>
  <c r="O25" i="88"/>
  <c r="N25" i="88"/>
  <c r="M25" i="88"/>
  <c r="L25" i="88"/>
  <c r="K25" i="88"/>
  <c r="J25" i="88"/>
  <c r="I25" i="88"/>
  <c r="H25" i="88"/>
  <c r="G25" i="88"/>
  <c r="F25" i="88"/>
  <c r="AI24" i="88"/>
  <c r="AH24" i="88"/>
  <c r="AG24" i="88"/>
  <c r="AF24" i="88"/>
  <c r="AE24" i="88"/>
  <c r="AD24" i="88"/>
  <c r="AC24" i="88"/>
  <c r="AB24" i="88"/>
  <c r="AA24" i="88"/>
  <c r="Z24" i="88"/>
  <c r="Y24" i="88"/>
  <c r="X24" i="88"/>
  <c r="W24" i="88"/>
  <c r="V24" i="88"/>
  <c r="U24" i="88"/>
  <c r="T24" i="88"/>
  <c r="S24" i="88"/>
  <c r="R24" i="88"/>
  <c r="Q24" i="88"/>
  <c r="P24" i="88"/>
  <c r="O24" i="88"/>
  <c r="N24" i="88"/>
  <c r="M24" i="88"/>
  <c r="L24" i="88"/>
  <c r="K24" i="88"/>
  <c r="J24" i="88"/>
  <c r="I24" i="88"/>
  <c r="H24" i="88"/>
  <c r="G24" i="88"/>
  <c r="F24" i="88"/>
  <c r="AI23" i="88"/>
  <c r="AH23" i="88"/>
  <c r="AG23" i="88"/>
  <c r="AF23" i="88"/>
  <c r="AE23" i="88"/>
  <c r="AD23" i="88"/>
  <c r="AC23" i="88"/>
  <c r="AB23" i="88"/>
  <c r="AA23" i="88"/>
  <c r="Z23" i="88"/>
  <c r="Y23" i="88"/>
  <c r="X23" i="88"/>
  <c r="W23" i="88"/>
  <c r="V23" i="88"/>
  <c r="U23" i="88"/>
  <c r="T23" i="88"/>
  <c r="S23" i="88"/>
  <c r="R23" i="88"/>
  <c r="Q23" i="88"/>
  <c r="P23" i="88"/>
  <c r="O23" i="88"/>
  <c r="N23" i="88"/>
  <c r="M23" i="88"/>
  <c r="L23" i="88"/>
  <c r="K23" i="88"/>
  <c r="J23" i="88"/>
  <c r="I23" i="88"/>
  <c r="H23" i="88"/>
  <c r="G23" i="88"/>
  <c r="F23" i="88"/>
  <c r="AI22" i="88"/>
  <c r="AH22" i="88"/>
  <c r="AG22" i="88"/>
  <c r="AF22" i="88"/>
  <c r="AE22" i="88"/>
  <c r="AD22" i="88"/>
  <c r="AC22" i="88"/>
  <c r="AB22" i="88"/>
  <c r="AA22" i="88"/>
  <c r="Z22" i="88"/>
  <c r="Y22" i="88"/>
  <c r="X22" i="88"/>
  <c r="W22" i="88"/>
  <c r="V22" i="88"/>
  <c r="U22" i="88"/>
  <c r="T22" i="88"/>
  <c r="S22" i="88"/>
  <c r="R22" i="88"/>
  <c r="Q22" i="88"/>
  <c r="P22" i="88"/>
  <c r="O22" i="88"/>
  <c r="N22" i="88"/>
  <c r="M22" i="88"/>
  <c r="L22" i="88"/>
  <c r="K22" i="88"/>
  <c r="J22" i="88"/>
  <c r="I22" i="88"/>
  <c r="H22" i="88"/>
  <c r="G22" i="88"/>
  <c r="F22" i="88"/>
  <c r="AI21" i="88"/>
  <c r="AH21" i="88"/>
  <c r="AG21" i="88"/>
  <c r="AF21" i="88"/>
  <c r="AE21" i="88"/>
  <c r="AD21" i="88"/>
  <c r="AC21" i="88"/>
  <c r="AB21" i="88"/>
  <c r="AA21" i="88"/>
  <c r="Z21" i="88"/>
  <c r="Y21" i="88"/>
  <c r="X21" i="88"/>
  <c r="W21" i="88"/>
  <c r="V21" i="88"/>
  <c r="U21" i="88"/>
  <c r="T21" i="88"/>
  <c r="S21" i="88"/>
  <c r="R21" i="88"/>
  <c r="Q21" i="88"/>
  <c r="P21" i="88"/>
  <c r="O21" i="88"/>
  <c r="N21" i="88"/>
  <c r="M21" i="88"/>
  <c r="L21" i="88"/>
  <c r="K21" i="88"/>
  <c r="J21" i="88"/>
  <c r="I21" i="88"/>
  <c r="H21" i="88"/>
  <c r="G21" i="88"/>
  <c r="F21" i="88"/>
  <c r="AI20" i="88"/>
  <c r="AH20" i="88"/>
  <c r="AG20" i="88"/>
  <c r="AF20" i="88"/>
  <c r="AE20" i="88"/>
  <c r="AD20" i="88"/>
  <c r="AC20" i="88"/>
  <c r="AB20" i="88"/>
  <c r="AA20" i="88"/>
  <c r="Z20" i="88"/>
  <c r="Y20" i="88"/>
  <c r="X20" i="88"/>
  <c r="W20" i="88"/>
  <c r="V20" i="88"/>
  <c r="U20" i="88"/>
  <c r="T20" i="88"/>
  <c r="S20" i="88"/>
  <c r="R20" i="88"/>
  <c r="Q20" i="88"/>
  <c r="P20" i="88"/>
  <c r="O20" i="88"/>
  <c r="N20" i="88"/>
  <c r="M20" i="88"/>
  <c r="L20" i="88"/>
  <c r="K20" i="88"/>
  <c r="J20" i="88"/>
  <c r="I20" i="88"/>
  <c r="H20" i="88"/>
  <c r="G20" i="88"/>
  <c r="F20" i="88"/>
  <c r="AI19" i="88"/>
  <c r="AH19" i="88"/>
  <c r="AG19" i="88"/>
  <c r="AF19" i="88"/>
  <c r="AE19" i="88"/>
  <c r="AD19" i="88"/>
  <c r="AC19" i="88"/>
  <c r="AB19" i="88"/>
  <c r="AA19" i="88"/>
  <c r="Z19" i="88"/>
  <c r="Y19" i="88"/>
  <c r="X19" i="88"/>
  <c r="W19" i="88"/>
  <c r="V19" i="88"/>
  <c r="U19" i="88"/>
  <c r="T19" i="88"/>
  <c r="S19" i="88"/>
  <c r="R19" i="88"/>
  <c r="Q19" i="88"/>
  <c r="P19" i="88"/>
  <c r="O19" i="88"/>
  <c r="N19" i="88"/>
  <c r="M19" i="88"/>
  <c r="L19" i="88"/>
  <c r="K19" i="88"/>
  <c r="J19" i="88"/>
  <c r="I19" i="88"/>
  <c r="H19" i="88"/>
  <c r="G19" i="88"/>
  <c r="F19" i="88"/>
  <c r="AI18" i="88"/>
  <c r="AH18" i="88"/>
  <c r="AG18" i="88"/>
  <c r="AF18" i="88"/>
  <c r="AE18" i="88"/>
  <c r="AD18" i="88"/>
  <c r="AC18" i="88"/>
  <c r="AB18" i="88"/>
  <c r="AA18" i="88"/>
  <c r="Z18" i="88"/>
  <c r="Y18" i="88"/>
  <c r="X18" i="88"/>
  <c r="W18" i="88"/>
  <c r="V18" i="88"/>
  <c r="U18" i="88"/>
  <c r="T18" i="88"/>
  <c r="S18" i="88"/>
  <c r="R18" i="88"/>
  <c r="Q18" i="88"/>
  <c r="P18" i="88"/>
  <c r="O18" i="88"/>
  <c r="N18" i="88"/>
  <c r="M18" i="88"/>
  <c r="L18" i="88"/>
  <c r="K18" i="88"/>
  <c r="J18" i="88"/>
  <c r="I18" i="88"/>
  <c r="H18" i="88"/>
  <c r="G18" i="88"/>
  <c r="F18" i="88"/>
  <c r="AI17" i="88"/>
  <c r="AH17" i="88"/>
  <c r="AG17" i="88"/>
  <c r="AF17" i="88"/>
  <c r="AE17" i="88"/>
  <c r="AD17" i="88"/>
  <c r="AC17" i="88"/>
  <c r="AB17" i="88"/>
  <c r="AA17" i="88"/>
  <c r="Z17" i="88"/>
  <c r="Y17" i="88"/>
  <c r="X17" i="88"/>
  <c r="W17" i="88"/>
  <c r="V17" i="88"/>
  <c r="U17" i="88"/>
  <c r="T17" i="88"/>
  <c r="S17" i="88"/>
  <c r="R17" i="88"/>
  <c r="Q17" i="88"/>
  <c r="P17" i="88"/>
  <c r="O17" i="88"/>
  <c r="N17" i="88"/>
  <c r="M17" i="88"/>
  <c r="L17" i="88"/>
  <c r="K17" i="88"/>
  <c r="J17" i="88"/>
  <c r="I17" i="88"/>
  <c r="H17" i="88"/>
  <c r="G17" i="88"/>
  <c r="F17" i="88"/>
  <c r="AI16" i="88"/>
  <c r="AH16" i="88"/>
  <c r="AG16" i="88"/>
  <c r="AF16" i="88"/>
  <c r="AE16" i="88"/>
  <c r="AD16" i="88"/>
  <c r="AC16" i="88"/>
  <c r="AB16" i="88"/>
  <c r="AA16" i="88"/>
  <c r="Z16" i="88"/>
  <c r="Y16" i="88"/>
  <c r="X16" i="88"/>
  <c r="W16" i="88"/>
  <c r="V16" i="88"/>
  <c r="U16" i="88"/>
  <c r="T16" i="88"/>
  <c r="S16" i="88"/>
  <c r="R16" i="88"/>
  <c r="Q16" i="88"/>
  <c r="P16" i="88"/>
  <c r="O16" i="88"/>
  <c r="N16" i="88"/>
  <c r="M16" i="88"/>
  <c r="L16" i="88"/>
  <c r="K16" i="88"/>
  <c r="J16" i="88"/>
  <c r="I16" i="88"/>
  <c r="H16" i="88"/>
  <c r="G16" i="88"/>
  <c r="F16" i="88"/>
  <c r="AI15" i="88"/>
  <c r="AH15" i="88"/>
  <c r="AG15" i="88"/>
  <c r="AF15" i="88"/>
  <c r="AE15" i="88"/>
  <c r="AD15" i="88"/>
  <c r="AC15" i="88"/>
  <c r="AB15" i="88"/>
  <c r="AA15" i="88"/>
  <c r="Z15" i="88"/>
  <c r="Y15" i="88"/>
  <c r="X15" i="88"/>
  <c r="W15" i="88"/>
  <c r="V15" i="88"/>
  <c r="U15" i="88"/>
  <c r="T15" i="88"/>
  <c r="S15" i="88"/>
  <c r="R15" i="88"/>
  <c r="Q15" i="88"/>
  <c r="P15" i="88"/>
  <c r="O15" i="88"/>
  <c r="N15" i="88"/>
  <c r="M15" i="88"/>
  <c r="L15" i="88"/>
  <c r="K15" i="88"/>
  <c r="J15" i="88"/>
  <c r="I15" i="88"/>
  <c r="H15" i="88"/>
  <c r="G15" i="88"/>
  <c r="F15" i="88"/>
  <c r="AI14" i="88"/>
  <c r="AH14" i="88"/>
  <c r="AG14" i="88"/>
  <c r="AF14" i="88"/>
  <c r="AE14" i="88"/>
  <c r="AD14" i="88"/>
  <c r="AC14" i="88"/>
  <c r="AB14" i="88"/>
  <c r="AA14" i="88"/>
  <c r="Z14" i="88"/>
  <c r="Y14" i="88"/>
  <c r="X14" i="88"/>
  <c r="W14" i="88"/>
  <c r="V14" i="88"/>
  <c r="U14" i="88"/>
  <c r="T14" i="88"/>
  <c r="S14" i="88"/>
  <c r="R14" i="88"/>
  <c r="Q14" i="88"/>
  <c r="P14" i="88"/>
  <c r="O14" i="88"/>
  <c r="N14" i="88"/>
  <c r="M14" i="88"/>
  <c r="L14" i="88"/>
  <c r="K14" i="88"/>
  <c r="J14" i="88"/>
  <c r="I14" i="88"/>
  <c r="H14" i="88"/>
  <c r="G14" i="88"/>
  <c r="F14" i="88"/>
  <c r="AI13" i="88"/>
  <c r="AH13" i="88"/>
  <c r="AG13" i="88"/>
  <c r="AF13" i="88"/>
  <c r="AE13" i="88"/>
  <c r="AD13" i="88"/>
  <c r="AC13" i="88"/>
  <c r="AB13" i="88"/>
  <c r="AA13" i="88"/>
  <c r="Z13" i="88"/>
  <c r="Y13" i="88"/>
  <c r="X13" i="88"/>
  <c r="W13" i="88"/>
  <c r="V13" i="88"/>
  <c r="U13" i="88"/>
  <c r="T13" i="88"/>
  <c r="S13" i="88"/>
  <c r="R13" i="88"/>
  <c r="Q13" i="88"/>
  <c r="P13" i="88"/>
  <c r="O13" i="88"/>
  <c r="N13" i="88"/>
  <c r="M13" i="88"/>
  <c r="L13" i="88"/>
  <c r="K13" i="88"/>
  <c r="J13" i="88"/>
  <c r="I13" i="88"/>
  <c r="H13" i="88"/>
  <c r="G13" i="88"/>
  <c r="F13" i="88"/>
  <c r="AI12" i="88"/>
  <c r="AH12" i="88"/>
  <c r="AG12" i="88"/>
  <c r="AF12" i="88"/>
  <c r="AE12" i="88"/>
  <c r="AD12" i="88"/>
  <c r="AC12" i="88"/>
  <c r="AB12" i="88"/>
  <c r="AA12" i="88"/>
  <c r="Z12" i="88"/>
  <c r="Y12" i="88"/>
  <c r="X12" i="88"/>
  <c r="W12" i="88"/>
  <c r="V12" i="88"/>
  <c r="U12" i="88"/>
  <c r="T12" i="88"/>
  <c r="S12" i="88"/>
  <c r="R12" i="88"/>
  <c r="Q12" i="88"/>
  <c r="P12" i="88"/>
  <c r="O12" i="88"/>
  <c r="N12" i="88"/>
  <c r="M12" i="88"/>
  <c r="L12" i="88"/>
  <c r="K12" i="88"/>
  <c r="J12" i="88"/>
  <c r="I12" i="88"/>
  <c r="H12" i="88"/>
  <c r="G12" i="88"/>
  <c r="F12" i="88"/>
  <c r="AI11" i="88"/>
  <c r="AH11" i="88"/>
  <c r="AG11" i="88"/>
  <c r="AF11" i="88"/>
  <c r="AE11" i="88"/>
  <c r="AD11" i="88"/>
  <c r="AC11" i="88"/>
  <c r="AB11" i="88"/>
  <c r="AA11" i="88"/>
  <c r="Z11" i="88"/>
  <c r="Y11" i="88"/>
  <c r="X11" i="88"/>
  <c r="W11" i="88"/>
  <c r="V11" i="88"/>
  <c r="U11" i="88"/>
  <c r="T11" i="88"/>
  <c r="S11" i="88"/>
  <c r="R11" i="88"/>
  <c r="Q11" i="88"/>
  <c r="P11" i="88"/>
  <c r="O11" i="88"/>
  <c r="N11" i="88"/>
  <c r="M11" i="88"/>
  <c r="L11" i="88"/>
  <c r="K11" i="88"/>
  <c r="J11" i="88"/>
  <c r="I11" i="88"/>
  <c r="H11" i="88"/>
  <c r="G11" i="88"/>
  <c r="F11" i="88"/>
  <c r="AI10" i="88"/>
  <c r="AH10" i="88"/>
  <c r="AG10" i="88"/>
  <c r="AF10" i="88"/>
  <c r="AE10" i="88"/>
  <c r="AD10" i="88"/>
  <c r="AC10" i="88"/>
  <c r="AB10" i="88"/>
  <c r="AA10" i="88"/>
  <c r="Z10" i="88"/>
  <c r="Y10" i="88"/>
  <c r="X10" i="88"/>
  <c r="W10" i="88"/>
  <c r="V10" i="88"/>
  <c r="U10" i="88"/>
  <c r="T10" i="88"/>
  <c r="S10" i="88"/>
  <c r="R10" i="88"/>
  <c r="Q10" i="88"/>
  <c r="P10" i="88"/>
  <c r="O10" i="88"/>
  <c r="N10" i="88"/>
  <c r="M10" i="88"/>
  <c r="L10" i="88"/>
  <c r="K10" i="88"/>
  <c r="J10" i="88"/>
  <c r="I10" i="88"/>
  <c r="H10" i="88"/>
  <c r="G10" i="88"/>
  <c r="F10" i="88"/>
  <c r="AI9" i="88"/>
  <c r="AH9" i="88"/>
  <c r="AG9" i="88"/>
  <c r="AF9" i="88"/>
  <c r="AE9" i="88"/>
  <c r="AD9" i="88"/>
  <c r="AC9" i="88"/>
  <c r="AB9" i="88"/>
  <c r="AA9" i="88"/>
  <c r="Z9" i="88"/>
  <c r="Y9" i="88"/>
  <c r="X9" i="88"/>
  <c r="W9" i="88"/>
  <c r="V9" i="88"/>
  <c r="U9" i="88"/>
  <c r="T9" i="88"/>
  <c r="S9" i="88"/>
  <c r="R9" i="88"/>
  <c r="Q9" i="88"/>
  <c r="P9" i="88"/>
  <c r="O9" i="88"/>
  <c r="N9" i="88"/>
  <c r="M9" i="88"/>
  <c r="L9" i="88"/>
  <c r="K9" i="88"/>
  <c r="J9" i="88"/>
  <c r="I9" i="88"/>
  <c r="H9" i="88"/>
  <c r="G9" i="88"/>
  <c r="F9" i="88"/>
  <c r="AI8" i="88"/>
  <c r="AH8" i="88"/>
  <c r="AG8" i="88"/>
  <c r="AF8" i="88"/>
  <c r="AE8" i="88"/>
  <c r="AD8" i="88"/>
  <c r="AC8" i="88"/>
  <c r="AB8" i="88"/>
  <c r="AA8" i="88"/>
  <c r="Z8" i="88"/>
  <c r="Y8" i="88"/>
  <c r="X8" i="88"/>
  <c r="W8" i="88"/>
  <c r="V8" i="88"/>
  <c r="U8" i="88"/>
  <c r="T8" i="88"/>
  <c r="S8" i="88"/>
  <c r="R8" i="88"/>
  <c r="Q8" i="88"/>
  <c r="P8" i="88"/>
  <c r="O8" i="88"/>
  <c r="N8" i="88"/>
  <c r="M8" i="88"/>
  <c r="L8" i="88"/>
  <c r="K8" i="88"/>
  <c r="J8" i="88"/>
  <c r="I8" i="88"/>
  <c r="H8" i="88"/>
  <c r="G8" i="88"/>
  <c r="F8" i="88"/>
  <c r="F27" i="88"/>
  <c r="D28" i="88"/>
  <c r="D29" i="88"/>
  <c r="D30" i="88"/>
  <c r="D31" i="88"/>
  <c r="D27" i="88"/>
  <c r="Y3" i="6"/>
  <c r="Z3" i="6"/>
  <c r="AA3" i="6"/>
  <c r="AB3" i="6"/>
  <c r="AC3" i="6"/>
  <c r="AC2" i="6"/>
  <c r="AB2" i="6"/>
  <c r="AA2" i="6"/>
  <c r="Z2" i="6"/>
  <c r="Y2" i="6"/>
  <c r="AC1" i="6"/>
  <c r="AB1" i="6"/>
  <c r="AA1" i="6"/>
  <c r="Z1" i="6"/>
  <c r="Y1" i="6"/>
  <c r="K2" i="105"/>
  <c r="B2" i="105" a="1"/>
  <c r="B2" i="105" s="1"/>
  <c r="X1" i="6"/>
  <c r="X2" i="6"/>
  <c r="X3" i="6"/>
  <c r="W2" i="6"/>
  <c r="V2" i="6"/>
  <c r="U2" i="6"/>
  <c r="T2" i="6"/>
  <c r="S2" i="6"/>
  <c r="R2" i="6"/>
  <c r="Q2" i="6"/>
  <c r="P2" i="6"/>
  <c r="O2" i="6"/>
  <c r="N2" i="6"/>
  <c r="M2" i="6"/>
  <c r="L2" i="6"/>
  <c r="W1" i="6"/>
  <c r="V1" i="6"/>
  <c r="U1" i="6"/>
  <c r="T1" i="6"/>
  <c r="S1" i="6"/>
  <c r="R1" i="6"/>
  <c r="Q1" i="6"/>
  <c r="P1" i="6"/>
  <c r="O1" i="6"/>
  <c r="N1" i="6"/>
  <c r="M1" i="6"/>
  <c r="L1" i="6"/>
  <c r="G2" i="6"/>
  <c r="H2" i="6"/>
  <c r="I2" i="6"/>
  <c r="J2" i="6"/>
  <c r="K2" i="6"/>
  <c r="M3" i="6"/>
  <c r="N3" i="6"/>
  <c r="O3" i="6"/>
  <c r="P3" i="6"/>
  <c r="Q3" i="6"/>
  <c r="R3" i="6"/>
  <c r="S3" i="6"/>
  <c r="T3" i="6"/>
  <c r="U3" i="6"/>
  <c r="V3" i="6"/>
  <c r="W3" i="6"/>
  <c r="D9" i="88"/>
  <c r="D10" i="88"/>
  <c r="D11" i="88"/>
  <c r="D12" i="88"/>
  <c r="D13" i="88"/>
  <c r="D14" i="88"/>
  <c r="D15" i="88"/>
  <c r="D16" i="88"/>
  <c r="D17" i="88"/>
  <c r="D18" i="88"/>
  <c r="D19" i="88"/>
  <c r="D20" i="88"/>
  <c r="D21" i="88"/>
  <c r="D22" i="88"/>
  <c r="D23" i="88"/>
  <c r="D24" i="88"/>
  <c r="D25" i="88"/>
  <c r="D26" i="88"/>
  <c r="C10" i="88"/>
  <c r="C11" i="88"/>
  <c r="C12" i="88"/>
  <c r="C13" i="88"/>
  <c r="C14" i="88"/>
  <c r="C15" i="88"/>
  <c r="C16" i="88"/>
  <c r="C17" i="88"/>
  <c r="C18" i="88"/>
  <c r="C19" i="88"/>
  <c r="C20" i="88"/>
  <c r="C21" i="88"/>
  <c r="C22" i="88"/>
  <c r="C23" i="88"/>
  <c r="C24" i="88"/>
  <c r="C25" i="88"/>
  <c r="C26" i="88"/>
  <c r="C9" i="88"/>
  <c r="C8" i="88"/>
  <c r="F2" i="6"/>
  <c r="K1" i="6"/>
  <c r="J1" i="6"/>
  <c r="D8" i="88"/>
  <c r="I1" i="6"/>
  <c r="H1" i="6"/>
  <c r="G1" i="6"/>
  <c r="F1" i="6"/>
  <c r="K2" i="103"/>
  <c r="B2" i="103" a="1"/>
  <c r="B2" i="103" s="1"/>
  <c r="AI3" i="88"/>
  <c r="AH3" i="88"/>
  <c r="AG3" i="88"/>
  <c r="AF3" i="88"/>
  <c r="AE3" i="88"/>
  <c r="AD3" i="88"/>
  <c r="AC3" i="88"/>
  <c r="AB3" i="88"/>
  <c r="AA3" i="88"/>
  <c r="Z3" i="88"/>
  <c r="Y3" i="88"/>
  <c r="X3" i="88"/>
  <c r="W3" i="88"/>
  <c r="V3" i="88"/>
  <c r="U3" i="88"/>
  <c r="T3" i="88"/>
  <c r="S3" i="88"/>
  <c r="R3" i="88"/>
  <c r="Q3" i="88"/>
  <c r="P3" i="88"/>
  <c r="O3" i="88"/>
  <c r="N3" i="88"/>
  <c r="M3" i="88"/>
  <c r="L3" i="88"/>
  <c r="K3" i="88"/>
  <c r="J3" i="88"/>
  <c r="I3" i="88"/>
  <c r="H3" i="88"/>
  <c r="G3" i="88"/>
  <c r="F3" i="88"/>
  <c r="AI2" i="88"/>
  <c r="AH2" i="88"/>
  <c r="AG2" i="88"/>
  <c r="AF2" i="88"/>
  <c r="AE2" i="88"/>
  <c r="AD2" i="88"/>
  <c r="AC2" i="88"/>
  <c r="AB2" i="88"/>
  <c r="AA2" i="88"/>
  <c r="Z2" i="88"/>
  <c r="Y2" i="88"/>
  <c r="X2" i="88"/>
  <c r="W2" i="88"/>
  <c r="V2" i="88"/>
  <c r="U2" i="88"/>
  <c r="T2" i="88"/>
  <c r="S2" i="88"/>
  <c r="R2" i="88"/>
  <c r="Q2" i="88"/>
  <c r="P2" i="88"/>
  <c r="O2" i="88"/>
  <c r="N2" i="88"/>
  <c r="M2" i="88"/>
  <c r="L2" i="88"/>
  <c r="K2" i="88"/>
  <c r="J2" i="88"/>
  <c r="I2" i="88"/>
  <c r="H2" i="88"/>
  <c r="G2" i="88"/>
  <c r="F2" i="88"/>
  <c r="E19" i="6"/>
  <c r="E18" i="6"/>
  <c r="E17" i="6"/>
  <c r="E16" i="6"/>
  <c r="E15" i="6"/>
  <c r="E14" i="6"/>
  <c r="E13" i="6"/>
  <c r="E12" i="6"/>
  <c r="E11" i="6"/>
  <c r="E10" i="6"/>
  <c r="E9" i="6"/>
  <c r="E8" i="6"/>
  <c r="E7" i="6"/>
  <c r="E6" i="6"/>
  <c r="E5" i="6"/>
  <c r="E4" i="6"/>
  <c r="L3" i="6"/>
  <c r="K3" i="6"/>
  <c r="J3" i="6"/>
  <c r="I3" i="6"/>
  <c r="H3" i="6"/>
  <c r="G3" i="6"/>
  <c r="F3" i="6"/>
  <c r="A6" i="103" a="1"/>
  <c r="A4" i="103" a="1"/>
  <c r="A12" i="103" a="1"/>
  <c r="A10" i="103" a="1"/>
  <c r="A8" i="103" a="1"/>
  <c r="B4" i="105" l="1"/>
  <c r="K4" i="105"/>
  <c r="E21" i="88"/>
  <c r="E23" i="88"/>
  <c r="E26" i="88"/>
  <c r="E29" i="88"/>
  <c r="E11" i="88"/>
  <c r="E24" i="88"/>
  <c r="E17" i="88"/>
  <c r="E19" i="88"/>
  <c r="E27" i="88"/>
  <c r="E10" i="88"/>
  <c r="E14" i="88"/>
  <c r="E18" i="88"/>
  <c r="E8" i="88"/>
  <c r="E16" i="88"/>
  <c r="E20" i="88"/>
  <c r="E9" i="88"/>
  <c r="E13" i="88"/>
  <c r="E15" i="88"/>
  <c r="E22" i="88"/>
  <c r="E30" i="88"/>
  <c r="E12" i="88"/>
  <c r="E25" i="88"/>
  <c r="E28" i="88"/>
  <c r="E31" i="88"/>
  <c r="A4" i="103"/>
  <c r="A10" i="103"/>
  <c r="A12" i="103"/>
  <c r="A8" i="103"/>
  <c r="A6" i="103"/>
  <c r="B5" i="105" l="1"/>
  <c r="K5" i="105"/>
  <c r="B8" i="105"/>
  <c r="K8" i="105"/>
  <c r="B8" i="103"/>
  <c r="K8" i="103"/>
  <c r="B6" i="103"/>
  <c r="K6" i="103"/>
  <c r="B7" i="105"/>
  <c r="K7" i="105"/>
  <c r="K12" i="103"/>
  <c r="B12" i="103"/>
  <c r="K10" i="103"/>
  <c r="B10" i="103"/>
  <c r="B6" i="105"/>
  <c r="K6" i="105"/>
  <c r="K4" i="103"/>
  <c r="B4" i="10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<sst xmlns="http://schemas.openxmlformats.org/spreadsheetml/2006/main" count="479" uniqueCount="309">
  <si>
    <t>Repère séquence</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</si>
  <si>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</si>
  <si>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</si>
  <si>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</si>
  <si>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</si>
  <si>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</si>
  <si>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</si>
  <si>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</si>
  <si>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</si>
  <si>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</si>
  <si>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</si>
  <si>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</si>
  <si>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</si>
  <si>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</si>
  <si>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</si>
  <si>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</si>
  <si>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</si>
  <si>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</si>
  <si>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</si>
  <si>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</si>
  <si>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</si>
  <si>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</si>
  <si>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</si>
  <si>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</si>
  <si>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</si>
  <si>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</si>
  <si>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</si>
  <si>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</si>
  <si>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</si>
  <si>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</si>
  <si>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</si>
  <si>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Thème de séquence</t>
  </si>
  <si>
    <t>Nombre de compétences développées</t>
  </si>
  <si>
    <t>Présentation de la séquence</t>
  </si>
  <si>
    <t>Situation déclenchante possible</t>
  </si>
  <si>
    <t>Proposition de déroulé</t>
  </si>
  <si>
    <t>Question directrice</t>
  </si>
  <si>
    <t>Conclusion / bilan</t>
  </si>
  <si>
    <t>Démarche pédagogique</t>
  </si>
  <si>
    <t>Répartition sur le cycle</t>
  </si>
  <si>
    <t>Chronologie dans la progression</t>
  </si>
  <si>
    <t xml:space="preserve">Progression du cycle </t>
  </si>
  <si>
    <t>Axes du projet d'établissement visés par la discipline</t>
  </si>
  <si>
    <t>Contexte de l'établissement</t>
  </si>
  <si>
    <t xml:space="preserve">Axe 1 </t>
  </si>
  <si>
    <t>Présentation des onglets</t>
  </si>
  <si>
    <t xml:space="preserve">Programme </t>
  </si>
  <si>
    <t>Nombre de séquences où la compétence est travaillée</t>
  </si>
  <si>
    <t>Problématiques-compétences</t>
  </si>
  <si>
    <t xml:space="preserve">Méthodologie </t>
  </si>
  <si>
    <t>Axe 2</t>
  </si>
  <si>
    <t>Durée</t>
  </si>
  <si>
    <t>Niveau de classe</t>
  </si>
  <si>
    <t>Nom - Prénom</t>
  </si>
  <si>
    <t>Discipline(s) associée(s)</t>
  </si>
  <si>
    <t xml:space="preserve">Ressources </t>
  </si>
  <si>
    <t>Nombre d'itérations de la compétence</t>
  </si>
  <si>
    <t>Connaissances</t>
  </si>
  <si>
    <t xml:space="preserve">Problématique </t>
  </si>
  <si>
    <t>Éléments pour la synthèse de la séquence (objectifs)</t>
  </si>
  <si>
    <t>Piste d'évaluation</t>
  </si>
  <si>
    <t>Séquences en attente de placement</t>
  </si>
  <si>
    <t>Contexte de l'enseignement</t>
  </si>
  <si>
    <t>Cet onglet permet de croiser les problématiques avec les compétences.</t>
  </si>
  <si>
    <t>La colonne A propose une liste non exhaustive de thèmes.</t>
  </si>
  <si>
    <t>Remarque : un projet commence toujours par une problématique.</t>
  </si>
  <si>
    <t>La colonne E indique automatiquement le nombre de compétences travaillées.</t>
  </si>
  <si>
    <t>La ligne 3 indique automatiquement le nombre de séquences pendant lesquelles la compétence est travaillée.</t>
  </si>
  <si>
    <t>La ligne 4 précise la chronologie des séquences sur le cycle.</t>
  </si>
  <si>
    <t>3) construire la progression en déplaçant les étiquettes de la colonne C vers la colonne D ;</t>
  </si>
  <si>
    <r>
      <t xml:space="preserve">5) sinon retourner dans l'onglet </t>
    </r>
    <r>
      <rPr>
        <i/>
        <sz val="11"/>
        <color rgb="FF000000"/>
        <rFont val="Calibri"/>
        <family val="2"/>
      </rPr>
      <t>Problématiques_compétences</t>
    </r>
    <r>
      <rPr>
        <sz val="11"/>
        <color rgb="FF000000"/>
        <rFont val="Calibri"/>
        <family val="2"/>
      </rPr>
      <t xml:space="preserve"> et choisir une autre problématique ou modifier les compétences travaillées d'une problématique.</t>
    </r>
  </si>
  <si>
    <t>La colonne D reçoit les étiquettes de séquence. C'est cette colonne qui sera à l'origine de la création de la chronologie de la progression.</t>
  </si>
  <si>
    <t xml:space="preserve">Pour générer les séquences d'une progression pédagogique : </t>
  </si>
  <si>
    <t>2) renommer l'onglet de la feuille ainsi créée du numéro de la séquence (par exemple S4) (double-cliquer sur l'onglet pour modifier son nom) ;</t>
  </si>
  <si>
    <t>3) saisir son numéro dans les cellules A1-2, ici S4. Les cellules bleutées se remplissent automatiquement ;</t>
  </si>
  <si>
    <t>4) compléter manuellement la fiche séquence (zone blanche) pour décrire la séquence ;</t>
  </si>
  <si>
    <t>5) réitérer cette opération pour chacune des séquences (l'outil est limité à un maximum de 30 séquences).</t>
  </si>
  <si>
    <t xml:space="preserve">Générateur de séquence </t>
  </si>
  <si>
    <r>
      <t xml:space="preserve">1) cliquer bouton droit sur l'onglet </t>
    </r>
    <r>
      <rPr>
        <i/>
        <sz val="11"/>
        <color rgb="FF000000"/>
        <rFont val="Calibri"/>
        <family val="2"/>
      </rPr>
      <t>Générateur de séquences</t>
    </r>
    <r>
      <rPr>
        <sz val="11"/>
        <color rgb="FF000000"/>
        <rFont val="Calibri"/>
        <family val="2"/>
      </rPr>
      <t>, sélectionner "</t>
    </r>
    <r>
      <rPr>
        <i/>
        <sz val="11"/>
        <color rgb="FF000000"/>
        <rFont val="Calibri"/>
        <family val="2"/>
      </rPr>
      <t>Déplacer ou copier...</t>
    </r>
    <r>
      <rPr>
        <sz val="11"/>
        <color rgb="FF000000"/>
        <rFont val="Calibri"/>
        <family val="2"/>
      </rPr>
      <t>" puis "</t>
    </r>
    <r>
      <rPr>
        <i/>
        <sz val="11"/>
        <color rgb="FF000000"/>
        <rFont val="Calibri"/>
        <family val="2"/>
      </rPr>
      <t>(en dernier)</t>
    </r>
    <r>
      <rPr>
        <sz val="11"/>
        <color rgb="FF000000"/>
        <rFont val="Calibri"/>
        <family val="2"/>
      </rPr>
      <t>" et cocher "</t>
    </r>
    <r>
      <rPr>
        <i/>
        <sz val="11"/>
        <color rgb="FF000000"/>
        <rFont val="Calibri"/>
        <family val="2"/>
      </rPr>
      <t>Créer une copie</t>
    </r>
    <r>
      <rPr>
        <sz val="11"/>
        <color rgb="FF000000"/>
        <rFont val="Calibri"/>
        <family val="2"/>
      </rPr>
      <t>"  ;</t>
    </r>
  </si>
  <si>
    <t>La ligne 2 précise les séquences de projet. Elles sont notées P et incluent la problématique les précédant.</t>
  </si>
  <si>
    <r>
      <t xml:space="preserve">2) renseigner l'onglet </t>
    </r>
    <r>
      <rPr>
        <i/>
        <sz val="11"/>
        <color rgb="FF000000"/>
        <rFont val="Calibri"/>
        <family val="2"/>
      </rPr>
      <t>Problématiques_compétences</t>
    </r>
    <r>
      <rPr>
        <sz val="11"/>
        <color rgb="FF000000"/>
        <rFont val="Calibri"/>
        <family val="2"/>
      </rPr>
      <t xml:space="preserve"> ; lister les problématiques et choisir les compétences principales qui seront travaillées dans chacune d'entre elles ;</t>
    </r>
  </si>
  <si>
    <t>Projet</t>
  </si>
  <si>
    <t>La colonne B propose une liste non exhaustive de problématiques classées par thème et codées sous la forme : P numéro du thème_numéro de la problématique (P1_1)</t>
  </si>
  <si>
    <t>Banque de données de séquences</t>
  </si>
  <si>
    <t xml:space="preserve">Pour intégrer des séquences de la banque de données dans la progression pédagogique : </t>
  </si>
  <si>
    <t>1) sélectionner une séquence dans la banque, ex P2_6 *</t>
  </si>
  <si>
    <r>
      <t xml:space="preserve">2) dans l'onglet </t>
    </r>
    <r>
      <rPr>
        <i/>
        <sz val="11"/>
        <color rgb="FF000000"/>
        <rFont val="Calibri"/>
        <family val="2"/>
      </rPr>
      <t>Problématiques_compétences</t>
    </r>
    <r>
      <rPr>
        <sz val="11"/>
        <color rgb="FF000000"/>
        <rFont val="Calibri"/>
        <family val="2"/>
      </rPr>
      <t xml:space="preserve"> repérer la problématique de la séquence choisie ;</t>
    </r>
  </si>
  <si>
    <t>4) renommer éventuellement l'onglet de la feuille ainsi créée du numéro de la séquence (par exemple S8) (double-cliquer sur l'onglet pour modifier son nom) ;</t>
  </si>
  <si>
    <t xml:space="preserve"> * le choix est fait en fonction de compétences peu travaillées dans la progression, des systèmes disponibles dans le laboratoire ou de problématiques non traitées.</t>
  </si>
  <si>
    <t>La suite des onglets nommés Px_x représente une liste non exhaustive d'exemples de séquences qui illustrent les problématiques proposées</t>
  </si>
  <si>
    <t>Projet P9_4_1 : recherches de solutions</t>
  </si>
  <si>
    <t>Projet P9_4_3 : test et validation</t>
  </si>
  <si>
    <t>Projet P9_4_2 : réalisation</t>
  </si>
  <si>
    <t>Projet P9_1_1 : recherches de solutions</t>
  </si>
  <si>
    <t>Projet P9_1_2 : réalisation - test et validation</t>
  </si>
  <si>
    <t>5) compléter manuellement la fiche séquence (zone blanche) pour adapter la séquence ;</t>
  </si>
  <si>
    <t>6) réitérer cette opération si choix d'autres séquences (l'outil est limité à un maximum de 30 séquences).</t>
  </si>
  <si>
    <t>Lieu (espace ou zone)</t>
  </si>
  <si>
    <t>Objectifs de formation</t>
  </si>
  <si>
    <t>Compétences attendues</t>
  </si>
  <si>
    <t>Index</t>
  </si>
  <si>
    <t>Lien avec les autres disciplines</t>
  </si>
  <si>
    <t>Années 2019 -2021</t>
  </si>
  <si>
    <t>Académie de DIJON</t>
  </si>
  <si>
    <t>Effectif total</t>
  </si>
  <si>
    <t>Fab-Lab</t>
  </si>
  <si>
    <t>Participation aux challenges et concours</t>
  </si>
  <si>
    <t>Nom du concours</t>
  </si>
  <si>
    <t>Espaces</t>
  </si>
  <si>
    <t>AC</t>
  </si>
  <si>
    <t>ITEC</t>
  </si>
  <si>
    <t>EE</t>
  </si>
  <si>
    <t>SIN</t>
  </si>
  <si>
    <r>
      <t>Connaissances détaillées</t>
    </r>
    <r>
      <rPr>
        <b/>
        <sz val="10"/>
        <color rgb="FFFF0000"/>
        <rFont val="Calibri"/>
        <family val="2"/>
        <scheme val="minor"/>
      </rPr>
      <t xml:space="preserve"> à renseigner manuellement</t>
    </r>
  </si>
  <si>
    <t>x</t>
  </si>
  <si>
    <t>Il indique les compétences du programme et leur codification. Il précise l'enseignement visé : IT, I2D, 2I2D et les connaissances associées</t>
  </si>
  <si>
    <t>La colonne C contient les étiquettes de séquences (S1, S2, S3…) en attente. Il faut les déplacer (avec la souris) dans la colonne D en face de la problématique choisie.</t>
  </si>
  <si>
    <t>Cet onglet décrit la progression sur les deux années du cycle terminal,</t>
  </si>
  <si>
    <t>Seule la ligne 6 est à renseigner si la séquence croise plusieurs disciplines - Aucune autre intervention ne doit être faite dans cet onglet.</t>
  </si>
  <si>
    <t>Propositions d'évaluations</t>
  </si>
  <si>
    <t>Semaine 1</t>
  </si>
  <si>
    <t>Semaine 2</t>
  </si>
  <si>
    <t>Compétences évaluées</t>
  </si>
  <si>
    <t>Description de l'évaluation
Critères de réussite</t>
  </si>
  <si>
    <t>Fichiers associés</t>
  </si>
  <si>
    <t>Support d'évaluation</t>
  </si>
  <si>
    <t>Indicateur de performance
Niveau selon l'échelle de référence</t>
  </si>
  <si>
    <t xml:space="preserve">L'onglet compétences : </t>
  </si>
  <si>
    <t>Attention : la plage A1-S13 se renseigne automatiquement</t>
  </si>
  <si>
    <t>Travail personnel 
(en dehors des cours)</t>
  </si>
  <si>
    <t>Positionnement dans le cycle, prérequis</t>
  </si>
  <si>
    <t>Laboratoire</t>
  </si>
  <si>
    <t xml:space="preserve">P2_4 : Comment les robots humanoïdes peuvent-il assister au mieux les personnes dans leur vie quotidienne ? </t>
  </si>
  <si>
    <t>P2_1 : Comment faciliter la mobilité ?</t>
  </si>
  <si>
    <t xml:space="preserve">P2_2 : Comment sécuriser un habitat grâce à la vidéo-surveillance ? </t>
  </si>
  <si>
    <t>Semaine 3</t>
  </si>
  <si>
    <t>P2_3 : Comment fonctionnent les objets du quotidien qui nous facilitent la vie ?</t>
  </si>
  <si>
    <t>Modalité</t>
  </si>
  <si>
    <t>Lycée</t>
  </si>
  <si>
    <t>Ville</t>
  </si>
  <si>
    <t>Ens. Spé. dispensés</t>
  </si>
  <si>
    <t>Nombre de classe</t>
  </si>
  <si>
    <t>Horaire groupe allégé (élève)</t>
  </si>
  <si>
    <t>Horaire classe entière (élève)</t>
  </si>
  <si>
    <t>Effectif par enseignement spécifique</t>
  </si>
  <si>
    <t>Effectif</t>
  </si>
  <si>
    <t>Remarques concernant les classes et effectifs</t>
  </si>
  <si>
    <t>Nombre heure première</t>
  </si>
  <si>
    <t>Nombre heure terminale</t>
  </si>
  <si>
    <t>Ens. Spé. enseigné</t>
  </si>
  <si>
    <t>Nombre</t>
  </si>
  <si>
    <t>Axe 3</t>
  </si>
  <si>
    <t>Professeur référent</t>
  </si>
  <si>
    <t>Cocher les enseignements spécifiques dispensés dans l'établissement en terminale</t>
  </si>
  <si>
    <t xml:space="preserve"> ETLV première</t>
  </si>
  <si>
    <t>ETLV Terminale</t>
  </si>
  <si>
    <t>Salle d'apport ou de structuration des connaissances</t>
  </si>
  <si>
    <t>Autres remarques</t>
  </si>
  <si>
    <t xml:space="preserve">Elle se construit automatiquement à partir des renseignements de l'onglet problématiques-compétences. </t>
  </si>
  <si>
    <t xml:space="preserve">Une fiche séquence permet de décrire précisément le déroulement de la séquence. </t>
  </si>
  <si>
    <t>Les cellules A1-2 fusionnées doivent être renseignées de l'étiquette de séquence (S1, S2, S3…).</t>
  </si>
  <si>
    <t>Cette feuille comporte des liens permettant de générer les séquences pour la première (Générateur1) et pour la terminale(Générateur2)</t>
  </si>
  <si>
    <t>La feuille complétée sera copiée autant de fois que nécessaire pour construire les fiches de séquences (S1, S2, S3…).</t>
  </si>
  <si>
    <t>Statistique et probabilités</t>
  </si>
  <si>
    <t>Statistique à une variable</t>
  </si>
  <si>
    <t>SV1</t>
  </si>
  <si>
    <t>SV2</t>
  </si>
  <si>
    <t>SV3</t>
  </si>
  <si>
    <t>SV4</t>
  </si>
  <si>
    <t xml:space="preserve">Fluctuations d’une fréquence selon les échantillons, probabilités
</t>
  </si>
  <si>
    <t>FP1</t>
  </si>
  <si>
    <t>FP2</t>
  </si>
  <si>
    <t>FP3</t>
  </si>
  <si>
    <t>Algèbre – Analyse</t>
  </si>
  <si>
    <t>AA1</t>
  </si>
  <si>
    <t>AA2</t>
  </si>
  <si>
    <t>AA3</t>
  </si>
  <si>
    <t>Résolution d’un problème du premier degré</t>
  </si>
  <si>
    <t>Fonctions</t>
  </si>
  <si>
    <t>F1</t>
  </si>
  <si>
    <t>F2</t>
  </si>
  <si>
    <t>F3</t>
  </si>
  <si>
    <t>F4</t>
  </si>
  <si>
    <t>F5</t>
  </si>
  <si>
    <t>CC1</t>
  </si>
  <si>
    <t>Calculs commerciaux et financiers (uniquement pour les spécialités de
baccalauréat professionnel ne comportant pas d’enseignement de physique-chimie)</t>
  </si>
  <si>
    <t>CC2</t>
  </si>
  <si>
    <t>Géométrie</t>
  </si>
  <si>
    <t>G1</t>
  </si>
  <si>
    <t>G2</t>
  </si>
  <si>
    <t>• Exploiter l’équation y = ƒ(x) d’une courbe :
     - vérifier l’appartenance d’un point à une courbe ;
     - calculer les coordonnées d’un point de la courbe.</t>
  </si>
  <si>
    <t>• Compléter une facture, un bon de commande, réaliser un devis en déterminant dans le cadre de situations professionnelles :
     - un prix ;
     - un cout ;
     - une marge ;
     - une taxe ;
     - une réduction commerciale (remise, rabais, ristourne) ;
     - un taux.</t>
  </si>
  <si>
    <t>• Calculer le montant :
     - d’un intérêt simple ;
     - d’une valeur acquise.
• Déterminer graphiquement ou par le calcul :
     - un taux annuel de placement ;
     - la durée de placement (exprimée en jours, quinzaines, mois ou années) ;
     - le montant du capital placé.</t>
  </si>
  <si>
    <t>Fluctuations d’une fréquence selon les échantillons, probabilités</t>
  </si>
  <si>
    <t>Calculs commerciaux et financiers (uniquement pour les spécialités de baccalauréat professionnel ne comportant pas d’enseignement de physique-chimie)</t>
  </si>
  <si>
    <t>• Recueillir et organiser des données statistiques.</t>
  </si>
  <si>
    <t>• Organiser des données statistiques en choisissant un mode de représentation adapté à l'aide des fonctions statistiques d'une calculatrice ou d'un tableur.
• Extraire des informations d’une représentation d’une série statistique.</t>
  </si>
  <si>
    <t>• Comparer et interpréter des séries statistiques à l’aide d’indicateurs de position et de dispersion calculés avec les fonctions statistiques d'une calculatrice ou d'un tableur.</t>
  </si>
  <si>
    <t>• Diagrammes en boite à moustaches.</t>
  </si>
  <si>
    <t>• Équation du premier degré à une inconnue.
• Inéquation du premier degré à une inconnue.
• Intervalles de ℝ.</t>
  </si>
  <si>
    <t>• Résolution algébrique ou graphique.</t>
  </si>
  <si>
    <t>• Pourcentages.
• Coefficients multiplicateurs.</t>
  </si>
  <si>
    <t>• Capital, taux, intérêt, valeur acquise.</t>
  </si>
  <si>
    <t>• Grandeurs proportionnelles.</t>
  </si>
  <si>
    <t>Progression pédagogique en mathématiques-sciences</t>
  </si>
  <si>
    <t>Progression-MS</t>
  </si>
  <si>
    <t>Pour créer une progression didactique en mathématiques-sciences :</t>
  </si>
  <si>
    <t>4) l'onglet Progression_MS s'étant construit automatiquement, vérifier si toutes les compétences sont travaillées sur le cycle ;</t>
  </si>
  <si>
    <t>PROGRESSION PÉDAGOGIQUE mathématiques-sciences</t>
  </si>
  <si>
    <t>Classe de première mathématiques-sciences</t>
  </si>
  <si>
    <t>Classe de terminale mathématiques-sciences</t>
  </si>
  <si>
    <t>Professeurs de mathématiques-sciences</t>
  </si>
  <si>
    <t>Remarques concernant les professeurs de mathématiques-sciences et leur répartition horaire</t>
  </si>
  <si>
    <t>NOTICE - PROGRESSION DIDACTIQUE - mathématiques-sciences - Version octobre 2019</t>
  </si>
  <si>
    <t>Cet onglet d'introduction présente le contexte de l'enseignement de mathématiques-sciences dans l'établissement.</t>
  </si>
  <si>
    <t>Problématiques proposées                       mathématiques-sciences</t>
  </si>
  <si>
    <t>Ce document à destination de l'équipe pédagogique de mathématiques-sciences est un outil d'aide à l'élaboration d'une progression didactique pour les 3 années du cycle terminal.</t>
  </si>
  <si>
    <t>Il s'appuie sur le programme de mathématiques-sciences publié au arrêté du 3 février 2020 publié au BO spécial n° 1 du 6 février 2020 et aux indications didactiques en mathématiques-sciences publiées sur https://eduscol.education.fr/1793/programmes-et-ressources-en-mathematiques-voie-professionnelle</t>
  </si>
  <si>
    <t>I</t>
  </si>
  <si>
    <r>
      <t xml:space="preserve">
Problématiques / compétences
mathématiques-sciences
</t>
    </r>
    <r>
      <rPr>
        <b/>
        <sz val="12"/>
        <color rgb="FFFF0000"/>
        <rFont val="Calibri"/>
        <family val="2"/>
        <scheme val="minor"/>
      </rPr>
      <t>Pour assurer la continuité en mathématiques et en SPC du collège au lycée, il peut être  envisagé de conserver les thèmes et problématiques du cycle 4 du programme de technologie au collège qui font sens en mathématiques-sciences</t>
    </r>
    <r>
      <rPr>
        <b/>
        <sz val="22"/>
        <color rgb="FF000000"/>
        <rFont val="Calibri"/>
        <family val="2"/>
        <scheme val="minor"/>
      </rPr>
      <t xml:space="preserve">
</t>
    </r>
  </si>
  <si>
    <t>La plage de colonnes F à X indique les compétences travaillées par problématique (5 au maximum). Elles doivent être renseignées par un caractère (x).</t>
  </si>
  <si>
    <t>Les colonnes A à D indiquent les compétences du programme.</t>
  </si>
  <si>
    <t>La colonne E précise automatiquement le nombre de fois où la compétence est travaillée sur le cycle.</t>
  </si>
  <si>
    <t>La plage de cellules F-AI/3 indique automatiquement les problématiques choisies.</t>
  </si>
  <si>
    <t>La plage de cellules I-AI/8-26  indique automatiquement les compétences ciblées.</t>
  </si>
  <si>
    <t xml:space="preserve">Liens possibles avec les lettres, l'histoire-géographie, l'ETLV et les parcours </t>
  </si>
  <si>
    <t>6) Vocabulaire ensembliste et logique</t>
  </si>
  <si>
    <t>1) Statistiques et probabilités</t>
  </si>
  <si>
    <t>2) Algèbre - Analyse</t>
  </si>
  <si>
    <t>3) Géométrie</t>
  </si>
  <si>
    <t>4) Algorithmique et programmation</t>
  </si>
  <si>
    <t>5) Automatismes</t>
  </si>
  <si>
    <t>P1_1 : Combien de boules décoratives puis-je mettre à l’intérieur de l’aquarium sans que l’eau ne déborde ?</t>
  </si>
  <si>
    <t>P3_1 : Combien de boules décoratives puis-je mettre à l’intérieur de l’aquarium sans que l’eau ne déborde ?</t>
  </si>
  <si>
    <t>P3_2 : Vous disposez d’une corde à 50 nœuds, combien de triangles rectangles pouvez-vous former ?</t>
  </si>
  <si>
    <t>• Solides usuels : le cube, le pavé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</si>
  <si>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Montrer la nécessité de l’algorithmique et de la programmation pour générer les triplets pythagoriciens. L’élève se rendra compte que leur recherche par le biais de la corde ou du calcul reste fastidieux.</t>
  </si>
  <si>
    <t>Vous disposez d’une corde à 50 nœuds, combien de triangles rectangles pouvez-vous former ?</t>
  </si>
  <si>
    <t>• Calculer avec des grandeurs mesurables ; exprimer les résultats dans les unités adaptées.
• Mobiliser les connaissances des figures, des configurations au programme pour déterminer des grandeurs géométriques.
• Utiliser un logiciel de géométrie dynamique pour représenter des figures ou des solides.</t>
  </si>
  <si>
    <t>• Les triplets pythagoriciens sont des triplets de nombre entiers qui vérifient l'équation a² + b² = c².
• Si un triangle possède trois côtés vérifiant l'équation a² + b² = c², alors le triangle est rectangle.
• …</t>
  </si>
  <si>
    <t>• Les élèves ont construit les triangles rectangles demandés.
• Les élèves ont élaboré un algorithme permettant de déterminer plusieurs triplets pythagoriciens.
• Les élèves ont élaboré un programme permettant de déterminer ces triplets.</t>
  </si>
  <si>
    <t>Qu'est-ce qu'un triangle rectangle ?</t>
  </si>
  <si>
    <t>• Conceptions des élèves sur les triangles rectangles et les autres triangles.
• Construction de triangles et vérification de l'égalité a² + b² = c². </t>
  </si>
  <si>
    <t>• Activité de tracé de triangles rectangles.
• Calculatrice.</t>
  </si>
  <si>
    <t>• Les triangles rectangles sont ceux dont les côtés vérifient l'équation a² + b² = c².</t>
  </si>
  <si>
    <t xml:space="preserve">• Après un rappel oral sur les différents triangles, les élèves sont invités à construire plusieurs rectangles et à déterminer les triangles rectangles parmi tous les triangles proposés.
• Les élèves déterminent le nombre de triangles qu'il est possible de construire avec une corde de 50 nœuds. </t>
  </si>
  <si>
    <t>Comment déterminer automatiquement le nombre de triangles possibles avec une corde de 50 nœusds ?</t>
  </si>
  <si>
    <t>• Élaboration d'une résolution de ce problème par groupes d'élèves : géométrique, calcul, algorithme.</t>
  </si>
  <si>
    <t xml:space="preserve">• 
• 
• 
• 
• 
</t>
  </si>
  <si>
    <t>• 
• 
• 
• 
• </t>
  </si>
  <si>
    <t>• Travail par groupes sur une solution possible au problème posé.
• Présentation des solutions aux autres groupes.
• Construction d'un algorithme pour résoudre ce problème, avec des boucles et des tests.</t>
  </si>
  <si>
    <t>• Un algorithme permettrait de résoudre le problème en testant l'égalité a² + b² = c².</t>
  </si>
  <si>
    <t>• Classe inversée : visionnage d'une vidéo sur les triangles.</t>
  </si>
  <si>
    <t>• Classe inversée : visionnage d'une vidéo sur les boucles et les tests en programmation.</t>
  </si>
  <si>
    <t>• Calculatrice.
• Fiche de rappel sur les boucles et les tests en programmation.</t>
  </si>
  <si>
    <t>Comment construire le programme permettant de résoudre le problème des triangles rectangles avec une corde de 50 nœuds ?</t>
  </si>
  <si>
    <t>• Écriture du programme par groupes d'élèves.</t>
  </si>
  <si>
    <t>• Solution du problème du nombre de triangles rectangles possibles dans une code de 50 nœuds.</t>
  </si>
  <si>
    <t>• Calculatrice.
• Ordinateur.</t>
  </si>
  <si>
    <t>• Construction du programme par étapes : test, boucles.
• Présentation du fonctionnement du programme par les équipes.</t>
  </si>
  <si>
    <t>• Calculer des longueurs, des mesures d’angles, des aires et des volumes dans les figures ou solides (les formules pour la pyramide, le cône et la boule sont fournies)</t>
  </si>
  <si>
    <t>• Formative : à l'issue de l'activité.</t>
  </si>
  <si>
    <t>• Les élèves doivent construire les triangles et déterminer ceux qui sont rectangles par construction géométrique et/ou par l'équation a² + b² = c².</t>
  </si>
  <si>
    <t>• Documents de l'activité</t>
  </si>
  <si>
    <t>• L'activité</t>
  </si>
  <si>
    <t>• L'élève a réussi à identifier les triangles rectangles par construction ou par calcul, en justifiant ses réponses.
• L'élève a réussi à identifier la plupart des triangles rectangles et justifié ses répoonses, mais a fait quelques erreurs.
• L'élève a identifié plus de la moitié des triangles rectangles, mais a peu justifié ses réponses.
• L'élève a identifié peu de triangles rectangles et a peu justifié ses réponses.</t>
  </si>
  <si>
    <t>• 
• 
• 
• </t>
  </si>
  <si>
    <t>Type d'évaluation : diagnostique, formative, sommative</t>
  </si>
  <si>
    <t>Type d'évaluationType d'évaluation : diagnostique, formative, sommative</t>
  </si>
  <si>
    <t>• Formative : réussite à l'activité.</t>
  </si>
  <si>
    <t>• Solides usuels : le cube, le pavé droit, la pyramide, le cylindre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</si>
  <si>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 Différents modes de représentation d’une fonction (expression, tableau de valeurs, courbe représentative).
• Variable, fonction, image, antécédent et notation ƒ(x).
• Intervalles de ℝ.
• Fonctions linéaires.</t>
  </si>
  <si>
    <t>• Fonction croissante ou décroissante sur un intervalle.
• Tableau de variations.
• Maximum, minimum d’une fonction sur un intervalle.</t>
  </si>
  <si>
    <t>• Courbe représentative d’une fonction ƒ : la courbe d’équation y = ƒ(x) est l’ensemble des points du plan dont les coordonnées (x;y) vérifient y = ƒ(x).</t>
  </si>
  <si>
    <t>• Dans le cadre de problèmes modélisés par des fonctions, résoudre par une méthode algébrique ou graphique une équation du type ƒ(x) = c ou une inéquation du type ƒ(x) &lt; c, où c est un réel donné et ƒ une fonction affine ou une fonction du type x ↦ kx2 (avec k réel donné).</t>
  </si>
  <si>
    <t>• Reconnaitre, nommer un solide usuel.
• Nommer les solides usuels constituant d'autres solides.
• Calculer des longueurs, des mesures d’angles, des aires et des volumes dans les figures ou solides (les formules pour la pyramide, le cône et la boule sont fournies).</t>
  </si>
  <si>
    <t>• Déterminer les effets d’un agrandissement ou d’une réduction sur les longueurs, les aires et les volumes.</t>
  </si>
  <si>
    <t>•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t>
  </si>
  <si>
    <t>• Résoudre algébriquement, graphiquement sans ou avec outils numériques (grapheur, solveur, tableur) :
- une équation du premier degré à une inconnue ;
- une inéquation du premier degré à une inconnue.</t>
  </si>
  <si>
    <t>• Choisir et mettre en œuvre une méthode de résolution adaptée au problème.</t>
  </si>
  <si>
    <t>•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t>
  </si>
  <si>
    <t>• Relier courbe représentative et tableau de variations d’une fonction.
• Déterminer graphiquement les extremums d’une fonction sur un intervalle.</t>
  </si>
  <si>
    <t>•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t>
  </si>
  <si>
    <t>• Fonction affine :
     - courbe représentative ;
     - coefficient directeur et ordonnée à l’origine.
d’une droite représentant une fonction affine ;
     - équation réduite d’une droite ;
     - sens de variation en fonction du coefficient directeur de la droite qui la représente.
• Interprétation du coefficient directeur de la droite représentative d’une fonction affine comme taux d’accroissement.
• Système de deux équations du premier degré à deux inconnues.
• Courbe représentative de la fonction carré.
• Sens de variation de la fonction carré.</t>
  </si>
  <si>
    <t>• Regroupement par classes d’une série statistique.</t>
  </si>
  <si>
    <t xml:space="preserve">• Représentation d’une série statistique par un diagramme en secteurs, en bâtons, en colonnes, à lignes brisées.
</t>
  </si>
  <si>
    <t>• Indicateurs de position : mode, classe modale, moyenne, médiane, quartiles.
• Indicateurs de dispersion : étendue, écart type, écart interquartile Q3 – Q1.</t>
  </si>
  <si>
    <t>• Construire le diagramme en boite à moustaches associé à une série statistique avec ou sans TIC.
• Comparer et interpréter des diagrammes en boite à moustaches.</t>
  </si>
  <si>
    <t>• Vocabulaire des probabilités : expérience aléatoire, ensemble des issues (univers), évènement, probabilité.
• Expérience aléatoire à deux issues.
• Échantillon aléatoire de taille n pour une expérience à deux issues (avec remise).
• Notion de tirage au hasard et avec remise de n éléments dans une population où la fréquence p relative à un caractère est connue.
• Fluctuation d’une fréquence relative à un caractère, sur des échantillons de taille n fixée.</t>
  </si>
  <si>
    <t>• Stabilisation relative des fréquences vers la probabilité de l'événement quand n augmente.</t>
  </si>
  <si>
    <t>• Dénombrements à l’aide de tableaux à double entrée ou d’arbres.</t>
  </si>
  <si>
    <t>• Estimer la probabilité d'un événement à partir des fréquences.</t>
  </si>
  <si>
    <t>• Calculer la probabilité d'un événement dans le cas d'une situation aléatoire simple.
• Faire preuve d'esprit critique face à une situation aléatoire simple.</t>
  </si>
  <si>
    <t>• Traduire un problème par une équation ou une inéquation du premier degré à une inconnue.</t>
  </si>
  <si>
    <t>AP1</t>
  </si>
  <si>
    <t>• Analyser un problème.
• Décomposer un problème en sous-problèmes.</t>
  </si>
  <si>
    <t>• Repérer les enchainements logiques et les traduire en instructions conditionnelles et en boucles.</t>
  </si>
  <si>
    <t>• Choisir ou reconnaitre le type d’une variable.
• Réaliser un calcul à l’aide d’une ou de plusieurs variables.</t>
  </si>
  <si>
    <t>• Modifier ou compléter un algorithme ou un programme. 
• Concevoir un algorithme ou un programme simple pour résoudre un problème.</t>
  </si>
  <si>
    <t>• Comprendre et utiliser des fonctions. 
• Compléter la définition d’une fonction. 
• Structurer un programme en ayant recours à des fonctions pour résoudre un problème donné.</t>
  </si>
  <si>
    <t>• Types de variables : entiers, flottants, chaînes de caractères, booléens.
• Affectation d’une variable.</t>
  </si>
  <si>
    <t>• Arguments d’une fonction.
• Valeur(s) renvoyée(s) par une fonction.</t>
  </si>
  <si>
    <t>AP2</t>
  </si>
  <si>
    <t>AP3</t>
  </si>
  <si>
    <t>AP4</t>
  </si>
  <si>
    <t>AP5</t>
  </si>
  <si>
    <t>• Séquences d’instructions, instructions conditionnelles, boucles bornées (for) et non bornées (while).</t>
  </si>
  <si>
    <t>Algorithmique et programmation</t>
  </si>
  <si>
    <t>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</si>
</sst>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C]General"/>
    <numFmt numFmtId="165" formatCode="#,##0.00&quot; &quot;[$€-40C];[Red]&quot;-&quot;#,##0.00&quot; &quot;[$€-40C]"/>
    <numFmt numFmtId="166" formatCode="0;\-0;;@"/>
  </numFmts>
  <fonts count="61"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b/>
      <sz val="6"/>
      <color rgb="FF000000"/>
      <name val="Calibri"/>
      <family val="2"/>
    </font>
    <font>
      <b/>
      <sz val="10"/>
      <color rgb="FF000000"/>
      <name val="Calibri"/>
      <family val="2"/>
    </font>
    <font>
      <sz val="10"/>
      <color rgb="FF000000"/>
      <name val="Calibri"/>
      <family val="2"/>
    </font>
    <font>
      <b/>
      <sz val="9"/>
      <color rgb="FF000000"/>
      <name val="Calibri"/>
      <family val="2"/>
    </font>
    <font>
      <sz val="10"/>
      <color rgb="FF7030A0"/>
      <name val="Calibri"/>
      <family val="2"/>
    </font>
    <font>
      <b/>
      <sz val="11"/>
      <color rgb="FF000000"/>
      <name val="Calibri"/>
      <family val="2"/>
    </font>
    <font>
      <sz val="11"/>
      <name val="Calibri"/>
      <family val="2"/>
    </font>
    <font>
      <sz val="9"/>
      <color rgb="FF000000"/>
      <name val="Calibri"/>
      <family val="2"/>
    </font>
    <font>
      <sz val="12"/>
      <color theme="1"/>
      <name val="Calibri"/>
      <family val="2"/>
      <scheme val="minor"/>
    </font>
    <font>
      <sz val="10"/>
      <color indexed="8"/>
      <name val="Arial"/>
      <family val="2"/>
    </font>
    <font>
      <b/>
      <sz val="11"/>
      <color theme="1"/>
      <name val="Calibri"/>
      <family val="2"/>
      <scheme val="minor"/>
    </font>
    <font>
      <b/>
      <sz val="11"/>
      <color rgb="FF000000"/>
      <name val="Calibri"/>
      <family val="2"/>
      <scheme val="minor"/>
    </font>
    <font>
      <b/>
      <sz val="10"/>
      <color theme="1"/>
      <name val="Calibri"/>
      <family val="2"/>
      <scheme val="minor"/>
    </font>
    <font>
      <i/>
      <sz val="11"/>
      <color rgb="FF000000"/>
      <name val="Calibri"/>
      <family val="2"/>
    </font>
    <font>
      <b/>
      <sz val="14"/>
      <color rgb="FF000000"/>
      <name val="Calibri"/>
      <family val="2"/>
    </font>
    <font>
      <b/>
      <sz val="20"/>
      <color rgb="FF000000"/>
      <name val="Calibri"/>
      <family val="2"/>
    </font>
    <font>
      <b/>
      <sz val="16"/>
      <color rgb="FF000000"/>
      <name val="Calibri"/>
      <family val="2"/>
    </font>
    <font>
      <sz val="16"/>
      <color rgb="FF000000"/>
      <name val="Calibri"/>
      <family val="2"/>
    </font>
    <font>
      <sz val="11"/>
      <color rgb="FF000000"/>
      <name val="Arial"/>
      <family val="2"/>
    </font>
    <font>
      <sz val="11"/>
      <name val="Arial"/>
      <family val="2"/>
    </font>
    <font>
      <sz val="10"/>
      <color rgb="FF000000"/>
      <name val="Arial"/>
      <family val="2"/>
    </font>
    <font>
      <sz val="11"/>
      <color rgb="FF00000A"/>
      <name val="Calibri"/>
      <family val="2"/>
      <scheme val="minor"/>
    </font>
    <font>
      <sz val="11"/>
      <color rgb="FF000000"/>
      <name val="Calibri"/>
      <family val="2"/>
      <scheme val="minor"/>
    </font>
    <font>
      <sz val="11"/>
      <color rgb="FFFF0000"/>
      <name val="Calibri"/>
      <family val="2"/>
    </font>
    <font>
      <b/>
      <sz val="11"/>
      <name val="Calibri"/>
      <family val="2"/>
    </font>
    <font>
      <b/>
      <sz val="22"/>
      <color rgb="FF000000"/>
      <name val="Calibri"/>
      <family val="2"/>
      <scheme val="minor"/>
    </font>
    <font>
      <b/>
      <sz val="10"/>
      <color rgb="FF000000"/>
      <name val="Calibri"/>
      <family val="2"/>
      <scheme val="minor"/>
    </font>
    <font>
      <b/>
      <sz val="11"/>
      <name val="Calibri"/>
      <family val="2"/>
      <scheme val="minor"/>
    </font>
    <font>
      <sz val="10"/>
      <color indexed="8"/>
      <name val="Calibri"/>
      <family val="2"/>
      <scheme val="minor"/>
    </font>
    <font>
      <b/>
      <sz val="10"/>
      <color indexed="8"/>
      <name val="Calibri"/>
      <family val="2"/>
      <scheme val="minor"/>
    </font>
    <font>
      <sz val="8"/>
      <color indexed="8"/>
      <name val="Calibri"/>
      <family val="2"/>
      <scheme val="minor"/>
    </font>
    <font>
      <b/>
      <sz val="12"/>
      <color indexed="8"/>
      <name val="Calibri"/>
      <family val="2"/>
      <scheme val="minor"/>
    </font>
    <font>
      <sz val="9"/>
      <color indexed="8"/>
      <name val="Calibri"/>
      <family val="2"/>
      <scheme val="minor"/>
    </font>
    <font>
      <sz val="10"/>
      <color rgb="FF000000"/>
      <name val="Calibri"/>
      <family val="2"/>
      <scheme val="minor"/>
    </font>
    <font>
      <b/>
      <sz val="10"/>
      <color rgb="FFFF0000"/>
      <name val="Calibri"/>
      <family val="2"/>
      <scheme val="minor"/>
    </font>
    <font>
      <b/>
      <sz val="12"/>
      <color rgb="FFFF0000"/>
      <name val="Calibri"/>
      <family val="2"/>
      <scheme val="minor"/>
    </font>
    <font>
      <b/>
      <sz val="10"/>
      <name val="Calibri"/>
      <family val="2"/>
      <scheme val="minor"/>
    </font>
    <font>
      <b/>
      <sz val="12"/>
      <color rgb="FF000000"/>
      <name val="Calibri"/>
      <family val="2"/>
    </font>
    <font>
      <sz val="10"/>
      <name val="Arial"/>
      <family val="2"/>
    </font>
    <font>
      <sz val="10"/>
      <color rgb="FF000000"/>
      <name val="Arial"/>
      <family val="2"/>
    </font>
    <font>
      <b/>
      <sz val="11"/>
      <color rgb="FF000000"/>
      <name val="Calibri"/>
      <family val="2"/>
    </font>
    <font>
      <b/>
      <sz val="11"/>
      <color rgb="FF7030A0"/>
      <name val="Calibri"/>
      <family val="2"/>
    </font>
    <font>
      <b/>
      <sz val="11"/>
      <color theme="3"/>
      <name val="Calibri"/>
      <family val="2"/>
    </font>
    <font>
      <b/>
      <sz val="11"/>
      <color rgb="FF7030A0"/>
      <name val="Calibri"/>
      <family val="2"/>
      <scheme val="minor"/>
    </font>
    <font>
      <i/>
      <sz val="12"/>
      <color rgb="FF000000"/>
      <name val="Calibri"/>
      <family val="2"/>
    </font>
  </fonts>
  <fills count="34">
    <fill>
      <patternFill patternType="none"/>
    </fill>
    <fill>
      <patternFill patternType="gray125"/>
    </fill>
    <fill>
      <patternFill patternType="solid">
        <fgColor rgb="FFFFF2CC"/>
        <bgColor rgb="FFFFF2CC"/>
      </patternFill>
    </fill>
    <fill>
      <patternFill patternType="solid">
        <fgColor rgb="FFFFFFCC"/>
        <bgColor rgb="FFFFFFCC"/>
      </patternFill>
    </fill>
    <fill>
      <patternFill patternType="solid">
        <fgColor theme="8" tint="0.79998168889431442"/>
        <bgColor rgb="FFFFF2CC"/>
      </patternFill>
    </fill>
    <fill>
      <patternFill patternType="solid">
        <fgColor theme="9" tint="0.79998168889431442"/>
        <bgColor indexed="64"/>
      </patternFill>
    </fill>
    <fill>
      <patternFill patternType="solid">
        <fgColor theme="3" tint="0.59999389629810485"/>
        <bgColor indexed="64"/>
      </patternFill>
    </fill>
    <fill>
      <patternFill patternType="solid">
        <fgColor theme="3" tint="0.59999389629810485"/>
        <bgColor rgb="FFFFF2CC"/>
      </patternFill>
    </fill>
    <fill>
      <patternFill patternType="solid">
        <fgColor rgb="FF92D050"/>
        <bgColor rgb="FFDEEBF7"/>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bgColor rgb="FF99CCFF"/>
      </patternFill>
    </fill>
    <fill>
      <patternFill patternType="solid">
        <fgColor rgb="FFFFFF00"/>
        <bgColor rgb="FFFFF2CC"/>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79998168889431442"/>
        <bgColor rgb="FFE6FF00"/>
      </patternFill>
    </fill>
    <fill>
      <patternFill patternType="solid">
        <fgColor rgb="FFFFC000"/>
        <bgColor indexed="64"/>
      </patternFill>
    </fill>
    <fill>
      <patternFill patternType="solid">
        <fgColor theme="6" tint="0.59999389629810485"/>
        <bgColor indexed="64"/>
      </patternFill>
    </fill>
    <fill>
      <patternFill patternType="solid">
        <fgColor rgb="FF8DB4E2"/>
        <bgColor rgb="FF8DB4E2"/>
      </patternFill>
    </fill>
    <fill>
      <patternFill patternType="solid">
        <fgColor rgb="FFDAEEF3"/>
        <bgColor rgb="FFDAEEF3"/>
      </patternFill>
    </fill>
    <fill>
      <patternFill patternType="solid">
        <fgColor theme="0"/>
        <bgColor rgb="FF8DB4E2"/>
      </patternFill>
    </fill>
    <fill>
      <patternFill patternType="solid">
        <fgColor theme="0"/>
        <bgColor rgb="FFDAEEF3"/>
      </patternFill>
    </fill>
    <fill>
      <patternFill patternType="solid">
        <fgColor rgb="FFD9F1F3"/>
        <bgColor rgb="FFD9F1F3"/>
      </patternFill>
    </fill>
    <fill>
      <patternFill patternType="solid">
        <fgColor theme="3" tint="0.59999389629810485"/>
        <bgColor rgb="FF8DB5F8"/>
      </patternFill>
    </fill>
    <fill>
      <patternFill patternType="solid">
        <fgColor theme="8" tint="0.79998168889431442"/>
        <bgColor rgb="FFD9E6FC"/>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0" tint="-0.249977111117893"/>
        <bgColor indexed="64"/>
      </patternFill>
    </fill>
  </fills>
  <borders count="9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style="thin">
        <color indexed="64"/>
      </left>
      <right/>
      <top style="thin">
        <color indexed="64"/>
      </top>
      <bottom style="thin">
        <color indexed="64"/>
      </bottom>
      <diagonal/>
    </border>
    <border>
      <left/>
      <right style="medium">
        <color rgb="FF000000"/>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medium">
        <color indexed="64"/>
      </top>
      <bottom style="thin">
        <color rgb="FF000000"/>
      </bottom>
      <diagonal/>
    </border>
    <border>
      <left style="medium">
        <color rgb="FF000000"/>
      </left>
      <right/>
      <top style="medium">
        <color rgb="FF000000"/>
      </top>
      <bottom/>
      <diagonal/>
    </border>
    <border>
      <left style="thin">
        <color rgb="FF000000"/>
      </left>
      <right/>
      <top style="thin">
        <color rgb="FF000000"/>
      </top>
      <bottom style="thin">
        <color rgb="FF000000"/>
      </bottom>
      <diagonal/>
    </border>
    <border>
      <left style="thin">
        <color indexed="64"/>
      </left>
      <right/>
      <top/>
      <bottom style="medium">
        <color indexed="64"/>
      </bottom>
      <diagonal/>
    </border>
    <border>
      <left style="thin">
        <color indexed="64"/>
      </left>
      <right/>
      <top style="thin">
        <color rgb="FF000000"/>
      </top>
      <bottom style="thin">
        <color rgb="FF000000"/>
      </bottom>
      <diagonal/>
    </border>
    <border>
      <left style="thin">
        <color rgb="FF000000"/>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bottom style="thin">
        <color rgb="FF000000"/>
      </bottom>
      <diagonal/>
    </border>
    <border>
      <left style="thin">
        <color rgb="FF000000"/>
      </left>
      <right/>
      <top style="thin">
        <color rgb="FF000000"/>
      </top>
      <bottom/>
      <diagonal/>
    </border>
    <border>
      <left style="thin">
        <color indexed="64"/>
      </left>
      <right/>
      <top/>
      <bottom style="thin">
        <color rgb="FF000000"/>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medium">
        <color indexed="64"/>
      </bottom>
      <diagonal/>
    </border>
    <border>
      <left/>
      <right style="thick">
        <color indexed="64"/>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thin">
        <color indexed="64"/>
      </bottom>
      <diagonal/>
    </border>
  </borders>
  <cellStyleXfs count="26">
    <xf numFmtId="0" fontId="0" fillId="0" borderId="0"/>
    <xf numFmtId="164" fontId="13" fillId="0" borderId="0"/>
    <xf numFmtId="0" fontId="14" fillId="0" borderId="0">
      <alignment horizontal="center"/>
    </xf>
    <xf numFmtId="0" fontId="14" fillId="0" borderId="0">
      <alignment horizontal="center" textRotation="90"/>
    </xf>
    <xf numFmtId="0" fontId="15" fillId="0" borderId="0"/>
    <xf numFmtId="165" fontId="15" fillId="0" borderId="0"/>
    <xf numFmtId="0" fontId="24" fillId="0" borderId="0"/>
    <xf numFmtId="0" fontId="10" fillId="0" borderId="0"/>
    <xf numFmtId="164" fontId="13" fillId="0" borderId="0"/>
    <xf numFmtId="0" fontId="8" fillId="0" borderId="0"/>
    <xf numFmtId="0" fontId="8" fillId="0" borderId="0"/>
    <xf numFmtId="0" fontId="7" fillId="0" borderId="0"/>
    <xf numFmtId="0" fontId="55"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0" borderId="0"/>
    <xf numFmtId="0" fontId="5" fillId="0" borderId="0"/>
    <xf numFmtId="0" fontId="5" fillId="0" borderId="0"/>
  </cellStyleXfs>
  <cellXfs count="511">
    <xf numFmtId="0" fontId="0" fillId="0" borderId="0" xfId="0"/>
    <xf numFmtId="0" fontId="0" fillId="0" borderId="0" xfId="0" applyBorder="1"/>
    <xf numFmtId="0" fontId="0" fillId="0" borderId="26" xfId="0" applyBorder="1"/>
    <xf numFmtId="0" fontId="0" fillId="0" borderId="10" xfId="0" applyBorder="1"/>
    <xf numFmtId="0" fontId="0" fillId="0" borderId="0" xfId="0"/>
    <xf numFmtId="0" fontId="0" fillId="0" borderId="34" xfId="0" applyBorder="1"/>
    <xf numFmtId="0" fontId="0" fillId="0" borderId="8" xfId="0" applyBorder="1"/>
    <xf numFmtId="0" fontId="0" fillId="0" borderId="0" xfId="0"/>
    <xf numFmtId="0" fontId="0" fillId="0" borderId="7" xfId="0" applyBorder="1"/>
    <xf numFmtId="0" fontId="0" fillId="0" borderId="11" xfId="0" applyBorder="1"/>
    <xf numFmtId="0" fontId="0" fillId="0" borderId="9" xfId="0" applyBorder="1"/>
    <xf numFmtId="0" fontId="0" fillId="0" borderId="0" xfId="0" applyBorder="1" applyAlignment="1">
      <alignment horizontal="center"/>
    </xf>
    <xf numFmtId="0" fontId="34" fillId="0" borderId="2" xfId="0" applyFont="1" applyBorder="1" applyAlignment="1">
      <alignment horizontal="center"/>
    </xf>
    <xf numFmtId="0" fontId="34" fillId="0" borderId="0" xfId="0" applyFont="1"/>
    <xf numFmtId="164" fontId="34" fillId="0" borderId="2" xfId="1" applyFont="1" applyBorder="1" applyAlignment="1">
      <alignment horizontal="center" vertical="center"/>
    </xf>
    <xf numFmtId="0" fontId="34" fillId="0" borderId="2" xfId="0" applyFont="1" applyBorder="1"/>
    <xf numFmtId="164" fontId="35" fillId="0" borderId="2" xfId="1" applyFont="1" applyBorder="1" applyAlignment="1">
      <alignment horizontal="center" vertical="center"/>
    </xf>
    <xf numFmtId="0" fontId="34" fillId="0" borderId="0" xfId="0" applyFont="1" applyAlignment="1">
      <alignment wrapText="1"/>
    </xf>
    <xf numFmtId="0" fontId="34" fillId="0" borderId="0" xfId="0" applyFont="1" applyAlignment="1">
      <alignment horizontal="center"/>
    </xf>
    <xf numFmtId="0" fontId="0" fillId="17" borderId="42" xfId="0" applyFill="1" applyBorder="1"/>
    <xf numFmtId="0" fontId="0" fillId="17" borderId="38" xfId="0" applyFill="1" applyBorder="1"/>
    <xf numFmtId="0" fontId="21" fillId="13" borderId="40" xfId="0" applyFont="1" applyFill="1" applyBorder="1"/>
    <xf numFmtId="0" fontId="34" fillId="0" borderId="0" xfId="0" applyFont="1" applyAlignment="1">
      <alignment vertical="center" wrapText="1"/>
    </xf>
    <xf numFmtId="0" fontId="29" fillId="0" borderId="0" xfId="0" applyFont="1"/>
    <xf numFmtId="0" fontId="21" fillId="19" borderId="40" xfId="0" applyFont="1" applyFill="1" applyBorder="1"/>
    <xf numFmtId="0" fontId="0" fillId="0" borderId="12" xfId="0" applyBorder="1"/>
    <xf numFmtId="0" fontId="21" fillId="0" borderId="0" xfId="0" applyFont="1"/>
    <xf numFmtId="0" fontId="34" fillId="0" borderId="0" xfId="0" applyFont="1" applyFill="1" applyAlignment="1">
      <alignment horizontal="center"/>
    </xf>
    <xf numFmtId="0" fontId="39" fillId="0" borderId="0" xfId="0" applyFont="1"/>
    <xf numFmtId="0" fontId="22" fillId="0" borderId="0" xfId="0" applyFont="1"/>
    <xf numFmtId="0" fontId="0" fillId="0" borderId="0" xfId="0" applyAlignment="1">
      <alignment horizontal="left"/>
    </xf>
    <xf numFmtId="0" fontId="21" fillId="12" borderId="13" xfId="0" applyFont="1" applyFill="1" applyBorder="1"/>
    <xf numFmtId="0" fontId="38" fillId="0" borderId="2" xfId="0" applyFont="1" applyBorder="1"/>
    <xf numFmtId="164" fontId="27" fillId="0" borderId="2" xfId="0" applyNumberFormat="1" applyFont="1" applyFill="1" applyBorder="1" applyAlignment="1">
      <alignment horizontal="center" wrapText="1"/>
    </xf>
    <xf numFmtId="0" fontId="41" fillId="0" borderId="2" xfId="0" applyFont="1" applyFill="1" applyBorder="1" applyAlignment="1">
      <alignment horizontal="center" vertical="center" wrapText="1"/>
    </xf>
    <xf numFmtId="0" fontId="42" fillId="0" borderId="2" xfId="0" applyFont="1" applyFill="1" applyBorder="1" applyAlignment="1">
      <alignment horizontal="center" vertical="center" textRotation="90" wrapText="1"/>
    </xf>
    <xf numFmtId="0" fontId="27" fillId="11" borderId="2" xfId="0" applyFont="1" applyFill="1" applyBorder="1" applyAlignment="1">
      <alignment horizontal="center" vertical="center" textRotation="90"/>
    </xf>
    <xf numFmtId="0" fontId="27" fillId="18" borderId="2" xfId="0" applyFont="1" applyFill="1" applyBorder="1" applyAlignment="1">
      <alignment horizontal="center" vertical="center" textRotation="90"/>
    </xf>
    <xf numFmtId="0" fontId="27" fillId="5" borderId="2" xfId="0" applyFont="1" applyFill="1" applyBorder="1" applyAlignment="1">
      <alignment horizontal="center" wrapText="1"/>
    </xf>
    <xf numFmtId="0" fontId="27" fillId="5" borderId="2" xfId="0" applyFont="1" applyFill="1" applyBorder="1" applyAlignment="1">
      <alignment horizontal="center"/>
    </xf>
    <xf numFmtId="0" fontId="27" fillId="5" borderId="13" xfId="0" applyFont="1" applyFill="1" applyBorder="1" applyAlignment="1">
      <alignment horizontal="center"/>
    </xf>
    <xf numFmtId="164" fontId="38" fillId="18" borderId="2" xfId="0" applyNumberFormat="1" applyFont="1" applyFill="1" applyBorder="1" applyAlignment="1">
      <alignment horizontal="center"/>
    </xf>
    <xf numFmtId="0" fontId="38" fillId="17" borderId="13" xfId="0" applyFont="1" applyFill="1" applyBorder="1" applyAlignment="1">
      <alignment wrapText="1"/>
    </xf>
    <xf numFmtId="164" fontId="38" fillId="17" borderId="5" xfId="0" applyNumberFormat="1" applyFont="1" applyFill="1" applyBorder="1" applyAlignment="1">
      <alignment horizontal="center"/>
    </xf>
    <xf numFmtId="164" fontId="38" fillId="17" borderId="2" xfId="1" applyFont="1" applyFill="1" applyBorder="1" applyAlignment="1">
      <alignment horizontal="center" vertical="center"/>
    </xf>
    <xf numFmtId="0" fontId="38" fillId="0" borderId="2" xfId="0" applyFont="1" applyBorder="1" applyAlignment="1">
      <alignment horizontal="center" vertical="center"/>
    </xf>
    <xf numFmtId="164" fontId="38" fillId="18" borderId="5" xfId="1" applyFont="1" applyFill="1" applyBorder="1" applyAlignment="1">
      <alignment horizontal="center"/>
    </xf>
    <xf numFmtId="164" fontId="38" fillId="0" borderId="2" xfId="1" applyFont="1" applyFill="1" applyBorder="1" applyAlignment="1">
      <alignment horizontal="center" vertical="center" wrapText="1"/>
    </xf>
    <xf numFmtId="164" fontId="38" fillId="7" borderId="67" xfId="1" applyFont="1" applyFill="1" applyBorder="1" applyAlignment="1">
      <alignment horizontal="left" wrapText="1"/>
    </xf>
    <xf numFmtId="0" fontId="38" fillId="0" borderId="2" xfId="0" applyFont="1" applyBorder="1" applyAlignment="1">
      <alignment horizontal="center"/>
    </xf>
    <xf numFmtId="164" fontId="27" fillId="11" borderId="2" xfId="1" applyFont="1" applyFill="1" applyBorder="1" applyAlignment="1">
      <alignment horizontal="center" vertical="center"/>
    </xf>
    <xf numFmtId="164" fontId="27" fillId="0" borderId="2" xfId="1" applyFont="1" applyBorder="1" applyAlignment="1">
      <alignment horizontal="center" vertical="center"/>
    </xf>
    <xf numFmtId="164" fontId="38" fillId="4" borderId="67" xfId="1" applyFont="1" applyFill="1" applyBorder="1" applyAlignment="1">
      <alignment horizontal="left" wrapText="1"/>
    </xf>
    <xf numFmtId="0" fontId="38" fillId="16" borderId="0" xfId="0" applyFont="1" applyFill="1"/>
    <xf numFmtId="164" fontId="38" fillId="6" borderId="67" xfId="1" applyFont="1" applyFill="1" applyBorder="1" applyAlignment="1">
      <alignment horizontal="left" wrapText="1"/>
    </xf>
    <xf numFmtId="164" fontId="43" fillId="11" borderId="2" xfId="1" applyFont="1" applyFill="1" applyBorder="1" applyAlignment="1">
      <alignment horizontal="center" vertical="center"/>
    </xf>
    <xf numFmtId="0" fontId="38" fillId="16" borderId="5" xfId="0" applyFont="1" applyFill="1" applyBorder="1"/>
    <xf numFmtId="0" fontId="38" fillId="16" borderId="0" xfId="0" applyFont="1" applyFill="1" applyBorder="1"/>
    <xf numFmtId="164" fontId="38" fillId="9" borderId="67" xfId="1" applyFont="1" applyFill="1" applyBorder="1" applyAlignment="1">
      <alignment horizontal="left" wrapText="1"/>
    </xf>
    <xf numFmtId="0" fontId="38" fillId="6" borderId="0" xfId="0" applyFont="1" applyFill="1"/>
    <xf numFmtId="0" fontId="38" fillId="6" borderId="5" xfId="0" applyFont="1" applyFill="1" applyBorder="1"/>
    <xf numFmtId="0" fontId="38" fillId="10" borderId="5" xfId="0" applyFont="1" applyFill="1" applyBorder="1" applyAlignment="1">
      <alignment wrapText="1"/>
    </xf>
    <xf numFmtId="164" fontId="38" fillId="0" borderId="5" xfId="1" applyFont="1" applyFill="1" applyBorder="1" applyAlignment="1">
      <alignment horizontal="left" wrapText="1"/>
    </xf>
    <xf numFmtId="164" fontId="27" fillId="0" borderId="2" xfId="1" applyFont="1" applyFill="1" applyBorder="1" applyAlignment="1">
      <alignment horizontal="center" vertical="center"/>
    </xf>
    <xf numFmtId="0" fontId="38" fillId="0" borderId="0" xfId="0" applyFont="1" applyFill="1"/>
    <xf numFmtId="164" fontId="27" fillId="7" borderId="67" xfId="1" applyFont="1" applyFill="1" applyBorder="1" applyAlignment="1">
      <alignment horizontal="left" wrapText="1"/>
    </xf>
    <xf numFmtId="164" fontId="27" fillId="4" borderId="67" xfId="1" applyFont="1" applyFill="1" applyBorder="1" applyAlignment="1">
      <alignment horizontal="left" wrapText="1"/>
    </xf>
    <xf numFmtId="164" fontId="27" fillId="6" borderId="67" xfId="1" applyFont="1" applyFill="1" applyBorder="1" applyAlignment="1">
      <alignment horizontal="left" wrapText="1"/>
    </xf>
    <xf numFmtId="0" fontId="27" fillId="21" borderId="5" xfId="0" applyFont="1" applyFill="1" applyBorder="1" applyAlignment="1">
      <alignment wrapText="1"/>
    </xf>
    <xf numFmtId="164" fontId="27" fillId="15" borderId="5" xfId="1" applyFont="1" applyFill="1" applyBorder="1" applyAlignment="1">
      <alignment horizontal="left" wrapText="1"/>
    </xf>
    <xf numFmtId="0" fontId="27" fillId="13" borderId="0" xfId="0" applyFont="1" applyFill="1"/>
    <xf numFmtId="0" fontId="0" fillId="11" borderId="38" xfId="0" applyFill="1" applyBorder="1" applyAlignment="1">
      <alignment horizontal="left"/>
    </xf>
    <xf numFmtId="0" fontId="8" fillId="0" borderId="0" xfId="9"/>
    <xf numFmtId="0" fontId="26" fillId="0" borderId="0" xfId="9" applyFont="1" applyAlignment="1">
      <alignment horizontal="center" vertical="center"/>
    </xf>
    <xf numFmtId="0" fontId="26" fillId="0" borderId="2" xfId="9" applyFont="1" applyBorder="1" applyAlignment="1">
      <alignment horizontal="center" vertical="center"/>
    </xf>
    <xf numFmtId="0" fontId="26" fillId="0" borderId="47" xfId="9" applyFont="1" applyBorder="1" applyAlignment="1">
      <alignment horizontal="center" vertical="center"/>
    </xf>
    <xf numFmtId="0" fontId="26" fillId="0" borderId="48" xfId="9" applyFont="1" applyBorder="1" applyAlignment="1">
      <alignment horizontal="left" vertical="center"/>
    </xf>
    <xf numFmtId="0" fontId="26" fillId="0" borderId="47" xfId="9" applyFont="1" applyBorder="1" applyAlignment="1">
      <alignment horizontal="left" vertical="center" wrapText="1"/>
    </xf>
    <xf numFmtId="0" fontId="8" fillId="0" borderId="0" xfId="9" applyAlignment="1">
      <alignment horizontal="left" vertical="center" wrapText="1"/>
    </xf>
    <xf numFmtId="0" fontId="0" fillId="0" borderId="0" xfId="0"/>
    <xf numFmtId="164" fontId="16" fillId="0" borderId="64" xfId="1" applyFont="1" applyFill="1" applyBorder="1" applyAlignment="1">
      <alignment horizontal="center" vertical="center"/>
    </xf>
    <xf numFmtId="0" fontId="0" fillId="0" borderId="63" xfId="0" applyNumberFormat="1" applyBorder="1" applyAlignment="1" applyProtection="1">
      <alignment horizontal="center"/>
    </xf>
    <xf numFmtId="164" fontId="36" fillId="2" borderId="1" xfId="1" applyFont="1" applyFill="1" applyBorder="1" applyAlignment="1">
      <alignment horizontal="left" textRotation="90" wrapText="1"/>
    </xf>
    <xf numFmtId="164" fontId="0" fillId="0" borderId="0" xfId="1" applyFont="1" applyAlignment="1">
      <alignment horizontal="center"/>
    </xf>
    <xf numFmtId="164" fontId="19" fillId="13" borderId="50" xfId="1" applyFont="1" applyFill="1" applyBorder="1" applyAlignment="1" applyProtection="1">
      <alignment vertical="center"/>
      <protection locked="0"/>
    </xf>
    <xf numFmtId="164" fontId="0" fillId="0" borderId="4" xfId="1" applyFont="1" applyBorder="1" applyAlignment="1">
      <alignment horizontal="center"/>
    </xf>
    <xf numFmtId="164" fontId="0" fillId="0" borderId="22" xfId="1" applyFont="1" applyBorder="1" applyAlignment="1">
      <alignment horizontal="center"/>
    </xf>
    <xf numFmtId="164" fontId="19" fillId="13" borderId="51" xfId="1" applyFont="1" applyFill="1" applyBorder="1" applyAlignment="1" applyProtection="1">
      <alignment vertical="center"/>
      <protection locked="0"/>
    </xf>
    <xf numFmtId="164" fontId="19" fillId="10" borderId="0" xfId="1" applyFont="1" applyFill="1" applyBorder="1" applyAlignment="1">
      <alignment horizontal="center" vertical="center"/>
    </xf>
    <xf numFmtId="0" fontId="0" fillId="10" borderId="0" xfId="0" applyFill="1"/>
    <xf numFmtId="164" fontId="19" fillId="14" borderId="0" xfId="1" applyFont="1" applyFill="1" applyBorder="1" applyAlignment="1">
      <alignment vertical="center"/>
    </xf>
    <xf numFmtId="0" fontId="0" fillId="10" borderId="0" xfId="0" applyFill="1" applyBorder="1"/>
    <xf numFmtId="0" fontId="26" fillId="10" borderId="0" xfId="0" applyFont="1" applyFill="1" applyBorder="1" applyAlignment="1">
      <alignment horizontal="center" vertical="top" wrapText="1"/>
    </xf>
    <xf numFmtId="0" fontId="26" fillId="10" borderId="0" xfId="0" applyFont="1" applyFill="1" applyBorder="1" applyAlignment="1">
      <alignment horizontal="right" vertical="top" wrapText="1"/>
    </xf>
    <xf numFmtId="0" fontId="26" fillId="10" borderId="0" xfId="0" applyFont="1" applyFill="1" applyBorder="1" applyAlignment="1">
      <alignment vertical="top" wrapText="1"/>
    </xf>
    <xf numFmtId="0" fontId="12" fillId="10" borderId="0" xfId="0" applyFont="1" applyFill="1" applyBorder="1" applyAlignment="1">
      <alignment horizontal="center" vertical="top" wrapText="1"/>
    </xf>
    <xf numFmtId="0" fontId="37" fillId="10" borderId="0" xfId="0" applyFont="1" applyFill="1" applyBorder="1" applyAlignment="1">
      <alignment horizontal="left" vertical="top" wrapText="1" indent="1"/>
    </xf>
    <xf numFmtId="0" fontId="12" fillId="10" borderId="0" xfId="0" applyFont="1" applyFill="1" applyBorder="1" applyAlignment="1">
      <alignment horizontal="left" vertical="top" wrapText="1" indent="1"/>
    </xf>
    <xf numFmtId="0" fontId="26" fillId="10" borderId="0" xfId="0" applyFont="1" applyFill="1" applyBorder="1" applyAlignment="1">
      <alignment horizontal="center" vertical="center" wrapText="1"/>
    </xf>
    <xf numFmtId="0" fontId="12" fillId="10" borderId="0" xfId="0" applyFont="1" applyFill="1" applyBorder="1" applyAlignment="1">
      <alignment vertical="center" wrapText="1"/>
    </xf>
    <xf numFmtId="0" fontId="12" fillId="10" borderId="0" xfId="0" applyFont="1" applyFill="1" applyBorder="1" applyAlignment="1">
      <alignment horizontal="center" vertical="center" wrapText="1"/>
    </xf>
    <xf numFmtId="0" fontId="9" fillId="10" borderId="0" xfId="0" applyFont="1" applyFill="1" applyBorder="1" applyAlignment="1">
      <alignment horizontal="left" vertical="top" wrapText="1" indent="1"/>
    </xf>
    <xf numFmtId="0" fontId="12" fillId="10" borderId="0" xfId="0" applyFont="1" applyFill="1" applyBorder="1" applyAlignment="1">
      <alignment vertical="top" wrapText="1"/>
    </xf>
    <xf numFmtId="0" fontId="38" fillId="10" borderId="0" xfId="0" applyFont="1" applyFill="1" applyBorder="1"/>
    <xf numFmtId="0" fontId="0" fillId="10" borderId="0" xfId="0" applyFill="1" applyBorder="1" applyAlignment="1">
      <alignment horizontal="center" vertical="center"/>
    </xf>
    <xf numFmtId="0" fontId="37" fillId="10" borderId="0" xfId="0" applyFont="1" applyFill="1" applyBorder="1" applyAlignment="1">
      <alignment vertical="top" wrapText="1"/>
    </xf>
    <xf numFmtId="0" fontId="0" fillId="10" borderId="0" xfId="0" applyFill="1" applyBorder="1" applyAlignment="1">
      <alignment horizontal="center" vertical="center" wrapText="1"/>
    </xf>
    <xf numFmtId="0" fontId="37" fillId="10" borderId="0" xfId="0" applyFont="1" applyFill="1" applyBorder="1" applyAlignment="1">
      <alignment vertical="center" wrapText="1"/>
    </xf>
    <xf numFmtId="0" fontId="9" fillId="10" borderId="0" xfId="0" applyFont="1" applyFill="1" applyBorder="1" applyAlignment="1">
      <alignment horizontal="left" vertical="center" wrapText="1"/>
    </xf>
    <xf numFmtId="0" fontId="11" fillId="10" borderId="0" xfId="0" applyFont="1" applyFill="1" applyBorder="1" applyAlignment="1">
      <alignment horizontal="justify" vertical="center" wrapText="1"/>
    </xf>
    <xf numFmtId="0" fontId="28" fillId="10" borderId="2" xfId="0" applyFont="1" applyFill="1" applyBorder="1" applyAlignment="1">
      <alignment vertical="top" wrapText="1"/>
    </xf>
    <xf numFmtId="0" fontId="8" fillId="0" borderId="2" xfId="9" applyBorder="1" applyAlignment="1">
      <alignment horizontal="left" vertical="center"/>
    </xf>
    <xf numFmtId="0" fontId="8" fillId="0" borderId="0" xfId="9" applyBorder="1" applyAlignment="1">
      <alignment horizontal="left" vertical="center"/>
    </xf>
    <xf numFmtId="0" fontId="21" fillId="11" borderId="42" xfId="0" applyFont="1" applyFill="1" applyBorder="1" applyAlignment="1">
      <alignment horizontal="left"/>
    </xf>
    <xf numFmtId="0" fontId="21" fillId="11" borderId="37" xfId="0" applyFont="1" applyFill="1" applyBorder="1" applyAlignment="1">
      <alignment horizontal="left"/>
    </xf>
    <xf numFmtId="164" fontId="43" fillId="4" borderId="67" xfId="1" applyFont="1" applyFill="1" applyBorder="1" applyAlignment="1">
      <alignment horizontal="left" wrapText="1"/>
    </xf>
    <xf numFmtId="0" fontId="21" fillId="12" borderId="5" xfId="0" applyFont="1" applyFill="1" applyBorder="1"/>
    <xf numFmtId="0" fontId="21" fillId="12" borderId="20" xfId="0" applyFont="1" applyFill="1" applyBorder="1"/>
    <xf numFmtId="164" fontId="27" fillId="10" borderId="2" xfId="1" applyFont="1" applyFill="1" applyBorder="1" applyAlignment="1">
      <alignment horizontal="center" vertical="center"/>
    </xf>
    <xf numFmtId="164" fontId="43" fillId="10" borderId="2" xfId="1" applyFont="1" applyFill="1" applyBorder="1" applyAlignment="1">
      <alignment horizontal="center" vertical="center"/>
    </xf>
    <xf numFmtId="0" fontId="21" fillId="23" borderId="73" xfId="0" applyFont="1" applyFill="1" applyBorder="1" applyAlignment="1">
      <alignment horizontal="left"/>
    </xf>
    <xf numFmtId="164" fontId="27" fillId="0" borderId="13" xfId="1" applyFont="1" applyBorder="1" applyAlignment="1">
      <alignment horizontal="center" vertical="center"/>
    </xf>
    <xf numFmtId="0" fontId="38" fillId="0" borderId="13" xfId="0" applyFont="1" applyBorder="1" applyAlignment="1">
      <alignment horizontal="center" vertical="center"/>
    </xf>
    <xf numFmtId="0" fontId="38" fillId="0" borderId="13" xfId="0" applyFont="1" applyBorder="1"/>
    <xf numFmtId="0" fontId="21" fillId="25" borderId="2" xfId="0" applyFont="1" applyFill="1" applyBorder="1" applyAlignment="1">
      <alignment vertical="center" wrapText="1"/>
    </xf>
    <xf numFmtId="0" fontId="54" fillId="10" borderId="2" xfId="0" applyFont="1" applyFill="1" applyBorder="1" applyAlignment="1"/>
    <xf numFmtId="0" fontId="21" fillId="26" borderId="2" xfId="0" applyFont="1" applyFill="1" applyBorder="1" applyAlignment="1">
      <alignment vertical="center" wrapText="1"/>
    </xf>
    <xf numFmtId="0" fontId="56" fillId="24" borderId="3" xfId="12" applyFont="1" applyFill="1" applyBorder="1" applyAlignment="1"/>
    <xf numFmtId="0" fontId="56" fillId="27" borderId="65" xfId="12" applyFont="1" applyFill="1" applyBorder="1" applyAlignment="1">
      <alignment horizontal="left"/>
    </xf>
    <xf numFmtId="0" fontId="56" fillId="23" borderId="65" xfId="12" applyFont="1" applyFill="1" applyBorder="1" applyAlignment="1"/>
    <xf numFmtId="0" fontId="56" fillId="23" borderId="0" xfId="12" applyFont="1" applyFill="1" applyBorder="1" applyAlignment="1">
      <alignment horizontal="left"/>
    </xf>
    <xf numFmtId="0" fontId="56" fillId="24" borderId="73" xfId="12" applyFont="1" applyFill="1" applyBorder="1" applyAlignment="1">
      <alignment horizontal="left"/>
    </xf>
    <xf numFmtId="0" fontId="58" fillId="23" borderId="73" xfId="12" applyFont="1" applyFill="1" applyBorder="1" applyAlignment="1">
      <alignment horizontal="left"/>
    </xf>
    <xf numFmtId="164" fontId="38" fillId="7" borderId="5" xfId="1" applyFont="1" applyFill="1" applyBorder="1" applyAlignment="1">
      <alignment horizontal="left" wrapText="1"/>
    </xf>
    <xf numFmtId="164" fontId="27" fillId="6" borderId="5" xfId="1" applyFont="1" applyFill="1" applyBorder="1" applyAlignment="1">
      <alignment horizontal="left" wrapText="1"/>
    </xf>
    <xf numFmtId="164" fontId="27" fillId="7" borderId="5" xfId="1" applyFont="1" applyFill="1" applyBorder="1" applyAlignment="1">
      <alignment horizontal="left" wrapText="1"/>
    </xf>
    <xf numFmtId="164" fontId="27" fillId="4" borderId="5" xfId="1" applyFont="1" applyFill="1" applyBorder="1" applyAlignment="1">
      <alignment horizontal="left" wrapText="1"/>
    </xf>
    <xf numFmtId="164" fontId="38" fillId="4" borderId="5" xfId="1" applyFont="1" applyFill="1" applyBorder="1" applyAlignment="1">
      <alignment horizontal="left" wrapText="1"/>
    </xf>
    <xf numFmtId="164" fontId="38" fillId="6" borderId="5" xfId="1" applyFont="1" applyFill="1" applyBorder="1" applyAlignment="1">
      <alignment horizontal="left" wrapText="1"/>
    </xf>
    <xf numFmtId="0" fontId="0" fillId="0" borderId="0" xfId="0"/>
    <xf numFmtId="0" fontId="34" fillId="0" borderId="2" xfId="0" applyFont="1" applyBorder="1" applyAlignment="1">
      <alignment horizontal="center" vertical="center"/>
    </xf>
    <xf numFmtId="0" fontId="45" fillId="0" borderId="0" xfId="0" applyFont="1" applyBorder="1" applyAlignment="1" applyProtection="1">
      <alignment vertical="center"/>
      <protection locked="0"/>
    </xf>
    <xf numFmtId="0" fontId="45" fillId="12" borderId="7" xfId="0" applyFont="1" applyFill="1" applyBorder="1" applyAlignment="1" applyProtection="1">
      <alignment horizontal="left"/>
    </xf>
    <xf numFmtId="0" fontId="38" fillId="12" borderId="34" xfId="0" applyFont="1" applyFill="1" applyBorder="1" applyProtection="1"/>
    <xf numFmtId="0" fontId="58" fillId="24" borderId="73" xfId="12" applyFont="1" applyFill="1" applyBorder="1" applyAlignment="1">
      <alignment horizontal="left"/>
    </xf>
    <xf numFmtId="0" fontId="58" fillId="28" borderId="65" xfId="12" applyFont="1" applyFill="1" applyBorder="1" applyAlignment="1"/>
    <xf numFmtId="164" fontId="27" fillId="4" borderId="2" xfId="1" applyFont="1" applyFill="1" applyBorder="1" applyAlignment="1">
      <alignment vertical="center" wrapText="1"/>
    </xf>
    <xf numFmtId="0" fontId="56" fillId="28" borderId="74" xfId="12" applyFont="1" applyFill="1" applyBorder="1" applyAlignment="1">
      <alignment horizontal="left"/>
    </xf>
    <xf numFmtId="164" fontId="27" fillId="6" borderId="75" xfId="1" applyFont="1" applyFill="1" applyBorder="1" applyAlignment="1">
      <alignment horizontal="left" wrapText="1"/>
    </xf>
    <xf numFmtId="0" fontId="34" fillId="6" borderId="2" xfId="0" applyFont="1" applyFill="1" applyBorder="1"/>
    <xf numFmtId="164" fontId="27" fillId="6" borderId="44" xfId="1" applyFont="1" applyFill="1" applyBorder="1" applyAlignment="1">
      <alignment vertical="center" wrapText="1"/>
    </xf>
    <xf numFmtId="0" fontId="58" fillId="29" borderId="3" xfId="12" applyFont="1" applyFill="1" applyBorder="1" applyAlignment="1">
      <alignment horizontal="left"/>
    </xf>
    <xf numFmtId="0" fontId="56" fillId="24" borderId="3" xfId="12" applyFont="1" applyFill="1" applyBorder="1" applyAlignment="1">
      <alignment horizontal="left"/>
    </xf>
    <xf numFmtId="164" fontId="27" fillId="4" borderId="20" xfId="1" applyFont="1" applyFill="1" applyBorder="1" applyAlignment="1">
      <alignment horizontal="left" wrapText="1"/>
    </xf>
    <xf numFmtId="0" fontId="57" fillId="24" borderId="73" xfId="12" applyFont="1" applyFill="1" applyBorder="1"/>
    <xf numFmtId="0" fontId="57" fillId="24" borderId="73" xfId="12" applyFont="1" applyFill="1" applyBorder="1" applyAlignment="1">
      <alignment horizontal="left"/>
    </xf>
    <xf numFmtId="164" fontId="59" fillId="4" borderId="20" xfId="1" applyFont="1" applyFill="1" applyBorder="1" applyAlignment="1">
      <alignment horizontal="left" wrapText="1"/>
    </xf>
    <xf numFmtId="0" fontId="57" fillId="28" borderId="65" xfId="12" applyFont="1" applyFill="1" applyBorder="1" applyAlignment="1">
      <alignment horizontal="left"/>
    </xf>
    <xf numFmtId="0" fontId="27" fillId="10" borderId="2" xfId="0" applyFont="1" applyFill="1" applyBorder="1" applyAlignment="1">
      <alignment horizontal="center" vertical="center"/>
    </xf>
    <xf numFmtId="0" fontId="38" fillId="10" borderId="2" xfId="0" applyFont="1" applyFill="1" applyBorder="1" applyAlignment="1">
      <alignment horizontal="center"/>
    </xf>
    <xf numFmtId="164" fontId="38" fillId="10" borderId="2" xfId="1" applyFont="1" applyFill="1" applyBorder="1" applyAlignment="1">
      <alignment horizontal="center" vertical="center" wrapText="1"/>
    </xf>
    <xf numFmtId="0" fontId="38" fillId="10" borderId="2" xfId="0" applyFont="1" applyFill="1" applyBorder="1" applyAlignment="1">
      <alignment horizontal="center" vertical="center"/>
    </xf>
    <xf numFmtId="0" fontId="34" fillId="10" borderId="2" xfId="0" applyFont="1" applyFill="1" applyBorder="1" applyAlignment="1">
      <alignment horizontal="center"/>
    </xf>
    <xf numFmtId="0" fontId="34" fillId="0" borderId="2" xfId="0" applyFont="1" applyFill="1" applyBorder="1" applyAlignment="1">
      <alignment horizontal="center" vertical="center"/>
    </xf>
    <xf numFmtId="164" fontId="35" fillId="0" borderId="2" xfId="1" applyFont="1" applyFill="1" applyBorder="1" applyAlignment="1">
      <alignment horizontal="center" vertical="center"/>
    </xf>
    <xf numFmtId="164" fontId="34" fillId="0" borderId="2" xfId="1" applyFont="1" applyFill="1" applyBorder="1" applyAlignment="1">
      <alignment horizontal="center" vertical="center"/>
    </xf>
    <xf numFmtId="0" fontId="45" fillId="16" borderId="58" xfId="0" applyFont="1" applyFill="1" applyBorder="1" applyAlignment="1" applyProtection="1">
      <alignment vertical="center"/>
      <protection locked="0"/>
    </xf>
    <xf numFmtId="0" fontId="45" fillId="16" borderId="17" xfId="0" applyFont="1" applyFill="1" applyBorder="1" applyAlignment="1" applyProtection="1">
      <alignment vertical="center"/>
      <protection locked="0"/>
    </xf>
    <xf numFmtId="0" fontId="21" fillId="0" borderId="0" xfId="0" applyFont="1" applyBorder="1" applyAlignment="1">
      <alignment horizontal="center"/>
    </xf>
    <xf numFmtId="0" fontId="0" fillId="0" borderId="2" xfId="0" applyBorder="1" applyAlignment="1">
      <alignment horizontal="center" vertical="center"/>
    </xf>
    <xf numFmtId="0" fontId="28" fillId="10" borderId="13" xfId="0" applyFont="1" applyFill="1" applyBorder="1" applyAlignment="1">
      <alignment vertical="top" wrapText="1"/>
    </xf>
    <xf numFmtId="164" fontId="18" fillId="3" borderId="3" xfId="1" applyFont="1" applyFill="1" applyBorder="1" applyAlignment="1">
      <alignment wrapText="1"/>
    </xf>
    <xf numFmtId="164" fontId="18" fillId="3" borderId="6" xfId="1" applyFont="1" applyFill="1" applyBorder="1" applyAlignment="1">
      <alignment wrapText="1"/>
    </xf>
    <xf numFmtId="164" fontId="19" fillId="13" borderId="28" xfId="1" applyFont="1" applyFill="1" applyBorder="1" applyAlignment="1" applyProtection="1">
      <alignment vertical="center"/>
      <protection locked="0"/>
    </xf>
    <xf numFmtId="164" fontId="36" fillId="2" borderId="78" xfId="1" applyFont="1" applyFill="1" applyBorder="1" applyAlignment="1">
      <alignment horizontal="left" textRotation="90" wrapText="1"/>
    </xf>
    <xf numFmtId="166" fontId="0" fillId="10" borderId="13" xfId="0" applyNumberFormat="1" applyFill="1" applyBorder="1" applyAlignment="1">
      <alignment horizontal="center" vertical="center"/>
    </xf>
    <xf numFmtId="164" fontId="18" fillId="8" borderId="79" xfId="1" applyFont="1" applyFill="1" applyBorder="1" applyAlignment="1">
      <alignment textRotation="90" wrapText="1"/>
    </xf>
    <xf numFmtId="164" fontId="18" fillId="8" borderId="80" xfId="1" applyFont="1" applyFill="1" applyBorder="1" applyAlignment="1">
      <alignment textRotation="90" wrapText="1"/>
    </xf>
    <xf numFmtId="164" fontId="18" fillId="8" borderId="81" xfId="1" applyFont="1" applyFill="1" applyBorder="1" applyAlignment="1">
      <alignment textRotation="90" wrapText="1"/>
    </xf>
    <xf numFmtId="0" fontId="28" fillId="10" borderId="82" xfId="0" applyFont="1" applyFill="1" applyBorder="1" applyAlignment="1">
      <alignment vertical="top" wrapText="1"/>
    </xf>
    <xf numFmtId="0" fontId="0" fillId="0" borderId="83" xfId="0" applyBorder="1"/>
    <xf numFmtId="0" fontId="0" fillId="0" borderId="0" xfId="0" applyBorder="1" applyAlignment="1"/>
    <xf numFmtId="0" fontId="0" fillId="0" borderId="16" xfId="0" applyBorder="1" applyAlignment="1">
      <alignment horizontal="center" vertical="center"/>
    </xf>
    <xf numFmtId="0" fontId="0" fillId="17" borderId="16" xfId="0" applyFill="1" applyBorder="1" applyAlignment="1">
      <alignment horizontal="center" vertical="center"/>
    </xf>
    <xf numFmtId="0" fontId="0" fillId="17" borderId="19" xfId="0" applyFill="1" applyBorder="1" applyAlignment="1">
      <alignment horizontal="center" vertical="center"/>
    </xf>
    <xf numFmtId="0" fontId="0" fillId="0" borderId="15" xfId="0" applyBorder="1" applyAlignment="1">
      <alignment horizontal="center" vertical="center"/>
    </xf>
    <xf numFmtId="0" fontId="0" fillId="0" borderId="84" xfId="0" applyBorder="1"/>
    <xf numFmtId="0" fontId="0" fillId="0" borderId="18" xfId="0" applyBorder="1" applyAlignment="1">
      <alignment horizontal="center" vertical="center"/>
    </xf>
    <xf numFmtId="0" fontId="0" fillId="0" borderId="19" xfId="0" applyBorder="1" applyAlignment="1">
      <alignment horizontal="center" vertical="center"/>
    </xf>
    <xf numFmtId="0" fontId="0" fillId="0" borderId="0" xfId="0" applyBorder="1" applyAlignment="1">
      <alignment horizontal="center" vertical="center"/>
    </xf>
    <xf numFmtId="0" fontId="0" fillId="0" borderId="11"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46" xfId="0" applyBorder="1" applyAlignment="1">
      <alignment horizontal="center" vertical="center"/>
    </xf>
    <xf numFmtId="0" fontId="0" fillId="0" borderId="17" xfId="0" applyBorder="1" applyAlignment="1">
      <alignment horizontal="center" vertical="center"/>
    </xf>
    <xf numFmtId="0" fontId="30" fillId="32" borderId="5" xfId="0" applyFont="1" applyFill="1" applyBorder="1" applyAlignment="1">
      <alignment horizontal="center" vertical="center"/>
    </xf>
    <xf numFmtId="0" fontId="0" fillId="30" borderId="57" xfId="0" applyFill="1" applyBorder="1" applyAlignment="1">
      <alignment horizontal="center"/>
    </xf>
    <xf numFmtId="0" fontId="0" fillId="19" borderId="47" xfId="0" applyFill="1" applyBorder="1" applyAlignment="1">
      <alignment horizontal="center"/>
    </xf>
    <xf numFmtId="0" fontId="0" fillId="31" borderId="47" xfId="0" applyFill="1" applyBorder="1" applyAlignment="1">
      <alignment horizontal="center"/>
    </xf>
    <xf numFmtId="0" fontId="0" fillId="32" borderId="48" xfId="0" applyFill="1" applyBorder="1" applyAlignment="1">
      <alignment horizontal="center"/>
    </xf>
    <xf numFmtId="0" fontId="21" fillId="0" borderId="48" xfId="0" applyFont="1" applyBorder="1" applyAlignment="1">
      <alignment horizontal="center" vertical="center"/>
    </xf>
    <xf numFmtId="0" fontId="33" fillId="0" borderId="11" xfId="0" applyFont="1" applyBorder="1" applyAlignment="1">
      <alignment horizontal="center" vertical="center"/>
    </xf>
    <xf numFmtId="0" fontId="33" fillId="0" borderId="0" xfId="0" applyFont="1" applyBorder="1" applyAlignment="1">
      <alignment horizontal="center" vertical="center"/>
    </xf>
    <xf numFmtId="0" fontId="32" fillId="0" borderId="0" xfId="0" applyFont="1" applyBorder="1" applyAlignment="1">
      <alignment horizontal="center" vertical="center"/>
    </xf>
    <xf numFmtId="0" fontId="33" fillId="0" borderId="12" xfId="0" applyFont="1" applyBorder="1" applyAlignment="1">
      <alignment horizontal="center" vertical="center"/>
    </xf>
    <xf numFmtId="0" fontId="0" fillId="0" borderId="0" xfId="0" applyBorder="1" applyAlignment="1">
      <alignment horizontal="left"/>
    </xf>
    <xf numFmtId="0" fontId="0" fillId="0" borderId="26" xfId="0" applyBorder="1" applyAlignment="1">
      <alignment horizontal="left"/>
    </xf>
    <xf numFmtId="0" fontId="40" fillId="0" borderId="42" xfId="0" applyFont="1" applyBorder="1" applyAlignment="1">
      <alignment horizontal="left"/>
    </xf>
    <xf numFmtId="0" fontId="0" fillId="0" borderId="38" xfId="0" applyBorder="1"/>
    <xf numFmtId="0" fontId="4" fillId="0" borderId="2" xfId="9" applyFont="1" applyBorder="1" applyAlignment="1">
      <alignment horizontal="left" vertical="center" wrapText="1"/>
    </xf>
    <xf numFmtId="0" fontId="23" fillId="10" borderId="45" xfId="0" applyFont="1" applyFill="1" applyBorder="1" applyAlignment="1">
      <alignment horizontal="center" vertical="center"/>
    </xf>
    <xf numFmtId="0" fontId="26" fillId="0" borderId="77" xfId="9" applyFont="1" applyBorder="1" applyAlignment="1">
      <alignment horizontal="center" vertical="center"/>
    </xf>
    <xf numFmtId="0" fontId="26" fillId="0" borderId="77" xfId="9" applyFont="1" applyBorder="1" applyAlignment="1">
      <alignment horizontal="left" vertical="center" wrapText="1"/>
    </xf>
    <xf numFmtId="0" fontId="4" fillId="0" borderId="2" xfId="9" applyFont="1" applyBorder="1" applyAlignment="1">
      <alignment horizontal="left" textRotation="45"/>
    </xf>
    <xf numFmtId="0" fontId="4" fillId="0" borderId="16" xfId="9" applyFont="1" applyBorder="1" applyAlignment="1">
      <alignment horizontal="left" vertical="center" wrapText="1"/>
    </xf>
    <xf numFmtId="0" fontId="3" fillId="0" borderId="16" xfId="9" applyFont="1" applyBorder="1" applyAlignment="1">
      <alignment horizontal="left" vertical="center" wrapText="1"/>
    </xf>
    <xf numFmtId="0" fontId="3" fillId="0" borderId="2" xfId="9" applyFont="1" applyBorder="1" applyAlignment="1">
      <alignment horizontal="left" vertical="center" wrapText="1"/>
    </xf>
    <xf numFmtId="0" fontId="2" fillId="0" borderId="2" xfId="9" applyFont="1" applyBorder="1" applyAlignment="1">
      <alignment horizontal="left" vertical="center" wrapText="1"/>
    </xf>
    <xf numFmtId="0" fontId="8" fillId="0" borderId="2" xfId="9" applyBorder="1" applyAlignment="1">
      <alignment horizontal="left" vertical="center" wrapText="1"/>
    </xf>
    <xf numFmtId="0" fontId="4" fillId="0" borderId="0" xfId="9" applyFont="1" applyBorder="1" applyAlignment="1">
      <alignment horizontal="left" textRotation="45"/>
    </xf>
    <xf numFmtId="0" fontId="34" fillId="0" borderId="0" xfId="0" applyFont="1" applyBorder="1"/>
    <xf numFmtId="0" fontId="26" fillId="10" borderId="2" xfId="0" applyFont="1" applyFill="1" applyBorder="1" applyAlignment="1">
      <alignment horizontal="center" vertical="center" wrapText="1"/>
    </xf>
    <xf numFmtId="0" fontId="21" fillId="23" borderId="0" xfId="12" applyFont="1" applyFill="1" applyBorder="1" applyAlignment="1">
      <alignment horizontal="left"/>
    </xf>
    <xf numFmtId="0" fontId="57" fillId="23" borderId="2" xfId="12" applyFont="1" applyFill="1" applyBorder="1" applyAlignment="1">
      <alignment horizontal="left"/>
    </xf>
    <xf numFmtId="0" fontId="34" fillId="6" borderId="2" xfId="0" applyFont="1" applyFill="1" applyBorder="1" applyAlignment="1">
      <alignment horizontal="center" vertical="center"/>
    </xf>
    <xf numFmtId="0" fontId="45" fillId="12" borderId="15" xfId="0" applyFont="1" applyFill="1" applyBorder="1" applyAlignment="1" applyProtection="1">
      <alignment vertical="center"/>
    </xf>
    <xf numFmtId="0" fontId="1" fillId="0" borderId="2" xfId="9" applyFont="1" applyBorder="1" applyAlignment="1">
      <alignment horizontal="left" vertical="center" wrapText="1"/>
    </xf>
    <xf numFmtId="0" fontId="0" fillId="0" borderId="31"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21" fillId="0" borderId="29"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21" fillId="0" borderId="46" xfId="0" applyFont="1" applyBorder="1" applyAlignment="1">
      <alignment horizontal="center" vertical="center"/>
    </xf>
    <xf numFmtId="0" fontId="21" fillId="0" borderId="47" xfId="0" applyFont="1" applyBorder="1" applyAlignment="1">
      <alignment horizontal="center" vertical="center"/>
    </xf>
    <xf numFmtId="0" fontId="21" fillId="0" borderId="48" xfId="0" applyFont="1"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2" xfId="0" applyBorder="1" applyAlignment="1">
      <alignment horizontal="center"/>
    </xf>
    <xf numFmtId="0" fontId="0" fillId="0" borderId="16" xfId="0" applyBorder="1" applyAlignment="1">
      <alignment horizont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21" fillId="33" borderId="42" xfId="0" applyFont="1" applyFill="1" applyBorder="1" applyAlignment="1">
      <alignment horizontal="center" vertical="center"/>
    </xf>
    <xf numFmtId="0" fontId="21" fillId="33" borderId="37" xfId="0" applyFont="1" applyFill="1" applyBorder="1" applyAlignment="1">
      <alignment horizontal="center" vertical="center"/>
    </xf>
    <xf numFmtId="0" fontId="21" fillId="33" borderId="38" xfId="0" applyFont="1" applyFill="1" applyBorder="1" applyAlignment="1">
      <alignment horizontal="center" vertical="center"/>
    </xf>
    <xf numFmtId="0" fontId="21" fillId="0" borderId="48" xfId="0" applyFont="1" applyBorder="1" applyAlignment="1">
      <alignment horizontal="center" vertical="center" wrapText="1"/>
    </xf>
    <xf numFmtId="0" fontId="21" fillId="0" borderId="16" xfId="0" applyFont="1" applyBorder="1" applyAlignment="1">
      <alignment horizontal="center" vertical="center" wrapText="1"/>
    </xf>
    <xf numFmtId="0" fontId="0" fillId="0" borderId="15" xfId="0" applyBorder="1" applyAlignment="1">
      <alignment horizontal="center" vertical="center" wrapText="1"/>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41" xfId="0" applyBorder="1" applyAlignment="1">
      <alignment horizontal="center" vertical="center"/>
    </xf>
    <xf numFmtId="0" fontId="0" fillId="0" borderId="13" xfId="0" applyBorder="1" applyAlignment="1">
      <alignment horizontal="center" vertical="center"/>
    </xf>
    <xf numFmtId="0" fontId="0" fillId="0" borderId="61" xfId="0" applyBorder="1" applyAlignment="1">
      <alignment horizontal="center" vertical="center" wrapText="1"/>
    </xf>
    <xf numFmtId="0" fontId="0" fillId="0" borderId="69" xfId="0" applyBorder="1" applyAlignment="1">
      <alignment horizontal="center" vertical="center" wrapText="1"/>
    </xf>
    <xf numFmtId="0" fontId="0" fillId="0" borderId="62" xfId="0" applyBorder="1" applyAlignment="1">
      <alignment horizontal="center" vertical="center"/>
    </xf>
    <xf numFmtId="0" fontId="0" fillId="0" borderId="71" xfId="0" applyBorder="1" applyAlignment="1">
      <alignment horizontal="center" vertical="center"/>
    </xf>
    <xf numFmtId="0" fontId="0" fillId="0" borderId="23" xfId="0" applyBorder="1" applyAlignment="1">
      <alignment horizontal="center" vertical="center"/>
    </xf>
    <xf numFmtId="0" fontId="0" fillId="0" borderId="70" xfId="0" applyBorder="1" applyAlignment="1">
      <alignment horizontal="center" vertical="center"/>
    </xf>
    <xf numFmtId="0" fontId="21" fillId="19" borderId="11" xfId="0" applyFont="1" applyFill="1" applyBorder="1" applyAlignment="1">
      <alignment horizontal="center" vertical="center"/>
    </xf>
    <xf numFmtId="0" fontId="21" fillId="19" borderId="0" xfId="0" applyFont="1" applyFill="1" applyBorder="1" applyAlignment="1">
      <alignment horizontal="center" vertical="center"/>
    </xf>
    <xf numFmtId="0" fontId="21" fillId="19" borderId="12" xfId="0" applyFont="1" applyFill="1" applyBorder="1" applyAlignment="1">
      <alignment horizontal="center" vertical="center"/>
    </xf>
    <xf numFmtId="0" fontId="32" fillId="31" borderId="31" xfId="0" applyFont="1" applyFill="1" applyBorder="1" applyAlignment="1">
      <alignment horizontal="center" vertical="center"/>
    </xf>
    <xf numFmtId="0" fontId="32" fillId="31" borderId="30" xfId="0" applyFont="1" applyFill="1" applyBorder="1" applyAlignment="1">
      <alignment horizontal="center" vertical="center"/>
    </xf>
    <xf numFmtId="0" fontId="32" fillId="31" borderId="32" xfId="0" applyFont="1" applyFill="1" applyBorder="1" applyAlignment="1">
      <alignment horizontal="center" vertical="center"/>
    </xf>
    <xf numFmtId="0" fontId="32" fillId="31" borderId="27" xfId="0" applyFont="1" applyFill="1" applyBorder="1" applyAlignment="1">
      <alignment horizontal="center" vertical="center"/>
    </xf>
    <xf numFmtId="0" fontId="32" fillId="31" borderId="28" xfId="0" applyFont="1" applyFill="1" applyBorder="1" applyAlignment="1">
      <alignment horizontal="center" vertical="center"/>
    </xf>
    <xf numFmtId="0" fontId="32" fillId="31" borderId="33" xfId="0" applyFont="1" applyFill="1" applyBorder="1" applyAlignment="1">
      <alignment horizontal="center" vertical="center"/>
    </xf>
    <xf numFmtId="0" fontId="60" fillId="0" borderId="0" xfId="0" applyFont="1" applyBorder="1" applyAlignment="1">
      <alignment horizontal="center" vertical="center"/>
    </xf>
    <xf numFmtId="0" fontId="30" fillId="32" borderId="20" xfId="0" applyFont="1" applyFill="1" applyBorder="1" applyAlignment="1">
      <alignment horizontal="center" vertical="center"/>
    </xf>
    <xf numFmtId="0" fontId="30" fillId="32" borderId="13" xfId="0" applyFont="1" applyFill="1" applyBorder="1" applyAlignment="1">
      <alignment horizontal="center" vertical="center"/>
    </xf>
    <xf numFmtId="0" fontId="0" fillId="32" borderId="9" xfId="0" applyFill="1" applyBorder="1" applyAlignment="1">
      <alignment horizontal="center" vertical="center"/>
    </xf>
    <xf numFmtId="0" fontId="0" fillId="32" borderId="26" xfId="0" applyFill="1" applyBorder="1" applyAlignment="1">
      <alignment horizontal="center" vertical="center"/>
    </xf>
    <xf numFmtId="0" fontId="0" fillId="32" borderId="10" xfId="0" applyFill="1" applyBorder="1" applyAlignment="1">
      <alignment horizontal="center" vertical="center"/>
    </xf>
    <xf numFmtId="0" fontId="0" fillId="0" borderId="4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0" fillId="0" borderId="45" xfId="0" applyBorder="1" applyAlignment="1">
      <alignment horizontal="center" vertical="center"/>
    </xf>
    <xf numFmtId="0" fontId="21" fillId="0" borderId="4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5" xfId="0" applyFont="1" applyBorder="1" applyAlignment="1">
      <alignment horizontal="center" vertical="center"/>
    </xf>
    <xf numFmtId="0" fontId="21" fillId="0" borderId="2" xfId="0" applyFont="1" applyBorder="1" applyAlignment="1">
      <alignment horizontal="center" vertical="center"/>
    </xf>
    <xf numFmtId="0" fontId="0" fillId="0" borderId="15" xfId="0" applyFont="1" applyBorder="1" applyAlignment="1">
      <alignment horizontal="center" vertical="center"/>
    </xf>
    <xf numFmtId="0" fontId="0" fillId="0" borderId="2" xfId="0" applyFont="1" applyBorder="1" applyAlignment="1">
      <alignment horizontal="center" vertical="center"/>
    </xf>
    <xf numFmtId="0" fontId="21" fillId="17" borderId="42" xfId="0" applyFont="1" applyFill="1" applyBorder="1" applyAlignment="1">
      <alignment horizontal="left"/>
    </xf>
    <xf numFmtId="0" fontId="21" fillId="17" borderId="37" xfId="0" applyFont="1" applyFill="1" applyBorder="1" applyAlignment="1">
      <alignment horizontal="left"/>
    </xf>
    <xf numFmtId="0" fontId="21" fillId="17" borderId="38" xfId="0" applyFont="1" applyFill="1" applyBorder="1" applyAlignment="1">
      <alignment horizontal="left"/>
    </xf>
    <xf numFmtId="0" fontId="21" fillId="11" borderId="42" xfId="0" applyFont="1" applyFill="1" applyBorder="1" applyAlignment="1">
      <alignment horizontal="left"/>
    </xf>
    <xf numFmtId="0" fontId="21" fillId="11" borderId="37" xfId="0" applyFont="1" applyFill="1" applyBorder="1" applyAlignment="1">
      <alignment horizontal="left"/>
    </xf>
    <xf numFmtId="0" fontId="21" fillId="11" borderId="38" xfId="0" applyFont="1" applyFill="1" applyBorder="1" applyAlignment="1">
      <alignment horizontal="left"/>
    </xf>
    <xf numFmtId="0" fontId="21" fillId="12" borderId="42" xfId="0" applyFont="1" applyFill="1" applyBorder="1" applyAlignment="1">
      <alignment horizontal="left"/>
    </xf>
    <xf numFmtId="0" fontId="21" fillId="12" borderId="38" xfId="0" applyFont="1" applyFill="1" applyBorder="1" applyAlignment="1">
      <alignment horizontal="left"/>
    </xf>
    <xf numFmtId="0" fontId="8" fillId="0" borderId="2" xfId="9" applyBorder="1" applyAlignment="1">
      <alignment horizontal="center"/>
    </xf>
    <xf numFmtId="0" fontId="26" fillId="0" borderId="2" xfId="9" applyFont="1" applyBorder="1" applyAlignment="1">
      <alignment horizontal="center" vertical="center" textRotation="90"/>
    </xf>
    <xf numFmtId="0" fontId="26" fillId="0" borderId="46" xfId="9" applyFont="1" applyBorder="1" applyAlignment="1">
      <alignment horizontal="center" vertical="center"/>
    </xf>
    <xf numFmtId="0" fontId="26" fillId="0" borderId="47" xfId="9" applyFont="1" applyBorder="1" applyAlignment="1">
      <alignment horizontal="center" vertical="center"/>
    </xf>
    <xf numFmtId="0" fontId="26" fillId="0" borderId="23" xfId="9" applyFont="1" applyBorder="1" applyAlignment="1">
      <alignment horizontal="center" vertical="center" wrapText="1"/>
    </xf>
    <xf numFmtId="0" fontId="26" fillId="0" borderId="24" xfId="9" applyFont="1" applyBorder="1" applyAlignment="1">
      <alignment horizontal="center" vertical="center" wrapText="1"/>
    </xf>
    <xf numFmtId="0" fontId="26" fillId="0" borderId="25" xfId="9" applyFont="1" applyBorder="1" applyAlignment="1">
      <alignment horizontal="center" vertical="center" wrapText="1"/>
    </xf>
    <xf numFmtId="0" fontId="26" fillId="0" borderId="61" xfId="9" applyFont="1" applyBorder="1" applyAlignment="1">
      <alignment horizontal="center" vertical="center" textRotation="90" wrapText="1"/>
    </xf>
    <xf numFmtId="0" fontId="26" fillId="0" borderId="87" xfId="9" applyFont="1" applyBorder="1" applyAlignment="1">
      <alignment horizontal="center" vertical="center" textRotation="90" wrapText="1"/>
    </xf>
    <xf numFmtId="0" fontId="26" fillId="0" borderId="86" xfId="9" applyFont="1" applyBorder="1" applyAlignment="1">
      <alignment horizontal="center" vertical="center" textRotation="90" wrapText="1"/>
    </xf>
    <xf numFmtId="164" fontId="27" fillId="6" borderId="2" xfId="1" applyFont="1" applyFill="1" applyBorder="1" applyAlignment="1">
      <alignment horizontal="left" vertical="center" wrapText="1"/>
    </xf>
    <xf numFmtId="164" fontId="27" fillId="4" borderId="2" xfId="1" applyFont="1" applyFill="1" applyBorder="1" applyAlignment="1">
      <alignment horizontal="left" vertical="center" wrapText="1"/>
    </xf>
    <xf numFmtId="0" fontId="38" fillId="17" borderId="5" xfId="0" applyFont="1" applyFill="1" applyBorder="1" applyAlignment="1">
      <alignment horizontal="center" wrapText="1"/>
    </xf>
    <xf numFmtId="0" fontId="38" fillId="17" borderId="20" xfId="0" applyFont="1" applyFill="1" applyBorder="1" applyAlignment="1">
      <alignment horizontal="center" wrapText="1"/>
    </xf>
    <xf numFmtId="0" fontId="38" fillId="6" borderId="2" xfId="0" applyFont="1" applyFill="1" applyBorder="1" applyAlignment="1">
      <alignment horizontal="left" vertical="center" wrapText="1"/>
    </xf>
    <xf numFmtId="164" fontId="27" fillId="4" borderId="23" xfId="1" applyFont="1" applyFill="1" applyBorder="1" applyAlignment="1">
      <alignment horizontal="left" vertical="center" wrapText="1"/>
    </xf>
    <xf numFmtId="164" fontId="27" fillId="4" borderId="24" xfId="1" applyFont="1" applyFill="1" applyBorder="1" applyAlignment="1">
      <alignment horizontal="left" vertical="center" wrapText="1"/>
    </xf>
    <xf numFmtId="164" fontId="27" fillId="4" borderId="25" xfId="1" applyFont="1" applyFill="1" applyBorder="1" applyAlignment="1">
      <alignment horizontal="left" vertical="center" wrapText="1"/>
    </xf>
    <xf numFmtId="164" fontId="27" fillId="0" borderId="23" xfId="1" applyFont="1" applyFill="1" applyBorder="1" applyAlignment="1">
      <alignment horizontal="left" vertical="center" wrapText="1"/>
    </xf>
    <xf numFmtId="164" fontId="27" fillId="0" borderId="24" xfId="1" applyFont="1" applyFill="1" applyBorder="1" applyAlignment="1">
      <alignment horizontal="left" vertical="center" wrapText="1"/>
    </xf>
    <xf numFmtId="164" fontId="27" fillId="0" borderId="25" xfId="1" applyFont="1" applyFill="1" applyBorder="1" applyAlignment="1">
      <alignment horizontal="left" vertical="center" wrapText="1"/>
    </xf>
    <xf numFmtId="164" fontId="27" fillId="7" borderId="23" xfId="1" applyFont="1" applyFill="1" applyBorder="1" applyAlignment="1">
      <alignment horizontal="left" vertical="center" wrapText="1"/>
    </xf>
    <xf numFmtId="164" fontId="27" fillId="7" borderId="24" xfId="1" applyFont="1" applyFill="1" applyBorder="1" applyAlignment="1">
      <alignment horizontal="left" vertical="center" wrapText="1"/>
    </xf>
    <xf numFmtId="164" fontId="27" fillId="7" borderId="25" xfId="1" applyFont="1" applyFill="1" applyBorder="1" applyAlignment="1">
      <alignment horizontal="left" vertical="center" wrapText="1"/>
    </xf>
    <xf numFmtId="164" fontId="27" fillId="9" borderId="2" xfId="1" applyFont="1" applyFill="1" applyBorder="1" applyAlignment="1">
      <alignment horizontal="left" vertical="center" wrapText="1"/>
    </xf>
    <xf numFmtId="0" fontId="38" fillId="9" borderId="2" xfId="0" applyFont="1" applyFill="1" applyBorder="1" applyAlignment="1">
      <alignment horizontal="left" vertical="center" wrapText="1"/>
    </xf>
    <xf numFmtId="164" fontId="27" fillId="4" borderId="23" xfId="1" applyFont="1" applyFill="1" applyBorder="1" applyAlignment="1">
      <alignment horizontal="center" vertical="center" wrapText="1"/>
    </xf>
    <xf numFmtId="164" fontId="27" fillId="4" borderId="24" xfId="1" applyFont="1" applyFill="1" applyBorder="1" applyAlignment="1">
      <alignment horizontal="center" vertical="center" wrapText="1"/>
    </xf>
    <xf numFmtId="164" fontId="27" fillId="4" borderId="25" xfId="1" applyFont="1" applyFill="1" applyBorder="1" applyAlignment="1">
      <alignment horizontal="center" vertical="center" wrapText="1"/>
    </xf>
    <xf numFmtId="164" fontId="27" fillId="6" borderId="43" xfId="1" applyFont="1" applyFill="1" applyBorder="1" applyAlignment="1">
      <alignment horizontal="center" vertical="center" wrapText="1"/>
    </xf>
    <xf numFmtId="164" fontId="27" fillId="6" borderId="44" xfId="1" applyFont="1" applyFill="1" applyBorder="1" applyAlignment="1">
      <alignment horizontal="center" vertical="center" wrapText="1"/>
    </xf>
    <xf numFmtId="164" fontId="17" fillId="0" borderId="52" xfId="1" applyFont="1" applyFill="1" applyBorder="1" applyAlignment="1">
      <alignment horizontal="center" vertical="center"/>
    </xf>
    <xf numFmtId="164" fontId="17" fillId="0" borderId="53" xfId="1" applyFont="1" applyFill="1" applyBorder="1" applyAlignment="1">
      <alignment horizontal="center" vertical="center"/>
    </xf>
    <xf numFmtId="164" fontId="17" fillId="0" borderId="54" xfId="1" applyFont="1" applyFill="1" applyBorder="1" applyAlignment="1">
      <alignment horizontal="center" vertical="center"/>
    </xf>
    <xf numFmtId="164" fontId="20" fillId="20" borderId="14" xfId="1" applyFont="1" applyFill="1" applyBorder="1" applyAlignment="1">
      <alignment horizontal="center" wrapText="1"/>
    </xf>
    <xf numFmtId="164" fontId="20" fillId="20" borderId="3" xfId="1" applyFont="1" applyFill="1" applyBorder="1" applyAlignment="1">
      <alignment horizontal="center" wrapText="1"/>
    </xf>
    <xf numFmtId="164" fontId="20" fillId="20" borderId="21" xfId="1" applyFont="1" applyFill="1" applyBorder="1" applyAlignment="1">
      <alignment horizontal="center" wrapText="1"/>
    </xf>
    <xf numFmtId="164" fontId="17" fillId="13" borderId="7" xfId="1" applyFont="1" applyFill="1" applyBorder="1" applyAlignment="1">
      <alignment horizontal="center" vertical="center" wrapText="1"/>
    </xf>
    <xf numFmtId="164" fontId="17" fillId="13" borderId="34" xfId="1" applyFont="1" applyFill="1" applyBorder="1" applyAlignment="1">
      <alignment horizontal="center" vertical="center" wrapText="1"/>
    </xf>
    <xf numFmtId="164" fontId="31" fillId="0" borderId="26" xfId="1" applyFont="1" applyFill="1" applyBorder="1" applyAlignment="1">
      <alignment horizontal="center" vertical="center" wrapText="1"/>
    </xf>
    <xf numFmtId="164" fontId="31" fillId="0" borderId="10" xfId="1" applyFont="1" applyFill="1" applyBorder="1" applyAlignment="1">
      <alignment horizontal="center" vertical="center" wrapText="1"/>
    </xf>
    <xf numFmtId="164" fontId="17" fillId="3" borderId="68" xfId="1" applyFont="1" applyFill="1" applyBorder="1" applyAlignment="1">
      <alignment horizontal="center" wrapText="1"/>
    </xf>
    <xf numFmtId="164" fontId="17" fillId="3" borderId="59" xfId="1" applyFont="1" applyFill="1" applyBorder="1" applyAlignment="1">
      <alignment horizontal="center" wrapText="1"/>
    </xf>
    <xf numFmtId="164" fontId="17" fillId="0" borderId="29" xfId="1" applyFont="1" applyBorder="1" applyAlignment="1">
      <alignment horizontal="center" vertical="center" wrapText="1"/>
    </xf>
    <xf numFmtId="164" fontId="17" fillId="0" borderId="35" xfId="1" applyFont="1" applyBorder="1" applyAlignment="1">
      <alignment horizontal="center" vertical="center" wrapText="1"/>
    </xf>
    <xf numFmtId="164" fontId="18" fillId="3" borderId="42" xfId="1" applyFont="1" applyFill="1" applyBorder="1" applyAlignment="1">
      <alignment horizontal="center" wrapText="1"/>
    </xf>
    <xf numFmtId="164" fontId="18" fillId="3" borderId="37" xfId="1" applyFont="1" applyFill="1" applyBorder="1" applyAlignment="1">
      <alignment horizontal="center" wrapText="1"/>
    </xf>
    <xf numFmtId="164" fontId="18" fillId="3" borderId="38" xfId="1" applyFont="1" applyFill="1" applyBorder="1" applyAlignment="1">
      <alignment horizontal="center" wrapText="1"/>
    </xf>
    <xf numFmtId="0" fontId="26" fillId="10" borderId="23" xfId="0" applyFont="1" applyFill="1" applyBorder="1" applyAlignment="1">
      <alignment horizontal="center" vertical="center" textRotation="90" wrapText="1"/>
    </xf>
    <xf numFmtId="0" fontId="26" fillId="10" borderId="24" xfId="0" applyFont="1" applyFill="1" applyBorder="1" applyAlignment="1">
      <alignment horizontal="center" vertical="center" textRotation="90" wrapText="1"/>
    </xf>
    <xf numFmtId="0" fontId="26" fillId="10" borderId="25" xfId="0" applyFont="1" applyFill="1" applyBorder="1" applyAlignment="1">
      <alignment horizontal="center" vertical="center" textRotation="90" wrapText="1"/>
    </xf>
    <xf numFmtId="0" fontId="26" fillId="10" borderId="0" xfId="0" applyFont="1" applyFill="1" applyBorder="1" applyAlignment="1">
      <alignment horizontal="center" vertical="top" wrapText="1"/>
    </xf>
    <xf numFmtId="0" fontId="12" fillId="10" borderId="0" xfId="0" applyFont="1" applyFill="1" applyBorder="1" applyAlignment="1">
      <alignment horizontal="center" vertical="top" wrapText="1"/>
    </xf>
    <xf numFmtId="0" fontId="26" fillId="0" borderId="85" xfId="9" applyFont="1" applyBorder="1" applyAlignment="1">
      <alignment horizontal="center" vertical="center"/>
    </xf>
    <xf numFmtId="0" fontId="26" fillId="0" borderId="77" xfId="9" applyFont="1" applyBorder="1" applyAlignment="1">
      <alignment horizontal="center" vertical="center"/>
    </xf>
    <xf numFmtId="0" fontId="26" fillId="0" borderId="2" xfId="9" applyFont="1" applyBorder="1" applyAlignment="1">
      <alignment horizontal="center" vertical="center" wrapText="1"/>
    </xf>
    <xf numFmtId="0" fontId="26" fillId="0" borderId="2" xfId="9" applyFont="1" applyBorder="1" applyAlignment="1">
      <alignment horizontal="center" vertical="center" textRotation="90" wrapText="1"/>
    </xf>
    <xf numFmtId="0" fontId="21" fillId="0" borderId="2" xfId="0" applyFont="1" applyBorder="1" applyAlignment="1">
      <alignment horizontal="center" vertical="center" textRotation="90"/>
    </xf>
    <xf numFmtId="0" fontId="26" fillId="10" borderId="2" xfId="0" applyFont="1" applyFill="1" applyBorder="1" applyAlignment="1">
      <alignment horizontal="center" vertical="top" wrapText="1"/>
    </xf>
    <xf numFmtId="15" fontId="48" fillId="0" borderId="59" xfId="0" applyNumberFormat="1" applyFont="1" applyBorder="1" applyAlignment="1" applyProtection="1">
      <alignment horizontal="left" vertical="center" wrapText="1"/>
      <protection locked="0"/>
    </xf>
    <xf numFmtId="15" fontId="48" fillId="0" borderId="89" xfId="0" applyNumberFormat="1" applyFont="1" applyBorder="1" applyAlignment="1" applyProtection="1">
      <alignment horizontal="left" vertical="center" wrapText="1"/>
      <protection locked="0"/>
    </xf>
    <xf numFmtId="15" fontId="48" fillId="0" borderId="20" xfId="0" applyNumberFormat="1" applyFont="1" applyBorder="1" applyAlignment="1" applyProtection="1">
      <alignment horizontal="left" vertical="center" wrapText="1"/>
      <protection locked="0"/>
    </xf>
    <xf numFmtId="15" fontId="48" fillId="0" borderId="88" xfId="0" applyNumberFormat="1" applyFont="1" applyBorder="1" applyAlignment="1" applyProtection="1">
      <alignment horizontal="left" vertical="center" wrapText="1"/>
      <protection locked="0"/>
    </xf>
    <xf numFmtId="15" fontId="48" fillId="0" borderId="55" xfId="0" applyNumberFormat="1" applyFont="1" applyBorder="1" applyAlignment="1" applyProtection="1">
      <alignment horizontal="left" vertical="center" wrapText="1"/>
      <protection locked="0"/>
    </xf>
    <xf numFmtId="15" fontId="48" fillId="0" borderId="41" xfId="0" applyNumberFormat="1" applyFont="1" applyBorder="1" applyAlignment="1" applyProtection="1">
      <alignment horizontal="left" vertical="center" wrapText="1"/>
      <protection locked="0"/>
    </xf>
    <xf numFmtId="0" fontId="25" fillId="0" borderId="42" xfId="0" applyFont="1" applyBorder="1" applyAlignment="1" applyProtection="1">
      <alignment horizontal="center"/>
      <protection locked="0"/>
    </xf>
    <xf numFmtId="0" fontId="25" fillId="0" borderId="37" xfId="0" applyFont="1" applyBorder="1" applyAlignment="1" applyProtection="1">
      <alignment horizontal="center"/>
      <protection locked="0"/>
    </xf>
    <xf numFmtId="0" fontId="25" fillId="0" borderId="38" xfId="0" applyFont="1" applyBorder="1" applyAlignment="1" applyProtection="1">
      <alignment horizontal="center"/>
      <protection locked="0"/>
    </xf>
    <xf numFmtId="0" fontId="45" fillId="22" borderId="2" xfId="0" applyFont="1" applyFill="1" applyBorder="1" applyAlignment="1" applyProtection="1">
      <alignment horizontal="left" vertical="center" wrapText="1"/>
      <protection locked="0"/>
    </xf>
    <xf numFmtId="0" fontId="23" fillId="0" borderId="2" xfId="0" applyFont="1" applyBorder="1" applyAlignment="1">
      <alignment horizontal="left" vertical="center" wrapText="1"/>
    </xf>
    <xf numFmtId="0" fontId="23" fillId="0" borderId="2" xfId="0" applyFont="1" applyBorder="1" applyAlignment="1">
      <alignment horizontal="left" vertical="center"/>
    </xf>
    <xf numFmtId="0" fontId="0" fillId="22" borderId="2" xfId="0" applyFill="1" applyBorder="1" applyAlignment="1">
      <alignment horizontal="left" vertical="center" wrapText="1"/>
    </xf>
    <xf numFmtId="0" fontId="44" fillId="22" borderId="2" xfId="0" applyFont="1" applyFill="1" applyBorder="1" applyAlignment="1" applyProtection="1">
      <alignment horizontal="center"/>
      <protection locked="0"/>
    </xf>
    <xf numFmtId="0" fontId="53" fillId="22" borderId="57" xfId="0" applyFont="1" applyFill="1" applyBorder="1" applyAlignment="1">
      <alignment horizontal="center"/>
    </xf>
    <xf numFmtId="0" fontId="53" fillId="22" borderId="47" xfId="0" applyFont="1" applyFill="1" applyBorder="1" applyAlignment="1">
      <alignment horizontal="center"/>
    </xf>
    <xf numFmtId="0" fontId="53" fillId="22" borderId="48" xfId="0" applyFont="1" applyFill="1" applyBorder="1" applyAlignment="1">
      <alignment horizontal="center"/>
    </xf>
    <xf numFmtId="0" fontId="53" fillId="22" borderId="13" xfId="0" applyFont="1" applyFill="1" applyBorder="1" applyAlignment="1">
      <alignment horizontal="center"/>
    </xf>
    <xf numFmtId="0" fontId="53" fillId="22" borderId="2" xfId="0" applyFont="1" applyFill="1" applyBorder="1" applyAlignment="1">
      <alignment horizontal="center"/>
    </xf>
    <xf numFmtId="0" fontId="53" fillId="22" borderId="16" xfId="0" applyFont="1" applyFill="1" applyBorder="1" applyAlignment="1">
      <alignment horizontal="center"/>
    </xf>
    <xf numFmtId="0" fontId="45" fillId="16" borderId="41" xfId="0" applyFont="1" applyFill="1" applyBorder="1" applyAlignment="1" applyProtection="1">
      <alignment horizontal="left" vertical="center" wrapText="1"/>
      <protection locked="0"/>
    </xf>
    <xf numFmtId="0" fontId="45" fillId="16" borderId="20" xfId="0" applyFont="1" applyFill="1" applyBorder="1" applyAlignment="1" applyProtection="1">
      <alignment horizontal="left" vertical="center" wrapText="1"/>
      <protection locked="0"/>
    </xf>
    <xf numFmtId="0" fontId="45" fillId="16" borderId="41" xfId="0" applyFont="1" applyFill="1" applyBorder="1" applyAlignment="1" applyProtection="1">
      <alignment horizontal="left" vertical="center"/>
      <protection locked="0"/>
    </xf>
    <xf numFmtId="0" fontId="45" fillId="16" borderId="20" xfId="0" applyFont="1" applyFill="1" applyBorder="1" applyAlignment="1" applyProtection="1">
      <alignment horizontal="left" vertical="center"/>
      <protection locked="0"/>
    </xf>
    <xf numFmtId="0" fontId="47" fillId="0" borderId="7" xfId="0" applyFont="1" applyBorder="1" applyAlignment="1" applyProtection="1">
      <alignment horizontal="center"/>
      <protection locked="0"/>
    </xf>
    <xf numFmtId="0" fontId="47" fillId="0" borderId="34" xfId="0" applyFont="1" applyBorder="1" applyAlignment="1" applyProtection="1">
      <alignment horizontal="center"/>
      <protection locked="0"/>
    </xf>
    <xf numFmtId="0" fontId="47" fillId="0" borderId="8" xfId="0" applyFont="1" applyBorder="1" applyAlignment="1" applyProtection="1">
      <alignment horizontal="center"/>
      <protection locked="0"/>
    </xf>
    <xf numFmtId="0" fontId="45" fillId="16" borderId="46" xfId="0" applyFont="1" applyFill="1" applyBorder="1" applyAlignment="1" applyProtection="1">
      <alignment horizontal="center"/>
      <protection locked="0"/>
    </xf>
    <xf numFmtId="0" fontId="45" fillId="16" borderId="47" xfId="0" applyFont="1" applyFill="1" applyBorder="1" applyAlignment="1" applyProtection="1">
      <alignment horizontal="center"/>
      <protection locked="0"/>
    </xf>
    <xf numFmtId="0" fontId="45" fillId="16" borderId="48" xfId="0" applyFont="1" applyFill="1" applyBorder="1" applyAlignment="1" applyProtection="1">
      <alignment horizontal="center"/>
      <protection locked="0"/>
    </xf>
    <xf numFmtId="0" fontId="45" fillId="16" borderId="57" xfId="0" applyFont="1" applyFill="1" applyBorder="1" applyAlignment="1" applyProtection="1">
      <alignment horizontal="center"/>
      <protection locked="0"/>
    </xf>
    <xf numFmtId="0" fontId="45" fillId="16" borderId="49" xfId="0" applyFont="1" applyFill="1" applyBorder="1" applyAlignment="1" applyProtection="1">
      <alignment horizontal="center"/>
      <protection locked="0"/>
    </xf>
    <xf numFmtId="0" fontId="45" fillId="16" borderId="93" xfId="0" applyFont="1" applyFill="1" applyBorder="1" applyAlignment="1" applyProtection="1">
      <alignment horizontal="center"/>
      <protection locked="0"/>
    </xf>
    <xf numFmtId="0" fontId="44" fillId="16" borderId="7" xfId="0" applyFont="1" applyFill="1" applyBorder="1" applyAlignment="1" applyProtection="1">
      <alignment horizontal="center"/>
      <protection locked="0"/>
    </xf>
    <xf numFmtId="0" fontId="44" fillId="16" borderId="34" xfId="0" applyFont="1" applyFill="1" applyBorder="1" applyAlignment="1" applyProtection="1">
      <alignment horizontal="center"/>
      <protection locked="0"/>
    </xf>
    <xf numFmtId="0" fontId="44" fillId="16" borderId="27" xfId="0" applyFont="1" applyFill="1" applyBorder="1" applyAlignment="1" applyProtection="1">
      <alignment horizontal="center"/>
      <protection locked="0"/>
    </xf>
    <xf numFmtId="0" fontId="44" fillId="16" borderId="28" xfId="0" applyFont="1" applyFill="1" applyBorder="1" applyAlignment="1" applyProtection="1">
      <alignment horizontal="center"/>
      <protection locked="0"/>
    </xf>
    <xf numFmtId="0" fontId="45" fillId="16" borderId="41" xfId="0" applyFont="1" applyFill="1" applyBorder="1" applyAlignment="1" applyProtection="1">
      <alignment horizontal="center"/>
      <protection locked="0"/>
    </xf>
    <xf numFmtId="0" fontId="45" fillId="16" borderId="20" xfId="0" applyFont="1" applyFill="1" applyBorder="1" applyAlignment="1" applyProtection="1">
      <alignment horizontal="center"/>
      <protection locked="0"/>
    </xf>
    <xf numFmtId="0" fontId="45" fillId="16" borderId="45" xfId="0" applyFont="1" applyFill="1" applyBorder="1" applyAlignment="1" applyProtection="1">
      <alignment horizontal="center"/>
      <protection locked="0"/>
    </xf>
    <xf numFmtId="0" fontId="45" fillId="16" borderId="30" xfId="0" applyFont="1" applyFill="1" applyBorder="1" applyAlignment="1" applyProtection="1">
      <alignment horizontal="center"/>
      <protection locked="0"/>
    </xf>
    <xf numFmtId="0" fontId="45" fillId="16" borderId="32" xfId="0" applyFont="1" applyFill="1" applyBorder="1" applyAlignment="1" applyProtection="1">
      <alignment horizontal="center"/>
      <protection locked="0"/>
    </xf>
    <xf numFmtId="0" fontId="45" fillId="16" borderId="88" xfId="0" applyFont="1" applyFill="1" applyBorder="1" applyAlignment="1" applyProtection="1">
      <alignment horizontal="center"/>
      <protection locked="0"/>
    </xf>
    <xf numFmtId="0" fontId="48" fillId="0" borderId="13" xfId="0" applyFont="1" applyBorder="1" applyAlignment="1" applyProtection="1">
      <alignment horizontal="left" vertical="center" wrapText="1"/>
      <protection locked="0"/>
    </xf>
    <xf numFmtId="0" fontId="48" fillId="0" borderId="2" xfId="0" applyFont="1" applyBorder="1" applyAlignment="1" applyProtection="1">
      <alignment horizontal="left" vertical="center" wrapText="1"/>
      <protection locked="0"/>
    </xf>
    <xf numFmtId="0" fontId="48" fillId="0" borderId="94" xfId="0" applyFont="1" applyBorder="1" applyAlignment="1" applyProtection="1">
      <alignment horizontal="left" vertical="center" wrapText="1"/>
      <protection locked="0"/>
    </xf>
    <xf numFmtId="0" fontId="48" fillId="0" borderId="20" xfId="0" applyFont="1" applyBorder="1" applyAlignment="1" applyProtection="1">
      <alignment horizontal="center" vertical="center" wrapText="1"/>
      <protection locked="0"/>
    </xf>
    <xf numFmtId="0" fontId="48" fillId="0" borderId="88" xfId="0" applyFont="1" applyBorder="1" applyAlignment="1" applyProtection="1">
      <alignment horizontal="center" vertical="center" wrapText="1"/>
      <protection locked="0"/>
    </xf>
    <xf numFmtId="15" fontId="48" fillId="0" borderId="28" xfId="0" applyNumberFormat="1" applyFont="1" applyBorder="1" applyAlignment="1" applyProtection="1">
      <alignment horizontal="left" vertical="center" wrapText="1"/>
      <protection locked="0"/>
    </xf>
    <xf numFmtId="15" fontId="48" fillId="0" borderId="90" xfId="0" applyNumberFormat="1" applyFont="1" applyBorder="1" applyAlignment="1" applyProtection="1">
      <alignment horizontal="left" vertical="center" wrapText="1"/>
      <protection locked="0"/>
    </xf>
    <xf numFmtId="0" fontId="44" fillId="0" borderId="11" xfId="0" applyFont="1" applyBorder="1" applyAlignment="1" applyProtection="1">
      <alignment horizontal="left" vertical="center" wrapText="1"/>
      <protection locked="0"/>
    </xf>
    <xf numFmtId="0" fontId="44" fillId="0" borderId="0" xfId="0" applyFont="1" applyBorder="1" applyAlignment="1" applyProtection="1">
      <alignment horizontal="left" vertical="center" wrapText="1"/>
      <protection locked="0"/>
    </xf>
    <xf numFmtId="0" fontId="44" fillId="0" borderId="12" xfId="0" applyFont="1" applyBorder="1" applyAlignment="1" applyProtection="1">
      <alignment horizontal="left" vertical="center" wrapText="1"/>
      <protection locked="0"/>
    </xf>
    <xf numFmtId="0" fontId="44" fillId="0" borderId="9" xfId="0" applyFont="1" applyBorder="1" applyAlignment="1" applyProtection="1">
      <alignment horizontal="left" vertical="center" wrapText="1"/>
      <protection locked="0"/>
    </xf>
    <xf numFmtId="0" fontId="44" fillId="0" borderId="26" xfId="0" applyFont="1" applyBorder="1" applyAlignment="1" applyProtection="1">
      <alignment horizontal="left" vertical="center" wrapText="1"/>
      <protection locked="0"/>
    </xf>
    <xf numFmtId="0" fontId="44" fillId="0" borderId="10" xfId="0" applyFont="1" applyBorder="1" applyAlignment="1" applyProtection="1">
      <alignment horizontal="left" vertical="center" wrapText="1"/>
      <protection locked="0"/>
    </xf>
    <xf numFmtId="0" fontId="45" fillId="0" borderId="7" xfId="0" applyFont="1" applyBorder="1" applyAlignment="1" applyProtection="1">
      <alignment horizontal="center" vertical="center"/>
      <protection locked="0"/>
    </xf>
    <xf numFmtId="0" fontId="45" fillId="0" borderId="34" xfId="0" applyFont="1" applyBorder="1" applyAlignment="1" applyProtection="1">
      <alignment horizontal="center" vertical="center"/>
      <protection locked="0"/>
    </xf>
    <xf numFmtId="0" fontId="45" fillId="0" borderId="8" xfId="0" applyFont="1" applyBorder="1" applyAlignment="1" applyProtection="1">
      <alignment horizontal="center" vertical="center"/>
      <protection locked="0"/>
    </xf>
    <xf numFmtId="0" fontId="45" fillId="0" borderId="7" xfId="0" applyFont="1" applyBorder="1" applyAlignment="1" applyProtection="1">
      <alignment horizontal="center" vertical="center" wrapText="1"/>
      <protection locked="0"/>
    </xf>
    <xf numFmtId="0" fontId="45" fillId="0" borderId="34" xfId="0" applyFont="1" applyBorder="1" applyAlignment="1" applyProtection="1">
      <alignment horizontal="center" vertical="center" wrapText="1"/>
      <protection locked="0"/>
    </xf>
    <xf numFmtId="0" fontId="45" fillId="0" borderId="8" xfId="0" applyFont="1" applyBorder="1" applyAlignment="1" applyProtection="1">
      <alignment horizontal="center" vertical="center" wrapText="1"/>
      <protection locked="0"/>
    </xf>
    <xf numFmtId="0" fontId="44" fillId="0" borderId="26" xfId="0" applyFont="1" applyBorder="1" applyAlignment="1" applyProtection="1">
      <alignment horizontal="left" vertical="center"/>
      <protection locked="0"/>
    </xf>
    <xf numFmtId="0" fontId="44" fillId="0" borderId="10" xfId="0" applyFont="1" applyBorder="1" applyAlignment="1" applyProtection="1">
      <alignment horizontal="left" vertical="center"/>
      <protection locked="0"/>
    </xf>
    <xf numFmtId="0" fontId="42" fillId="0" borderId="9" xfId="0" applyFont="1" applyBorder="1" applyAlignment="1" applyProtection="1">
      <alignment horizontal="left" vertical="center" wrapText="1"/>
      <protection locked="0"/>
    </xf>
    <xf numFmtId="0" fontId="45" fillId="0" borderId="26" xfId="0" applyFont="1" applyBorder="1" applyAlignment="1" applyProtection="1">
      <alignment horizontal="left" vertical="center" wrapText="1"/>
      <protection locked="0"/>
    </xf>
    <xf numFmtId="0" fontId="45" fillId="0" borderId="10" xfId="0" applyFont="1" applyBorder="1" applyAlignment="1" applyProtection="1">
      <alignment horizontal="left" vertical="center" wrapText="1"/>
      <protection locked="0"/>
    </xf>
    <xf numFmtId="0" fontId="45" fillId="0" borderId="11" xfId="0" applyFont="1" applyBorder="1" applyAlignment="1" applyProtection="1">
      <alignment horizontal="center"/>
      <protection locked="0"/>
    </xf>
    <xf numFmtId="0" fontId="45" fillId="0" borderId="0" xfId="0" applyFont="1" applyAlignment="1" applyProtection="1">
      <alignment horizontal="center"/>
      <protection locked="0"/>
    </xf>
    <xf numFmtId="0" fontId="45" fillId="0" borderId="12" xfId="0" applyFont="1" applyBorder="1" applyAlignment="1" applyProtection="1">
      <alignment horizontal="center"/>
      <protection locked="0"/>
    </xf>
    <xf numFmtId="0" fontId="45" fillId="0" borderId="11" xfId="0" applyFont="1" applyBorder="1" applyAlignment="1" applyProtection="1">
      <alignment horizontal="center" vertical="center"/>
      <protection locked="0"/>
    </xf>
    <xf numFmtId="0" fontId="45" fillId="0" borderId="0" xfId="0" applyFont="1" applyAlignment="1" applyProtection="1">
      <alignment horizontal="center" vertical="center"/>
      <protection locked="0"/>
    </xf>
    <xf numFmtId="0" fontId="45" fillId="0" borderId="12" xfId="0" applyFont="1" applyBorder="1" applyAlignment="1" applyProtection="1">
      <alignment horizontal="center" vertical="center"/>
      <protection locked="0"/>
    </xf>
    <xf numFmtId="0" fontId="49" fillId="0" borderId="11" xfId="0" applyFont="1" applyBorder="1" applyAlignment="1" applyProtection="1">
      <alignment horizontal="left" vertical="center" wrapText="1"/>
      <protection locked="0"/>
    </xf>
    <xf numFmtId="0" fontId="49" fillId="0" borderId="0" xfId="0" applyFont="1" applyBorder="1" applyAlignment="1" applyProtection="1">
      <alignment horizontal="left" vertical="center" wrapText="1"/>
      <protection locked="0"/>
    </xf>
    <xf numFmtId="0" fontId="49" fillId="0" borderId="12" xfId="0" applyFont="1" applyBorder="1" applyAlignment="1" applyProtection="1">
      <alignment horizontal="left" vertical="center" wrapText="1"/>
      <protection locked="0"/>
    </xf>
    <xf numFmtId="0" fontId="49" fillId="0" borderId="27" xfId="0" applyFont="1" applyBorder="1" applyAlignment="1" applyProtection="1">
      <alignment horizontal="left" vertical="center" wrapText="1"/>
      <protection locked="0"/>
    </xf>
    <xf numFmtId="0" fontId="49" fillId="0" borderId="28" xfId="0" applyFont="1" applyBorder="1" applyAlignment="1" applyProtection="1">
      <alignment horizontal="left" vertical="center" wrapText="1"/>
      <protection locked="0"/>
    </xf>
    <xf numFmtId="0" fontId="49" fillId="0" borderId="33" xfId="0" applyFont="1" applyBorder="1" applyAlignment="1" applyProtection="1">
      <alignment horizontal="left" vertical="center" wrapText="1"/>
      <protection locked="0"/>
    </xf>
    <xf numFmtId="0" fontId="44" fillId="0" borderId="27" xfId="0" applyFont="1" applyBorder="1" applyAlignment="1" applyProtection="1">
      <alignment horizontal="left" vertical="center" wrapText="1"/>
      <protection locked="0"/>
    </xf>
    <xf numFmtId="0" fontId="44" fillId="0" borderId="28"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5" fillId="0" borderId="31" xfId="0" applyFont="1" applyBorder="1" applyAlignment="1" applyProtection="1">
      <alignment horizontal="center"/>
      <protection locked="0"/>
    </xf>
    <xf numFmtId="0" fontId="45" fillId="0" borderId="30" xfId="0" applyFont="1" applyBorder="1" applyAlignment="1" applyProtection="1">
      <alignment horizontal="center"/>
      <protection locked="0"/>
    </xf>
    <xf numFmtId="0" fontId="45" fillId="0" borderId="32" xfId="0" applyFont="1" applyBorder="1" applyAlignment="1" applyProtection="1">
      <alignment horizontal="center"/>
      <protection locked="0"/>
    </xf>
    <xf numFmtId="0" fontId="45" fillId="0" borderId="31" xfId="0" applyFont="1" applyBorder="1" applyAlignment="1" applyProtection="1">
      <alignment horizontal="center" vertical="center"/>
      <protection locked="0"/>
    </xf>
    <xf numFmtId="0" fontId="45" fillId="0" borderId="30" xfId="0" applyFont="1" applyBorder="1" applyAlignment="1" applyProtection="1">
      <alignment horizontal="center" vertical="center"/>
      <protection locked="0"/>
    </xf>
    <xf numFmtId="0" fontId="45" fillId="0" borderId="32" xfId="0" applyFont="1" applyBorder="1" applyAlignment="1" applyProtection="1">
      <alignment horizontal="center" vertical="center"/>
      <protection locked="0"/>
    </xf>
    <xf numFmtId="0" fontId="52" fillId="12" borderId="15" xfId="0" applyNumberFormat="1" applyFont="1" applyFill="1" applyBorder="1" applyAlignment="1" applyProtection="1">
      <alignment horizontal="center" vertical="center"/>
    </xf>
    <xf numFmtId="0" fontId="52" fillId="12" borderId="17" xfId="0" applyNumberFormat="1" applyFont="1" applyFill="1" applyBorder="1" applyAlignment="1" applyProtection="1">
      <alignment horizontal="center" vertical="center"/>
    </xf>
    <xf numFmtId="0" fontId="44" fillId="16" borderId="2" xfId="1" applyNumberFormat="1" applyFont="1" applyFill="1" applyBorder="1" applyAlignment="1" applyProtection="1">
      <alignment horizontal="left" vertical="center" wrapText="1"/>
    </xf>
    <xf numFmtId="0" fontId="44" fillId="16" borderId="18" xfId="1" applyNumberFormat="1" applyFont="1" applyFill="1" applyBorder="1" applyAlignment="1" applyProtection="1">
      <alignment horizontal="left" vertical="center" wrapText="1"/>
    </xf>
    <xf numFmtId="0" fontId="44" fillId="16" borderId="2" xfId="0" applyFont="1" applyFill="1" applyBorder="1" applyAlignment="1" applyProtection="1">
      <alignment horizontal="left" vertical="center" wrapText="1"/>
    </xf>
    <xf numFmtId="0" fontId="44" fillId="16" borderId="18" xfId="0" applyFont="1" applyFill="1" applyBorder="1" applyAlignment="1" applyProtection="1">
      <alignment horizontal="left" vertical="center" wrapText="1"/>
    </xf>
    <xf numFmtId="0" fontId="46" fillId="16" borderId="43" xfId="0" applyFont="1" applyFill="1" applyBorder="1" applyAlignment="1" applyProtection="1">
      <alignment horizontal="left" vertical="center" wrapText="1"/>
      <protection locked="0"/>
    </xf>
    <xf numFmtId="0" fontId="46" fillId="16" borderId="30" xfId="0" applyFont="1" applyFill="1" applyBorder="1" applyAlignment="1" applyProtection="1">
      <alignment horizontal="left" vertical="center" wrapText="1"/>
      <protection locked="0"/>
    </xf>
    <xf numFmtId="0" fontId="46" fillId="16" borderId="32" xfId="0" applyFont="1" applyFill="1" applyBorder="1" applyAlignment="1" applyProtection="1">
      <alignment horizontal="left" vertical="center" wrapText="1"/>
      <protection locked="0"/>
    </xf>
    <xf numFmtId="0" fontId="46" fillId="16" borderId="66" xfId="0" applyFont="1" applyFill="1" applyBorder="1" applyAlignment="1" applyProtection="1">
      <alignment horizontal="left" vertical="center" wrapText="1"/>
      <protection locked="0"/>
    </xf>
    <xf numFmtId="0" fontId="46" fillId="16" borderId="26" xfId="0" applyFont="1" applyFill="1" applyBorder="1" applyAlignment="1" applyProtection="1">
      <alignment horizontal="left" vertical="center" wrapText="1"/>
      <protection locked="0"/>
    </xf>
    <xf numFmtId="0" fontId="46" fillId="16" borderId="10" xfId="0" applyFont="1" applyFill="1" applyBorder="1" applyAlignment="1" applyProtection="1">
      <alignment horizontal="left" vertical="center" wrapText="1"/>
      <protection locked="0"/>
    </xf>
    <xf numFmtId="0" fontId="52" fillId="10" borderId="42" xfId="0" applyNumberFormat="1" applyFont="1" applyFill="1" applyBorder="1" applyAlignment="1" applyProtection="1">
      <alignment horizontal="center" vertical="center"/>
    </xf>
    <xf numFmtId="0" fontId="52" fillId="10" borderId="37" xfId="0" applyNumberFormat="1" applyFont="1" applyFill="1" applyBorder="1" applyAlignment="1" applyProtection="1">
      <alignment horizontal="center" vertical="center"/>
    </xf>
    <xf numFmtId="0" fontId="52" fillId="10" borderId="38" xfId="0" applyNumberFormat="1" applyFont="1" applyFill="1" applyBorder="1" applyAlignment="1" applyProtection="1">
      <alignment horizontal="center" vertical="center"/>
    </xf>
    <xf numFmtId="0" fontId="46" fillId="16" borderId="2" xfId="0" applyFont="1" applyFill="1" applyBorder="1" applyAlignment="1" applyProtection="1">
      <alignment horizontal="left" vertical="center" wrapText="1"/>
      <protection locked="0"/>
    </xf>
    <xf numFmtId="0" fontId="46" fillId="16" borderId="16" xfId="0" applyFont="1" applyFill="1" applyBorder="1" applyAlignment="1" applyProtection="1">
      <alignment horizontal="left" vertical="center" wrapText="1"/>
      <protection locked="0"/>
    </xf>
    <xf numFmtId="0" fontId="45" fillId="12" borderId="15" xfId="0" applyFont="1" applyFill="1" applyBorder="1" applyAlignment="1" applyProtection="1">
      <alignment horizontal="center" vertical="center"/>
    </xf>
    <xf numFmtId="164" fontId="44" fillId="16" borderId="2" xfId="1" applyFont="1" applyFill="1" applyBorder="1" applyAlignment="1" applyProtection="1">
      <alignment horizontal="left" vertical="center" wrapText="1"/>
    </xf>
    <xf numFmtId="0" fontId="46" fillId="16" borderId="47" xfId="0" applyFont="1" applyFill="1" applyBorder="1" applyAlignment="1" applyProtection="1">
      <alignment horizontal="left" vertical="center" wrapText="1"/>
      <protection locked="0"/>
    </xf>
    <xf numFmtId="0" fontId="46" fillId="16" borderId="48" xfId="0" applyFont="1" applyFill="1" applyBorder="1" applyAlignment="1" applyProtection="1">
      <alignment horizontal="left" vertical="center" wrapText="1"/>
      <protection locked="0"/>
    </xf>
    <xf numFmtId="0" fontId="44" fillId="18" borderId="7" xfId="0" applyFont="1" applyFill="1" applyBorder="1" applyAlignment="1" applyProtection="1">
      <alignment horizontal="center" vertical="center"/>
    </xf>
    <xf numFmtId="0" fontId="44" fillId="18" borderId="9" xfId="0" applyFont="1" applyFill="1" applyBorder="1" applyAlignment="1" applyProtection="1">
      <alignment horizontal="center" vertical="center"/>
    </xf>
    <xf numFmtId="0" fontId="44" fillId="16" borderId="9" xfId="0" applyFont="1" applyFill="1" applyBorder="1" applyAlignment="1" applyProtection="1">
      <alignment horizontal="left" vertical="center" wrapText="1"/>
    </xf>
    <xf numFmtId="0" fontId="44" fillId="16" borderId="26" xfId="0" applyFont="1" applyFill="1" applyBorder="1" applyAlignment="1" applyProtection="1">
      <alignment horizontal="left" vertical="center" wrapText="1"/>
    </xf>
    <xf numFmtId="0" fontId="45" fillId="12" borderId="34" xfId="0" applyFont="1" applyFill="1" applyBorder="1" applyAlignment="1" applyProtection="1">
      <alignment horizontal="center"/>
    </xf>
    <xf numFmtId="0" fontId="45" fillId="12" borderId="72" xfId="0" applyFont="1" applyFill="1" applyBorder="1" applyAlignment="1" applyProtection="1">
      <alignment horizontal="center"/>
    </xf>
    <xf numFmtId="0" fontId="45" fillId="12" borderId="46" xfId="0" applyFont="1" applyFill="1" applyBorder="1" applyAlignment="1" applyProtection="1">
      <alignment horizontal="center" vertical="center"/>
    </xf>
    <xf numFmtId="164" fontId="44" fillId="16" borderId="47" xfId="1" applyFont="1" applyFill="1" applyBorder="1" applyAlignment="1" applyProtection="1">
      <alignment horizontal="left" vertical="center" wrapText="1"/>
    </xf>
    <xf numFmtId="0" fontId="44" fillId="16" borderId="47" xfId="0" applyFont="1" applyFill="1" applyBorder="1" applyAlignment="1" applyProtection="1">
      <alignment horizontal="left" vertical="center" wrapText="1"/>
    </xf>
    <xf numFmtId="0" fontId="45" fillId="12" borderId="76" xfId="0" applyFont="1" applyFill="1" applyBorder="1" applyAlignment="1" applyProtection="1">
      <alignment horizontal="center" vertical="center"/>
      <protection locked="0"/>
    </xf>
    <xf numFmtId="0" fontId="45" fillId="12" borderId="34" xfId="0" applyFont="1" applyFill="1" applyBorder="1" applyAlignment="1" applyProtection="1">
      <alignment horizontal="center" vertical="center"/>
      <protection locked="0"/>
    </xf>
    <xf numFmtId="0" fontId="45" fillId="12" borderId="8" xfId="0" applyFont="1" applyFill="1" applyBorder="1" applyAlignment="1" applyProtection="1">
      <alignment horizontal="center" vertical="center"/>
      <protection locked="0"/>
    </xf>
    <xf numFmtId="0" fontId="44" fillId="16" borderId="9" xfId="0" applyFont="1" applyFill="1" applyBorder="1" applyAlignment="1" applyProtection="1">
      <alignment horizontal="left" vertical="center"/>
    </xf>
    <xf numFmtId="0" fontId="44" fillId="16" borderId="26" xfId="0" applyFont="1" applyFill="1" applyBorder="1" applyAlignment="1" applyProtection="1">
      <alignment horizontal="left" vertical="center"/>
    </xf>
    <xf numFmtId="0" fontId="44" fillId="16" borderId="10" xfId="0" applyFont="1" applyFill="1" applyBorder="1" applyAlignment="1" applyProtection="1">
      <alignment horizontal="left" vertical="center"/>
    </xf>
    <xf numFmtId="0" fontId="45" fillId="12" borderId="7" xfId="0" applyFont="1" applyFill="1" applyBorder="1" applyAlignment="1" applyProtection="1">
      <alignment horizontal="left" vertical="center"/>
    </xf>
    <xf numFmtId="0" fontId="45" fillId="12" borderId="34" xfId="0" applyFont="1" applyFill="1" applyBorder="1" applyAlignment="1" applyProtection="1">
      <alignment horizontal="left" vertical="center"/>
    </xf>
    <xf numFmtId="0" fontId="45" fillId="12" borderId="8" xfId="0" applyFont="1" applyFill="1" applyBorder="1" applyAlignment="1" applyProtection="1">
      <alignment horizontal="left" vertical="center"/>
    </xf>
    <xf numFmtId="0" fontId="45" fillId="12" borderId="7" xfId="0" applyFont="1" applyFill="1" applyBorder="1" applyAlignment="1" applyProtection="1">
      <alignment horizontal="center"/>
    </xf>
    <xf numFmtId="15" fontId="48" fillId="0" borderId="91" xfId="0" applyNumberFormat="1" applyFont="1" applyBorder="1" applyAlignment="1" applyProtection="1">
      <alignment horizontal="left" vertical="center" wrapText="1"/>
      <protection locked="0"/>
    </xf>
    <xf numFmtId="0" fontId="45" fillId="16" borderId="43" xfId="0" applyFont="1" applyFill="1" applyBorder="1" applyAlignment="1" applyProtection="1">
      <alignment horizontal="center"/>
      <protection locked="0"/>
    </xf>
    <xf numFmtId="0" fontId="45" fillId="16" borderId="31" xfId="0" applyFont="1" applyFill="1" applyBorder="1" applyAlignment="1" applyProtection="1">
      <alignment horizontal="center"/>
      <protection locked="0"/>
    </xf>
    <xf numFmtId="0" fontId="48" fillId="0" borderId="91" xfId="0" applyFont="1" applyBorder="1" applyAlignment="1" applyProtection="1">
      <alignment horizontal="left" vertical="center" wrapText="1"/>
      <protection locked="0"/>
    </xf>
    <xf numFmtId="0" fontId="48" fillId="0" borderId="20" xfId="0" applyFont="1" applyBorder="1" applyAlignment="1" applyProtection="1">
      <alignment horizontal="left" vertical="center" wrapText="1"/>
      <protection locked="0"/>
    </xf>
    <xf numFmtId="0" fontId="48" fillId="0" borderId="88" xfId="0" applyFont="1" applyBorder="1" applyAlignment="1" applyProtection="1">
      <alignment horizontal="left" vertical="center" wrapText="1"/>
      <protection locked="0"/>
    </xf>
    <xf numFmtId="15" fontId="48" fillId="0" borderId="95" xfId="0" applyNumberFormat="1" applyFont="1" applyBorder="1" applyAlignment="1" applyProtection="1">
      <alignment horizontal="left" vertical="center" wrapText="1"/>
      <protection locked="0"/>
    </xf>
    <xf numFmtId="15" fontId="48" fillId="0" borderId="92" xfId="0" applyNumberFormat="1" applyFont="1" applyBorder="1" applyAlignment="1" applyProtection="1">
      <alignment horizontal="left" vertical="center" wrapText="1"/>
      <protection locked="0"/>
    </xf>
    <xf numFmtId="0" fontId="48" fillId="0" borderId="5" xfId="0" applyFont="1" applyBorder="1" applyAlignment="1" applyProtection="1">
      <alignment horizontal="center" vertical="center" wrapText="1"/>
      <protection locked="0"/>
    </xf>
    <xf numFmtId="15" fontId="48" fillId="0" borderId="27" xfId="0" applyNumberFormat="1" applyFont="1" applyBorder="1" applyAlignment="1" applyProtection="1">
      <alignment horizontal="left" vertical="center" wrapText="1"/>
      <protection locked="0"/>
    </xf>
    <xf numFmtId="0" fontId="45" fillId="16" borderId="39" xfId="0" applyFont="1" applyFill="1" applyBorder="1" applyAlignment="1" applyProtection="1">
      <alignment horizontal="center"/>
      <protection locked="0"/>
    </xf>
    <xf numFmtId="0" fontId="46" fillId="16" borderId="43" xfId="0" applyFont="1" applyFill="1" applyBorder="1" applyAlignment="1" applyProtection="1">
      <alignment horizontal="center" vertical="center" wrapText="1"/>
      <protection locked="0"/>
    </xf>
    <xf numFmtId="0" fontId="46" fillId="16" borderId="30" xfId="0" applyFont="1" applyFill="1" applyBorder="1" applyAlignment="1" applyProtection="1">
      <alignment horizontal="center" vertical="center" wrapText="1"/>
      <protection locked="0"/>
    </xf>
    <xf numFmtId="0" fontId="46" fillId="16" borderId="32" xfId="0" applyFont="1" applyFill="1" applyBorder="1" applyAlignment="1" applyProtection="1">
      <alignment horizontal="center" vertical="center" wrapText="1"/>
      <protection locked="0"/>
    </xf>
    <xf numFmtId="0" fontId="52" fillId="12" borderId="15" xfId="0" applyNumberFormat="1" applyFont="1" applyFill="1" applyBorder="1" applyAlignment="1" applyProtection="1">
      <alignment vertical="center"/>
    </xf>
  </cellXfs>
  <cellStyles count="26">
    <cellStyle name="Excel Built-in Normal" xfId="1"/>
    <cellStyle name="Excel Built-in Normal 1" xfId="8"/>
    <cellStyle name="Heading" xfId="2"/>
    <cellStyle name="Heading1" xfId="3"/>
    <cellStyle name="Normal" xfId="0" builtinId="0" customBuiltin="1"/>
    <cellStyle name="Normal 2" xfId="6"/>
    <cellStyle name="Normal 2 2" xfId="9"/>
    <cellStyle name="Normal 2 2 2" xfId="14"/>
    <cellStyle name="Normal 2 2 2 2" xfId="23"/>
    <cellStyle name="Normal 2 2 3" xfId="18"/>
    <cellStyle name="Normal 3" xfId="7"/>
    <cellStyle name="Normal 3 2" xfId="10"/>
    <cellStyle name="Normal 3 2 2" xfId="15"/>
    <cellStyle name="Normal 3 2 2 2" xfId="24"/>
    <cellStyle name="Normal 3 2 3" xfId="19"/>
    <cellStyle name="Normal 3 3" xfId="13"/>
    <cellStyle name="Normal 3 3 2" xfId="22"/>
    <cellStyle name="Normal 3 4" xfId="17"/>
    <cellStyle name="Normal 4" xfId="11"/>
    <cellStyle name="Normal 4 2" xfId="16"/>
    <cellStyle name="Normal 4 2 2" xfId="25"/>
    <cellStyle name="Normal 4 3" xfId="20"/>
    <cellStyle name="Normal 5" xfId="12"/>
    <cellStyle name="Normal 5 2" xfId="21"/>
    <cellStyle name="Result" xfId="4"/>
    <cellStyle name="Result2" xfId="5"/>
  </cellStyles>
  <dxfs count="17">
    <dxf>
      <font>
        <color auto="1"/>
      </font>
      <fill>
        <patternFill>
          <bgColor rgb="FFFFFF00"/>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s>
  <tableStyles count="0" defaultTableStyle="TableStyleMedium9" defaultPivotStyle="PivotStyleLight16"/>
  <colors>
    <mruColors>
      <color rgb="FFFFCC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P105"/>
  <sheetViews>
    <sheetView topLeftCell="A19" workbookViewId="0">
      <selection activeCell="L41" sqref="L41"/>
    </sheetView>
  </sheetViews>
  <sheetFormatPr baseColWidth="10" defaultRowHeight="14.4" x14ac:dyDescent="0.3"/>
  <cols>
    <col min="1" max="9" width="15.6640625" customWidth="1"/>
  </cols>
  <sheetData>
    <row r="1" spans="1:16" ht="18" customHeight="1" thickBot="1" x14ac:dyDescent="0.35">
      <c r="A1" s="8"/>
      <c r="B1" s="5"/>
      <c r="C1" s="5"/>
      <c r="D1" s="5"/>
      <c r="E1" s="5"/>
      <c r="F1" s="5"/>
      <c r="G1" s="5"/>
      <c r="H1" s="5"/>
      <c r="I1" s="6"/>
    </row>
    <row r="2" spans="1:16" ht="18" customHeight="1" x14ac:dyDescent="0.3">
      <c r="A2" s="9"/>
      <c r="B2" s="8"/>
      <c r="C2" s="5"/>
      <c r="D2" s="5"/>
      <c r="E2" s="5"/>
      <c r="F2" s="5"/>
      <c r="G2" s="5"/>
      <c r="H2" s="6"/>
      <c r="I2" s="25"/>
    </row>
    <row r="3" spans="1:16" ht="18" customHeight="1" x14ac:dyDescent="0.3">
      <c r="A3" s="9"/>
      <c r="B3" s="190"/>
      <c r="C3" s="195" t="s">
        <v>138</v>
      </c>
      <c r="D3" s="284"/>
      <c r="E3" s="284"/>
      <c r="F3" s="284"/>
      <c r="G3" s="285"/>
      <c r="H3" s="192"/>
      <c r="I3" s="25"/>
      <c r="P3" s="4"/>
    </row>
    <row r="4" spans="1:16" ht="18" customHeight="1" x14ac:dyDescent="0.3">
      <c r="A4" s="9"/>
      <c r="B4" s="190"/>
      <c r="C4" s="195" t="s">
        <v>139</v>
      </c>
      <c r="D4" s="284"/>
      <c r="E4" s="284"/>
      <c r="F4" s="284"/>
      <c r="G4" s="285"/>
      <c r="H4" s="192"/>
      <c r="I4" s="25"/>
    </row>
    <row r="5" spans="1:16" ht="18" customHeight="1" x14ac:dyDescent="0.3">
      <c r="A5" s="9"/>
      <c r="B5" s="201"/>
      <c r="C5" s="202"/>
      <c r="D5" s="202"/>
      <c r="E5" s="203"/>
      <c r="F5" s="202"/>
      <c r="G5" s="202"/>
      <c r="H5" s="204"/>
      <c r="I5" s="25"/>
    </row>
    <row r="6" spans="1:16" ht="18" customHeight="1" x14ac:dyDescent="0.3">
      <c r="A6" s="9"/>
      <c r="B6" s="277" t="s">
        <v>208</v>
      </c>
      <c r="C6" s="278"/>
      <c r="D6" s="278"/>
      <c r="E6" s="278"/>
      <c r="F6" s="278"/>
      <c r="G6" s="278"/>
      <c r="H6" s="279"/>
      <c r="I6" s="25"/>
    </row>
    <row r="7" spans="1:16" ht="18" customHeight="1" x14ac:dyDescent="0.3">
      <c r="A7" s="9"/>
      <c r="B7" s="280"/>
      <c r="C7" s="281"/>
      <c r="D7" s="281"/>
      <c r="E7" s="281"/>
      <c r="F7" s="281"/>
      <c r="G7" s="281"/>
      <c r="H7" s="282"/>
      <c r="I7" s="25"/>
    </row>
    <row r="8" spans="1:16" ht="18" customHeight="1" x14ac:dyDescent="0.3">
      <c r="A8" s="9"/>
      <c r="B8" s="190"/>
      <c r="C8" s="191"/>
      <c r="D8" s="191"/>
      <c r="E8" s="191"/>
      <c r="F8" s="191"/>
      <c r="G8" s="191"/>
      <c r="H8" s="192"/>
      <c r="I8" s="25"/>
    </row>
    <row r="9" spans="1:16" ht="18" customHeight="1" x14ac:dyDescent="0.3">
      <c r="A9" s="9"/>
      <c r="B9" s="274" t="s">
        <v>102</v>
      </c>
      <c r="C9" s="275"/>
      <c r="D9" s="275"/>
      <c r="E9" s="275"/>
      <c r="F9" s="275"/>
      <c r="G9" s="275"/>
      <c r="H9" s="276"/>
      <c r="I9" s="25"/>
    </row>
    <row r="10" spans="1:16" ht="18" customHeight="1" thickBot="1" x14ac:dyDescent="0.35">
      <c r="A10" s="9"/>
      <c r="B10" s="286" t="s">
        <v>103</v>
      </c>
      <c r="C10" s="287"/>
      <c r="D10" s="287"/>
      <c r="E10" s="287"/>
      <c r="F10" s="287"/>
      <c r="G10" s="287"/>
      <c r="H10" s="288"/>
      <c r="I10" s="25"/>
      <c r="P10" s="4"/>
    </row>
    <row r="11" spans="1:16" ht="18" customHeight="1" thickBot="1" x14ac:dyDescent="0.35">
      <c r="A11" s="9"/>
      <c r="B11" s="191"/>
      <c r="C11" s="191"/>
      <c r="D11" s="191"/>
      <c r="E11" s="191"/>
      <c r="F11" s="191"/>
      <c r="G11" s="191"/>
      <c r="H11" s="191"/>
      <c r="I11" s="25"/>
    </row>
    <row r="12" spans="1:16" ht="18" customHeight="1" thickBot="1" x14ac:dyDescent="0.35">
      <c r="A12" s="9"/>
      <c r="B12" s="258" t="s">
        <v>43</v>
      </c>
      <c r="C12" s="259"/>
      <c r="D12" s="259"/>
      <c r="E12" s="259"/>
      <c r="F12" s="259"/>
      <c r="G12" s="259"/>
      <c r="H12" s="260"/>
      <c r="I12" s="25"/>
    </row>
    <row r="13" spans="1:16" ht="18" customHeight="1" x14ac:dyDescent="0.3">
      <c r="A13" s="9"/>
      <c r="B13" s="1"/>
      <c r="C13" s="1"/>
      <c r="D13" s="1"/>
      <c r="E13" s="1"/>
      <c r="F13" s="1"/>
      <c r="G13" s="1"/>
      <c r="H13" s="1"/>
      <c r="I13" s="25"/>
      <c r="P13" s="4"/>
    </row>
    <row r="14" spans="1:16" ht="18" customHeight="1" thickBot="1" x14ac:dyDescent="0.35">
      <c r="A14" s="9"/>
      <c r="B14" s="1"/>
      <c r="C14" s="283" t="s">
        <v>153</v>
      </c>
      <c r="D14" s="283"/>
      <c r="E14" s="283"/>
      <c r="F14" s="283"/>
      <c r="G14" s="283"/>
      <c r="H14" s="1"/>
      <c r="I14" s="25"/>
    </row>
    <row r="15" spans="1:16" ht="18" customHeight="1" x14ac:dyDescent="0.3">
      <c r="A15" s="9"/>
      <c r="B15" s="1"/>
      <c r="C15" s="180"/>
      <c r="D15" s="196" t="s">
        <v>109</v>
      </c>
      <c r="E15" s="197" t="s">
        <v>111</v>
      </c>
      <c r="F15" s="198" t="s">
        <v>110</v>
      </c>
      <c r="G15" s="199" t="s">
        <v>112</v>
      </c>
      <c r="H15" s="1"/>
      <c r="I15" s="25"/>
    </row>
    <row r="16" spans="1:16" ht="18" customHeight="1" x14ac:dyDescent="0.3">
      <c r="A16" s="9"/>
      <c r="B16" s="1"/>
      <c r="C16" s="268" t="s">
        <v>140</v>
      </c>
      <c r="D16" s="272"/>
      <c r="E16" s="272"/>
      <c r="F16" s="272"/>
      <c r="G16" s="270"/>
      <c r="H16" s="1"/>
      <c r="I16" s="25"/>
    </row>
    <row r="17" spans="1:16" ht="18" customHeight="1" thickBot="1" x14ac:dyDescent="0.35">
      <c r="A17" s="9"/>
      <c r="B17" s="1"/>
      <c r="C17" s="269"/>
      <c r="D17" s="273"/>
      <c r="E17" s="273"/>
      <c r="F17" s="273"/>
      <c r="G17" s="271"/>
      <c r="H17" s="1"/>
      <c r="I17" s="25"/>
    </row>
    <row r="18" spans="1:16" ht="18" customHeight="1" thickBot="1" x14ac:dyDescent="0.35">
      <c r="A18" s="9"/>
      <c r="B18" s="1"/>
      <c r="C18" s="1"/>
      <c r="D18" s="1"/>
      <c r="E18" s="1"/>
      <c r="F18" s="1"/>
      <c r="G18" s="1"/>
      <c r="H18" s="1"/>
      <c r="I18" s="25"/>
    </row>
    <row r="19" spans="1:16" ht="18" customHeight="1" x14ac:dyDescent="0.3">
      <c r="A19" s="9"/>
      <c r="B19" s="236" t="s">
        <v>209</v>
      </c>
      <c r="C19" s="237"/>
      <c r="D19" s="238"/>
      <c r="E19" s="1"/>
      <c r="F19" s="236" t="s">
        <v>210</v>
      </c>
      <c r="G19" s="237"/>
      <c r="H19" s="238"/>
      <c r="I19" s="25"/>
    </row>
    <row r="20" spans="1:16" ht="18" customHeight="1" x14ac:dyDescent="0.3">
      <c r="A20" s="9"/>
      <c r="B20" s="266" t="s">
        <v>104</v>
      </c>
      <c r="C20" s="267"/>
      <c r="D20" s="182"/>
      <c r="E20" s="1"/>
      <c r="F20" s="266" t="s">
        <v>104</v>
      </c>
      <c r="G20" s="267"/>
      <c r="H20" s="182"/>
      <c r="I20" s="25"/>
    </row>
    <row r="21" spans="1:16" ht="18" customHeight="1" x14ac:dyDescent="0.3">
      <c r="A21" s="9"/>
      <c r="B21" s="266" t="s">
        <v>141</v>
      </c>
      <c r="C21" s="267"/>
      <c r="D21" s="182"/>
      <c r="E21" s="1"/>
      <c r="F21" s="266" t="s">
        <v>141</v>
      </c>
      <c r="G21" s="267"/>
      <c r="H21" s="182"/>
      <c r="I21" s="25"/>
    </row>
    <row r="22" spans="1:16" s="7" customFormat="1" ht="18" customHeight="1" x14ac:dyDescent="0.3">
      <c r="A22" s="9"/>
      <c r="B22" s="266" t="s">
        <v>143</v>
      </c>
      <c r="C22" s="267"/>
      <c r="D22" s="183"/>
      <c r="E22" s="1"/>
      <c r="F22" s="266" t="s">
        <v>143</v>
      </c>
      <c r="G22" s="267"/>
      <c r="H22" s="183"/>
      <c r="I22" s="25"/>
    </row>
    <row r="23" spans="1:16" s="7" customFormat="1" ht="18" customHeight="1" thickBot="1" x14ac:dyDescent="0.35">
      <c r="A23" s="9"/>
      <c r="B23" s="264" t="s">
        <v>142</v>
      </c>
      <c r="C23" s="265"/>
      <c r="D23" s="184"/>
      <c r="E23" s="1"/>
      <c r="F23" s="264" t="s">
        <v>142</v>
      </c>
      <c r="G23" s="265"/>
      <c r="H23" s="184"/>
      <c r="I23" s="25"/>
    </row>
    <row r="24" spans="1:16" s="7" customFormat="1" ht="18" customHeight="1" thickBot="1" x14ac:dyDescent="0.35">
      <c r="A24" s="9"/>
      <c r="B24" s="1"/>
      <c r="C24" s="1"/>
      <c r="D24" s="1"/>
      <c r="E24" s="1"/>
      <c r="F24" s="1"/>
      <c r="G24" s="181"/>
      <c r="H24" s="1"/>
      <c r="I24" s="25"/>
    </row>
    <row r="25" spans="1:16" ht="18" customHeight="1" thickBot="1" x14ac:dyDescent="0.35">
      <c r="A25" s="9"/>
      <c r="B25" s="1"/>
      <c r="C25" s="239" t="s">
        <v>144</v>
      </c>
      <c r="D25" s="240"/>
      <c r="E25" s="240"/>
      <c r="F25" s="240"/>
      <c r="G25" s="241"/>
      <c r="H25" s="1"/>
      <c r="I25" s="25"/>
      <c r="P25" s="4"/>
    </row>
    <row r="26" spans="1:16" s="139" customFormat="1" ht="18" customHeight="1" x14ac:dyDescent="0.3">
      <c r="A26" s="9"/>
      <c r="B26" s="1"/>
      <c r="C26" s="186"/>
      <c r="D26" s="196" t="s">
        <v>109</v>
      </c>
      <c r="E26" s="197" t="s">
        <v>111</v>
      </c>
      <c r="F26" s="198" t="s">
        <v>110</v>
      </c>
      <c r="G26" s="199" t="s">
        <v>112</v>
      </c>
      <c r="H26" s="1"/>
      <c r="I26" s="25"/>
    </row>
    <row r="27" spans="1:16" s="139" customFormat="1" ht="18" customHeight="1" x14ac:dyDescent="0.3">
      <c r="A27" s="9"/>
      <c r="B27" s="1"/>
      <c r="C27" s="263" t="s">
        <v>145</v>
      </c>
      <c r="D27" s="243"/>
      <c r="E27" s="243"/>
      <c r="F27" s="243"/>
      <c r="G27" s="244"/>
      <c r="H27" s="1"/>
      <c r="I27" s="25"/>
    </row>
    <row r="28" spans="1:16" s="139" customFormat="1" ht="18" customHeight="1" thickBot="1" x14ac:dyDescent="0.35">
      <c r="A28" s="9"/>
      <c r="B28" s="1"/>
      <c r="C28" s="253"/>
      <c r="D28" s="246"/>
      <c r="E28" s="246"/>
      <c r="F28" s="246"/>
      <c r="G28" s="247"/>
      <c r="H28" s="1"/>
      <c r="I28" s="25"/>
    </row>
    <row r="29" spans="1:16" s="139" customFormat="1" ht="18" customHeight="1" thickBot="1" x14ac:dyDescent="0.35">
      <c r="A29" s="9"/>
      <c r="B29" s="1"/>
      <c r="C29" s="1"/>
      <c r="D29" s="1"/>
      <c r="E29" s="1"/>
      <c r="F29" s="1"/>
      <c r="G29" s="1"/>
      <c r="H29" s="1"/>
      <c r="I29" s="25"/>
    </row>
    <row r="30" spans="1:16" s="139" customFormat="1" ht="18" customHeight="1" x14ac:dyDescent="0.3">
      <c r="A30" s="9"/>
      <c r="B30" s="239" t="s">
        <v>146</v>
      </c>
      <c r="C30" s="240"/>
      <c r="D30" s="240"/>
      <c r="E30" s="240"/>
      <c r="F30" s="240"/>
      <c r="G30" s="240"/>
      <c r="H30" s="241"/>
      <c r="I30" s="25"/>
    </row>
    <row r="31" spans="1:16" s="139" customFormat="1" ht="18" customHeight="1" x14ac:dyDescent="0.3">
      <c r="A31" s="9"/>
      <c r="B31" s="242"/>
      <c r="C31" s="243"/>
      <c r="D31" s="243"/>
      <c r="E31" s="243"/>
      <c r="F31" s="243"/>
      <c r="G31" s="243"/>
      <c r="H31" s="244"/>
      <c r="I31" s="25"/>
    </row>
    <row r="32" spans="1:16" s="139" customFormat="1" ht="18" customHeight="1" x14ac:dyDescent="0.3">
      <c r="A32" s="9"/>
      <c r="B32" s="242"/>
      <c r="C32" s="243"/>
      <c r="D32" s="243"/>
      <c r="E32" s="243"/>
      <c r="F32" s="243"/>
      <c r="G32" s="243"/>
      <c r="H32" s="244"/>
      <c r="I32" s="25"/>
    </row>
    <row r="33" spans="1:9" s="139" customFormat="1" ht="18" customHeight="1" x14ac:dyDescent="0.3">
      <c r="A33" s="9"/>
      <c r="B33" s="242"/>
      <c r="C33" s="243"/>
      <c r="D33" s="243"/>
      <c r="E33" s="243"/>
      <c r="F33" s="243"/>
      <c r="G33" s="243"/>
      <c r="H33" s="244"/>
      <c r="I33" s="25"/>
    </row>
    <row r="34" spans="1:9" s="139" customFormat="1" ht="18" customHeight="1" x14ac:dyDescent="0.3">
      <c r="A34" s="9"/>
      <c r="B34" s="242"/>
      <c r="C34" s="243"/>
      <c r="D34" s="243"/>
      <c r="E34" s="243"/>
      <c r="F34" s="243"/>
      <c r="G34" s="243"/>
      <c r="H34" s="244"/>
      <c r="I34" s="25"/>
    </row>
    <row r="35" spans="1:9" s="139" customFormat="1" ht="18" customHeight="1" x14ac:dyDescent="0.3">
      <c r="A35" s="9"/>
      <c r="B35" s="242"/>
      <c r="C35" s="243"/>
      <c r="D35" s="243"/>
      <c r="E35" s="243"/>
      <c r="F35" s="243"/>
      <c r="G35" s="243"/>
      <c r="H35" s="244"/>
      <c r="I35" s="25"/>
    </row>
    <row r="36" spans="1:9" s="139" customFormat="1" ht="18" customHeight="1" thickBot="1" x14ac:dyDescent="0.35">
      <c r="A36" s="9"/>
      <c r="B36" s="245"/>
      <c r="C36" s="246"/>
      <c r="D36" s="246"/>
      <c r="E36" s="246"/>
      <c r="F36" s="246"/>
      <c r="G36" s="246"/>
      <c r="H36" s="247"/>
      <c r="I36" s="25"/>
    </row>
    <row r="37" spans="1:9" s="139" customFormat="1" ht="18" customHeight="1" thickBot="1" x14ac:dyDescent="0.35">
      <c r="A37" s="9"/>
      <c r="B37" s="1"/>
      <c r="C37" s="1"/>
      <c r="D37" s="1"/>
      <c r="E37" s="1"/>
      <c r="F37" s="1"/>
      <c r="G37" s="1"/>
      <c r="H37" s="1"/>
      <c r="I37" s="25"/>
    </row>
    <row r="38" spans="1:9" s="139" customFormat="1" ht="18" customHeight="1" thickBot="1" x14ac:dyDescent="0.35">
      <c r="A38" s="9"/>
      <c r="B38" s="258" t="s">
        <v>211</v>
      </c>
      <c r="C38" s="259"/>
      <c r="D38" s="259"/>
      <c r="E38" s="259"/>
      <c r="F38" s="259"/>
      <c r="G38" s="259"/>
      <c r="H38" s="260"/>
      <c r="I38" s="25"/>
    </row>
    <row r="39" spans="1:9" s="139" customFormat="1" ht="18" customHeight="1" thickBot="1" x14ac:dyDescent="0.35">
      <c r="A39" s="9"/>
      <c r="B39" s="1"/>
      <c r="C39" s="1"/>
      <c r="D39" s="1"/>
      <c r="E39" s="1"/>
      <c r="F39" s="1"/>
      <c r="G39" s="1"/>
      <c r="H39" s="1"/>
      <c r="I39" s="25"/>
    </row>
    <row r="40" spans="1:9" s="139" customFormat="1" ht="18" customHeight="1" x14ac:dyDescent="0.3">
      <c r="A40" s="9"/>
      <c r="B40" s="239" t="s">
        <v>53</v>
      </c>
      <c r="C40" s="240"/>
      <c r="D40" s="295" t="s">
        <v>149</v>
      </c>
      <c r="E40" s="295" t="s">
        <v>147</v>
      </c>
      <c r="F40" s="295" t="s">
        <v>148</v>
      </c>
      <c r="G40" s="295" t="s">
        <v>154</v>
      </c>
      <c r="H40" s="261" t="s">
        <v>155</v>
      </c>
      <c r="I40" s="25"/>
    </row>
    <row r="41" spans="1:9" s="139" customFormat="1" ht="18" customHeight="1" x14ac:dyDescent="0.3">
      <c r="A41" s="9"/>
      <c r="B41" s="297"/>
      <c r="C41" s="298"/>
      <c r="D41" s="296"/>
      <c r="E41" s="296"/>
      <c r="F41" s="296"/>
      <c r="G41" s="296"/>
      <c r="H41" s="262"/>
      <c r="I41" s="25"/>
    </row>
    <row r="42" spans="1:9" s="139" customFormat="1" ht="18" customHeight="1" x14ac:dyDescent="0.3">
      <c r="A42" s="9"/>
      <c r="B42" s="242"/>
      <c r="C42" s="243"/>
      <c r="D42" s="169"/>
      <c r="E42" s="169"/>
      <c r="F42" s="169"/>
      <c r="G42" s="169"/>
      <c r="H42" s="182"/>
      <c r="I42" s="25"/>
    </row>
    <row r="43" spans="1:9" s="139" customFormat="1" ht="18" customHeight="1" x14ac:dyDescent="0.3">
      <c r="A43" s="9"/>
      <c r="B43" s="299"/>
      <c r="C43" s="300"/>
      <c r="D43" s="169"/>
      <c r="E43" s="169"/>
      <c r="F43" s="169"/>
      <c r="G43" s="169"/>
      <c r="H43" s="182"/>
      <c r="I43" s="25"/>
    </row>
    <row r="44" spans="1:9" s="139" customFormat="1" ht="18" customHeight="1" x14ac:dyDescent="0.3">
      <c r="A44" s="9"/>
      <c r="B44" s="242"/>
      <c r="C44" s="243"/>
      <c r="D44" s="169"/>
      <c r="E44" s="169"/>
      <c r="F44" s="169"/>
      <c r="G44" s="169"/>
      <c r="H44" s="182"/>
      <c r="I44" s="25"/>
    </row>
    <row r="45" spans="1:9" s="139" customFormat="1" ht="18" customHeight="1" x14ac:dyDescent="0.3">
      <c r="A45" s="9"/>
      <c r="B45" s="242"/>
      <c r="C45" s="243"/>
      <c r="D45" s="169"/>
      <c r="E45" s="169"/>
      <c r="F45" s="169"/>
      <c r="G45" s="169"/>
      <c r="H45" s="182"/>
      <c r="I45" s="25"/>
    </row>
    <row r="46" spans="1:9" s="139" customFormat="1" ht="18" customHeight="1" thickBot="1" x14ac:dyDescent="0.35">
      <c r="A46" s="9"/>
      <c r="B46" s="245"/>
      <c r="C46" s="246"/>
      <c r="D46" s="187"/>
      <c r="E46" s="187"/>
      <c r="F46" s="187"/>
      <c r="G46" s="187"/>
      <c r="H46" s="188"/>
      <c r="I46" s="25"/>
    </row>
    <row r="47" spans="1:9" s="139" customFormat="1" ht="18" customHeight="1" thickBot="1" x14ac:dyDescent="0.35">
      <c r="A47" s="9"/>
      <c r="B47" s="1"/>
      <c r="C47" s="1"/>
      <c r="D47" s="1"/>
      <c r="E47" s="1"/>
      <c r="F47" s="1"/>
      <c r="G47" s="1"/>
      <c r="H47" s="1"/>
      <c r="I47" s="25"/>
    </row>
    <row r="48" spans="1:9" s="139" customFormat="1" ht="18" customHeight="1" x14ac:dyDescent="0.3">
      <c r="A48" s="9"/>
      <c r="B48" s="239" t="s">
        <v>212</v>
      </c>
      <c r="C48" s="240"/>
      <c r="D48" s="240"/>
      <c r="E48" s="240"/>
      <c r="F48" s="240"/>
      <c r="G48" s="240"/>
      <c r="H48" s="241"/>
      <c r="I48" s="25"/>
    </row>
    <row r="49" spans="1:9" s="139" customFormat="1" ht="18" customHeight="1" x14ac:dyDescent="0.3">
      <c r="A49" s="9"/>
      <c r="B49" s="242"/>
      <c r="C49" s="243"/>
      <c r="D49" s="243"/>
      <c r="E49" s="243"/>
      <c r="F49" s="243"/>
      <c r="G49" s="243"/>
      <c r="H49" s="244"/>
      <c r="I49" s="25"/>
    </row>
    <row r="50" spans="1:9" s="139" customFormat="1" ht="18" customHeight="1" x14ac:dyDescent="0.3">
      <c r="A50" s="9"/>
      <c r="B50" s="242"/>
      <c r="C50" s="243"/>
      <c r="D50" s="243"/>
      <c r="E50" s="243"/>
      <c r="F50" s="243"/>
      <c r="G50" s="243"/>
      <c r="H50" s="244"/>
      <c r="I50" s="25"/>
    </row>
    <row r="51" spans="1:9" s="139" customFormat="1" ht="18" customHeight="1" x14ac:dyDescent="0.3">
      <c r="A51" s="9"/>
      <c r="B51" s="242"/>
      <c r="C51" s="243"/>
      <c r="D51" s="243"/>
      <c r="E51" s="243"/>
      <c r="F51" s="243"/>
      <c r="G51" s="243"/>
      <c r="H51" s="244"/>
      <c r="I51" s="25"/>
    </row>
    <row r="52" spans="1:9" s="139" customFormat="1" ht="18" customHeight="1" x14ac:dyDescent="0.3">
      <c r="A52" s="9"/>
      <c r="B52" s="242"/>
      <c r="C52" s="243"/>
      <c r="D52" s="243"/>
      <c r="E52" s="243"/>
      <c r="F52" s="243"/>
      <c r="G52" s="243"/>
      <c r="H52" s="244"/>
      <c r="I52" s="25"/>
    </row>
    <row r="53" spans="1:9" s="139" customFormat="1" ht="18" customHeight="1" x14ac:dyDescent="0.3">
      <c r="A53" s="9"/>
      <c r="B53" s="242"/>
      <c r="C53" s="243"/>
      <c r="D53" s="243"/>
      <c r="E53" s="243"/>
      <c r="F53" s="243"/>
      <c r="G53" s="243"/>
      <c r="H53" s="244"/>
      <c r="I53" s="25"/>
    </row>
    <row r="54" spans="1:9" s="139" customFormat="1" ht="18" customHeight="1" thickBot="1" x14ac:dyDescent="0.35">
      <c r="A54" s="9"/>
      <c r="B54" s="245"/>
      <c r="C54" s="246"/>
      <c r="D54" s="246"/>
      <c r="E54" s="246"/>
      <c r="F54" s="246"/>
      <c r="G54" s="246"/>
      <c r="H54" s="247"/>
      <c r="I54" s="25"/>
    </row>
    <row r="55" spans="1:9" s="139" customFormat="1" ht="18" customHeight="1" thickBot="1" x14ac:dyDescent="0.35">
      <c r="A55" s="9"/>
      <c r="B55" s="189"/>
      <c r="C55" s="189"/>
      <c r="D55" s="189"/>
      <c r="E55" s="189"/>
      <c r="F55" s="189"/>
      <c r="G55" s="189"/>
      <c r="H55" s="189"/>
      <c r="I55" s="25"/>
    </row>
    <row r="56" spans="1:9" s="139" customFormat="1" ht="18" customHeight="1" thickBot="1" x14ac:dyDescent="0.35">
      <c r="A56" s="9"/>
      <c r="B56" s="258" t="s">
        <v>108</v>
      </c>
      <c r="C56" s="259"/>
      <c r="D56" s="259"/>
      <c r="E56" s="259"/>
      <c r="F56" s="259"/>
      <c r="G56" s="259"/>
      <c r="H56" s="260"/>
      <c r="I56" s="25"/>
    </row>
    <row r="57" spans="1:9" s="139" customFormat="1" ht="18" customHeight="1" thickBot="1" x14ac:dyDescent="0.35">
      <c r="A57" s="9"/>
      <c r="B57" s="1"/>
      <c r="C57" s="1"/>
      <c r="D57" s="1"/>
      <c r="E57" s="1"/>
      <c r="F57" s="1"/>
      <c r="G57" s="1"/>
      <c r="H57" s="1"/>
      <c r="I57" s="25"/>
    </row>
    <row r="58" spans="1:9" s="139" customFormat="1" ht="18" customHeight="1" x14ac:dyDescent="0.3">
      <c r="A58" s="9"/>
      <c r="B58" s="1"/>
      <c r="C58" s="1"/>
      <c r="D58" s="239" t="s">
        <v>108</v>
      </c>
      <c r="E58" s="240"/>
      <c r="F58" s="200" t="s">
        <v>150</v>
      </c>
      <c r="G58" s="1"/>
      <c r="H58" s="1"/>
      <c r="I58" s="25"/>
    </row>
    <row r="59" spans="1:9" s="139" customFormat="1" ht="18" customHeight="1" x14ac:dyDescent="0.3">
      <c r="A59" s="9"/>
      <c r="B59" s="1"/>
      <c r="C59" s="1"/>
      <c r="D59" s="242" t="s">
        <v>105</v>
      </c>
      <c r="E59" s="243"/>
      <c r="F59" s="182"/>
      <c r="G59" s="1"/>
      <c r="H59" s="1"/>
      <c r="I59" s="25"/>
    </row>
    <row r="60" spans="1:9" s="139" customFormat="1" ht="18" customHeight="1" x14ac:dyDescent="0.3">
      <c r="A60" s="9"/>
      <c r="B60" s="1"/>
      <c r="C60" s="1"/>
      <c r="D60" s="242" t="s">
        <v>131</v>
      </c>
      <c r="E60" s="243"/>
      <c r="F60" s="182"/>
      <c r="G60" s="1"/>
      <c r="H60" s="1"/>
      <c r="I60" s="25"/>
    </row>
    <row r="61" spans="1:9" s="139" customFormat="1" ht="32.25" customHeight="1" thickBot="1" x14ac:dyDescent="0.35">
      <c r="A61" s="9"/>
      <c r="B61" s="1"/>
      <c r="C61" s="1"/>
      <c r="D61" s="253" t="s">
        <v>156</v>
      </c>
      <c r="E61" s="254"/>
      <c r="F61" s="188"/>
      <c r="G61" s="1"/>
      <c r="H61" s="1"/>
      <c r="I61" s="25"/>
    </row>
    <row r="62" spans="1:9" s="139" customFormat="1" ht="18" customHeight="1" thickBot="1" x14ac:dyDescent="0.35">
      <c r="A62" s="9"/>
      <c r="B62" s="1"/>
      <c r="C62" s="1"/>
      <c r="D62" s="1"/>
      <c r="E62" s="1"/>
      <c r="F62" s="1"/>
      <c r="G62" s="1"/>
      <c r="H62" s="1"/>
      <c r="I62" s="25"/>
    </row>
    <row r="63" spans="1:9" s="139" customFormat="1" ht="18" customHeight="1" thickBot="1" x14ac:dyDescent="0.35">
      <c r="A63" s="9"/>
      <c r="B63" s="258" t="s">
        <v>42</v>
      </c>
      <c r="C63" s="259"/>
      <c r="D63" s="259"/>
      <c r="E63" s="259"/>
      <c r="F63" s="259"/>
      <c r="G63" s="259"/>
      <c r="H63" s="260"/>
      <c r="I63" s="25"/>
    </row>
    <row r="64" spans="1:9" s="139" customFormat="1" ht="18" customHeight="1" thickBot="1" x14ac:dyDescent="0.35">
      <c r="A64" s="9"/>
      <c r="B64" s="1"/>
      <c r="C64" s="1"/>
      <c r="D64" s="1"/>
      <c r="E64" s="1"/>
      <c r="F64" s="1"/>
      <c r="G64" s="1"/>
      <c r="H64" s="1"/>
      <c r="I64" s="25"/>
    </row>
    <row r="65" spans="1:9" s="139" customFormat="1" ht="18" customHeight="1" x14ac:dyDescent="0.3">
      <c r="A65" s="9"/>
      <c r="B65" s="1"/>
      <c r="C65" s="193" t="s">
        <v>44</v>
      </c>
      <c r="D65" s="289"/>
      <c r="E65" s="290"/>
      <c r="F65" s="290"/>
      <c r="G65" s="291"/>
      <c r="H65" s="1"/>
      <c r="I65" s="25"/>
    </row>
    <row r="66" spans="1:9" s="139" customFormat="1" ht="18" customHeight="1" x14ac:dyDescent="0.3">
      <c r="A66" s="9"/>
      <c r="B66" s="1"/>
      <c r="C66" s="185" t="s">
        <v>50</v>
      </c>
      <c r="D66" s="292"/>
      <c r="E66" s="293"/>
      <c r="F66" s="293"/>
      <c r="G66" s="294"/>
      <c r="H66" s="1"/>
      <c r="I66" s="25"/>
    </row>
    <row r="67" spans="1:9" s="139" customFormat="1" ht="18" customHeight="1" thickBot="1" x14ac:dyDescent="0.35">
      <c r="A67" s="9"/>
      <c r="B67" s="1"/>
      <c r="C67" s="194" t="s">
        <v>151</v>
      </c>
      <c r="D67" s="255"/>
      <c r="E67" s="256"/>
      <c r="F67" s="256"/>
      <c r="G67" s="257"/>
      <c r="H67" s="1"/>
      <c r="I67" s="25"/>
    </row>
    <row r="68" spans="1:9" s="139" customFormat="1" ht="18" customHeight="1" thickBot="1" x14ac:dyDescent="0.35">
      <c r="A68" s="9"/>
      <c r="B68" s="1"/>
      <c r="C68" s="1"/>
      <c r="D68" s="1"/>
      <c r="E68" s="1"/>
      <c r="F68" s="1"/>
      <c r="G68" s="1"/>
      <c r="H68" s="1"/>
      <c r="I68" s="25"/>
    </row>
    <row r="69" spans="1:9" s="139" customFormat="1" ht="18" customHeight="1" thickBot="1" x14ac:dyDescent="0.35">
      <c r="A69" s="9"/>
      <c r="B69" s="258" t="s">
        <v>106</v>
      </c>
      <c r="C69" s="259"/>
      <c r="D69" s="259"/>
      <c r="E69" s="259"/>
      <c r="F69" s="259"/>
      <c r="G69" s="259"/>
      <c r="H69" s="260"/>
      <c r="I69" s="25"/>
    </row>
    <row r="70" spans="1:9" s="139" customFormat="1" ht="18" customHeight="1" thickBot="1" x14ac:dyDescent="0.35">
      <c r="A70" s="9"/>
      <c r="B70" s="1"/>
      <c r="C70" s="1"/>
      <c r="D70" s="1"/>
      <c r="E70" s="1"/>
      <c r="F70" s="1"/>
      <c r="G70" s="1"/>
      <c r="H70" s="1"/>
      <c r="I70" s="25"/>
    </row>
    <row r="71" spans="1:9" s="139" customFormat="1" ht="18" customHeight="1" x14ac:dyDescent="0.3">
      <c r="A71" s="9"/>
      <c r="B71" s="1"/>
      <c r="C71" s="248" t="s">
        <v>107</v>
      </c>
      <c r="D71" s="249"/>
      <c r="E71" s="249"/>
      <c r="F71" s="249"/>
      <c r="G71" s="250"/>
      <c r="H71" s="1"/>
      <c r="I71" s="25"/>
    </row>
    <row r="72" spans="1:9" s="139" customFormat="1" x14ac:dyDescent="0.3">
      <c r="A72" s="9"/>
      <c r="B72" s="1"/>
      <c r="C72" s="242" t="s">
        <v>54</v>
      </c>
      <c r="D72" s="243"/>
      <c r="E72" s="251"/>
      <c r="F72" s="251"/>
      <c r="G72" s="252"/>
      <c r="H72" s="1"/>
      <c r="I72" s="25"/>
    </row>
    <row r="73" spans="1:9" x14ac:dyDescent="0.3">
      <c r="A73" s="9"/>
      <c r="B73" s="1"/>
      <c r="C73" s="242" t="s">
        <v>52</v>
      </c>
      <c r="D73" s="243"/>
      <c r="E73" s="243"/>
      <c r="F73" s="243"/>
      <c r="G73" s="244"/>
      <c r="H73" s="1"/>
      <c r="I73" s="25"/>
    </row>
    <row r="74" spans="1:9" ht="15" thickBot="1" x14ac:dyDescent="0.35">
      <c r="A74" s="9"/>
      <c r="B74" s="1"/>
      <c r="C74" s="245" t="s">
        <v>152</v>
      </c>
      <c r="D74" s="246"/>
      <c r="E74" s="246"/>
      <c r="F74" s="246"/>
      <c r="G74" s="247"/>
      <c r="H74" s="1"/>
      <c r="I74" s="25"/>
    </row>
    <row r="75" spans="1:9" ht="15" thickBot="1" x14ac:dyDescent="0.35">
      <c r="A75" s="9"/>
      <c r="B75" s="1"/>
      <c r="C75" s="1"/>
      <c r="D75" s="189"/>
      <c r="E75" s="189"/>
      <c r="F75" s="189"/>
      <c r="G75" s="189"/>
      <c r="H75" s="1"/>
      <c r="I75" s="25"/>
    </row>
    <row r="76" spans="1:9" x14ac:dyDescent="0.3">
      <c r="A76" s="9"/>
      <c r="B76" s="1"/>
      <c r="C76" s="248" t="s">
        <v>107</v>
      </c>
      <c r="D76" s="249"/>
      <c r="E76" s="249"/>
      <c r="F76" s="249"/>
      <c r="G76" s="250"/>
      <c r="H76" s="1"/>
      <c r="I76" s="25"/>
    </row>
    <row r="77" spans="1:9" x14ac:dyDescent="0.3">
      <c r="A77" s="9"/>
      <c r="B77" s="1"/>
      <c r="C77" s="242" t="s">
        <v>54</v>
      </c>
      <c r="D77" s="243"/>
      <c r="E77" s="251"/>
      <c r="F77" s="251"/>
      <c r="G77" s="252"/>
      <c r="H77" s="1"/>
      <c r="I77" s="25"/>
    </row>
    <row r="78" spans="1:9" x14ac:dyDescent="0.3">
      <c r="A78" s="9"/>
      <c r="B78" s="1"/>
      <c r="C78" s="242" t="s">
        <v>52</v>
      </c>
      <c r="D78" s="243"/>
      <c r="E78" s="243"/>
      <c r="F78" s="243"/>
      <c r="G78" s="244"/>
      <c r="H78" s="1"/>
      <c r="I78" s="25"/>
    </row>
    <row r="79" spans="1:9" ht="15" thickBot="1" x14ac:dyDescent="0.35">
      <c r="A79" s="9"/>
      <c r="B79" s="1"/>
      <c r="C79" s="245" t="s">
        <v>152</v>
      </c>
      <c r="D79" s="246"/>
      <c r="E79" s="246"/>
      <c r="F79" s="246"/>
      <c r="G79" s="247"/>
      <c r="H79" s="1"/>
      <c r="I79" s="25"/>
    </row>
    <row r="80" spans="1:9" ht="15" thickBot="1" x14ac:dyDescent="0.35">
      <c r="A80" s="9"/>
      <c r="B80" s="1"/>
      <c r="C80" s="1"/>
      <c r="D80" s="1"/>
      <c r="E80" s="1"/>
      <c r="F80" s="1"/>
      <c r="G80" s="1"/>
      <c r="H80" s="1"/>
      <c r="I80" s="25"/>
    </row>
    <row r="81" spans="1:9" x14ac:dyDescent="0.3">
      <c r="A81" s="9"/>
      <c r="B81" s="1"/>
      <c r="C81" s="248" t="s">
        <v>107</v>
      </c>
      <c r="D81" s="249"/>
      <c r="E81" s="249"/>
      <c r="F81" s="249"/>
      <c r="G81" s="250"/>
      <c r="H81" s="1"/>
      <c r="I81" s="25"/>
    </row>
    <row r="82" spans="1:9" x14ac:dyDescent="0.3">
      <c r="A82" s="9"/>
      <c r="B82" s="1"/>
      <c r="C82" s="242" t="s">
        <v>54</v>
      </c>
      <c r="D82" s="243"/>
      <c r="E82" s="251"/>
      <c r="F82" s="251"/>
      <c r="G82" s="252"/>
      <c r="H82" s="1"/>
      <c r="I82" s="25"/>
    </row>
    <row r="83" spans="1:9" x14ac:dyDescent="0.3">
      <c r="A83" s="9"/>
      <c r="B83" s="1"/>
      <c r="C83" s="242" t="s">
        <v>52</v>
      </c>
      <c r="D83" s="243"/>
      <c r="E83" s="243"/>
      <c r="F83" s="243"/>
      <c r="G83" s="244"/>
      <c r="H83" s="1"/>
      <c r="I83" s="25"/>
    </row>
    <row r="84" spans="1:9" ht="15" thickBot="1" x14ac:dyDescent="0.35">
      <c r="A84" s="9"/>
      <c r="B84" s="1"/>
      <c r="C84" s="245" t="s">
        <v>152</v>
      </c>
      <c r="D84" s="246"/>
      <c r="E84" s="246"/>
      <c r="F84" s="246"/>
      <c r="G84" s="247"/>
      <c r="H84" s="1"/>
      <c r="I84" s="25"/>
    </row>
    <row r="85" spans="1:9" x14ac:dyDescent="0.3">
      <c r="A85" s="9"/>
      <c r="B85" s="1"/>
      <c r="C85" s="1"/>
      <c r="D85" s="1"/>
      <c r="E85" s="1"/>
      <c r="F85" s="1"/>
      <c r="G85" s="1"/>
      <c r="H85" s="1"/>
      <c r="I85" s="25"/>
    </row>
    <row r="86" spans="1:9" ht="15" thickBot="1" x14ac:dyDescent="0.35">
      <c r="A86" s="9"/>
      <c r="B86" s="168"/>
      <c r="C86" s="168"/>
      <c r="D86" s="168"/>
      <c r="E86" s="168"/>
      <c r="F86" s="168"/>
      <c r="G86" s="168"/>
      <c r="H86" s="168"/>
      <c r="I86" s="25"/>
    </row>
    <row r="87" spans="1:9" x14ac:dyDescent="0.3">
      <c r="A87" s="9"/>
      <c r="B87" s="236" t="s">
        <v>157</v>
      </c>
      <c r="C87" s="237"/>
      <c r="D87" s="237"/>
      <c r="E87" s="237"/>
      <c r="F87" s="237"/>
      <c r="G87" s="237"/>
      <c r="H87" s="238"/>
      <c r="I87" s="25"/>
    </row>
    <row r="88" spans="1:9" x14ac:dyDescent="0.3">
      <c r="A88" s="9"/>
      <c r="B88" s="227"/>
      <c r="C88" s="228"/>
      <c r="D88" s="228"/>
      <c r="E88" s="228"/>
      <c r="F88" s="228"/>
      <c r="G88" s="228"/>
      <c r="H88" s="229"/>
      <c r="I88" s="25"/>
    </row>
    <row r="89" spans="1:9" x14ac:dyDescent="0.3">
      <c r="A89" s="9"/>
      <c r="B89" s="230"/>
      <c r="C89" s="231"/>
      <c r="D89" s="231"/>
      <c r="E89" s="231"/>
      <c r="F89" s="231"/>
      <c r="G89" s="231"/>
      <c r="H89" s="232"/>
      <c r="I89" s="25"/>
    </row>
    <row r="90" spans="1:9" x14ac:dyDescent="0.3">
      <c r="A90" s="9"/>
      <c r="B90" s="230"/>
      <c r="C90" s="231"/>
      <c r="D90" s="231"/>
      <c r="E90" s="231"/>
      <c r="F90" s="231"/>
      <c r="G90" s="231"/>
      <c r="H90" s="232"/>
      <c r="I90" s="25"/>
    </row>
    <row r="91" spans="1:9" x14ac:dyDescent="0.3">
      <c r="A91" s="9"/>
      <c r="B91" s="230"/>
      <c r="C91" s="231"/>
      <c r="D91" s="231"/>
      <c r="E91" s="231"/>
      <c r="F91" s="231"/>
      <c r="G91" s="231"/>
      <c r="H91" s="232"/>
      <c r="I91" s="25"/>
    </row>
    <row r="92" spans="1:9" x14ac:dyDescent="0.3">
      <c r="A92" s="9"/>
      <c r="B92" s="230"/>
      <c r="C92" s="231"/>
      <c r="D92" s="231"/>
      <c r="E92" s="231"/>
      <c r="F92" s="231"/>
      <c r="G92" s="231"/>
      <c r="H92" s="232"/>
      <c r="I92" s="25"/>
    </row>
    <row r="93" spans="1:9" ht="15" thickBot="1" x14ac:dyDescent="0.35">
      <c r="A93" s="9"/>
      <c r="B93" s="233"/>
      <c r="C93" s="234"/>
      <c r="D93" s="234"/>
      <c r="E93" s="234"/>
      <c r="F93" s="234"/>
      <c r="G93" s="234"/>
      <c r="H93" s="235"/>
      <c r="I93" s="25"/>
    </row>
    <row r="94" spans="1:9" x14ac:dyDescent="0.3">
      <c r="A94" s="9"/>
      <c r="B94" s="1"/>
      <c r="C94" s="205"/>
      <c r="D94" s="205"/>
      <c r="E94" s="205"/>
      <c r="F94" s="205"/>
      <c r="G94" s="205"/>
      <c r="H94" s="1"/>
      <c r="I94" s="25"/>
    </row>
    <row r="95" spans="1:9" ht="15" thickBot="1" x14ac:dyDescent="0.35">
      <c r="A95" s="10"/>
      <c r="B95" s="2"/>
      <c r="C95" s="206"/>
      <c r="D95" s="206"/>
      <c r="E95" s="206"/>
      <c r="F95" s="206"/>
      <c r="G95" s="206"/>
      <c r="H95" s="2"/>
      <c r="I95" s="3"/>
    </row>
    <row r="96" spans="1:9" x14ac:dyDescent="0.3">
      <c r="A96" s="1"/>
      <c r="B96" s="1"/>
      <c r="C96" s="205"/>
      <c r="D96" s="205"/>
      <c r="E96" s="11"/>
      <c r="F96" s="11"/>
      <c r="G96" s="11"/>
      <c r="H96" s="1"/>
      <c r="I96" s="1"/>
    </row>
    <row r="97" spans="1:9" x14ac:dyDescent="0.3">
      <c r="A97" s="1"/>
      <c r="B97" s="1"/>
      <c r="C97" s="205"/>
      <c r="D97" s="205"/>
      <c r="E97" s="11"/>
      <c r="F97" s="11"/>
      <c r="G97" s="11"/>
      <c r="H97" s="1"/>
      <c r="I97" s="1"/>
    </row>
    <row r="98" spans="1:9" x14ac:dyDescent="0.3">
      <c r="A98" s="1"/>
      <c r="B98" s="1"/>
      <c r="C98" s="1"/>
      <c r="D98" s="1"/>
      <c r="E98" s="1"/>
      <c r="F98" s="1"/>
      <c r="G98" s="1"/>
      <c r="H98" s="1"/>
      <c r="I98" s="1"/>
    </row>
    <row r="99" spans="1:9" x14ac:dyDescent="0.3">
      <c r="A99" s="1"/>
      <c r="B99" s="168"/>
      <c r="C99" s="168"/>
      <c r="D99" s="168"/>
      <c r="E99" s="168"/>
      <c r="F99" s="168"/>
      <c r="G99" s="168"/>
      <c r="H99" s="168"/>
      <c r="I99" s="1"/>
    </row>
    <row r="100" spans="1:9" x14ac:dyDescent="0.3">
      <c r="B100" s="1"/>
      <c r="C100" s="1"/>
      <c r="D100" s="1"/>
      <c r="E100" s="1"/>
      <c r="F100" s="1"/>
      <c r="G100" s="1"/>
      <c r="H100" s="1"/>
    </row>
    <row r="101" spans="1:9" x14ac:dyDescent="0.3">
      <c r="B101" s="1"/>
      <c r="C101" s="205"/>
      <c r="D101" s="205"/>
      <c r="E101" s="205"/>
      <c r="F101" s="205"/>
      <c r="G101" s="205"/>
      <c r="H101" s="1"/>
    </row>
    <row r="102" spans="1:9" x14ac:dyDescent="0.3">
      <c r="B102" s="1"/>
      <c r="C102" s="205"/>
      <c r="D102" s="205"/>
      <c r="E102" s="205"/>
      <c r="F102" s="205"/>
      <c r="G102" s="205"/>
      <c r="H102" s="1"/>
    </row>
    <row r="103" spans="1:9" x14ac:dyDescent="0.3">
      <c r="B103" s="1"/>
      <c r="C103" s="205"/>
      <c r="D103" s="205"/>
      <c r="E103" s="11"/>
      <c r="F103" s="11"/>
      <c r="G103" s="11"/>
      <c r="H103" s="1"/>
    </row>
    <row r="104" spans="1:9" x14ac:dyDescent="0.3">
      <c r="B104" s="1"/>
      <c r="C104" s="205"/>
      <c r="D104" s="205"/>
      <c r="E104" s="11"/>
      <c r="F104" s="11"/>
      <c r="G104" s="11"/>
      <c r="H104" s="1"/>
    </row>
    <row r="105" spans="1:9" x14ac:dyDescent="0.3">
      <c r="B105" s="1"/>
      <c r="C105" s="1"/>
      <c r="D105" s="1"/>
      <c r="E105" s="1"/>
      <c r="F105" s="1"/>
      <c r="G105" s="1"/>
      <c r="H105" s="1"/>
    </row>
  </sheetData>
  <mergeCells count="80">
    <mergeCell ref="B38:H38"/>
    <mergeCell ref="C71:D71"/>
    <mergeCell ref="E71:G71"/>
    <mergeCell ref="B63:H63"/>
    <mergeCell ref="D65:G65"/>
    <mergeCell ref="D66:G66"/>
    <mergeCell ref="E40:E41"/>
    <mergeCell ref="F40:F41"/>
    <mergeCell ref="G40:G41"/>
    <mergeCell ref="D40:D41"/>
    <mergeCell ref="B40:C41"/>
    <mergeCell ref="B42:C42"/>
    <mergeCell ref="B43:C43"/>
    <mergeCell ref="B44:C44"/>
    <mergeCell ref="B45:C45"/>
    <mergeCell ref="B46:C46"/>
    <mergeCell ref="B9:H9"/>
    <mergeCell ref="B6:H7"/>
    <mergeCell ref="C14:G14"/>
    <mergeCell ref="D3:G3"/>
    <mergeCell ref="D4:G4"/>
    <mergeCell ref="B10:H10"/>
    <mergeCell ref="B12:H12"/>
    <mergeCell ref="C16:C17"/>
    <mergeCell ref="G16:G17"/>
    <mergeCell ref="F16:F17"/>
    <mergeCell ref="E16:E17"/>
    <mergeCell ref="D16:D17"/>
    <mergeCell ref="B19:D19"/>
    <mergeCell ref="B20:C20"/>
    <mergeCell ref="B23:C23"/>
    <mergeCell ref="B22:C22"/>
    <mergeCell ref="B21:C21"/>
    <mergeCell ref="F23:G23"/>
    <mergeCell ref="F22:G22"/>
    <mergeCell ref="F21:G21"/>
    <mergeCell ref="F20:G20"/>
    <mergeCell ref="F19:H19"/>
    <mergeCell ref="B31:H36"/>
    <mergeCell ref="C25:G25"/>
    <mergeCell ref="C27:C28"/>
    <mergeCell ref="D27:D28"/>
    <mergeCell ref="E27:E28"/>
    <mergeCell ref="F27:F28"/>
    <mergeCell ref="G27:G28"/>
    <mergeCell ref="B30:H30"/>
    <mergeCell ref="H40:H41"/>
    <mergeCell ref="B56:H56"/>
    <mergeCell ref="D58:E58"/>
    <mergeCell ref="D59:E59"/>
    <mergeCell ref="D60:E60"/>
    <mergeCell ref="D61:E61"/>
    <mergeCell ref="D67:G67"/>
    <mergeCell ref="B69:H69"/>
    <mergeCell ref="C73:D73"/>
    <mergeCell ref="C72:D72"/>
    <mergeCell ref="E73:G73"/>
    <mergeCell ref="C79:D79"/>
    <mergeCell ref="E79:G79"/>
    <mergeCell ref="C74:D74"/>
    <mergeCell ref="E72:G72"/>
    <mergeCell ref="E74:G74"/>
    <mergeCell ref="C76:D76"/>
    <mergeCell ref="E76:G76"/>
    <mergeCell ref="B88:H93"/>
    <mergeCell ref="B87:H87"/>
    <mergeCell ref="B48:H48"/>
    <mergeCell ref="B49:H54"/>
    <mergeCell ref="C84:D84"/>
    <mergeCell ref="E84:G84"/>
    <mergeCell ref="C81:D81"/>
    <mergeCell ref="E81:G81"/>
    <mergeCell ref="C82:D82"/>
    <mergeCell ref="E82:G82"/>
    <mergeCell ref="C83:D83"/>
    <mergeCell ref="E83:G83"/>
    <mergeCell ref="C77:D77"/>
    <mergeCell ref="E77:G77"/>
    <mergeCell ref="C78:D78"/>
    <mergeCell ref="E78:G7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M78"/>
  <sheetViews>
    <sheetView workbookViewId="0">
      <selection activeCell="B58" sqref="B58"/>
    </sheetView>
  </sheetViews>
  <sheetFormatPr baseColWidth="10" defaultColWidth="11.44140625" defaultRowHeight="14.4" x14ac:dyDescent="0.3"/>
  <cols>
    <col min="1" max="1" width="11.44140625" style="79"/>
    <col min="2" max="2" width="18.6640625" style="79" customWidth="1"/>
    <col min="3" max="16384" width="11.44140625" style="79"/>
  </cols>
  <sheetData>
    <row r="1" spans="2:8" ht="15" thickBot="1" x14ac:dyDescent="0.35"/>
    <row r="2" spans="2:8" ht="15" thickBot="1" x14ac:dyDescent="0.35">
      <c r="B2" s="113" t="s">
        <v>213</v>
      </c>
      <c r="C2" s="114"/>
      <c r="D2" s="114"/>
      <c r="E2" s="114"/>
      <c r="F2" s="114"/>
      <c r="G2" s="71"/>
      <c r="H2" s="30"/>
    </row>
    <row r="4" spans="2:8" x14ac:dyDescent="0.3">
      <c r="B4" s="79" t="s">
        <v>216</v>
      </c>
    </row>
    <row r="5" spans="2:8" x14ac:dyDescent="0.3">
      <c r="B5" s="79" t="s">
        <v>217</v>
      </c>
    </row>
    <row r="6" spans="2:8" ht="15" thickBot="1" x14ac:dyDescent="0.35"/>
    <row r="7" spans="2:8" ht="15" thickBot="1" x14ac:dyDescent="0.35">
      <c r="B7" s="19" t="s">
        <v>45</v>
      </c>
      <c r="C7" s="20"/>
    </row>
    <row r="8" spans="2:8" ht="15" thickBot="1" x14ac:dyDescent="0.35"/>
    <row r="9" spans="2:8" ht="15" thickBot="1" x14ac:dyDescent="0.35">
      <c r="B9" s="301" t="s">
        <v>62</v>
      </c>
      <c r="C9" s="302"/>
      <c r="D9" s="303"/>
    </row>
    <row r="11" spans="2:8" x14ac:dyDescent="0.3">
      <c r="B11" s="23" t="s">
        <v>214</v>
      </c>
    </row>
    <row r="12" spans="2:8" ht="15" thickBot="1" x14ac:dyDescent="0.35"/>
    <row r="13" spans="2:8" ht="15" thickBot="1" x14ac:dyDescent="0.35">
      <c r="B13" s="21" t="s">
        <v>46</v>
      </c>
      <c r="D13" s="28"/>
    </row>
    <row r="15" spans="2:8" x14ac:dyDescent="0.3">
      <c r="B15" s="23" t="s">
        <v>127</v>
      </c>
    </row>
    <row r="16" spans="2:8" x14ac:dyDescent="0.3">
      <c r="B16" s="79" t="s">
        <v>115</v>
      </c>
    </row>
    <row r="18" spans="2:11" ht="15" thickBot="1" x14ac:dyDescent="0.35"/>
    <row r="19" spans="2:11" ht="15" thickBot="1" x14ac:dyDescent="0.35">
      <c r="B19" s="304" t="s">
        <v>48</v>
      </c>
      <c r="C19" s="305"/>
      <c r="D19" s="306"/>
    </row>
    <row r="21" spans="2:11" x14ac:dyDescent="0.3">
      <c r="B21" s="23" t="s">
        <v>63</v>
      </c>
    </row>
    <row r="22" spans="2:11" x14ac:dyDescent="0.3">
      <c r="B22" s="79" t="s">
        <v>64</v>
      </c>
    </row>
    <row r="23" spans="2:11" x14ac:dyDescent="0.3">
      <c r="B23" s="79" t="s">
        <v>82</v>
      </c>
    </row>
    <row r="24" spans="2:11" x14ac:dyDescent="0.3">
      <c r="B24" s="26" t="s">
        <v>116</v>
      </c>
    </row>
    <row r="25" spans="2:11" x14ac:dyDescent="0.3">
      <c r="B25" s="79" t="s">
        <v>71</v>
      </c>
    </row>
    <row r="26" spans="2:11" x14ac:dyDescent="0.3">
      <c r="B26" s="23" t="s">
        <v>65</v>
      </c>
      <c r="C26" s="23"/>
      <c r="D26" s="23"/>
      <c r="E26" s="23"/>
      <c r="F26" s="23"/>
      <c r="G26" s="23"/>
      <c r="H26" s="23"/>
      <c r="I26" s="23"/>
      <c r="J26" s="23"/>
      <c r="K26" s="23"/>
    </row>
    <row r="27" spans="2:11" x14ac:dyDescent="0.3">
      <c r="B27" s="79" t="s">
        <v>66</v>
      </c>
      <c r="K27" s="26"/>
    </row>
    <row r="28" spans="2:11" x14ac:dyDescent="0.3">
      <c r="B28" s="79" t="s">
        <v>220</v>
      </c>
    </row>
    <row r="29" spans="2:11" x14ac:dyDescent="0.3">
      <c r="B29" s="79" t="s">
        <v>67</v>
      </c>
    </row>
    <row r="30" spans="2:11" ht="15" thickBot="1" x14ac:dyDescent="0.35"/>
    <row r="31" spans="2:11" ht="15" thickBot="1" x14ac:dyDescent="0.35">
      <c r="B31" s="307" t="s">
        <v>205</v>
      </c>
      <c r="C31" s="308"/>
    </row>
    <row r="33" spans="2:13" x14ac:dyDescent="0.3">
      <c r="B33" s="23" t="s">
        <v>117</v>
      </c>
      <c r="C33" s="23"/>
      <c r="D33" s="23"/>
      <c r="E33" s="23"/>
      <c r="F33" s="23"/>
      <c r="J33" s="28"/>
    </row>
    <row r="34" spans="2:13" x14ac:dyDescent="0.3">
      <c r="B34" s="26" t="s">
        <v>158</v>
      </c>
      <c r="J34" s="28"/>
    </row>
    <row r="35" spans="2:13" x14ac:dyDescent="0.3">
      <c r="B35" s="28" t="s">
        <v>118</v>
      </c>
      <c r="C35" s="28"/>
      <c r="D35" s="28"/>
      <c r="E35" s="28"/>
      <c r="F35" s="28"/>
      <c r="G35" s="28"/>
      <c r="H35" s="28"/>
      <c r="I35" s="28"/>
      <c r="J35" s="28"/>
      <c r="K35" s="28"/>
      <c r="L35" s="28"/>
      <c r="M35" s="28"/>
    </row>
    <row r="36" spans="2:13" x14ac:dyDescent="0.3">
      <c r="B36" s="79" t="s">
        <v>221</v>
      </c>
    </row>
    <row r="37" spans="2:13" x14ac:dyDescent="0.3">
      <c r="B37" s="79" t="s">
        <v>222</v>
      </c>
    </row>
    <row r="38" spans="2:13" x14ac:dyDescent="0.3">
      <c r="B38" s="79" t="s">
        <v>223</v>
      </c>
    </row>
    <row r="39" spans="2:13" x14ac:dyDescent="0.3">
      <c r="B39" s="79" t="s">
        <v>224</v>
      </c>
    </row>
    <row r="40" spans="2:13" x14ac:dyDescent="0.3">
      <c r="B40" s="79" t="s">
        <v>79</v>
      </c>
    </row>
    <row r="41" spans="2:13" x14ac:dyDescent="0.3">
      <c r="B41" s="79" t="s">
        <v>68</v>
      </c>
    </row>
    <row r="42" spans="2:13" ht="15" thickBot="1" x14ac:dyDescent="0.35"/>
    <row r="43" spans="2:13" ht="15" thickBot="1" x14ac:dyDescent="0.35">
      <c r="B43" s="207" t="s">
        <v>77</v>
      </c>
      <c r="C43" s="208"/>
    </row>
    <row r="44" spans="2:13" x14ac:dyDescent="0.3">
      <c r="B44" s="26"/>
    </row>
    <row r="45" spans="2:13" x14ac:dyDescent="0.3">
      <c r="B45" s="23" t="s">
        <v>161</v>
      </c>
    </row>
    <row r="46" spans="2:13" s="139" customFormat="1" x14ac:dyDescent="0.3">
      <c r="B46" s="23" t="s">
        <v>162</v>
      </c>
    </row>
    <row r="47" spans="2:13" x14ac:dyDescent="0.3">
      <c r="B47" s="79" t="s">
        <v>159</v>
      </c>
    </row>
    <row r="48" spans="2:13" s="139" customFormat="1" x14ac:dyDescent="0.3">
      <c r="B48" s="139" t="s">
        <v>160</v>
      </c>
    </row>
    <row r="49" spans="2:4" x14ac:dyDescent="0.3">
      <c r="B49" s="28" t="s">
        <v>128</v>
      </c>
    </row>
    <row r="51" spans="2:4" x14ac:dyDescent="0.3">
      <c r="B51" s="116" t="s">
        <v>83</v>
      </c>
      <c r="C51" s="117"/>
      <c r="D51" s="31"/>
    </row>
    <row r="52" spans="2:4" x14ac:dyDescent="0.3">
      <c r="B52" s="79" t="s">
        <v>89</v>
      </c>
    </row>
    <row r="54" spans="2:4" ht="15" thickBot="1" x14ac:dyDescent="0.35"/>
    <row r="55" spans="2:4" ht="15" thickBot="1" x14ac:dyDescent="0.35">
      <c r="B55" s="24" t="s">
        <v>49</v>
      </c>
    </row>
    <row r="57" spans="2:4" x14ac:dyDescent="0.3">
      <c r="B57" s="23" t="s">
        <v>206</v>
      </c>
    </row>
    <row r="58" spans="2:4" x14ac:dyDescent="0.3">
      <c r="B58" s="79" t="s">
        <v>80</v>
      </c>
    </row>
    <row r="59" spans="2:4" x14ac:dyDescent="0.3">
      <c r="B59" s="79" t="s">
        <v>69</v>
      </c>
    </row>
    <row r="60" spans="2:4" x14ac:dyDescent="0.3">
      <c r="B60" s="79" t="s">
        <v>207</v>
      </c>
    </row>
    <row r="61" spans="2:4" x14ac:dyDescent="0.3">
      <c r="B61" s="79" t="s">
        <v>70</v>
      </c>
    </row>
    <row r="63" spans="2:4" x14ac:dyDescent="0.3">
      <c r="B63" s="23" t="s">
        <v>72</v>
      </c>
    </row>
    <row r="64" spans="2:4" x14ac:dyDescent="0.3">
      <c r="B64" s="79" t="s">
        <v>78</v>
      </c>
    </row>
    <row r="65" spans="2:2" x14ac:dyDescent="0.3">
      <c r="B65" s="79" t="s">
        <v>73</v>
      </c>
    </row>
    <row r="66" spans="2:2" x14ac:dyDescent="0.3">
      <c r="B66" s="79" t="s">
        <v>74</v>
      </c>
    </row>
    <row r="67" spans="2:2" x14ac:dyDescent="0.3">
      <c r="B67" s="79" t="s">
        <v>75</v>
      </c>
    </row>
    <row r="68" spans="2:2" x14ac:dyDescent="0.3">
      <c r="B68" s="29" t="s">
        <v>76</v>
      </c>
    </row>
    <row r="70" spans="2:2" x14ac:dyDescent="0.3">
      <c r="B70" s="23" t="s">
        <v>84</v>
      </c>
    </row>
    <row r="71" spans="2:2" x14ac:dyDescent="0.3">
      <c r="B71" s="79" t="s">
        <v>85</v>
      </c>
    </row>
    <row r="72" spans="2:2" x14ac:dyDescent="0.3">
      <c r="B72" s="79" t="s">
        <v>86</v>
      </c>
    </row>
    <row r="73" spans="2:2" x14ac:dyDescent="0.3">
      <c r="B73" s="79" t="s">
        <v>69</v>
      </c>
    </row>
    <row r="74" spans="2:2" x14ac:dyDescent="0.3">
      <c r="B74" s="79" t="s">
        <v>87</v>
      </c>
    </row>
    <row r="75" spans="2:2" x14ac:dyDescent="0.3">
      <c r="B75" s="79" t="s">
        <v>95</v>
      </c>
    </row>
    <row r="76" spans="2:2" x14ac:dyDescent="0.3">
      <c r="B76" s="29" t="s">
        <v>96</v>
      </c>
    </row>
    <row r="78" spans="2:2" x14ac:dyDescent="0.3">
      <c r="B78" s="23" t="s">
        <v>88</v>
      </c>
    </row>
  </sheetData>
  <mergeCells count="3">
    <mergeCell ref="B9:D9"/>
    <mergeCell ref="B19:D19"/>
    <mergeCell ref="B31:C31"/>
  </mergeCells>
  <pageMargins left="0.70866141732283472" right="0.70866141732283472" top="0.74803149606299213" bottom="0.74803149606299213"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8"/>
  <sheetViews>
    <sheetView topLeftCell="A19" workbookViewId="0">
      <selection activeCell="E22" sqref="E22"/>
    </sheetView>
  </sheetViews>
  <sheetFormatPr baseColWidth="10" defaultColWidth="11.44140625" defaultRowHeight="14.4" x14ac:dyDescent="0.3"/>
  <cols>
    <col min="1" max="1" width="11.44140625" style="72"/>
    <col min="2" max="2" width="32.33203125" style="72" customWidth="1"/>
    <col min="3" max="3" width="11.44140625" style="73"/>
    <col min="4" max="4" width="77.44140625" style="78" customWidth="1"/>
    <col min="5" max="5" width="67.88671875" style="111" customWidth="1"/>
    <col min="6" max="6" width="11.44140625" style="72"/>
    <col min="7" max="7" width="11.5546875" customWidth="1"/>
    <col min="8" max="16384" width="11.44140625" style="72"/>
  </cols>
  <sheetData>
    <row r="1" spans="1:5" s="73" customFormat="1" x14ac:dyDescent="0.3">
      <c r="A1" s="311" t="s">
        <v>98</v>
      </c>
      <c r="B1" s="312"/>
      <c r="C1" s="75" t="s">
        <v>100</v>
      </c>
      <c r="D1" s="77" t="s">
        <v>99</v>
      </c>
      <c r="E1" s="76" t="s">
        <v>57</v>
      </c>
    </row>
    <row r="2" spans="1:5" ht="81.75" customHeight="1" x14ac:dyDescent="0.3">
      <c r="A2" s="316" t="s">
        <v>163</v>
      </c>
      <c r="B2" s="313" t="s">
        <v>164</v>
      </c>
      <c r="C2" s="74" t="s">
        <v>165</v>
      </c>
      <c r="D2" s="217" t="s">
        <v>195</v>
      </c>
      <c r="E2" s="215" t="s">
        <v>284</v>
      </c>
    </row>
    <row r="3" spans="1:5" ht="43.2" x14ac:dyDescent="0.3">
      <c r="A3" s="318"/>
      <c r="B3" s="314"/>
      <c r="C3" s="74" t="s">
        <v>166</v>
      </c>
      <c r="D3" s="217" t="s">
        <v>196</v>
      </c>
      <c r="E3" s="215" t="s">
        <v>285</v>
      </c>
    </row>
    <row r="4" spans="1:5" ht="28.8" x14ac:dyDescent="0.3">
      <c r="A4" s="318"/>
      <c r="B4" s="314"/>
      <c r="C4" s="74" t="s">
        <v>167</v>
      </c>
      <c r="D4" s="217" t="s">
        <v>197</v>
      </c>
      <c r="E4" s="215" t="s">
        <v>286</v>
      </c>
    </row>
    <row r="5" spans="1:5" ht="58.5" customHeight="1" x14ac:dyDescent="0.3">
      <c r="A5" s="318"/>
      <c r="B5" s="315"/>
      <c r="C5" s="74" t="s">
        <v>168</v>
      </c>
      <c r="D5" s="217" t="s">
        <v>287</v>
      </c>
      <c r="E5" s="214" t="s">
        <v>198</v>
      </c>
    </row>
    <row r="6" spans="1:5" ht="129.6" x14ac:dyDescent="0.3">
      <c r="A6" s="318"/>
      <c r="B6" s="313" t="s">
        <v>193</v>
      </c>
      <c r="C6" s="74" t="s">
        <v>170</v>
      </c>
      <c r="D6" s="217" t="s">
        <v>277</v>
      </c>
      <c r="E6" s="215" t="s">
        <v>288</v>
      </c>
    </row>
    <row r="7" spans="1:5" ht="34.5" customHeight="1" x14ac:dyDescent="0.3">
      <c r="A7" s="318"/>
      <c r="B7" s="314"/>
      <c r="C7" s="74" t="s">
        <v>171</v>
      </c>
      <c r="D7" s="217" t="s">
        <v>291</v>
      </c>
      <c r="E7" s="215" t="s">
        <v>289</v>
      </c>
    </row>
    <row r="8" spans="1:5" ht="28.8" x14ac:dyDescent="0.3">
      <c r="A8" s="317"/>
      <c r="B8" s="315"/>
      <c r="C8" s="74" t="s">
        <v>172</v>
      </c>
      <c r="D8" s="217" t="s">
        <v>292</v>
      </c>
      <c r="E8" s="215" t="s">
        <v>290</v>
      </c>
    </row>
    <row r="9" spans="1:5" ht="43.2" x14ac:dyDescent="0.3">
      <c r="A9" s="316" t="s">
        <v>173</v>
      </c>
      <c r="B9" s="313" t="s">
        <v>177</v>
      </c>
      <c r="C9" s="74" t="s">
        <v>174</v>
      </c>
      <c r="D9" s="217" t="s">
        <v>293</v>
      </c>
      <c r="E9" s="214" t="s">
        <v>199</v>
      </c>
    </row>
    <row r="10" spans="1:5" ht="57.6" x14ac:dyDescent="0.3">
      <c r="A10" s="318"/>
      <c r="B10" s="314"/>
      <c r="C10" s="74" t="s">
        <v>175</v>
      </c>
      <c r="D10" s="217" t="s">
        <v>278</v>
      </c>
      <c r="E10" s="214" t="s">
        <v>199</v>
      </c>
    </row>
    <row r="11" spans="1:5" ht="65.25" customHeight="1" x14ac:dyDescent="0.3">
      <c r="A11" s="318"/>
      <c r="B11" s="315"/>
      <c r="C11" s="74" t="s">
        <v>176</v>
      </c>
      <c r="D11" s="217" t="s">
        <v>279</v>
      </c>
      <c r="E11" s="214" t="s">
        <v>199</v>
      </c>
    </row>
    <row r="12" spans="1:5" ht="115.2" x14ac:dyDescent="0.3">
      <c r="A12" s="318"/>
      <c r="B12" s="313" t="s">
        <v>178</v>
      </c>
      <c r="C12" s="74" t="s">
        <v>179</v>
      </c>
      <c r="D12" s="217" t="s">
        <v>280</v>
      </c>
      <c r="E12" s="215" t="s">
        <v>271</v>
      </c>
    </row>
    <row r="13" spans="1:5" ht="76.5" customHeight="1" x14ac:dyDescent="0.3">
      <c r="A13" s="318"/>
      <c r="B13" s="314"/>
      <c r="C13" s="74" t="s">
        <v>180</v>
      </c>
      <c r="D13" s="217" t="s">
        <v>281</v>
      </c>
      <c r="E13" s="215" t="s">
        <v>272</v>
      </c>
    </row>
    <row r="14" spans="1:5" ht="64.5" customHeight="1" x14ac:dyDescent="0.3">
      <c r="A14" s="318"/>
      <c r="B14" s="314"/>
      <c r="C14" s="74" t="s">
        <v>181</v>
      </c>
      <c r="D14" s="217" t="s">
        <v>190</v>
      </c>
      <c r="E14" s="215" t="s">
        <v>273</v>
      </c>
    </row>
    <row r="15" spans="1:5" ht="216" x14ac:dyDescent="0.3">
      <c r="A15" s="318"/>
      <c r="B15" s="314"/>
      <c r="C15" s="74" t="s">
        <v>182</v>
      </c>
      <c r="D15" s="217" t="s">
        <v>282</v>
      </c>
      <c r="E15" s="215" t="s">
        <v>283</v>
      </c>
    </row>
    <row r="16" spans="1:5" ht="57.6" x14ac:dyDescent="0.3">
      <c r="A16" s="318"/>
      <c r="B16" s="315"/>
      <c r="C16" s="74" t="s">
        <v>183</v>
      </c>
      <c r="D16" s="217" t="s">
        <v>274</v>
      </c>
      <c r="E16" s="214" t="s">
        <v>200</v>
      </c>
    </row>
    <row r="17" spans="1:5" ht="115.2" x14ac:dyDescent="0.3">
      <c r="A17" s="318"/>
      <c r="B17" s="313" t="s">
        <v>194</v>
      </c>
      <c r="C17" s="74" t="s">
        <v>184</v>
      </c>
      <c r="D17" s="217" t="s">
        <v>191</v>
      </c>
      <c r="E17" s="214" t="s">
        <v>201</v>
      </c>
    </row>
    <row r="18" spans="1:5" ht="100.8" x14ac:dyDescent="0.3">
      <c r="A18" s="317"/>
      <c r="B18" s="315"/>
      <c r="C18" s="74" t="s">
        <v>186</v>
      </c>
      <c r="D18" s="217" t="s">
        <v>192</v>
      </c>
      <c r="E18" s="214" t="s">
        <v>202</v>
      </c>
    </row>
    <row r="19" spans="1:5" ht="129.6" x14ac:dyDescent="0.3">
      <c r="A19" s="316" t="s">
        <v>187</v>
      </c>
      <c r="B19" s="313"/>
      <c r="C19" s="74" t="s">
        <v>188</v>
      </c>
      <c r="D19" s="216" t="s">
        <v>275</v>
      </c>
      <c r="E19" s="215" t="s">
        <v>270</v>
      </c>
    </row>
    <row r="20" spans="1:5" ht="28.8" x14ac:dyDescent="0.3">
      <c r="A20" s="317"/>
      <c r="B20" s="315"/>
      <c r="C20" s="74" t="s">
        <v>189</v>
      </c>
      <c r="D20" s="216" t="s">
        <v>276</v>
      </c>
      <c r="E20" s="214" t="s">
        <v>203</v>
      </c>
    </row>
    <row r="21" spans="1:5" ht="28.8" x14ac:dyDescent="0.3">
      <c r="A21" s="310" t="s">
        <v>307</v>
      </c>
      <c r="B21" s="309"/>
      <c r="C21" s="74" t="s">
        <v>294</v>
      </c>
      <c r="D21" s="217" t="s">
        <v>295</v>
      </c>
      <c r="E21" s="226" t="s">
        <v>308</v>
      </c>
    </row>
    <row r="22" spans="1:5" ht="28.8" x14ac:dyDescent="0.3">
      <c r="A22" s="310"/>
      <c r="B22" s="309"/>
      <c r="C22" s="74" t="s">
        <v>302</v>
      </c>
      <c r="D22" s="217" t="s">
        <v>296</v>
      </c>
      <c r="E22" s="217" t="s">
        <v>306</v>
      </c>
    </row>
    <row r="23" spans="1:5" ht="28.8" x14ac:dyDescent="0.3">
      <c r="A23" s="310"/>
      <c r="B23" s="309"/>
      <c r="C23" s="74" t="s">
        <v>303</v>
      </c>
      <c r="D23" s="217" t="s">
        <v>297</v>
      </c>
      <c r="E23" s="217" t="s">
        <v>300</v>
      </c>
    </row>
    <row r="24" spans="1:5" ht="28.8" x14ac:dyDescent="0.3">
      <c r="A24" s="310"/>
      <c r="B24" s="309"/>
      <c r="C24" s="74" t="s">
        <v>304</v>
      </c>
      <c r="D24" s="217" t="s">
        <v>298</v>
      </c>
      <c r="E24" s="218"/>
    </row>
    <row r="25" spans="1:5" ht="57.6" x14ac:dyDescent="0.3">
      <c r="A25" s="310"/>
      <c r="B25" s="309"/>
      <c r="C25" s="74" t="s">
        <v>305</v>
      </c>
      <c r="D25" s="217" t="s">
        <v>299</v>
      </c>
      <c r="E25" s="217" t="s">
        <v>301</v>
      </c>
    </row>
    <row r="26" spans="1:5" x14ac:dyDescent="0.3">
      <c r="E26" s="112"/>
    </row>
    <row r="27" spans="1:5" x14ac:dyDescent="0.3">
      <c r="E27" s="112"/>
    </row>
    <row r="28" spans="1:5" x14ac:dyDescent="0.3">
      <c r="E28" s="112"/>
    </row>
    <row r="29" spans="1:5" x14ac:dyDescent="0.3">
      <c r="E29" s="112"/>
    </row>
    <row r="30" spans="1:5" x14ac:dyDescent="0.3">
      <c r="E30" s="112"/>
    </row>
    <row r="31" spans="1:5" x14ac:dyDescent="0.3">
      <c r="E31" s="112"/>
    </row>
    <row r="32" spans="1:5" x14ac:dyDescent="0.3">
      <c r="E32" s="112"/>
    </row>
    <row r="33" spans="5:5" x14ac:dyDescent="0.3">
      <c r="E33" s="112"/>
    </row>
    <row r="34" spans="5:5" x14ac:dyDescent="0.3">
      <c r="E34" s="112"/>
    </row>
    <row r="35" spans="5:5" x14ac:dyDescent="0.3">
      <c r="E35" s="112"/>
    </row>
    <row r="36" spans="5:5" x14ac:dyDescent="0.3">
      <c r="E36" s="112"/>
    </row>
    <row r="37" spans="5:5" x14ac:dyDescent="0.3">
      <c r="E37" s="112"/>
    </row>
    <row r="38" spans="5:5" x14ac:dyDescent="0.3">
      <c r="E38" s="112"/>
    </row>
    <row r="39" spans="5:5" x14ac:dyDescent="0.3">
      <c r="E39" s="112"/>
    </row>
    <row r="40" spans="5:5" x14ac:dyDescent="0.3">
      <c r="E40" s="112"/>
    </row>
    <row r="41" spans="5:5" x14ac:dyDescent="0.3">
      <c r="E41" s="112"/>
    </row>
    <row r="42" spans="5:5" x14ac:dyDescent="0.3">
      <c r="E42" s="112"/>
    </row>
    <row r="43" spans="5:5" x14ac:dyDescent="0.3">
      <c r="E43" s="112"/>
    </row>
    <row r="44" spans="5:5" x14ac:dyDescent="0.3">
      <c r="E44" s="112"/>
    </row>
    <row r="45" spans="5:5" x14ac:dyDescent="0.3">
      <c r="E45" s="112"/>
    </row>
    <row r="46" spans="5:5" x14ac:dyDescent="0.3">
      <c r="E46" s="112"/>
    </row>
    <row r="47" spans="5:5" x14ac:dyDescent="0.3">
      <c r="E47" s="112"/>
    </row>
    <row r="48" spans="5:5" x14ac:dyDescent="0.3">
      <c r="E48" s="112"/>
    </row>
    <row r="49" spans="5:5" x14ac:dyDescent="0.3">
      <c r="E49" s="112"/>
    </row>
    <row r="50" spans="5:5" x14ac:dyDescent="0.3">
      <c r="E50" s="112"/>
    </row>
    <row r="51" spans="5:5" x14ac:dyDescent="0.3">
      <c r="E51" s="112"/>
    </row>
    <row r="52" spans="5:5" x14ac:dyDescent="0.3">
      <c r="E52" s="112"/>
    </row>
    <row r="53" spans="5:5" x14ac:dyDescent="0.3">
      <c r="E53" s="112"/>
    </row>
    <row r="54" spans="5:5" x14ac:dyDescent="0.3">
      <c r="E54" s="112"/>
    </row>
    <row r="55" spans="5:5" x14ac:dyDescent="0.3">
      <c r="E55" s="112"/>
    </row>
    <row r="56" spans="5:5" x14ac:dyDescent="0.3">
      <c r="E56" s="112"/>
    </row>
    <row r="57" spans="5:5" x14ac:dyDescent="0.3">
      <c r="E57" s="112"/>
    </row>
    <row r="58" spans="5:5" x14ac:dyDescent="0.3">
      <c r="E58" s="112"/>
    </row>
    <row r="59" spans="5:5" x14ac:dyDescent="0.3">
      <c r="E59" s="112"/>
    </row>
    <row r="60" spans="5:5" x14ac:dyDescent="0.3">
      <c r="E60" s="112"/>
    </row>
    <row r="61" spans="5:5" x14ac:dyDescent="0.3">
      <c r="E61" s="112"/>
    </row>
    <row r="62" spans="5:5" x14ac:dyDescent="0.3">
      <c r="E62" s="112"/>
    </row>
    <row r="63" spans="5:5" x14ac:dyDescent="0.3">
      <c r="E63" s="112"/>
    </row>
    <row r="64" spans="5:5" x14ac:dyDescent="0.3">
      <c r="E64" s="112"/>
    </row>
    <row r="65" spans="5:5" x14ac:dyDescent="0.3">
      <c r="E65" s="112"/>
    </row>
    <row r="66" spans="5:5" x14ac:dyDescent="0.3">
      <c r="E66" s="112"/>
    </row>
    <row r="67" spans="5:5" x14ac:dyDescent="0.3">
      <c r="E67" s="112"/>
    </row>
    <row r="68" spans="5:5" x14ac:dyDescent="0.3">
      <c r="E68" s="112"/>
    </row>
    <row r="69" spans="5:5" x14ac:dyDescent="0.3">
      <c r="E69" s="112"/>
    </row>
    <row r="70" spans="5:5" x14ac:dyDescent="0.3">
      <c r="E70" s="112"/>
    </row>
    <row r="71" spans="5:5" x14ac:dyDescent="0.3">
      <c r="E71" s="112"/>
    </row>
    <row r="72" spans="5:5" x14ac:dyDescent="0.3">
      <c r="E72" s="112"/>
    </row>
    <row r="73" spans="5:5" x14ac:dyDescent="0.3">
      <c r="E73" s="112"/>
    </row>
    <row r="74" spans="5:5" x14ac:dyDescent="0.3">
      <c r="E74" s="112"/>
    </row>
    <row r="75" spans="5:5" x14ac:dyDescent="0.3">
      <c r="E75" s="112"/>
    </row>
    <row r="76" spans="5:5" x14ac:dyDescent="0.3">
      <c r="E76" s="112"/>
    </row>
    <row r="77" spans="5:5" x14ac:dyDescent="0.3">
      <c r="E77" s="112"/>
    </row>
    <row r="78" spans="5:5" x14ac:dyDescent="0.3">
      <c r="E78" s="112"/>
    </row>
    <row r="79" spans="5:5" x14ac:dyDescent="0.3">
      <c r="E79" s="112"/>
    </row>
    <row r="80" spans="5:5" x14ac:dyDescent="0.3">
      <c r="E80" s="112"/>
    </row>
    <row r="81" spans="5:5" x14ac:dyDescent="0.3">
      <c r="E81" s="112"/>
    </row>
    <row r="82" spans="5:5" x14ac:dyDescent="0.3">
      <c r="E82" s="112"/>
    </row>
    <row r="83" spans="5:5" x14ac:dyDescent="0.3">
      <c r="E83" s="112"/>
    </row>
    <row r="84" spans="5:5" x14ac:dyDescent="0.3">
      <c r="E84" s="112"/>
    </row>
    <row r="85" spans="5:5" x14ac:dyDescent="0.3">
      <c r="E85" s="112"/>
    </row>
    <row r="86" spans="5:5" x14ac:dyDescent="0.3">
      <c r="E86" s="112"/>
    </row>
    <row r="87" spans="5:5" x14ac:dyDescent="0.3">
      <c r="E87" s="112"/>
    </row>
    <row r="88" spans="5:5" x14ac:dyDescent="0.3">
      <c r="E88" s="112"/>
    </row>
    <row r="89" spans="5:5" x14ac:dyDescent="0.3">
      <c r="E89" s="112"/>
    </row>
    <row r="90" spans="5:5" x14ac:dyDescent="0.3">
      <c r="E90" s="112"/>
    </row>
    <row r="91" spans="5:5" x14ac:dyDescent="0.3">
      <c r="E91" s="112"/>
    </row>
    <row r="92" spans="5:5" x14ac:dyDescent="0.3">
      <c r="E92" s="112"/>
    </row>
    <row r="93" spans="5:5" x14ac:dyDescent="0.3">
      <c r="E93" s="112"/>
    </row>
    <row r="94" spans="5:5" x14ac:dyDescent="0.3">
      <c r="E94" s="112"/>
    </row>
    <row r="95" spans="5:5" x14ac:dyDescent="0.3">
      <c r="E95" s="112"/>
    </row>
    <row r="96" spans="5:5" x14ac:dyDescent="0.3">
      <c r="E96" s="112"/>
    </row>
    <row r="97" spans="5:5" x14ac:dyDescent="0.3">
      <c r="E97" s="112"/>
    </row>
    <row r="98" spans="5:5" x14ac:dyDescent="0.3">
      <c r="E98" s="112"/>
    </row>
    <row r="99" spans="5:5" x14ac:dyDescent="0.3">
      <c r="E99" s="112"/>
    </row>
    <row r="100" spans="5:5" x14ac:dyDescent="0.3">
      <c r="E100" s="112"/>
    </row>
    <row r="101" spans="5:5" x14ac:dyDescent="0.3">
      <c r="E101" s="112"/>
    </row>
    <row r="102" spans="5:5" x14ac:dyDescent="0.3">
      <c r="E102" s="112"/>
    </row>
    <row r="103" spans="5:5" x14ac:dyDescent="0.3">
      <c r="E103" s="112"/>
    </row>
    <row r="104" spans="5:5" x14ac:dyDescent="0.3">
      <c r="E104" s="112"/>
    </row>
    <row r="105" spans="5:5" x14ac:dyDescent="0.3">
      <c r="E105" s="112"/>
    </row>
    <row r="106" spans="5:5" x14ac:dyDescent="0.3">
      <c r="E106" s="112"/>
    </row>
    <row r="107" spans="5:5" x14ac:dyDescent="0.3">
      <c r="E107" s="112"/>
    </row>
    <row r="108" spans="5:5" x14ac:dyDescent="0.3">
      <c r="E108" s="112"/>
    </row>
    <row r="109" spans="5:5" x14ac:dyDescent="0.3">
      <c r="E109" s="112"/>
    </row>
    <row r="110" spans="5:5" x14ac:dyDescent="0.3">
      <c r="E110" s="112"/>
    </row>
    <row r="111" spans="5:5" x14ac:dyDescent="0.3">
      <c r="E111" s="112"/>
    </row>
    <row r="112" spans="5:5" x14ac:dyDescent="0.3">
      <c r="E112" s="112"/>
    </row>
    <row r="113" spans="5:5" x14ac:dyDescent="0.3">
      <c r="E113" s="112"/>
    </row>
    <row r="114" spans="5:5" x14ac:dyDescent="0.3">
      <c r="E114" s="112"/>
    </row>
    <row r="115" spans="5:5" x14ac:dyDescent="0.3">
      <c r="E115" s="112"/>
    </row>
    <row r="116" spans="5:5" x14ac:dyDescent="0.3">
      <c r="E116" s="112"/>
    </row>
    <row r="117" spans="5:5" x14ac:dyDescent="0.3">
      <c r="E117" s="112"/>
    </row>
    <row r="118" spans="5:5" x14ac:dyDescent="0.3">
      <c r="E118" s="112"/>
    </row>
    <row r="119" spans="5:5" x14ac:dyDescent="0.3">
      <c r="E119" s="112"/>
    </row>
    <row r="120" spans="5:5" x14ac:dyDescent="0.3">
      <c r="E120" s="112"/>
    </row>
    <row r="121" spans="5:5" x14ac:dyDescent="0.3">
      <c r="E121" s="112"/>
    </row>
    <row r="122" spans="5:5" x14ac:dyDescent="0.3">
      <c r="E122" s="112"/>
    </row>
    <row r="123" spans="5:5" x14ac:dyDescent="0.3">
      <c r="E123" s="112"/>
    </row>
    <row r="124" spans="5:5" x14ac:dyDescent="0.3">
      <c r="E124" s="112"/>
    </row>
    <row r="125" spans="5:5" x14ac:dyDescent="0.3">
      <c r="E125" s="112"/>
    </row>
    <row r="126" spans="5:5" x14ac:dyDescent="0.3">
      <c r="E126" s="112"/>
    </row>
    <row r="127" spans="5:5" x14ac:dyDescent="0.3">
      <c r="E127" s="112"/>
    </row>
    <row r="128" spans="5:5" x14ac:dyDescent="0.3">
      <c r="E128" s="112"/>
    </row>
    <row r="129" spans="5:5" x14ac:dyDescent="0.3">
      <c r="E129" s="112"/>
    </row>
    <row r="130" spans="5:5" x14ac:dyDescent="0.3">
      <c r="E130" s="112"/>
    </row>
    <row r="131" spans="5:5" x14ac:dyDescent="0.3">
      <c r="E131" s="112"/>
    </row>
    <row r="132" spans="5:5" x14ac:dyDescent="0.3">
      <c r="E132" s="112"/>
    </row>
    <row r="133" spans="5:5" x14ac:dyDescent="0.3">
      <c r="E133" s="112"/>
    </row>
    <row r="134" spans="5:5" x14ac:dyDescent="0.3">
      <c r="E134" s="112"/>
    </row>
    <row r="135" spans="5:5" x14ac:dyDescent="0.3">
      <c r="E135" s="112"/>
    </row>
    <row r="136" spans="5:5" x14ac:dyDescent="0.3">
      <c r="E136" s="112"/>
    </row>
    <row r="137" spans="5:5" x14ac:dyDescent="0.3">
      <c r="E137" s="112"/>
    </row>
    <row r="138" spans="5:5" x14ac:dyDescent="0.3">
      <c r="E138" s="112"/>
    </row>
    <row r="139" spans="5:5" x14ac:dyDescent="0.3">
      <c r="E139" s="112"/>
    </row>
    <row r="140" spans="5:5" x14ac:dyDescent="0.3">
      <c r="E140" s="112"/>
    </row>
    <row r="141" spans="5:5" x14ac:dyDescent="0.3">
      <c r="E141" s="112"/>
    </row>
    <row r="142" spans="5:5" x14ac:dyDescent="0.3">
      <c r="E142" s="112"/>
    </row>
    <row r="143" spans="5:5" x14ac:dyDescent="0.3">
      <c r="E143" s="112"/>
    </row>
    <row r="144" spans="5:5" x14ac:dyDescent="0.3">
      <c r="E144" s="112"/>
    </row>
    <row r="145" spans="5:5" x14ac:dyDescent="0.3">
      <c r="E145" s="112"/>
    </row>
    <row r="146" spans="5:5" x14ac:dyDescent="0.3">
      <c r="E146" s="112"/>
    </row>
    <row r="147" spans="5:5" x14ac:dyDescent="0.3">
      <c r="E147" s="112"/>
    </row>
    <row r="148" spans="5:5" x14ac:dyDescent="0.3">
      <c r="E148" s="112"/>
    </row>
    <row r="149" spans="5:5" x14ac:dyDescent="0.3">
      <c r="E149" s="112"/>
    </row>
    <row r="150" spans="5:5" x14ac:dyDescent="0.3">
      <c r="E150" s="112"/>
    </row>
    <row r="151" spans="5:5" x14ac:dyDescent="0.3">
      <c r="E151" s="112"/>
    </row>
    <row r="152" spans="5:5" x14ac:dyDescent="0.3">
      <c r="E152" s="112"/>
    </row>
    <row r="153" spans="5:5" x14ac:dyDescent="0.3">
      <c r="E153" s="112"/>
    </row>
    <row r="154" spans="5:5" x14ac:dyDescent="0.3">
      <c r="E154" s="112"/>
    </row>
    <row r="155" spans="5:5" x14ac:dyDescent="0.3">
      <c r="E155" s="112"/>
    </row>
    <row r="156" spans="5:5" x14ac:dyDescent="0.3">
      <c r="E156" s="112"/>
    </row>
    <row r="157" spans="5:5" x14ac:dyDescent="0.3">
      <c r="E157" s="112"/>
    </row>
    <row r="158" spans="5:5" x14ac:dyDescent="0.3">
      <c r="E158" s="112"/>
    </row>
    <row r="159" spans="5:5" x14ac:dyDescent="0.3">
      <c r="E159" s="112"/>
    </row>
    <row r="160" spans="5:5" x14ac:dyDescent="0.3">
      <c r="E160" s="112"/>
    </row>
    <row r="161" spans="5:5" x14ac:dyDescent="0.3">
      <c r="E161" s="112"/>
    </row>
    <row r="162" spans="5:5" x14ac:dyDescent="0.3">
      <c r="E162" s="112"/>
    </row>
    <row r="163" spans="5:5" x14ac:dyDescent="0.3">
      <c r="E163" s="112"/>
    </row>
    <row r="164" spans="5:5" x14ac:dyDescent="0.3">
      <c r="E164" s="112"/>
    </row>
    <row r="165" spans="5:5" x14ac:dyDescent="0.3">
      <c r="E165" s="112"/>
    </row>
    <row r="166" spans="5:5" x14ac:dyDescent="0.3">
      <c r="E166" s="112"/>
    </row>
    <row r="167" spans="5:5" x14ac:dyDescent="0.3">
      <c r="E167" s="112"/>
    </row>
    <row r="168" spans="5:5" x14ac:dyDescent="0.3">
      <c r="E168" s="112"/>
    </row>
    <row r="169" spans="5:5" x14ac:dyDescent="0.3">
      <c r="E169" s="112"/>
    </row>
    <row r="170" spans="5:5" x14ac:dyDescent="0.3">
      <c r="E170" s="112"/>
    </row>
    <row r="171" spans="5:5" x14ac:dyDescent="0.3">
      <c r="E171" s="112"/>
    </row>
    <row r="172" spans="5:5" x14ac:dyDescent="0.3">
      <c r="E172" s="112"/>
    </row>
    <row r="173" spans="5:5" x14ac:dyDescent="0.3">
      <c r="E173" s="112"/>
    </row>
    <row r="174" spans="5:5" x14ac:dyDescent="0.3">
      <c r="E174" s="112"/>
    </row>
    <row r="175" spans="5:5" x14ac:dyDescent="0.3">
      <c r="E175" s="112"/>
    </row>
    <row r="176" spans="5:5" x14ac:dyDescent="0.3">
      <c r="E176" s="112"/>
    </row>
    <row r="177" spans="5:5" x14ac:dyDescent="0.3">
      <c r="E177" s="112"/>
    </row>
    <row r="178" spans="5:5" x14ac:dyDescent="0.3">
      <c r="E178" s="112"/>
    </row>
    <row r="179" spans="5:5" x14ac:dyDescent="0.3">
      <c r="E179" s="112"/>
    </row>
    <row r="180" spans="5:5" x14ac:dyDescent="0.3">
      <c r="E180" s="112"/>
    </row>
    <row r="181" spans="5:5" x14ac:dyDescent="0.3">
      <c r="E181" s="112"/>
    </row>
    <row r="182" spans="5:5" x14ac:dyDescent="0.3">
      <c r="E182" s="112"/>
    </row>
    <row r="183" spans="5:5" x14ac:dyDescent="0.3">
      <c r="E183" s="112"/>
    </row>
    <row r="184" spans="5:5" x14ac:dyDescent="0.3">
      <c r="E184" s="112"/>
    </row>
    <row r="185" spans="5:5" x14ac:dyDescent="0.3">
      <c r="E185" s="112"/>
    </row>
    <row r="186" spans="5:5" x14ac:dyDescent="0.3">
      <c r="E186" s="112"/>
    </row>
    <row r="187" spans="5:5" x14ac:dyDescent="0.3">
      <c r="E187" s="112"/>
    </row>
    <row r="188" spans="5:5" x14ac:dyDescent="0.3">
      <c r="E188" s="112"/>
    </row>
    <row r="189" spans="5:5" x14ac:dyDescent="0.3">
      <c r="E189" s="112"/>
    </row>
    <row r="190" spans="5:5" x14ac:dyDescent="0.3">
      <c r="E190" s="112"/>
    </row>
    <row r="191" spans="5:5" x14ac:dyDescent="0.3">
      <c r="E191" s="112"/>
    </row>
    <row r="192" spans="5:5" x14ac:dyDescent="0.3">
      <c r="E192" s="112"/>
    </row>
    <row r="193" spans="5:5" x14ac:dyDescent="0.3">
      <c r="E193" s="112"/>
    </row>
    <row r="194" spans="5:5" x14ac:dyDescent="0.3">
      <c r="E194" s="112"/>
    </row>
    <row r="195" spans="5:5" x14ac:dyDescent="0.3">
      <c r="E195" s="112"/>
    </row>
    <row r="196" spans="5:5" x14ac:dyDescent="0.3">
      <c r="E196" s="112"/>
    </row>
    <row r="197" spans="5:5" x14ac:dyDescent="0.3">
      <c r="E197" s="112"/>
    </row>
    <row r="198" spans="5:5" x14ac:dyDescent="0.3">
      <c r="E198" s="112"/>
    </row>
    <row r="199" spans="5:5" x14ac:dyDescent="0.3">
      <c r="E199" s="112"/>
    </row>
    <row r="200" spans="5:5" x14ac:dyDescent="0.3">
      <c r="E200" s="112"/>
    </row>
    <row r="201" spans="5:5" x14ac:dyDescent="0.3">
      <c r="E201" s="112"/>
    </row>
    <row r="202" spans="5:5" x14ac:dyDescent="0.3">
      <c r="E202" s="112"/>
    </row>
    <row r="203" spans="5:5" x14ac:dyDescent="0.3">
      <c r="E203" s="112"/>
    </row>
    <row r="204" spans="5:5" x14ac:dyDescent="0.3">
      <c r="E204" s="112"/>
    </row>
    <row r="205" spans="5:5" x14ac:dyDescent="0.3">
      <c r="E205" s="112"/>
    </row>
    <row r="206" spans="5:5" x14ac:dyDescent="0.3">
      <c r="E206" s="112"/>
    </row>
    <row r="207" spans="5:5" x14ac:dyDescent="0.3">
      <c r="E207" s="112"/>
    </row>
    <row r="208" spans="5:5" x14ac:dyDescent="0.3">
      <c r="E208" s="112"/>
    </row>
    <row r="209" spans="5:5" x14ac:dyDescent="0.3">
      <c r="E209" s="112"/>
    </row>
    <row r="210" spans="5:5" x14ac:dyDescent="0.3">
      <c r="E210" s="112"/>
    </row>
    <row r="211" spans="5:5" x14ac:dyDescent="0.3">
      <c r="E211" s="112"/>
    </row>
    <row r="212" spans="5:5" x14ac:dyDescent="0.3">
      <c r="E212" s="112"/>
    </row>
    <row r="213" spans="5:5" x14ac:dyDescent="0.3">
      <c r="E213" s="112"/>
    </row>
    <row r="214" spans="5:5" x14ac:dyDescent="0.3">
      <c r="E214" s="112"/>
    </row>
    <row r="215" spans="5:5" x14ac:dyDescent="0.3">
      <c r="E215" s="112"/>
    </row>
    <row r="216" spans="5:5" x14ac:dyDescent="0.3">
      <c r="E216" s="112"/>
    </row>
    <row r="217" spans="5:5" x14ac:dyDescent="0.3">
      <c r="E217" s="112"/>
    </row>
    <row r="218" spans="5:5" x14ac:dyDescent="0.3">
      <c r="E218" s="112"/>
    </row>
    <row r="219" spans="5:5" x14ac:dyDescent="0.3">
      <c r="E219" s="112"/>
    </row>
    <row r="220" spans="5:5" x14ac:dyDescent="0.3">
      <c r="E220" s="112"/>
    </row>
    <row r="221" spans="5:5" x14ac:dyDescent="0.3">
      <c r="E221" s="112"/>
    </row>
    <row r="222" spans="5:5" x14ac:dyDescent="0.3">
      <c r="E222" s="112"/>
    </row>
    <row r="223" spans="5:5" x14ac:dyDescent="0.3">
      <c r="E223" s="112"/>
    </row>
    <row r="224" spans="5:5" x14ac:dyDescent="0.3">
      <c r="E224" s="112"/>
    </row>
    <row r="225" spans="5:5" x14ac:dyDescent="0.3">
      <c r="E225" s="112"/>
    </row>
    <row r="226" spans="5:5" x14ac:dyDescent="0.3">
      <c r="E226" s="112"/>
    </row>
    <row r="227" spans="5:5" x14ac:dyDescent="0.3">
      <c r="E227" s="112"/>
    </row>
    <row r="228" spans="5:5" x14ac:dyDescent="0.3">
      <c r="E228" s="112"/>
    </row>
    <row r="229" spans="5:5" x14ac:dyDescent="0.3">
      <c r="E229" s="112"/>
    </row>
    <row r="230" spans="5:5" x14ac:dyDescent="0.3">
      <c r="E230" s="112"/>
    </row>
    <row r="231" spans="5:5" x14ac:dyDescent="0.3">
      <c r="E231" s="112"/>
    </row>
    <row r="232" spans="5:5" x14ac:dyDescent="0.3">
      <c r="E232" s="112"/>
    </row>
    <row r="233" spans="5:5" x14ac:dyDescent="0.3">
      <c r="E233" s="112"/>
    </row>
    <row r="234" spans="5:5" x14ac:dyDescent="0.3">
      <c r="E234" s="112"/>
    </row>
    <row r="235" spans="5:5" x14ac:dyDescent="0.3">
      <c r="E235" s="112"/>
    </row>
    <row r="236" spans="5:5" x14ac:dyDescent="0.3">
      <c r="E236" s="112"/>
    </row>
    <row r="237" spans="5:5" x14ac:dyDescent="0.3">
      <c r="E237" s="112"/>
    </row>
    <row r="238" spans="5:5" x14ac:dyDescent="0.3">
      <c r="E238" s="112"/>
    </row>
    <row r="239" spans="5:5" x14ac:dyDescent="0.3">
      <c r="E239" s="112"/>
    </row>
    <row r="240" spans="5:5" x14ac:dyDescent="0.3">
      <c r="E240" s="112"/>
    </row>
    <row r="241" spans="5:5" x14ac:dyDescent="0.3">
      <c r="E241" s="112"/>
    </row>
    <row r="242" spans="5:5" x14ac:dyDescent="0.3">
      <c r="E242" s="112"/>
    </row>
    <row r="243" spans="5:5" x14ac:dyDescent="0.3">
      <c r="E243" s="112"/>
    </row>
    <row r="244" spans="5:5" x14ac:dyDescent="0.3">
      <c r="E244" s="112"/>
    </row>
    <row r="245" spans="5:5" x14ac:dyDescent="0.3">
      <c r="E245" s="112"/>
    </row>
    <row r="246" spans="5:5" x14ac:dyDescent="0.3">
      <c r="E246" s="112"/>
    </row>
    <row r="247" spans="5:5" x14ac:dyDescent="0.3">
      <c r="E247" s="112"/>
    </row>
    <row r="248" spans="5:5" x14ac:dyDescent="0.3">
      <c r="E248" s="112"/>
    </row>
    <row r="249" spans="5:5" x14ac:dyDescent="0.3">
      <c r="E249" s="112"/>
    </row>
    <row r="250" spans="5:5" x14ac:dyDescent="0.3">
      <c r="E250" s="112"/>
    </row>
    <row r="251" spans="5:5" x14ac:dyDescent="0.3">
      <c r="E251" s="112"/>
    </row>
    <row r="252" spans="5:5" x14ac:dyDescent="0.3">
      <c r="E252" s="112"/>
    </row>
    <row r="253" spans="5:5" x14ac:dyDescent="0.3">
      <c r="E253" s="112"/>
    </row>
    <row r="254" spans="5:5" x14ac:dyDescent="0.3">
      <c r="E254" s="112"/>
    </row>
    <row r="255" spans="5:5" x14ac:dyDescent="0.3">
      <c r="E255" s="112"/>
    </row>
    <row r="256" spans="5:5" x14ac:dyDescent="0.3">
      <c r="E256" s="112"/>
    </row>
    <row r="257" spans="5:5" x14ac:dyDescent="0.3">
      <c r="E257" s="112"/>
    </row>
    <row r="258" spans="5:5" x14ac:dyDescent="0.3">
      <c r="E258" s="112"/>
    </row>
    <row r="259" spans="5:5" x14ac:dyDescent="0.3">
      <c r="E259" s="112"/>
    </row>
    <row r="260" spans="5:5" x14ac:dyDescent="0.3">
      <c r="E260" s="112"/>
    </row>
    <row r="261" spans="5:5" x14ac:dyDescent="0.3">
      <c r="E261" s="112"/>
    </row>
    <row r="262" spans="5:5" x14ac:dyDescent="0.3">
      <c r="E262" s="112"/>
    </row>
    <row r="263" spans="5:5" x14ac:dyDescent="0.3">
      <c r="E263" s="112"/>
    </row>
    <row r="264" spans="5:5" x14ac:dyDescent="0.3">
      <c r="E264" s="112"/>
    </row>
    <row r="265" spans="5:5" x14ac:dyDescent="0.3">
      <c r="E265" s="112"/>
    </row>
    <row r="266" spans="5:5" x14ac:dyDescent="0.3">
      <c r="E266" s="112"/>
    </row>
    <row r="267" spans="5:5" x14ac:dyDescent="0.3">
      <c r="E267" s="112"/>
    </row>
    <row r="268" spans="5:5" x14ac:dyDescent="0.3">
      <c r="E268" s="112"/>
    </row>
    <row r="269" spans="5:5" x14ac:dyDescent="0.3">
      <c r="E269" s="112"/>
    </row>
    <row r="270" spans="5:5" x14ac:dyDescent="0.3">
      <c r="E270" s="112"/>
    </row>
    <row r="271" spans="5:5" x14ac:dyDescent="0.3">
      <c r="E271" s="112"/>
    </row>
    <row r="272" spans="5:5" x14ac:dyDescent="0.3">
      <c r="E272" s="112"/>
    </row>
    <row r="273" spans="5:5" x14ac:dyDescent="0.3">
      <c r="E273" s="112"/>
    </row>
    <row r="274" spans="5:5" x14ac:dyDescent="0.3">
      <c r="E274" s="112"/>
    </row>
    <row r="275" spans="5:5" x14ac:dyDescent="0.3">
      <c r="E275" s="112"/>
    </row>
    <row r="276" spans="5:5" x14ac:dyDescent="0.3">
      <c r="E276" s="112"/>
    </row>
    <row r="277" spans="5:5" x14ac:dyDescent="0.3">
      <c r="E277" s="112"/>
    </row>
    <row r="278" spans="5:5" x14ac:dyDescent="0.3">
      <c r="E278" s="112"/>
    </row>
    <row r="279" spans="5:5" x14ac:dyDescent="0.3">
      <c r="E279" s="112"/>
    </row>
    <row r="280" spans="5:5" x14ac:dyDescent="0.3">
      <c r="E280" s="112"/>
    </row>
    <row r="281" spans="5:5" x14ac:dyDescent="0.3">
      <c r="E281" s="112"/>
    </row>
    <row r="282" spans="5:5" x14ac:dyDescent="0.3">
      <c r="E282" s="112"/>
    </row>
    <row r="283" spans="5:5" x14ac:dyDescent="0.3">
      <c r="E283" s="112"/>
    </row>
    <row r="284" spans="5:5" x14ac:dyDescent="0.3">
      <c r="E284" s="112"/>
    </row>
    <row r="285" spans="5:5" x14ac:dyDescent="0.3">
      <c r="E285" s="112"/>
    </row>
    <row r="286" spans="5:5" x14ac:dyDescent="0.3">
      <c r="E286" s="112"/>
    </row>
    <row r="287" spans="5:5" x14ac:dyDescent="0.3">
      <c r="E287" s="112"/>
    </row>
    <row r="288" spans="5:5" x14ac:dyDescent="0.3">
      <c r="E288" s="112"/>
    </row>
    <row r="289" spans="5:5" x14ac:dyDescent="0.3">
      <c r="E289" s="112"/>
    </row>
    <row r="290" spans="5:5" x14ac:dyDescent="0.3">
      <c r="E290" s="112"/>
    </row>
    <row r="291" spans="5:5" x14ac:dyDescent="0.3">
      <c r="E291" s="112"/>
    </row>
    <row r="292" spans="5:5" x14ac:dyDescent="0.3">
      <c r="E292" s="112"/>
    </row>
    <row r="293" spans="5:5" x14ac:dyDescent="0.3">
      <c r="E293" s="112"/>
    </row>
    <row r="294" spans="5:5" x14ac:dyDescent="0.3">
      <c r="E294" s="112"/>
    </row>
    <row r="295" spans="5:5" x14ac:dyDescent="0.3">
      <c r="E295" s="112"/>
    </row>
    <row r="296" spans="5:5" x14ac:dyDescent="0.3">
      <c r="E296" s="112"/>
    </row>
    <row r="297" spans="5:5" x14ac:dyDescent="0.3">
      <c r="E297" s="112"/>
    </row>
    <row r="298" spans="5:5" x14ac:dyDescent="0.3">
      <c r="E298" s="112"/>
    </row>
    <row r="299" spans="5:5" x14ac:dyDescent="0.3">
      <c r="E299" s="112"/>
    </row>
    <row r="300" spans="5:5" x14ac:dyDescent="0.3">
      <c r="E300" s="112"/>
    </row>
    <row r="301" spans="5:5" x14ac:dyDescent="0.3">
      <c r="E301" s="112"/>
    </row>
    <row r="302" spans="5:5" x14ac:dyDescent="0.3">
      <c r="E302" s="112"/>
    </row>
    <row r="303" spans="5:5" x14ac:dyDescent="0.3">
      <c r="E303" s="112"/>
    </row>
    <row r="304" spans="5:5" x14ac:dyDescent="0.3">
      <c r="E304" s="112"/>
    </row>
    <row r="305" spans="5:5" x14ac:dyDescent="0.3">
      <c r="E305" s="112"/>
    </row>
    <row r="306" spans="5:5" x14ac:dyDescent="0.3">
      <c r="E306" s="112"/>
    </row>
    <row r="307" spans="5:5" x14ac:dyDescent="0.3">
      <c r="E307" s="112"/>
    </row>
    <row r="308" spans="5:5" x14ac:dyDescent="0.3">
      <c r="E308" s="112"/>
    </row>
    <row r="309" spans="5:5" x14ac:dyDescent="0.3">
      <c r="E309" s="112"/>
    </row>
    <row r="310" spans="5:5" x14ac:dyDescent="0.3">
      <c r="E310" s="112"/>
    </row>
    <row r="311" spans="5:5" x14ac:dyDescent="0.3">
      <c r="E311" s="112"/>
    </row>
    <row r="312" spans="5:5" x14ac:dyDescent="0.3">
      <c r="E312" s="112"/>
    </row>
    <row r="313" spans="5:5" x14ac:dyDescent="0.3">
      <c r="E313" s="112"/>
    </row>
    <row r="314" spans="5:5" x14ac:dyDescent="0.3">
      <c r="E314" s="112"/>
    </row>
    <row r="315" spans="5:5" x14ac:dyDescent="0.3">
      <c r="E315" s="112"/>
    </row>
    <row r="316" spans="5:5" x14ac:dyDescent="0.3">
      <c r="E316" s="112"/>
    </row>
    <row r="317" spans="5:5" x14ac:dyDescent="0.3">
      <c r="E317" s="112"/>
    </row>
    <row r="318" spans="5:5" x14ac:dyDescent="0.3">
      <c r="E318" s="112"/>
    </row>
    <row r="319" spans="5:5" x14ac:dyDescent="0.3">
      <c r="E319" s="112"/>
    </row>
    <row r="320" spans="5:5" x14ac:dyDescent="0.3">
      <c r="E320" s="112"/>
    </row>
    <row r="321" spans="5:5" x14ac:dyDescent="0.3">
      <c r="E321" s="112"/>
    </row>
    <row r="322" spans="5:5" x14ac:dyDescent="0.3">
      <c r="E322" s="112"/>
    </row>
    <row r="323" spans="5:5" x14ac:dyDescent="0.3">
      <c r="E323" s="112"/>
    </row>
    <row r="324" spans="5:5" x14ac:dyDescent="0.3">
      <c r="E324" s="112"/>
    </row>
    <row r="325" spans="5:5" x14ac:dyDescent="0.3">
      <c r="E325" s="112"/>
    </row>
    <row r="326" spans="5:5" x14ac:dyDescent="0.3">
      <c r="E326" s="112"/>
    </row>
    <row r="327" spans="5:5" x14ac:dyDescent="0.3">
      <c r="E327" s="112"/>
    </row>
    <row r="328" spans="5:5" x14ac:dyDescent="0.3">
      <c r="E328" s="112"/>
    </row>
    <row r="329" spans="5:5" x14ac:dyDescent="0.3">
      <c r="E329" s="112"/>
    </row>
    <row r="330" spans="5:5" x14ac:dyDescent="0.3">
      <c r="E330" s="112"/>
    </row>
    <row r="331" spans="5:5" x14ac:dyDescent="0.3">
      <c r="E331" s="112"/>
    </row>
    <row r="332" spans="5:5" x14ac:dyDescent="0.3">
      <c r="E332" s="112"/>
    </row>
    <row r="333" spans="5:5" x14ac:dyDescent="0.3">
      <c r="E333" s="112"/>
    </row>
    <row r="334" spans="5:5" x14ac:dyDescent="0.3">
      <c r="E334" s="112"/>
    </row>
    <row r="335" spans="5:5" x14ac:dyDescent="0.3">
      <c r="E335" s="112"/>
    </row>
    <row r="336" spans="5:5" x14ac:dyDescent="0.3">
      <c r="E336" s="112"/>
    </row>
    <row r="337" spans="5:5" x14ac:dyDescent="0.3">
      <c r="E337" s="112"/>
    </row>
    <row r="338" spans="5:5" x14ac:dyDescent="0.3">
      <c r="E338" s="112"/>
    </row>
    <row r="339" spans="5:5" x14ac:dyDescent="0.3">
      <c r="E339" s="112"/>
    </row>
    <row r="340" spans="5:5" x14ac:dyDescent="0.3">
      <c r="E340" s="112"/>
    </row>
    <row r="341" spans="5:5" x14ac:dyDescent="0.3">
      <c r="E341" s="112"/>
    </row>
    <row r="342" spans="5:5" x14ac:dyDescent="0.3">
      <c r="E342" s="112"/>
    </row>
    <row r="343" spans="5:5" x14ac:dyDescent="0.3">
      <c r="E343" s="112"/>
    </row>
    <row r="344" spans="5:5" x14ac:dyDescent="0.3">
      <c r="E344" s="112"/>
    </row>
    <row r="345" spans="5:5" x14ac:dyDescent="0.3">
      <c r="E345" s="112"/>
    </row>
    <row r="346" spans="5:5" x14ac:dyDescent="0.3">
      <c r="E346" s="112"/>
    </row>
    <row r="347" spans="5:5" x14ac:dyDescent="0.3">
      <c r="E347" s="112"/>
    </row>
    <row r="348" spans="5:5" x14ac:dyDescent="0.3">
      <c r="E348" s="112"/>
    </row>
    <row r="349" spans="5:5" x14ac:dyDescent="0.3">
      <c r="E349" s="112"/>
    </row>
    <row r="350" spans="5:5" x14ac:dyDescent="0.3">
      <c r="E350" s="112"/>
    </row>
    <row r="351" spans="5:5" x14ac:dyDescent="0.3">
      <c r="E351" s="112"/>
    </row>
    <row r="352" spans="5:5" x14ac:dyDescent="0.3">
      <c r="E352" s="112"/>
    </row>
    <row r="353" spans="5:5" x14ac:dyDescent="0.3">
      <c r="E353" s="112"/>
    </row>
    <row r="354" spans="5:5" x14ac:dyDescent="0.3">
      <c r="E354" s="112"/>
    </row>
    <row r="355" spans="5:5" x14ac:dyDescent="0.3">
      <c r="E355" s="112"/>
    </row>
    <row r="356" spans="5:5" x14ac:dyDescent="0.3">
      <c r="E356" s="112"/>
    </row>
    <row r="357" spans="5:5" x14ac:dyDescent="0.3">
      <c r="E357" s="112"/>
    </row>
    <row r="358" spans="5:5" x14ac:dyDescent="0.3">
      <c r="E358" s="112"/>
    </row>
    <row r="359" spans="5:5" x14ac:dyDescent="0.3">
      <c r="E359" s="112"/>
    </row>
    <row r="360" spans="5:5" x14ac:dyDescent="0.3">
      <c r="E360" s="112"/>
    </row>
    <row r="361" spans="5:5" x14ac:dyDescent="0.3">
      <c r="E361" s="112"/>
    </row>
    <row r="362" spans="5:5" x14ac:dyDescent="0.3">
      <c r="E362" s="112"/>
    </row>
    <row r="363" spans="5:5" x14ac:dyDescent="0.3">
      <c r="E363" s="112"/>
    </row>
    <row r="364" spans="5:5" x14ac:dyDescent="0.3">
      <c r="E364" s="112"/>
    </row>
    <row r="365" spans="5:5" x14ac:dyDescent="0.3">
      <c r="E365" s="112"/>
    </row>
    <row r="366" spans="5:5" x14ac:dyDescent="0.3">
      <c r="E366" s="112"/>
    </row>
    <row r="367" spans="5:5" x14ac:dyDescent="0.3">
      <c r="E367" s="112"/>
    </row>
    <row r="368" spans="5:5" x14ac:dyDescent="0.3">
      <c r="E368" s="112"/>
    </row>
    <row r="369" spans="5:5" x14ac:dyDescent="0.3">
      <c r="E369" s="112"/>
    </row>
    <row r="370" spans="5:5" x14ac:dyDescent="0.3">
      <c r="E370" s="112"/>
    </row>
    <row r="371" spans="5:5" x14ac:dyDescent="0.3">
      <c r="E371" s="112"/>
    </row>
    <row r="372" spans="5:5" x14ac:dyDescent="0.3">
      <c r="E372" s="112"/>
    </row>
    <row r="373" spans="5:5" x14ac:dyDescent="0.3">
      <c r="E373" s="112"/>
    </row>
    <row r="374" spans="5:5" x14ac:dyDescent="0.3">
      <c r="E374" s="112"/>
    </row>
    <row r="375" spans="5:5" x14ac:dyDescent="0.3">
      <c r="E375" s="112"/>
    </row>
    <row r="376" spans="5:5" x14ac:dyDescent="0.3">
      <c r="E376" s="112"/>
    </row>
    <row r="377" spans="5:5" x14ac:dyDescent="0.3">
      <c r="E377" s="112"/>
    </row>
    <row r="378" spans="5:5" x14ac:dyDescent="0.3">
      <c r="E378" s="112"/>
    </row>
    <row r="379" spans="5:5" x14ac:dyDescent="0.3">
      <c r="E379" s="112"/>
    </row>
    <row r="380" spans="5:5" x14ac:dyDescent="0.3">
      <c r="E380" s="112"/>
    </row>
    <row r="381" spans="5:5" x14ac:dyDescent="0.3">
      <c r="E381" s="112"/>
    </row>
    <row r="382" spans="5:5" x14ac:dyDescent="0.3">
      <c r="E382" s="112"/>
    </row>
    <row r="383" spans="5:5" x14ac:dyDescent="0.3">
      <c r="E383" s="112"/>
    </row>
    <row r="384" spans="5:5" x14ac:dyDescent="0.3">
      <c r="E384" s="112"/>
    </row>
    <row r="385" spans="5:5" x14ac:dyDescent="0.3">
      <c r="E385" s="112"/>
    </row>
    <row r="386" spans="5:5" x14ac:dyDescent="0.3">
      <c r="E386" s="112"/>
    </row>
    <row r="387" spans="5:5" x14ac:dyDescent="0.3">
      <c r="E387" s="112"/>
    </row>
    <row r="388" spans="5:5" x14ac:dyDescent="0.3">
      <c r="E388" s="112"/>
    </row>
    <row r="389" spans="5:5" x14ac:dyDescent="0.3">
      <c r="E389" s="112"/>
    </row>
    <row r="390" spans="5:5" x14ac:dyDescent="0.3">
      <c r="E390" s="112"/>
    </row>
    <row r="391" spans="5:5" x14ac:dyDescent="0.3">
      <c r="E391" s="112"/>
    </row>
    <row r="392" spans="5:5" x14ac:dyDescent="0.3">
      <c r="E392" s="112"/>
    </row>
    <row r="393" spans="5:5" x14ac:dyDescent="0.3">
      <c r="E393" s="112"/>
    </row>
    <row r="394" spans="5:5" x14ac:dyDescent="0.3">
      <c r="E394" s="112"/>
    </row>
    <row r="395" spans="5:5" x14ac:dyDescent="0.3">
      <c r="E395" s="112"/>
    </row>
    <row r="396" spans="5:5" x14ac:dyDescent="0.3">
      <c r="E396" s="112"/>
    </row>
    <row r="397" spans="5:5" x14ac:dyDescent="0.3">
      <c r="E397" s="112"/>
    </row>
    <row r="398" spans="5:5" x14ac:dyDescent="0.3">
      <c r="E398" s="112"/>
    </row>
    <row r="399" spans="5:5" x14ac:dyDescent="0.3">
      <c r="E399" s="112"/>
    </row>
    <row r="400" spans="5:5" x14ac:dyDescent="0.3">
      <c r="E400" s="112"/>
    </row>
    <row r="401" spans="5:5" x14ac:dyDescent="0.3">
      <c r="E401" s="112"/>
    </row>
    <row r="402" spans="5:5" x14ac:dyDescent="0.3">
      <c r="E402" s="112"/>
    </row>
    <row r="403" spans="5:5" x14ac:dyDescent="0.3">
      <c r="E403" s="112"/>
    </row>
    <row r="404" spans="5:5" x14ac:dyDescent="0.3">
      <c r="E404" s="112"/>
    </row>
    <row r="405" spans="5:5" x14ac:dyDescent="0.3">
      <c r="E405" s="112"/>
    </row>
    <row r="406" spans="5:5" x14ac:dyDescent="0.3">
      <c r="E406" s="112"/>
    </row>
    <row r="407" spans="5:5" x14ac:dyDescent="0.3">
      <c r="E407" s="112"/>
    </row>
    <row r="408" spans="5:5" x14ac:dyDescent="0.3">
      <c r="E408" s="112"/>
    </row>
    <row r="409" spans="5:5" x14ac:dyDescent="0.3">
      <c r="E409" s="112"/>
    </row>
    <row r="410" spans="5:5" x14ac:dyDescent="0.3">
      <c r="E410" s="112"/>
    </row>
    <row r="411" spans="5:5" x14ac:dyDescent="0.3">
      <c r="E411" s="112"/>
    </row>
    <row r="412" spans="5:5" x14ac:dyDescent="0.3">
      <c r="E412" s="112"/>
    </row>
    <row r="413" spans="5:5" x14ac:dyDescent="0.3">
      <c r="E413" s="112"/>
    </row>
    <row r="414" spans="5:5" x14ac:dyDescent="0.3">
      <c r="E414" s="112"/>
    </row>
    <row r="415" spans="5:5" x14ac:dyDescent="0.3">
      <c r="E415" s="112"/>
    </row>
    <row r="416" spans="5:5" x14ac:dyDescent="0.3">
      <c r="E416" s="112"/>
    </row>
    <row r="417" spans="5:5" x14ac:dyDescent="0.3">
      <c r="E417" s="112"/>
    </row>
    <row r="418" spans="5:5" x14ac:dyDescent="0.3">
      <c r="E418" s="112"/>
    </row>
    <row r="419" spans="5:5" x14ac:dyDescent="0.3">
      <c r="E419" s="112"/>
    </row>
    <row r="420" spans="5:5" x14ac:dyDescent="0.3">
      <c r="E420" s="112"/>
    </row>
    <row r="421" spans="5:5" x14ac:dyDescent="0.3">
      <c r="E421" s="112"/>
    </row>
    <row r="422" spans="5:5" x14ac:dyDescent="0.3">
      <c r="E422" s="112"/>
    </row>
    <row r="423" spans="5:5" x14ac:dyDescent="0.3">
      <c r="E423" s="112"/>
    </row>
    <row r="424" spans="5:5" x14ac:dyDescent="0.3">
      <c r="E424" s="112"/>
    </row>
    <row r="425" spans="5:5" x14ac:dyDescent="0.3">
      <c r="E425" s="112"/>
    </row>
    <row r="426" spans="5:5" x14ac:dyDescent="0.3">
      <c r="E426" s="112"/>
    </row>
    <row r="427" spans="5:5" x14ac:dyDescent="0.3">
      <c r="E427" s="112"/>
    </row>
    <row r="428" spans="5:5" x14ac:dyDescent="0.3">
      <c r="E428" s="112"/>
    </row>
    <row r="429" spans="5:5" x14ac:dyDescent="0.3">
      <c r="E429" s="112"/>
    </row>
    <row r="430" spans="5:5" x14ac:dyDescent="0.3">
      <c r="E430" s="112"/>
    </row>
    <row r="431" spans="5:5" x14ac:dyDescent="0.3">
      <c r="E431" s="112"/>
    </row>
    <row r="432" spans="5:5" x14ac:dyDescent="0.3">
      <c r="E432" s="112"/>
    </row>
    <row r="433" spans="5:5" x14ac:dyDescent="0.3">
      <c r="E433" s="112"/>
    </row>
    <row r="434" spans="5:5" x14ac:dyDescent="0.3">
      <c r="E434" s="112"/>
    </row>
    <row r="435" spans="5:5" x14ac:dyDescent="0.3">
      <c r="E435" s="112"/>
    </row>
    <row r="436" spans="5:5" x14ac:dyDescent="0.3">
      <c r="E436" s="112"/>
    </row>
    <row r="437" spans="5:5" x14ac:dyDescent="0.3">
      <c r="E437" s="112"/>
    </row>
    <row r="438" spans="5:5" x14ac:dyDescent="0.3">
      <c r="E438" s="112"/>
    </row>
    <row r="439" spans="5:5" x14ac:dyDescent="0.3">
      <c r="E439" s="112"/>
    </row>
    <row r="440" spans="5:5" x14ac:dyDescent="0.3">
      <c r="E440" s="112"/>
    </row>
    <row r="441" spans="5:5" x14ac:dyDescent="0.3">
      <c r="E441" s="112"/>
    </row>
    <row r="442" spans="5:5" x14ac:dyDescent="0.3">
      <c r="E442" s="112"/>
    </row>
    <row r="443" spans="5:5" x14ac:dyDescent="0.3">
      <c r="E443" s="112"/>
    </row>
    <row r="444" spans="5:5" x14ac:dyDescent="0.3">
      <c r="E444" s="112"/>
    </row>
    <row r="445" spans="5:5" x14ac:dyDescent="0.3">
      <c r="E445" s="112"/>
    </row>
    <row r="446" spans="5:5" x14ac:dyDescent="0.3">
      <c r="E446" s="112"/>
    </row>
    <row r="447" spans="5:5" x14ac:dyDescent="0.3">
      <c r="E447" s="112"/>
    </row>
    <row r="448" spans="5:5" x14ac:dyDescent="0.3">
      <c r="E448" s="112"/>
    </row>
    <row r="449" spans="5:5" x14ac:dyDescent="0.3">
      <c r="E449" s="112"/>
    </row>
    <row r="450" spans="5:5" x14ac:dyDescent="0.3">
      <c r="E450" s="112"/>
    </row>
    <row r="451" spans="5:5" x14ac:dyDescent="0.3">
      <c r="E451" s="112"/>
    </row>
    <row r="452" spans="5:5" x14ac:dyDescent="0.3">
      <c r="E452" s="112"/>
    </row>
    <row r="453" spans="5:5" x14ac:dyDescent="0.3">
      <c r="E453" s="112"/>
    </row>
    <row r="454" spans="5:5" x14ac:dyDescent="0.3">
      <c r="E454" s="112"/>
    </row>
    <row r="455" spans="5:5" x14ac:dyDescent="0.3">
      <c r="E455" s="112"/>
    </row>
    <row r="456" spans="5:5" x14ac:dyDescent="0.3">
      <c r="E456" s="112"/>
    </row>
    <row r="457" spans="5:5" x14ac:dyDescent="0.3">
      <c r="E457" s="112"/>
    </row>
    <row r="458" spans="5:5" x14ac:dyDescent="0.3">
      <c r="E458" s="112"/>
    </row>
    <row r="459" spans="5:5" x14ac:dyDescent="0.3">
      <c r="E459" s="112"/>
    </row>
    <row r="460" spans="5:5" x14ac:dyDescent="0.3">
      <c r="E460" s="112"/>
    </row>
    <row r="461" spans="5:5" x14ac:dyDescent="0.3">
      <c r="E461" s="112"/>
    </row>
    <row r="462" spans="5:5" x14ac:dyDescent="0.3">
      <c r="E462" s="112"/>
    </row>
    <row r="463" spans="5:5" x14ac:dyDescent="0.3">
      <c r="E463" s="112"/>
    </row>
    <row r="464" spans="5:5" x14ac:dyDescent="0.3">
      <c r="E464" s="112"/>
    </row>
    <row r="465" spans="5:5" x14ac:dyDescent="0.3">
      <c r="E465" s="112"/>
    </row>
    <row r="466" spans="5:5" x14ac:dyDescent="0.3">
      <c r="E466" s="112"/>
    </row>
    <row r="467" spans="5:5" x14ac:dyDescent="0.3">
      <c r="E467" s="112"/>
    </row>
    <row r="468" spans="5:5" x14ac:dyDescent="0.3">
      <c r="E468" s="112"/>
    </row>
    <row r="469" spans="5:5" x14ac:dyDescent="0.3">
      <c r="E469" s="112"/>
    </row>
    <row r="470" spans="5:5" x14ac:dyDescent="0.3">
      <c r="E470" s="112"/>
    </row>
    <row r="471" spans="5:5" x14ac:dyDescent="0.3">
      <c r="E471" s="112"/>
    </row>
    <row r="472" spans="5:5" x14ac:dyDescent="0.3">
      <c r="E472" s="112"/>
    </row>
    <row r="473" spans="5:5" x14ac:dyDescent="0.3">
      <c r="E473" s="112"/>
    </row>
    <row r="474" spans="5:5" x14ac:dyDescent="0.3">
      <c r="E474" s="112"/>
    </row>
    <row r="475" spans="5:5" x14ac:dyDescent="0.3">
      <c r="E475" s="112"/>
    </row>
    <row r="476" spans="5:5" x14ac:dyDescent="0.3">
      <c r="E476" s="112"/>
    </row>
    <row r="477" spans="5:5" x14ac:dyDescent="0.3">
      <c r="E477" s="112"/>
    </row>
    <row r="478" spans="5:5" x14ac:dyDescent="0.3">
      <c r="E478" s="112"/>
    </row>
    <row r="479" spans="5:5" x14ac:dyDescent="0.3">
      <c r="E479" s="112"/>
    </row>
    <row r="480" spans="5:5" x14ac:dyDescent="0.3">
      <c r="E480" s="112"/>
    </row>
    <row r="481" spans="5:5" x14ac:dyDescent="0.3">
      <c r="E481" s="112"/>
    </row>
    <row r="482" spans="5:5" x14ac:dyDescent="0.3">
      <c r="E482" s="112"/>
    </row>
    <row r="483" spans="5:5" x14ac:dyDescent="0.3">
      <c r="E483" s="112"/>
    </row>
    <row r="484" spans="5:5" x14ac:dyDescent="0.3">
      <c r="E484" s="112"/>
    </row>
    <row r="485" spans="5:5" x14ac:dyDescent="0.3">
      <c r="E485" s="112"/>
    </row>
    <row r="486" spans="5:5" x14ac:dyDescent="0.3">
      <c r="E486" s="112"/>
    </row>
    <row r="487" spans="5:5" x14ac:dyDescent="0.3">
      <c r="E487" s="112"/>
    </row>
    <row r="488" spans="5:5" x14ac:dyDescent="0.3">
      <c r="E488" s="112"/>
    </row>
    <row r="489" spans="5:5" x14ac:dyDescent="0.3">
      <c r="E489" s="112"/>
    </row>
    <row r="490" spans="5:5" x14ac:dyDescent="0.3">
      <c r="E490" s="112"/>
    </row>
    <row r="491" spans="5:5" x14ac:dyDescent="0.3">
      <c r="E491" s="112"/>
    </row>
    <row r="492" spans="5:5" x14ac:dyDescent="0.3">
      <c r="E492" s="112"/>
    </row>
    <row r="493" spans="5:5" x14ac:dyDescent="0.3">
      <c r="E493" s="112"/>
    </row>
    <row r="494" spans="5:5" x14ac:dyDescent="0.3">
      <c r="E494" s="112"/>
    </row>
    <row r="495" spans="5:5" x14ac:dyDescent="0.3">
      <c r="E495" s="112"/>
    </row>
    <row r="496" spans="5:5" x14ac:dyDescent="0.3">
      <c r="E496" s="112"/>
    </row>
    <row r="497" spans="5:5" x14ac:dyDescent="0.3">
      <c r="E497" s="112"/>
    </row>
    <row r="498" spans="5:5" x14ac:dyDescent="0.3">
      <c r="E498" s="112"/>
    </row>
    <row r="499" spans="5:5" x14ac:dyDescent="0.3">
      <c r="E499" s="112"/>
    </row>
    <row r="500" spans="5:5" x14ac:dyDescent="0.3">
      <c r="E500" s="112"/>
    </row>
    <row r="501" spans="5:5" x14ac:dyDescent="0.3">
      <c r="E501" s="112"/>
    </row>
    <row r="502" spans="5:5" x14ac:dyDescent="0.3">
      <c r="E502" s="112"/>
    </row>
    <row r="503" spans="5:5" x14ac:dyDescent="0.3">
      <c r="E503" s="112"/>
    </row>
    <row r="504" spans="5:5" x14ac:dyDescent="0.3">
      <c r="E504" s="112"/>
    </row>
    <row r="505" spans="5:5" x14ac:dyDescent="0.3">
      <c r="E505" s="112"/>
    </row>
    <row r="506" spans="5:5" x14ac:dyDescent="0.3">
      <c r="E506" s="112"/>
    </row>
    <row r="507" spans="5:5" x14ac:dyDescent="0.3">
      <c r="E507" s="112"/>
    </row>
    <row r="508" spans="5:5" x14ac:dyDescent="0.3">
      <c r="E508" s="112"/>
    </row>
    <row r="509" spans="5:5" x14ac:dyDescent="0.3">
      <c r="E509" s="112"/>
    </row>
    <row r="510" spans="5:5" x14ac:dyDescent="0.3">
      <c r="E510" s="112"/>
    </row>
    <row r="511" spans="5:5" x14ac:dyDescent="0.3">
      <c r="E511" s="112"/>
    </row>
    <row r="512" spans="5:5" x14ac:dyDescent="0.3">
      <c r="E512" s="112"/>
    </row>
    <row r="513" spans="5:5" x14ac:dyDescent="0.3">
      <c r="E513" s="112"/>
    </row>
    <row r="514" spans="5:5" x14ac:dyDescent="0.3">
      <c r="E514" s="112"/>
    </row>
    <row r="515" spans="5:5" x14ac:dyDescent="0.3">
      <c r="E515" s="112"/>
    </row>
    <row r="516" spans="5:5" x14ac:dyDescent="0.3">
      <c r="E516" s="112"/>
    </row>
    <row r="517" spans="5:5" x14ac:dyDescent="0.3">
      <c r="E517" s="112"/>
    </row>
    <row r="518" spans="5:5" x14ac:dyDescent="0.3">
      <c r="E518" s="112"/>
    </row>
    <row r="519" spans="5:5" x14ac:dyDescent="0.3">
      <c r="E519" s="112"/>
    </row>
    <row r="520" spans="5:5" x14ac:dyDescent="0.3">
      <c r="E520" s="112"/>
    </row>
    <row r="521" spans="5:5" x14ac:dyDescent="0.3">
      <c r="E521" s="112"/>
    </row>
    <row r="522" spans="5:5" x14ac:dyDescent="0.3">
      <c r="E522" s="112"/>
    </row>
    <row r="523" spans="5:5" x14ac:dyDescent="0.3">
      <c r="E523" s="112"/>
    </row>
    <row r="524" spans="5:5" x14ac:dyDescent="0.3">
      <c r="E524" s="112"/>
    </row>
    <row r="525" spans="5:5" x14ac:dyDescent="0.3">
      <c r="E525" s="112"/>
    </row>
    <row r="526" spans="5:5" x14ac:dyDescent="0.3">
      <c r="E526" s="112"/>
    </row>
    <row r="527" spans="5:5" x14ac:dyDescent="0.3">
      <c r="E527" s="112"/>
    </row>
    <row r="528" spans="5:5" x14ac:dyDescent="0.3">
      <c r="E528" s="112"/>
    </row>
    <row r="529" spans="5:5" x14ac:dyDescent="0.3">
      <c r="E529" s="112"/>
    </row>
    <row r="530" spans="5:5" x14ac:dyDescent="0.3">
      <c r="E530" s="112"/>
    </row>
    <row r="531" spans="5:5" x14ac:dyDescent="0.3">
      <c r="E531" s="112"/>
    </row>
    <row r="532" spans="5:5" x14ac:dyDescent="0.3">
      <c r="E532" s="112"/>
    </row>
    <row r="533" spans="5:5" x14ac:dyDescent="0.3">
      <c r="E533" s="112"/>
    </row>
    <row r="534" spans="5:5" x14ac:dyDescent="0.3">
      <c r="E534" s="112"/>
    </row>
    <row r="535" spans="5:5" x14ac:dyDescent="0.3">
      <c r="E535" s="112"/>
    </row>
    <row r="536" spans="5:5" x14ac:dyDescent="0.3">
      <c r="E536" s="112"/>
    </row>
    <row r="537" spans="5:5" x14ac:dyDescent="0.3">
      <c r="E537" s="112"/>
    </row>
    <row r="538" spans="5:5" x14ac:dyDescent="0.3">
      <c r="E538" s="112"/>
    </row>
    <row r="539" spans="5:5" x14ac:dyDescent="0.3">
      <c r="E539" s="112"/>
    </row>
    <row r="540" spans="5:5" x14ac:dyDescent="0.3">
      <c r="E540" s="112"/>
    </row>
    <row r="541" spans="5:5" x14ac:dyDescent="0.3">
      <c r="E541" s="112"/>
    </row>
    <row r="542" spans="5:5" x14ac:dyDescent="0.3">
      <c r="E542" s="112"/>
    </row>
    <row r="543" spans="5:5" x14ac:dyDescent="0.3">
      <c r="E543" s="112"/>
    </row>
    <row r="544" spans="5:5" x14ac:dyDescent="0.3">
      <c r="E544" s="112"/>
    </row>
    <row r="545" spans="5:5" x14ac:dyDescent="0.3">
      <c r="E545" s="112"/>
    </row>
    <row r="546" spans="5:5" x14ac:dyDescent="0.3">
      <c r="E546" s="112"/>
    </row>
    <row r="547" spans="5:5" x14ac:dyDescent="0.3">
      <c r="E547" s="112"/>
    </row>
    <row r="548" spans="5:5" x14ac:dyDescent="0.3">
      <c r="E548" s="112"/>
    </row>
    <row r="549" spans="5:5" x14ac:dyDescent="0.3">
      <c r="E549" s="112"/>
    </row>
    <row r="550" spans="5:5" x14ac:dyDescent="0.3">
      <c r="E550" s="112"/>
    </row>
    <row r="551" spans="5:5" x14ac:dyDescent="0.3">
      <c r="E551" s="112"/>
    </row>
    <row r="552" spans="5:5" x14ac:dyDescent="0.3">
      <c r="E552" s="112"/>
    </row>
    <row r="553" spans="5:5" x14ac:dyDescent="0.3">
      <c r="E553" s="112"/>
    </row>
    <row r="554" spans="5:5" x14ac:dyDescent="0.3">
      <c r="E554" s="112"/>
    </row>
    <row r="555" spans="5:5" x14ac:dyDescent="0.3">
      <c r="E555" s="112"/>
    </row>
    <row r="556" spans="5:5" x14ac:dyDescent="0.3">
      <c r="E556" s="112"/>
    </row>
    <row r="557" spans="5:5" x14ac:dyDescent="0.3">
      <c r="E557" s="112"/>
    </row>
    <row r="558" spans="5:5" x14ac:dyDescent="0.3">
      <c r="E558" s="112"/>
    </row>
    <row r="559" spans="5:5" x14ac:dyDescent="0.3">
      <c r="E559" s="112"/>
    </row>
    <row r="560" spans="5:5" x14ac:dyDescent="0.3">
      <c r="E560" s="112"/>
    </row>
    <row r="561" spans="5:5" x14ac:dyDescent="0.3">
      <c r="E561" s="112"/>
    </row>
    <row r="562" spans="5:5" x14ac:dyDescent="0.3">
      <c r="E562" s="112"/>
    </row>
    <row r="563" spans="5:5" x14ac:dyDescent="0.3">
      <c r="E563" s="112"/>
    </row>
    <row r="564" spans="5:5" x14ac:dyDescent="0.3">
      <c r="E564" s="112"/>
    </row>
    <row r="565" spans="5:5" x14ac:dyDescent="0.3">
      <c r="E565" s="112"/>
    </row>
    <row r="566" spans="5:5" x14ac:dyDescent="0.3">
      <c r="E566" s="112"/>
    </row>
    <row r="567" spans="5:5" x14ac:dyDescent="0.3">
      <c r="E567" s="112"/>
    </row>
    <row r="568" spans="5:5" x14ac:dyDescent="0.3">
      <c r="E568" s="112"/>
    </row>
    <row r="569" spans="5:5" x14ac:dyDescent="0.3">
      <c r="E569" s="112"/>
    </row>
    <row r="570" spans="5:5" x14ac:dyDescent="0.3">
      <c r="E570" s="112"/>
    </row>
    <row r="571" spans="5:5" x14ac:dyDescent="0.3">
      <c r="E571" s="112"/>
    </row>
    <row r="572" spans="5:5" x14ac:dyDescent="0.3">
      <c r="E572" s="112"/>
    </row>
    <row r="573" spans="5:5" x14ac:dyDescent="0.3">
      <c r="E573" s="112"/>
    </row>
    <row r="574" spans="5:5" x14ac:dyDescent="0.3">
      <c r="E574" s="112"/>
    </row>
    <row r="575" spans="5:5" x14ac:dyDescent="0.3">
      <c r="E575" s="112"/>
    </row>
    <row r="576" spans="5:5" x14ac:dyDescent="0.3">
      <c r="E576" s="112"/>
    </row>
    <row r="577" spans="5:5" x14ac:dyDescent="0.3">
      <c r="E577" s="112"/>
    </row>
    <row r="578" spans="5:5" x14ac:dyDescent="0.3">
      <c r="E578" s="112"/>
    </row>
    <row r="579" spans="5:5" x14ac:dyDescent="0.3">
      <c r="E579" s="112"/>
    </row>
    <row r="580" spans="5:5" x14ac:dyDescent="0.3">
      <c r="E580" s="112"/>
    </row>
    <row r="581" spans="5:5" x14ac:dyDescent="0.3">
      <c r="E581" s="112"/>
    </row>
    <row r="582" spans="5:5" x14ac:dyDescent="0.3">
      <c r="E582" s="112"/>
    </row>
    <row r="583" spans="5:5" x14ac:dyDescent="0.3">
      <c r="E583" s="112"/>
    </row>
    <row r="584" spans="5:5" x14ac:dyDescent="0.3">
      <c r="E584" s="112"/>
    </row>
    <row r="585" spans="5:5" x14ac:dyDescent="0.3">
      <c r="E585" s="112"/>
    </row>
    <row r="586" spans="5:5" x14ac:dyDescent="0.3">
      <c r="E586" s="112"/>
    </row>
    <row r="587" spans="5:5" x14ac:dyDescent="0.3">
      <c r="E587" s="112"/>
    </row>
    <row r="588" spans="5:5" x14ac:dyDescent="0.3">
      <c r="E588" s="112"/>
    </row>
    <row r="589" spans="5:5" x14ac:dyDescent="0.3">
      <c r="E589" s="112"/>
    </row>
    <row r="590" spans="5:5" x14ac:dyDescent="0.3">
      <c r="E590" s="112"/>
    </row>
    <row r="591" spans="5:5" x14ac:dyDescent="0.3">
      <c r="E591" s="112"/>
    </row>
    <row r="592" spans="5:5" x14ac:dyDescent="0.3">
      <c r="E592" s="112"/>
    </row>
    <row r="593" spans="5:5" x14ac:dyDescent="0.3">
      <c r="E593" s="112"/>
    </row>
    <row r="594" spans="5:5" x14ac:dyDescent="0.3">
      <c r="E594" s="112"/>
    </row>
    <row r="595" spans="5:5" x14ac:dyDescent="0.3">
      <c r="E595" s="112"/>
    </row>
    <row r="596" spans="5:5" x14ac:dyDescent="0.3">
      <c r="E596" s="112"/>
    </row>
    <row r="597" spans="5:5" x14ac:dyDescent="0.3">
      <c r="E597" s="112"/>
    </row>
    <row r="598" spans="5:5" x14ac:dyDescent="0.3">
      <c r="E598" s="112"/>
    </row>
    <row r="599" spans="5:5" x14ac:dyDescent="0.3">
      <c r="E599" s="112"/>
    </row>
    <row r="600" spans="5:5" x14ac:dyDescent="0.3">
      <c r="E600" s="112"/>
    </row>
    <row r="601" spans="5:5" x14ac:dyDescent="0.3">
      <c r="E601" s="112"/>
    </row>
    <row r="602" spans="5:5" x14ac:dyDescent="0.3">
      <c r="E602" s="112"/>
    </row>
    <row r="603" spans="5:5" x14ac:dyDescent="0.3">
      <c r="E603" s="112"/>
    </row>
    <row r="604" spans="5:5" x14ac:dyDescent="0.3">
      <c r="E604" s="112"/>
    </row>
    <row r="605" spans="5:5" x14ac:dyDescent="0.3">
      <c r="E605" s="112"/>
    </row>
    <row r="606" spans="5:5" x14ac:dyDescent="0.3">
      <c r="E606" s="112"/>
    </row>
    <row r="607" spans="5:5" x14ac:dyDescent="0.3">
      <c r="E607" s="112"/>
    </row>
    <row r="608" spans="5:5" x14ac:dyDescent="0.3">
      <c r="E608" s="112"/>
    </row>
    <row r="609" spans="5:5" x14ac:dyDescent="0.3">
      <c r="E609" s="112"/>
    </row>
    <row r="610" spans="5:5" x14ac:dyDescent="0.3">
      <c r="E610" s="112"/>
    </row>
    <row r="611" spans="5:5" x14ac:dyDescent="0.3">
      <c r="E611" s="112"/>
    </row>
    <row r="612" spans="5:5" x14ac:dyDescent="0.3">
      <c r="E612" s="112"/>
    </row>
    <row r="613" spans="5:5" x14ac:dyDescent="0.3">
      <c r="E613" s="112"/>
    </row>
    <row r="614" spans="5:5" x14ac:dyDescent="0.3">
      <c r="E614" s="112"/>
    </row>
    <row r="615" spans="5:5" x14ac:dyDescent="0.3">
      <c r="E615" s="112"/>
    </row>
    <row r="616" spans="5:5" x14ac:dyDescent="0.3">
      <c r="E616" s="112"/>
    </row>
    <row r="617" spans="5:5" x14ac:dyDescent="0.3">
      <c r="E617" s="112"/>
    </row>
    <row r="618" spans="5:5" x14ac:dyDescent="0.3">
      <c r="E618" s="112"/>
    </row>
    <row r="619" spans="5:5" x14ac:dyDescent="0.3">
      <c r="E619" s="112"/>
    </row>
    <row r="620" spans="5:5" x14ac:dyDescent="0.3">
      <c r="E620" s="112"/>
    </row>
    <row r="621" spans="5:5" x14ac:dyDescent="0.3">
      <c r="E621" s="112"/>
    </row>
    <row r="622" spans="5:5" x14ac:dyDescent="0.3">
      <c r="E622" s="112"/>
    </row>
    <row r="623" spans="5:5" x14ac:dyDescent="0.3">
      <c r="E623" s="112"/>
    </row>
    <row r="624" spans="5:5" x14ac:dyDescent="0.3">
      <c r="E624" s="112"/>
    </row>
    <row r="625" spans="5:5" x14ac:dyDescent="0.3">
      <c r="E625" s="112"/>
    </row>
    <row r="626" spans="5:5" x14ac:dyDescent="0.3">
      <c r="E626" s="112"/>
    </row>
    <row r="627" spans="5:5" x14ac:dyDescent="0.3">
      <c r="E627" s="112"/>
    </row>
    <row r="628" spans="5:5" x14ac:dyDescent="0.3">
      <c r="E628" s="112"/>
    </row>
    <row r="629" spans="5:5" x14ac:dyDescent="0.3">
      <c r="E629" s="112"/>
    </row>
    <row r="630" spans="5:5" x14ac:dyDescent="0.3">
      <c r="E630" s="112"/>
    </row>
    <row r="631" spans="5:5" x14ac:dyDescent="0.3">
      <c r="E631" s="112"/>
    </row>
    <row r="632" spans="5:5" x14ac:dyDescent="0.3">
      <c r="E632" s="112"/>
    </row>
    <row r="633" spans="5:5" x14ac:dyDescent="0.3">
      <c r="E633" s="112"/>
    </row>
    <row r="634" spans="5:5" x14ac:dyDescent="0.3">
      <c r="E634" s="112"/>
    </row>
    <row r="635" spans="5:5" x14ac:dyDescent="0.3">
      <c r="E635" s="112"/>
    </row>
    <row r="636" spans="5:5" x14ac:dyDescent="0.3">
      <c r="E636" s="112"/>
    </row>
    <row r="637" spans="5:5" x14ac:dyDescent="0.3">
      <c r="E637" s="112"/>
    </row>
    <row r="638" spans="5:5" x14ac:dyDescent="0.3">
      <c r="E638" s="112"/>
    </row>
    <row r="639" spans="5:5" x14ac:dyDescent="0.3">
      <c r="E639" s="112"/>
    </row>
    <row r="640" spans="5:5" x14ac:dyDescent="0.3">
      <c r="E640" s="112"/>
    </row>
    <row r="641" spans="5:5" x14ac:dyDescent="0.3">
      <c r="E641" s="112"/>
    </row>
    <row r="642" spans="5:5" x14ac:dyDescent="0.3">
      <c r="E642" s="112"/>
    </row>
    <row r="643" spans="5:5" x14ac:dyDescent="0.3">
      <c r="E643" s="112"/>
    </row>
    <row r="644" spans="5:5" x14ac:dyDescent="0.3">
      <c r="E644" s="112"/>
    </row>
    <row r="645" spans="5:5" x14ac:dyDescent="0.3">
      <c r="E645" s="112"/>
    </row>
    <row r="646" spans="5:5" x14ac:dyDescent="0.3">
      <c r="E646" s="112"/>
    </row>
    <row r="647" spans="5:5" x14ac:dyDescent="0.3">
      <c r="E647" s="112"/>
    </row>
    <row r="648" spans="5:5" x14ac:dyDescent="0.3">
      <c r="E648" s="112"/>
    </row>
    <row r="649" spans="5:5" x14ac:dyDescent="0.3">
      <c r="E649" s="112"/>
    </row>
    <row r="650" spans="5:5" x14ac:dyDescent="0.3">
      <c r="E650" s="112"/>
    </row>
    <row r="651" spans="5:5" x14ac:dyDescent="0.3">
      <c r="E651" s="112"/>
    </row>
    <row r="652" spans="5:5" x14ac:dyDescent="0.3">
      <c r="E652" s="112"/>
    </row>
    <row r="653" spans="5:5" x14ac:dyDescent="0.3">
      <c r="E653" s="112"/>
    </row>
    <row r="654" spans="5:5" x14ac:dyDescent="0.3">
      <c r="E654" s="112"/>
    </row>
    <row r="655" spans="5:5" x14ac:dyDescent="0.3">
      <c r="E655" s="112"/>
    </row>
    <row r="656" spans="5:5" x14ac:dyDescent="0.3">
      <c r="E656" s="112"/>
    </row>
    <row r="657" spans="5:5" x14ac:dyDescent="0.3">
      <c r="E657" s="112"/>
    </row>
    <row r="658" spans="5:5" x14ac:dyDescent="0.3">
      <c r="E658" s="112"/>
    </row>
    <row r="659" spans="5:5" x14ac:dyDescent="0.3">
      <c r="E659" s="112"/>
    </row>
    <row r="660" spans="5:5" x14ac:dyDescent="0.3">
      <c r="E660" s="112"/>
    </row>
    <row r="661" spans="5:5" x14ac:dyDescent="0.3">
      <c r="E661" s="112"/>
    </row>
    <row r="662" spans="5:5" x14ac:dyDescent="0.3">
      <c r="E662" s="112"/>
    </row>
    <row r="663" spans="5:5" x14ac:dyDescent="0.3">
      <c r="E663" s="112"/>
    </row>
    <row r="664" spans="5:5" x14ac:dyDescent="0.3">
      <c r="E664" s="112"/>
    </row>
    <row r="665" spans="5:5" x14ac:dyDescent="0.3">
      <c r="E665" s="112"/>
    </row>
    <row r="666" spans="5:5" x14ac:dyDescent="0.3">
      <c r="E666" s="112"/>
    </row>
    <row r="667" spans="5:5" x14ac:dyDescent="0.3">
      <c r="E667" s="112"/>
    </row>
    <row r="668" spans="5:5" x14ac:dyDescent="0.3">
      <c r="E668" s="112"/>
    </row>
    <row r="669" spans="5:5" x14ac:dyDescent="0.3">
      <c r="E669" s="112"/>
    </row>
    <row r="670" spans="5:5" x14ac:dyDescent="0.3">
      <c r="E670" s="112"/>
    </row>
    <row r="671" spans="5:5" x14ac:dyDescent="0.3">
      <c r="E671" s="112"/>
    </row>
    <row r="672" spans="5:5" x14ac:dyDescent="0.3">
      <c r="E672" s="112"/>
    </row>
    <row r="673" spans="5:5" x14ac:dyDescent="0.3">
      <c r="E673" s="112"/>
    </row>
    <row r="674" spans="5:5" x14ac:dyDescent="0.3">
      <c r="E674" s="112"/>
    </row>
    <row r="675" spans="5:5" x14ac:dyDescent="0.3">
      <c r="E675" s="112"/>
    </row>
    <row r="676" spans="5:5" x14ac:dyDescent="0.3">
      <c r="E676" s="112"/>
    </row>
    <row r="677" spans="5:5" x14ac:dyDescent="0.3">
      <c r="E677" s="112"/>
    </row>
    <row r="678" spans="5:5" x14ac:dyDescent="0.3">
      <c r="E678" s="112"/>
    </row>
    <row r="679" spans="5:5" x14ac:dyDescent="0.3">
      <c r="E679" s="112"/>
    </row>
    <row r="680" spans="5:5" x14ac:dyDescent="0.3">
      <c r="E680" s="112"/>
    </row>
    <row r="681" spans="5:5" x14ac:dyDescent="0.3">
      <c r="E681" s="112"/>
    </row>
    <row r="682" spans="5:5" x14ac:dyDescent="0.3">
      <c r="E682" s="112"/>
    </row>
    <row r="683" spans="5:5" x14ac:dyDescent="0.3">
      <c r="E683" s="112"/>
    </row>
    <row r="684" spans="5:5" x14ac:dyDescent="0.3">
      <c r="E684" s="112"/>
    </row>
    <row r="685" spans="5:5" x14ac:dyDescent="0.3">
      <c r="E685" s="112"/>
    </row>
    <row r="686" spans="5:5" x14ac:dyDescent="0.3">
      <c r="E686" s="112"/>
    </row>
    <row r="687" spans="5:5" x14ac:dyDescent="0.3">
      <c r="E687" s="112"/>
    </row>
    <row r="688" spans="5:5" x14ac:dyDescent="0.3">
      <c r="E688" s="112"/>
    </row>
    <row r="689" spans="5:5" x14ac:dyDescent="0.3">
      <c r="E689" s="112"/>
    </row>
    <row r="690" spans="5:5" x14ac:dyDescent="0.3">
      <c r="E690" s="112"/>
    </row>
    <row r="691" spans="5:5" x14ac:dyDescent="0.3">
      <c r="E691" s="112"/>
    </row>
    <row r="692" spans="5:5" x14ac:dyDescent="0.3">
      <c r="E692" s="112"/>
    </row>
    <row r="693" spans="5:5" x14ac:dyDescent="0.3">
      <c r="E693" s="112"/>
    </row>
    <row r="694" spans="5:5" x14ac:dyDescent="0.3">
      <c r="E694" s="112"/>
    </row>
    <row r="695" spans="5:5" x14ac:dyDescent="0.3">
      <c r="E695" s="112"/>
    </row>
    <row r="696" spans="5:5" x14ac:dyDescent="0.3">
      <c r="E696" s="112"/>
    </row>
    <row r="697" spans="5:5" x14ac:dyDescent="0.3">
      <c r="E697" s="112"/>
    </row>
    <row r="698" spans="5:5" x14ac:dyDescent="0.3">
      <c r="E698" s="112"/>
    </row>
    <row r="699" spans="5:5" x14ac:dyDescent="0.3">
      <c r="E699" s="112"/>
    </row>
    <row r="700" spans="5:5" x14ac:dyDescent="0.3">
      <c r="E700" s="112"/>
    </row>
    <row r="701" spans="5:5" x14ac:dyDescent="0.3">
      <c r="E701" s="112"/>
    </row>
    <row r="702" spans="5:5" x14ac:dyDescent="0.3">
      <c r="E702" s="112"/>
    </row>
    <row r="703" spans="5:5" x14ac:dyDescent="0.3">
      <c r="E703" s="112"/>
    </row>
    <row r="704" spans="5:5" x14ac:dyDescent="0.3">
      <c r="E704" s="112"/>
    </row>
    <row r="705" spans="5:5" x14ac:dyDescent="0.3">
      <c r="E705" s="112"/>
    </row>
    <row r="706" spans="5:5" x14ac:dyDescent="0.3">
      <c r="E706" s="112"/>
    </row>
    <row r="707" spans="5:5" x14ac:dyDescent="0.3">
      <c r="E707" s="112"/>
    </row>
    <row r="708" spans="5:5" x14ac:dyDescent="0.3">
      <c r="E708" s="112"/>
    </row>
    <row r="709" spans="5:5" x14ac:dyDescent="0.3">
      <c r="E709" s="112"/>
    </row>
    <row r="710" spans="5:5" x14ac:dyDescent="0.3">
      <c r="E710" s="112"/>
    </row>
    <row r="711" spans="5:5" x14ac:dyDescent="0.3">
      <c r="E711" s="112"/>
    </row>
    <row r="712" spans="5:5" x14ac:dyDescent="0.3">
      <c r="E712" s="112"/>
    </row>
    <row r="713" spans="5:5" x14ac:dyDescent="0.3">
      <c r="E713" s="112"/>
    </row>
    <row r="714" spans="5:5" x14ac:dyDescent="0.3">
      <c r="E714" s="112"/>
    </row>
    <row r="715" spans="5:5" x14ac:dyDescent="0.3">
      <c r="E715" s="112"/>
    </row>
    <row r="716" spans="5:5" x14ac:dyDescent="0.3">
      <c r="E716" s="112"/>
    </row>
    <row r="717" spans="5:5" x14ac:dyDescent="0.3">
      <c r="E717" s="112"/>
    </row>
    <row r="718" spans="5:5" x14ac:dyDescent="0.3">
      <c r="E718" s="112"/>
    </row>
    <row r="719" spans="5:5" x14ac:dyDescent="0.3">
      <c r="E719" s="112"/>
    </row>
    <row r="720" spans="5:5" x14ac:dyDescent="0.3">
      <c r="E720" s="112"/>
    </row>
    <row r="721" spans="5:5" x14ac:dyDescent="0.3">
      <c r="E721" s="112"/>
    </row>
    <row r="722" spans="5:5" x14ac:dyDescent="0.3">
      <c r="E722" s="112"/>
    </row>
    <row r="723" spans="5:5" x14ac:dyDescent="0.3">
      <c r="E723" s="112"/>
    </row>
    <row r="724" spans="5:5" x14ac:dyDescent="0.3">
      <c r="E724" s="112"/>
    </row>
    <row r="725" spans="5:5" x14ac:dyDescent="0.3">
      <c r="E725" s="112"/>
    </row>
    <row r="726" spans="5:5" x14ac:dyDescent="0.3">
      <c r="E726" s="112"/>
    </row>
    <row r="727" spans="5:5" x14ac:dyDescent="0.3">
      <c r="E727" s="112"/>
    </row>
    <row r="728" spans="5:5" x14ac:dyDescent="0.3">
      <c r="E728" s="112"/>
    </row>
    <row r="729" spans="5:5" x14ac:dyDescent="0.3">
      <c r="E729" s="112"/>
    </row>
    <row r="730" spans="5:5" x14ac:dyDescent="0.3">
      <c r="E730" s="112"/>
    </row>
    <row r="731" spans="5:5" x14ac:dyDescent="0.3">
      <c r="E731" s="112"/>
    </row>
    <row r="732" spans="5:5" x14ac:dyDescent="0.3">
      <c r="E732" s="112"/>
    </row>
    <row r="733" spans="5:5" x14ac:dyDescent="0.3">
      <c r="E733" s="112"/>
    </row>
    <row r="734" spans="5:5" x14ac:dyDescent="0.3">
      <c r="E734" s="112"/>
    </row>
    <row r="735" spans="5:5" x14ac:dyDescent="0.3">
      <c r="E735" s="112"/>
    </row>
    <row r="736" spans="5:5" x14ac:dyDescent="0.3">
      <c r="E736" s="112"/>
    </row>
    <row r="737" spans="5:5" x14ac:dyDescent="0.3">
      <c r="E737" s="112"/>
    </row>
    <row r="738" spans="5:5" x14ac:dyDescent="0.3">
      <c r="E738" s="112"/>
    </row>
    <row r="739" spans="5:5" x14ac:dyDescent="0.3">
      <c r="E739" s="112"/>
    </row>
    <row r="740" spans="5:5" x14ac:dyDescent="0.3">
      <c r="E740" s="112"/>
    </row>
    <row r="741" spans="5:5" x14ac:dyDescent="0.3">
      <c r="E741" s="112"/>
    </row>
    <row r="742" spans="5:5" x14ac:dyDescent="0.3">
      <c r="E742" s="112"/>
    </row>
    <row r="743" spans="5:5" x14ac:dyDescent="0.3">
      <c r="E743" s="112"/>
    </row>
    <row r="744" spans="5:5" x14ac:dyDescent="0.3">
      <c r="E744" s="112"/>
    </row>
    <row r="745" spans="5:5" x14ac:dyDescent="0.3">
      <c r="E745" s="112"/>
    </row>
    <row r="746" spans="5:5" x14ac:dyDescent="0.3">
      <c r="E746" s="112"/>
    </row>
    <row r="747" spans="5:5" x14ac:dyDescent="0.3">
      <c r="E747" s="112"/>
    </row>
    <row r="748" spans="5:5" x14ac:dyDescent="0.3">
      <c r="E748" s="112"/>
    </row>
    <row r="749" spans="5:5" x14ac:dyDescent="0.3">
      <c r="E749" s="112"/>
    </row>
    <row r="750" spans="5:5" x14ac:dyDescent="0.3">
      <c r="E750" s="112"/>
    </row>
    <row r="751" spans="5:5" x14ac:dyDescent="0.3">
      <c r="E751" s="112"/>
    </row>
    <row r="752" spans="5:5" x14ac:dyDescent="0.3">
      <c r="E752" s="112"/>
    </row>
    <row r="753" spans="5:5" x14ac:dyDescent="0.3">
      <c r="E753" s="112"/>
    </row>
    <row r="754" spans="5:5" x14ac:dyDescent="0.3">
      <c r="E754" s="112"/>
    </row>
    <row r="755" spans="5:5" x14ac:dyDescent="0.3">
      <c r="E755" s="112"/>
    </row>
    <row r="756" spans="5:5" x14ac:dyDescent="0.3">
      <c r="E756" s="112"/>
    </row>
    <row r="757" spans="5:5" x14ac:dyDescent="0.3">
      <c r="E757" s="112"/>
    </row>
    <row r="758" spans="5:5" x14ac:dyDescent="0.3">
      <c r="E758" s="112"/>
    </row>
    <row r="759" spans="5:5" x14ac:dyDescent="0.3">
      <c r="E759" s="112"/>
    </row>
    <row r="760" spans="5:5" x14ac:dyDescent="0.3">
      <c r="E760" s="112"/>
    </row>
    <row r="761" spans="5:5" x14ac:dyDescent="0.3">
      <c r="E761" s="112"/>
    </row>
    <row r="762" spans="5:5" x14ac:dyDescent="0.3">
      <c r="E762" s="112"/>
    </row>
    <row r="763" spans="5:5" x14ac:dyDescent="0.3">
      <c r="E763" s="112"/>
    </row>
    <row r="764" spans="5:5" x14ac:dyDescent="0.3">
      <c r="E764" s="112"/>
    </row>
    <row r="765" spans="5:5" x14ac:dyDescent="0.3">
      <c r="E765" s="112"/>
    </row>
    <row r="766" spans="5:5" x14ac:dyDescent="0.3">
      <c r="E766" s="112"/>
    </row>
    <row r="767" spans="5:5" x14ac:dyDescent="0.3">
      <c r="E767" s="112"/>
    </row>
    <row r="768" spans="5:5" x14ac:dyDescent="0.3">
      <c r="E768" s="112"/>
    </row>
    <row r="769" spans="5:5" x14ac:dyDescent="0.3">
      <c r="E769" s="112"/>
    </row>
    <row r="770" spans="5:5" x14ac:dyDescent="0.3">
      <c r="E770" s="112"/>
    </row>
    <row r="771" spans="5:5" x14ac:dyDescent="0.3">
      <c r="E771" s="112"/>
    </row>
    <row r="772" spans="5:5" x14ac:dyDescent="0.3">
      <c r="E772" s="112"/>
    </row>
    <row r="773" spans="5:5" x14ac:dyDescent="0.3">
      <c r="E773" s="112"/>
    </row>
    <row r="774" spans="5:5" x14ac:dyDescent="0.3">
      <c r="E774" s="112"/>
    </row>
    <row r="775" spans="5:5" x14ac:dyDescent="0.3">
      <c r="E775" s="112"/>
    </row>
    <row r="776" spans="5:5" x14ac:dyDescent="0.3">
      <c r="E776" s="112"/>
    </row>
    <row r="777" spans="5:5" x14ac:dyDescent="0.3">
      <c r="E777" s="112"/>
    </row>
    <row r="778" spans="5:5" x14ac:dyDescent="0.3">
      <c r="E778" s="112"/>
    </row>
    <row r="779" spans="5:5" x14ac:dyDescent="0.3">
      <c r="E779" s="112"/>
    </row>
    <row r="780" spans="5:5" x14ac:dyDescent="0.3">
      <c r="E780" s="112"/>
    </row>
    <row r="781" spans="5:5" x14ac:dyDescent="0.3">
      <c r="E781" s="112"/>
    </row>
    <row r="782" spans="5:5" x14ac:dyDescent="0.3">
      <c r="E782" s="112"/>
    </row>
    <row r="783" spans="5:5" x14ac:dyDescent="0.3">
      <c r="E783" s="112"/>
    </row>
    <row r="784" spans="5:5" x14ac:dyDescent="0.3">
      <c r="E784" s="112"/>
    </row>
    <row r="785" spans="5:5" x14ac:dyDescent="0.3">
      <c r="E785" s="112"/>
    </row>
    <row r="786" spans="5:5" x14ac:dyDescent="0.3">
      <c r="E786" s="112"/>
    </row>
    <row r="787" spans="5:5" x14ac:dyDescent="0.3">
      <c r="E787" s="112"/>
    </row>
    <row r="788" spans="5:5" x14ac:dyDescent="0.3">
      <c r="E788" s="112"/>
    </row>
    <row r="789" spans="5:5" x14ac:dyDescent="0.3">
      <c r="E789" s="112"/>
    </row>
    <row r="790" spans="5:5" x14ac:dyDescent="0.3">
      <c r="E790" s="112"/>
    </row>
    <row r="791" spans="5:5" x14ac:dyDescent="0.3">
      <c r="E791" s="112"/>
    </row>
    <row r="792" spans="5:5" x14ac:dyDescent="0.3">
      <c r="E792" s="112"/>
    </row>
    <row r="793" spans="5:5" x14ac:dyDescent="0.3">
      <c r="E793" s="112"/>
    </row>
    <row r="794" spans="5:5" x14ac:dyDescent="0.3">
      <c r="E794" s="112"/>
    </row>
    <row r="795" spans="5:5" x14ac:dyDescent="0.3">
      <c r="E795" s="112"/>
    </row>
    <row r="796" spans="5:5" x14ac:dyDescent="0.3">
      <c r="E796" s="112"/>
    </row>
    <row r="797" spans="5:5" x14ac:dyDescent="0.3">
      <c r="E797" s="112"/>
    </row>
    <row r="798" spans="5:5" x14ac:dyDescent="0.3">
      <c r="E798" s="112"/>
    </row>
    <row r="799" spans="5:5" x14ac:dyDescent="0.3">
      <c r="E799" s="112"/>
    </row>
    <row r="800" spans="5:5" x14ac:dyDescent="0.3">
      <c r="E800" s="112"/>
    </row>
    <row r="801" spans="5:5" x14ac:dyDescent="0.3">
      <c r="E801" s="112"/>
    </row>
    <row r="802" spans="5:5" x14ac:dyDescent="0.3">
      <c r="E802" s="112"/>
    </row>
    <row r="803" spans="5:5" x14ac:dyDescent="0.3">
      <c r="E803" s="112"/>
    </row>
    <row r="804" spans="5:5" x14ac:dyDescent="0.3">
      <c r="E804" s="112"/>
    </row>
    <row r="805" spans="5:5" x14ac:dyDescent="0.3">
      <c r="E805" s="112"/>
    </row>
    <row r="806" spans="5:5" x14ac:dyDescent="0.3">
      <c r="E806" s="112"/>
    </row>
    <row r="807" spans="5:5" x14ac:dyDescent="0.3">
      <c r="E807" s="112"/>
    </row>
    <row r="808" spans="5:5" x14ac:dyDescent="0.3">
      <c r="E808" s="112"/>
    </row>
    <row r="809" spans="5:5" x14ac:dyDescent="0.3">
      <c r="E809" s="112"/>
    </row>
    <row r="810" spans="5:5" x14ac:dyDescent="0.3">
      <c r="E810" s="112"/>
    </row>
    <row r="811" spans="5:5" x14ac:dyDescent="0.3">
      <c r="E811" s="112"/>
    </row>
    <row r="812" spans="5:5" x14ac:dyDescent="0.3">
      <c r="E812" s="112"/>
    </row>
    <row r="813" spans="5:5" x14ac:dyDescent="0.3">
      <c r="E813" s="112"/>
    </row>
    <row r="814" spans="5:5" x14ac:dyDescent="0.3">
      <c r="E814" s="112"/>
    </row>
    <row r="815" spans="5:5" x14ac:dyDescent="0.3">
      <c r="E815" s="112"/>
    </row>
    <row r="816" spans="5:5" x14ac:dyDescent="0.3">
      <c r="E816" s="112"/>
    </row>
    <row r="817" spans="5:5" x14ac:dyDescent="0.3">
      <c r="E817" s="112"/>
    </row>
    <row r="818" spans="5:5" x14ac:dyDescent="0.3">
      <c r="E818" s="112"/>
    </row>
    <row r="819" spans="5:5" x14ac:dyDescent="0.3">
      <c r="E819" s="112"/>
    </row>
    <row r="820" spans="5:5" x14ac:dyDescent="0.3">
      <c r="E820" s="112"/>
    </row>
    <row r="821" spans="5:5" x14ac:dyDescent="0.3">
      <c r="E821" s="112"/>
    </row>
    <row r="822" spans="5:5" x14ac:dyDescent="0.3">
      <c r="E822" s="112"/>
    </row>
    <row r="823" spans="5:5" x14ac:dyDescent="0.3">
      <c r="E823" s="112"/>
    </row>
    <row r="824" spans="5:5" x14ac:dyDescent="0.3">
      <c r="E824" s="112"/>
    </row>
    <row r="825" spans="5:5" x14ac:dyDescent="0.3">
      <c r="E825" s="112"/>
    </row>
    <row r="826" spans="5:5" x14ac:dyDescent="0.3">
      <c r="E826" s="112"/>
    </row>
    <row r="827" spans="5:5" x14ac:dyDescent="0.3">
      <c r="E827" s="112"/>
    </row>
    <row r="828" spans="5:5" x14ac:dyDescent="0.3">
      <c r="E828" s="112"/>
    </row>
    <row r="829" spans="5:5" x14ac:dyDescent="0.3">
      <c r="E829" s="112"/>
    </row>
    <row r="830" spans="5:5" x14ac:dyDescent="0.3">
      <c r="E830" s="112"/>
    </row>
    <row r="831" spans="5:5" x14ac:dyDescent="0.3">
      <c r="E831" s="112"/>
    </row>
    <row r="832" spans="5:5" x14ac:dyDescent="0.3">
      <c r="E832" s="112"/>
    </row>
    <row r="833" spans="5:5" x14ac:dyDescent="0.3">
      <c r="E833" s="112"/>
    </row>
    <row r="834" spans="5:5" x14ac:dyDescent="0.3">
      <c r="E834" s="112"/>
    </row>
    <row r="835" spans="5:5" x14ac:dyDescent="0.3">
      <c r="E835" s="112"/>
    </row>
    <row r="836" spans="5:5" x14ac:dyDescent="0.3">
      <c r="E836" s="112"/>
    </row>
    <row r="837" spans="5:5" x14ac:dyDescent="0.3">
      <c r="E837" s="112"/>
    </row>
    <row r="838" spans="5:5" x14ac:dyDescent="0.3">
      <c r="E838" s="112"/>
    </row>
    <row r="839" spans="5:5" x14ac:dyDescent="0.3">
      <c r="E839" s="112"/>
    </row>
    <row r="840" spans="5:5" x14ac:dyDescent="0.3">
      <c r="E840" s="112"/>
    </row>
    <row r="841" spans="5:5" x14ac:dyDescent="0.3">
      <c r="E841" s="112"/>
    </row>
    <row r="842" spans="5:5" x14ac:dyDescent="0.3">
      <c r="E842" s="112"/>
    </row>
    <row r="843" spans="5:5" x14ac:dyDescent="0.3">
      <c r="E843" s="112"/>
    </row>
    <row r="844" spans="5:5" x14ac:dyDescent="0.3">
      <c r="E844" s="112"/>
    </row>
    <row r="845" spans="5:5" x14ac:dyDescent="0.3">
      <c r="E845" s="112"/>
    </row>
    <row r="846" spans="5:5" x14ac:dyDescent="0.3">
      <c r="E846" s="112"/>
    </row>
    <row r="847" spans="5:5" x14ac:dyDescent="0.3">
      <c r="E847" s="112"/>
    </row>
    <row r="848" spans="5:5" x14ac:dyDescent="0.3">
      <c r="E848" s="112"/>
    </row>
    <row r="849" spans="5:5" x14ac:dyDescent="0.3">
      <c r="E849" s="112"/>
    </row>
    <row r="850" spans="5:5" x14ac:dyDescent="0.3">
      <c r="E850" s="112"/>
    </row>
    <row r="851" spans="5:5" x14ac:dyDescent="0.3">
      <c r="E851" s="112"/>
    </row>
    <row r="852" spans="5:5" x14ac:dyDescent="0.3">
      <c r="E852" s="112"/>
    </row>
    <row r="853" spans="5:5" x14ac:dyDescent="0.3">
      <c r="E853" s="112"/>
    </row>
    <row r="854" spans="5:5" x14ac:dyDescent="0.3">
      <c r="E854" s="112"/>
    </row>
    <row r="855" spans="5:5" x14ac:dyDescent="0.3">
      <c r="E855" s="112"/>
    </row>
    <row r="856" spans="5:5" x14ac:dyDescent="0.3">
      <c r="E856" s="112"/>
    </row>
    <row r="857" spans="5:5" x14ac:dyDescent="0.3">
      <c r="E857" s="112"/>
    </row>
    <row r="858" spans="5:5" x14ac:dyDescent="0.3">
      <c r="E858" s="112"/>
    </row>
    <row r="859" spans="5:5" x14ac:dyDescent="0.3">
      <c r="E859" s="112"/>
    </row>
    <row r="860" spans="5:5" x14ac:dyDescent="0.3">
      <c r="E860" s="112"/>
    </row>
    <row r="861" spans="5:5" x14ac:dyDescent="0.3">
      <c r="E861" s="112"/>
    </row>
    <row r="862" spans="5:5" x14ac:dyDescent="0.3">
      <c r="E862" s="112"/>
    </row>
    <row r="863" spans="5:5" x14ac:dyDescent="0.3">
      <c r="E863" s="112"/>
    </row>
    <row r="864" spans="5:5" x14ac:dyDescent="0.3">
      <c r="E864" s="112"/>
    </row>
    <row r="865" spans="5:5" x14ac:dyDescent="0.3">
      <c r="E865" s="112"/>
    </row>
    <row r="866" spans="5:5" x14ac:dyDescent="0.3">
      <c r="E866" s="112"/>
    </row>
    <row r="867" spans="5:5" x14ac:dyDescent="0.3">
      <c r="E867" s="112"/>
    </row>
    <row r="868" spans="5:5" x14ac:dyDescent="0.3">
      <c r="E868" s="112"/>
    </row>
    <row r="869" spans="5:5" x14ac:dyDescent="0.3">
      <c r="E869" s="112"/>
    </row>
    <row r="870" spans="5:5" x14ac:dyDescent="0.3">
      <c r="E870" s="112"/>
    </row>
    <row r="871" spans="5:5" x14ac:dyDescent="0.3">
      <c r="E871" s="112"/>
    </row>
    <row r="872" spans="5:5" x14ac:dyDescent="0.3">
      <c r="E872" s="112"/>
    </row>
    <row r="873" spans="5:5" x14ac:dyDescent="0.3">
      <c r="E873" s="112"/>
    </row>
    <row r="874" spans="5:5" x14ac:dyDescent="0.3">
      <c r="E874" s="112"/>
    </row>
    <row r="875" spans="5:5" x14ac:dyDescent="0.3">
      <c r="E875" s="112"/>
    </row>
    <row r="876" spans="5:5" x14ac:dyDescent="0.3">
      <c r="E876" s="112"/>
    </row>
    <row r="877" spans="5:5" x14ac:dyDescent="0.3">
      <c r="E877" s="112"/>
    </row>
    <row r="878" spans="5:5" x14ac:dyDescent="0.3">
      <c r="E878" s="112"/>
    </row>
    <row r="879" spans="5:5" x14ac:dyDescent="0.3">
      <c r="E879" s="112"/>
    </row>
    <row r="880" spans="5:5" x14ac:dyDescent="0.3">
      <c r="E880" s="112"/>
    </row>
    <row r="881" spans="5:5" x14ac:dyDescent="0.3">
      <c r="E881" s="112"/>
    </row>
    <row r="882" spans="5:5" x14ac:dyDescent="0.3">
      <c r="E882" s="112"/>
    </row>
    <row r="883" spans="5:5" x14ac:dyDescent="0.3">
      <c r="E883" s="112"/>
    </row>
    <row r="884" spans="5:5" x14ac:dyDescent="0.3">
      <c r="E884" s="112"/>
    </row>
    <row r="885" spans="5:5" x14ac:dyDescent="0.3">
      <c r="E885" s="112"/>
    </row>
    <row r="886" spans="5:5" x14ac:dyDescent="0.3">
      <c r="E886" s="112"/>
    </row>
    <row r="887" spans="5:5" x14ac:dyDescent="0.3">
      <c r="E887" s="112"/>
    </row>
    <row r="888" spans="5:5" x14ac:dyDescent="0.3">
      <c r="E888" s="112"/>
    </row>
    <row r="889" spans="5:5" x14ac:dyDescent="0.3">
      <c r="E889" s="112"/>
    </row>
    <row r="890" spans="5:5" x14ac:dyDescent="0.3">
      <c r="E890" s="112"/>
    </row>
    <row r="891" spans="5:5" x14ac:dyDescent="0.3">
      <c r="E891" s="112"/>
    </row>
    <row r="892" spans="5:5" x14ac:dyDescent="0.3">
      <c r="E892" s="112"/>
    </row>
    <row r="893" spans="5:5" x14ac:dyDescent="0.3">
      <c r="E893" s="112"/>
    </row>
    <row r="894" spans="5:5" x14ac:dyDescent="0.3">
      <c r="E894" s="112"/>
    </row>
    <row r="895" spans="5:5" x14ac:dyDescent="0.3">
      <c r="E895" s="112"/>
    </row>
    <row r="896" spans="5:5" x14ac:dyDescent="0.3">
      <c r="E896" s="112"/>
    </row>
    <row r="897" spans="5:5" x14ac:dyDescent="0.3">
      <c r="E897" s="112"/>
    </row>
    <row r="898" spans="5:5" x14ac:dyDescent="0.3">
      <c r="E898" s="112"/>
    </row>
    <row r="899" spans="5:5" x14ac:dyDescent="0.3">
      <c r="E899" s="112"/>
    </row>
    <row r="900" spans="5:5" x14ac:dyDescent="0.3">
      <c r="E900" s="112"/>
    </row>
    <row r="901" spans="5:5" x14ac:dyDescent="0.3">
      <c r="E901" s="112"/>
    </row>
    <row r="902" spans="5:5" x14ac:dyDescent="0.3">
      <c r="E902" s="112"/>
    </row>
    <row r="903" spans="5:5" x14ac:dyDescent="0.3">
      <c r="E903" s="112"/>
    </row>
    <row r="904" spans="5:5" x14ac:dyDescent="0.3">
      <c r="E904" s="112"/>
    </row>
    <row r="905" spans="5:5" x14ac:dyDescent="0.3">
      <c r="E905" s="112"/>
    </row>
    <row r="906" spans="5:5" x14ac:dyDescent="0.3">
      <c r="E906" s="112"/>
    </row>
    <row r="907" spans="5:5" x14ac:dyDescent="0.3">
      <c r="E907" s="112"/>
    </row>
    <row r="908" spans="5:5" x14ac:dyDescent="0.3">
      <c r="E908" s="112"/>
    </row>
    <row r="909" spans="5:5" x14ac:dyDescent="0.3">
      <c r="E909" s="112"/>
    </row>
    <row r="910" spans="5:5" x14ac:dyDescent="0.3">
      <c r="E910" s="112"/>
    </row>
    <row r="911" spans="5:5" x14ac:dyDescent="0.3">
      <c r="E911" s="112"/>
    </row>
    <row r="912" spans="5:5" x14ac:dyDescent="0.3">
      <c r="E912" s="112"/>
    </row>
    <row r="913" spans="5:5" x14ac:dyDescent="0.3">
      <c r="E913" s="112"/>
    </row>
    <row r="914" spans="5:5" x14ac:dyDescent="0.3">
      <c r="E914" s="112"/>
    </row>
    <row r="915" spans="5:5" x14ac:dyDescent="0.3">
      <c r="E915" s="112"/>
    </row>
    <row r="916" spans="5:5" x14ac:dyDescent="0.3">
      <c r="E916" s="112"/>
    </row>
    <row r="917" spans="5:5" x14ac:dyDescent="0.3">
      <c r="E917" s="112"/>
    </row>
    <row r="918" spans="5:5" x14ac:dyDescent="0.3">
      <c r="E918" s="112"/>
    </row>
    <row r="919" spans="5:5" x14ac:dyDescent="0.3">
      <c r="E919" s="112"/>
    </row>
    <row r="920" spans="5:5" x14ac:dyDescent="0.3">
      <c r="E920" s="112"/>
    </row>
    <row r="921" spans="5:5" x14ac:dyDescent="0.3">
      <c r="E921" s="112"/>
    </row>
    <row r="922" spans="5:5" x14ac:dyDescent="0.3">
      <c r="E922" s="112"/>
    </row>
    <row r="923" spans="5:5" x14ac:dyDescent="0.3">
      <c r="E923" s="112"/>
    </row>
    <row r="924" spans="5:5" x14ac:dyDescent="0.3">
      <c r="E924" s="112"/>
    </row>
    <row r="925" spans="5:5" x14ac:dyDescent="0.3">
      <c r="E925" s="112"/>
    </row>
    <row r="926" spans="5:5" x14ac:dyDescent="0.3">
      <c r="E926" s="112"/>
    </row>
    <row r="927" spans="5:5" x14ac:dyDescent="0.3">
      <c r="E927" s="112"/>
    </row>
    <row r="928" spans="5:5" x14ac:dyDescent="0.3">
      <c r="E928" s="112"/>
    </row>
    <row r="929" spans="5:5" x14ac:dyDescent="0.3">
      <c r="E929" s="112"/>
    </row>
    <row r="930" spans="5:5" x14ac:dyDescent="0.3">
      <c r="E930" s="112"/>
    </row>
    <row r="931" spans="5:5" x14ac:dyDescent="0.3">
      <c r="E931" s="112"/>
    </row>
    <row r="932" spans="5:5" x14ac:dyDescent="0.3">
      <c r="E932" s="112"/>
    </row>
    <row r="933" spans="5:5" x14ac:dyDescent="0.3">
      <c r="E933" s="112"/>
    </row>
    <row r="934" spans="5:5" x14ac:dyDescent="0.3">
      <c r="E934" s="112"/>
    </row>
    <row r="935" spans="5:5" x14ac:dyDescent="0.3">
      <c r="E935" s="112"/>
    </row>
    <row r="936" spans="5:5" x14ac:dyDescent="0.3">
      <c r="E936" s="112"/>
    </row>
    <row r="937" spans="5:5" x14ac:dyDescent="0.3">
      <c r="E937" s="112"/>
    </row>
    <row r="938" spans="5:5" x14ac:dyDescent="0.3">
      <c r="E938" s="112"/>
    </row>
    <row r="939" spans="5:5" x14ac:dyDescent="0.3">
      <c r="E939" s="112"/>
    </row>
    <row r="940" spans="5:5" x14ac:dyDescent="0.3">
      <c r="E940" s="112"/>
    </row>
    <row r="941" spans="5:5" x14ac:dyDescent="0.3">
      <c r="E941" s="112"/>
    </row>
    <row r="942" spans="5:5" x14ac:dyDescent="0.3">
      <c r="E942" s="112"/>
    </row>
    <row r="943" spans="5:5" x14ac:dyDescent="0.3">
      <c r="E943" s="112"/>
    </row>
    <row r="944" spans="5:5" x14ac:dyDescent="0.3">
      <c r="E944" s="112"/>
    </row>
    <row r="945" spans="5:5" x14ac:dyDescent="0.3">
      <c r="E945" s="112"/>
    </row>
    <row r="946" spans="5:5" x14ac:dyDescent="0.3">
      <c r="E946" s="112"/>
    </row>
    <row r="947" spans="5:5" x14ac:dyDescent="0.3">
      <c r="E947" s="112"/>
    </row>
    <row r="948" spans="5:5" x14ac:dyDescent="0.3">
      <c r="E948" s="112"/>
    </row>
    <row r="949" spans="5:5" x14ac:dyDescent="0.3">
      <c r="E949" s="112"/>
    </row>
    <row r="950" spans="5:5" x14ac:dyDescent="0.3">
      <c r="E950" s="112"/>
    </row>
    <row r="951" spans="5:5" x14ac:dyDescent="0.3">
      <c r="E951" s="112"/>
    </row>
    <row r="952" spans="5:5" x14ac:dyDescent="0.3">
      <c r="E952" s="112"/>
    </row>
    <row r="953" spans="5:5" x14ac:dyDescent="0.3">
      <c r="E953" s="112"/>
    </row>
    <row r="954" spans="5:5" x14ac:dyDescent="0.3">
      <c r="E954" s="112"/>
    </row>
    <row r="955" spans="5:5" x14ac:dyDescent="0.3">
      <c r="E955" s="112"/>
    </row>
    <row r="956" spans="5:5" x14ac:dyDescent="0.3">
      <c r="E956" s="112"/>
    </row>
    <row r="957" spans="5:5" x14ac:dyDescent="0.3">
      <c r="E957" s="112"/>
    </row>
    <row r="958" spans="5:5" x14ac:dyDescent="0.3">
      <c r="E958" s="112"/>
    </row>
    <row r="959" spans="5:5" x14ac:dyDescent="0.3">
      <c r="E959" s="112"/>
    </row>
    <row r="960" spans="5:5" x14ac:dyDescent="0.3">
      <c r="E960" s="112"/>
    </row>
    <row r="961" spans="5:5" x14ac:dyDescent="0.3">
      <c r="E961" s="112"/>
    </row>
    <row r="962" spans="5:5" x14ac:dyDescent="0.3">
      <c r="E962" s="112"/>
    </row>
    <row r="963" spans="5:5" x14ac:dyDescent="0.3">
      <c r="E963" s="112"/>
    </row>
    <row r="964" spans="5:5" x14ac:dyDescent="0.3">
      <c r="E964" s="112"/>
    </row>
    <row r="965" spans="5:5" x14ac:dyDescent="0.3">
      <c r="E965" s="112"/>
    </row>
    <row r="966" spans="5:5" x14ac:dyDescent="0.3">
      <c r="E966" s="112"/>
    </row>
    <row r="967" spans="5:5" x14ac:dyDescent="0.3">
      <c r="E967" s="112"/>
    </row>
    <row r="968" spans="5:5" x14ac:dyDescent="0.3">
      <c r="E968" s="112"/>
    </row>
    <row r="969" spans="5:5" x14ac:dyDescent="0.3">
      <c r="E969" s="112"/>
    </row>
    <row r="970" spans="5:5" x14ac:dyDescent="0.3">
      <c r="E970" s="112"/>
    </row>
    <row r="971" spans="5:5" x14ac:dyDescent="0.3">
      <c r="E971" s="112"/>
    </row>
    <row r="972" spans="5:5" x14ac:dyDescent="0.3">
      <c r="E972" s="112"/>
    </row>
    <row r="973" spans="5:5" x14ac:dyDescent="0.3">
      <c r="E973" s="112"/>
    </row>
    <row r="974" spans="5:5" x14ac:dyDescent="0.3">
      <c r="E974" s="112"/>
    </row>
    <row r="975" spans="5:5" x14ac:dyDescent="0.3">
      <c r="E975" s="112"/>
    </row>
    <row r="976" spans="5:5" x14ac:dyDescent="0.3">
      <c r="E976" s="112"/>
    </row>
    <row r="977" spans="5:5" x14ac:dyDescent="0.3">
      <c r="E977" s="112"/>
    </row>
    <row r="978" spans="5:5" x14ac:dyDescent="0.3">
      <c r="E978" s="112"/>
    </row>
    <row r="979" spans="5:5" x14ac:dyDescent="0.3">
      <c r="E979" s="112"/>
    </row>
    <row r="980" spans="5:5" x14ac:dyDescent="0.3">
      <c r="E980" s="112"/>
    </row>
    <row r="981" spans="5:5" x14ac:dyDescent="0.3">
      <c r="E981" s="112"/>
    </row>
    <row r="982" spans="5:5" x14ac:dyDescent="0.3">
      <c r="E982" s="112"/>
    </row>
    <row r="983" spans="5:5" x14ac:dyDescent="0.3">
      <c r="E983" s="112"/>
    </row>
    <row r="984" spans="5:5" x14ac:dyDescent="0.3">
      <c r="E984" s="112"/>
    </row>
    <row r="985" spans="5:5" x14ac:dyDescent="0.3">
      <c r="E985" s="112"/>
    </row>
    <row r="986" spans="5:5" x14ac:dyDescent="0.3">
      <c r="E986" s="112"/>
    </row>
    <row r="987" spans="5:5" x14ac:dyDescent="0.3">
      <c r="E987" s="112"/>
    </row>
    <row r="988" spans="5:5" x14ac:dyDescent="0.3">
      <c r="E988" s="112"/>
    </row>
    <row r="989" spans="5:5" x14ac:dyDescent="0.3">
      <c r="E989" s="112"/>
    </row>
    <row r="990" spans="5:5" x14ac:dyDescent="0.3">
      <c r="E990" s="112"/>
    </row>
    <row r="991" spans="5:5" x14ac:dyDescent="0.3">
      <c r="E991" s="112"/>
    </row>
    <row r="992" spans="5:5" x14ac:dyDescent="0.3">
      <c r="E992" s="112"/>
    </row>
    <row r="993" spans="5:5" x14ac:dyDescent="0.3">
      <c r="E993" s="112"/>
    </row>
    <row r="994" spans="5:5" x14ac:dyDescent="0.3">
      <c r="E994" s="112"/>
    </row>
    <row r="995" spans="5:5" x14ac:dyDescent="0.3">
      <c r="E995" s="112"/>
    </row>
    <row r="996" spans="5:5" x14ac:dyDescent="0.3">
      <c r="E996" s="112"/>
    </row>
    <row r="997" spans="5:5" x14ac:dyDescent="0.3">
      <c r="E997" s="112"/>
    </row>
    <row r="998" spans="5:5" x14ac:dyDescent="0.3">
      <c r="E998" s="112"/>
    </row>
    <row r="999" spans="5:5" x14ac:dyDescent="0.3">
      <c r="E999" s="112"/>
    </row>
    <row r="1000" spans="5:5" x14ac:dyDescent="0.3">
      <c r="E1000" s="112"/>
    </row>
    <row r="1001" spans="5:5" x14ac:dyDescent="0.3">
      <c r="E1001" s="112"/>
    </row>
    <row r="1002" spans="5:5" x14ac:dyDescent="0.3">
      <c r="E1002" s="112"/>
    </row>
    <row r="1003" spans="5:5" x14ac:dyDescent="0.3">
      <c r="E1003" s="112"/>
    </row>
    <row r="1004" spans="5:5" x14ac:dyDescent="0.3">
      <c r="E1004" s="112"/>
    </row>
    <row r="1005" spans="5:5" x14ac:dyDescent="0.3">
      <c r="E1005" s="112"/>
    </row>
    <row r="1006" spans="5:5" x14ac:dyDescent="0.3">
      <c r="E1006" s="112"/>
    </row>
    <row r="1007" spans="5:5" x14ac:dyDescent="0.3">
      <c r="E1007" s="112"/>
    </row>
    <row r="1008" spans="5:5" x14ac:dyDescent="0.3">
      <c r="E1008" s="112"/>
    </row>
    <row r="1009" spans="5:5" x14ac:dyDescent="0.3">
      <c r="E1009" s="112"/>
    </row>
    <row r="1010" spans="5:5" x14ac:dyDescent="0.3">
      <c r="E1010" s="112"/>
    </row>
    <row r="1011" spans="5:5" x14ac:dyDescent="0.3">
      <c r="E1011" s="112"/>
    </row>
    <row r="1012" spans="5:5" x14ac:dyDescent="0.3">
      <c r="E1012" s="112"/>
    </row>
    <row r="1013" spans="5:5" x14ac:dyDescent="0.3">
      <c r="E1013" s="112"/>
    </row>
    <row r="1014" spans="5:5" x14ac:dyDescent="0.3">
      <c r="E1014" s="112"/>
    </row>
    <row r="1015" spans="5:5" x14ac:dyDescent="0.3">
      <c r="E1015" s="112"/>
    </row>
    <row r="1016" spans="5:5" x14ac:dyDescent="0.3">
      <c r="E1016" s="112"/>
    </row>
    <row r="1017" spans="5:5" x14ac:dyDescent="0.3">
      <c r="E1017" s="112"/>
    </row>
    <row r="1018" spans="5:5" x14ac:dyDescent="0.3">
      <c r="E1018" s="112"/>
    </row>
    <row r="1019" spans="5:5" x14ac:dyDescent="0.3">
      <c r="E1019" s="112"/>
    </row>
    <row r="1020" spans="5:5" x14ac:dyDescent="0.3">
      <c r="E1020" s="112"/>
    </row>
    <row r="1021" spans="5:5" x14ac:dyDescent="0.3">
      <c r="E1021" s="112"/>
    </row>
    <row r="1022" spans="5:5" x14ac:dyDescent="0.3">
      <c r="E1022" s="112"/>
    </row>
    <row r="1023" spans="5:5" x14ac:dyDescent="0.3">
      <c r="E1023" s="112"/>
    </row>
    <row r="1024" spans="5:5" x14ac:dyDescent="0.3">
      <c r="E1024" s="112"/>
    </row>
    <row r="1025" spans="5:5" x14ac:dyDescent="0.3">
      <c r="E1025" s="112"/>
    </row>
    <row r="1026" spans="5:5" x14ac:dyDescent="0.3">
      <c r="E1026" s="112"/>
    </row>
    <row r="1027" spans="5:5" x14ac:dyDescent="0.3">
      <c r="E1027" s="112"/>
    </row>
    <row r="1028" spans="5:5" x14ac:dyDescent="0.3">
      <c r="E1028" s="112"/>
    </row>
    <row r="1029" spans="5:5" x14ac:dyDescent="0.3">
      <c r="E1029" s="112"/>
    </row>
    <row r="1030" spans="5:5" x14ac:dyDescent="0.3">
      <c r="E1030" s="112"/>
    </row>
    <row r="1031" spans="5:5" x14ac:dyDescent="0.3">
      <c r="E1031" s="112"/>
    </row>
    <row r="1032" spans="5:5" x14ac:dyDescent="0.3">
      <c r="E1032" s="112"/>
    </row>
    <row r="1033" spans="5:5" x14ac:dyDescent="0.3">
      <c r="E1033" s="112"/>
    </row>
    <row r="1034" spans="5:5" x14ac:dyDescent="0.3">
      <c r="E1034" s="112"/>
    </row>
    <row r="1035" spans="5:5" x14ac:dyDescent="0.3">
      <c r="E1035" s="112"/>
    </row>
    <row r="1036" spans="5:5" x14ac:dyDescent="0.3">
      <c r="E1036" s="112"/>
    </row>
    <row r="1037" spans="5:5" x14ac:dyDescent="0.3">
      <c r="E1037" s="112"/>
    </row>
    <row r="1038" spans="5:5" x14ac:dyDescent="0.3">
      <c r="E1038" s="112"/>
    </row>
    <row r="1039" spans="5:5" x14ac:dyDescent="0.3">
      <c r="E1039" s="112"/>
    </row>
    <row r="1040" spans="5:5" x14ac:dyDescent="0.3">
      <c r="E1040" s="112"/>
    </row>
    <row r="1041" spans="5:5" x14ac:dyDescent="0.3">
      <c r="E1041" s="112"/>
    </row>
    <row r="1042" spans="5:5" x14ac:dyDescent="0.3">
      <c r="E1042" s="112"/>
    </row>
    <row r="1043" spans="5:5" x14ac:dyDescent="0.3">
      <c r="E1043" s="112"/>
    </row>
    <row r="1044" spans="5:5" x14ac:dyDescent="0.3">
      <c r="E1044" s="112"/>
    </row>
    <row r="1045" spans="5:5" x14ac:dyDescent="0.3">
      <c r="E1045" s="112"/>
    </row>
    <row r="1046" spans="5:5" x14ac:dyDescent="0.3">
      <c r="E1046" s="112"/>
    </row>
    <row r="1047" spans="5:5" x14ac:dyDescent="0.3">
      <c r="E1047" s="112"/>
    </row>
    <row r="1048" spans="5:5" x14ac:dyDescent="0.3">
      <c r="E1048" s="112"/>
    </row>
    <row r="1049" spans="5:5" x14ac:dyDescent="0.3">
      <c r="E1049" s="112"/>
    </row>
    <row r="1050" spans="5:5" x14ac:dyDescent="0.3">
      <c r="E1050" s="112"/>
    </row>
    <row r="1051" spans="5:5" x14ac:dyDescent="0.3">
      <c r="E1051" s="112"/>
    </row>
    <row r="1052" spans="5:5" x14ac:dyDescent="0.3">
      <c r="E1052" s="112"/>
    </row>
    <row r="1053" spans="5:5" x14ac:dyDescent="0.3">
      <c r="E1053" s="112"/>
    </row>
    <row r="1054" spans="5:5" x14ac:dyDescent="0.3">
      <c r="E1054" s="112"/>
    </row>
    <row r="1055" spans="5:5" x14ac:dyDescent="0.3">
      <c r="E1055" s="112"/>
    </row>
    <row r="1056" spans="5:5" x14ac:dyDescent="0.3">
      <c r="E1056" s="112"/>
    </row>
    <row r="1057" spans="5:5" x14ac:dyDescent="0.3">
      <c r="E1057" s="112"/>
    </row>
    <row r="1058" spans="5:5" x14ac:dyDescent="0.3">
      <c r="E1058" s="112"/>
    </row>
    <row r="1059" spans="5:5" x14ac:dyDescent="0.3">
      <c r="E1059" s="112"/>
    </row>
    <row r="1060" spans="5:5" x14ac:dyDescent="0.3">
      <c r="E1060" s="112"/>
    </row>
    <row r="1061" spans="5:5" x14ac:dyDescent="0.3">
      <c r="E1061" s="112"/>
    </row>
    <row r="1062" spans="5:5" x14ac:dyDescent="0.3">
      <c r="E1062" s="112"/>
    </row>
    <row r="1063" spans="5:5" x14ac:dyDescent="0.3">
      <c r="E1063" s="112"/>
    </row>
    <row r="1064" spans="5:5" x14ac:dyDescent="0.3">
      <c r="E1064" s="112"/>
    </row>
    <row r="1065" spans="5:5" x14ac:dyDescent="0.3">
      <c r="E1065" s="112"/>
    </row>
    <row r="1066" spans="5:5" x14ac:dyDescent="0.3">
      <c r="E1066" s="112"/>
    </row>
    <row r="1067" spans="5:5" x14ac:dyDescent="0.3">
      <c r="E1067" s="112"/>
    </row>
    <row r="1068" spans="5:5" x14ac:dyDescent="0.3">
      <c r="E1068" s="112"/>
    </row>
    <row r="1069" spans="5:5" x14ac:dyDescent="0.3">
      <c r="E1069" s="112"/>
    </row>
    <row r="1070" spans="5:5" x14ac:dyDescent="0.3">
      <c r="E1070" s="112"/>
    </row>
    <row r="1071" spans="5:5" x14ac:dyDescent="0.3">
      <c r="E1071" s="112"/>
    </row>
    <row r="1072" spans="5:5" x14ac:dyDescent="0.3">
      <c r="E1072" s="112"/>
    </row>
    <row r="1073" spans="5:5" x14ac:dyDescent="0.3">
      <c r="E1073" s="112"/>
    </row>
    <row r="1074" spans="5:5" x14ac:dyDescent="0.3">
      <c r="E1074" s="112"/>
    </row>
    <row r="1075" spans="5:5" x14ac:dyDescent="0.3">
      <c r="E1075" s="112"/>
    </row>
    <row r="1076" spans="5:5" x14ac:dyDescent="0.3">
      <c r="E1076" s="112"/>
    </row>
    <row r="1077" spans="5:5" x14ac:dyDescent="0.3">
      <c r="E1077" s="112"/>
    </row>
    <row r="1078" spans="5:5" x14ac:dyDescent="0.3">
      <c r="E1078" s="112"/>
    </row>
    <row r="1079" spans="5:5" x14ac:dyDescent="0.3">
      <c r="E1079" s="112"/>
    </row>
    <row r="1080" spans="5:5" x14ac:dyDescent="0.3">
      <c r="E1080" s="112"/>
    </row>
    <row r="1081" spans="5:5" x14ac:dyDescent="0.3">
      <c r="E1081" s="112"/>
    </row>
    <row r="1082" spans="5:5" x14ac:dyDescent="0.3">
      <c r="E1082" s="112"/>
    </row>
    <row r="1083" spans="5:5" x14ac:dyDescent="0.3">
      <c r="E1083" s="112"/>
    </row>
    <row r="1084" spans="5:5" x14ac:dyDescent="0.3">
      <c r="E1084" s="112"/>
    </row>
    <row r="1085" spans="5:5" x14ac:dyDescent="0.3">
      <c r="E1085" s="112"/>
    </row>
    <row r="1086" spans="5:5" x14ac:dyDescent="0.3">
      <c r="E1086" s="112"/>
    </row>
    <row r="1087" spans="5:5" x14ac:dyDescent="0.3">
      <c r="E1087" s="112"/>
    </row>
    <row r="1088" spans="5:5" x14ac:dyDescent="0.3">
      <c r="E1088" s="112"/>
    </row>
    <row r="1089" spans="5:5" x14ac:dyDescent="0.3">
      <c r="E1089" s="112"/>
    </row>
    <row r="1090" spans="5:5" x14ac:dyDescent="0.3">
      <c r="E1090" s="112"/>
    </row>
    <row r="1091" spans="5:5" x14ac:dyDescent="0.3">
      <c r="E1091" s="112"/>
    </row>
    <row r="1092" spans="5:5" x14ac:dyDescent="0.3">
      <c r="E1092" s="112"/>
    </row>
    <row r="1093" spans="5:5" x14ac:dyDescent="0.3">
      <c r="E1093" s="112"/>
    </row>
    <row r="1094" spans="5:5" x14ac:dyDescent="0.3">
      <c r="E1094" s="112"/>
    </row>
    <row r="1095" spans="5:5" x14ac:dyDescent="0.3">
      <c r="E1095" s="112"/>
    </row>
    <row r="1096" spans="5:5" x14ac:dyDescent="0.3">
      <c r="E1096" s="112"/>
    </row>
    <row r="1097" spans="5:5" x14ac:dyDescent="0.3">
      <c r="E1097" s="112"/>
    </row>
    <row r="1098" spans="5:5" x14ac:dyDescent="0.3">
      <c r="E1098" s="112"/>
    </row>
    <row r="1099" spans="5:5" x14ac:dyDescent="0.3">
      <c r="E1099" s="112"/>
    </row>
    <row r="1100" spans="5:5" x14ac:dyDescent="0.3">
      <c r="E1100" s="112"/>
    </row>
    <row r="1101" spans="5:5" x14ac:dyDescent="0.3">
      <c r="E1101" s="112"/>
    </row>
    <row r="1102" spans="5:5" x14ac:dyDescent="0.3">
      <c r="E1102" s="112"/>
    </row>
    <row r="1103" spans="5:5" x14ac:dyDescent="0.3">
      <c r="E1103" s="112"/>
    </row>
    <row r="1104" spans="5:5" x14ac:dyDescent="0.3">
      <c r="E1104" s="112"/>
    </row>
    <row r="1105" spans="5:5" x14ac:dyDescent="0.3">
      <c r="E1105" s="112"/>
    </row>
    <row r="1106" spans="5:5" x14ac:dyDescent="0.3">
      <c r="E1106" s="112"/>
    </row>
    <row r="1107" spans="5:5" x14ac:dyDescent="0.3">
      <c r="E1107" s="112"/>
    </row>
    <row r="1108" spans="5:5" x14ac:dyDescent="0.3">
      <c r="E1108" s="112"/>
    </row>
    <row r="1109" spans="5:5" x14ac:dyDescent="0.3">
      <c r="E1109" s="112"/>
    </row>
    <row r="1110" spans="5:5" x14ac:dyDescent="0.3">
      <c r="E1110" s="112"/>
    </row>
    <row r="1111" spans="5:5" x14ac:dyDescent="0.3">
      <c r="E1111" s="112"/>
    </row>
    <row r="1112" spans="5:5" x14ac:dyDescent="0.3">
      <c r="E1112" s="112"/>
    </row>
    <row r="1113" spans="5:5" x14ac:dyDescent="0.3">
      <c r="E1113" s="112"/>
    </row>
    <row r="1114" spans="5:5" x14ac:dyDescent="0.3">
      <c r="E1114" s="112"/>
    </row>
    <row r="1115" spans="5:5" x14ac:dyDescent="0.3">
      <c r="E1115" s="112"/>
    </row>
    <row r="1116" spans="5:5" x14ac:dyDescent="0.3">
      <c r="E1116" s="112"/>
    </row>
    <row r="1117" spans="5:5" x14ac:dyDescent="0.3">
      <c r="E1117" s="112"/>
    </row>
    <row r="1118" spans="5:5" x14ac:dyDescent="0.3">
      <c r="E1118" s="112"/>
    </row>
    <row r="1119" spans="5:5" x14ac:dyDescent="0.3">
      <c r="E1119" s="112"/>
    </row>
    <row r="1120" spans="5:5" x14ac:dyDescent="0.3">
      <c r="E1120" s="112"/>
    </row>
    <row r="1121" spans="5:5" x14ac:dyDescent="0.3">
      <c r="E1121" s="112"/>
    </row>
    <row r="1122" spans="5:5" x14ac:dyDescent="0.3">
      <c r="E1122" s="112"/>
    </row>
    <row r="1123" spans="5:5" x14ac:dyDescent="0.3">
      <c r="E1123" s="112"/>
    </row>
    <row r="1124" spans="5:5" x14ac:dyDescent="0.3">
      <c r="E1124" s="112"/>
    </row>
    <row r="1125" spans="5:5" x14ac:dyDescent="0.3">
      <c r="E1125" s="112"/>
    </row>
    <row r="1126" spans="5:5" x14ac:dyDescent="0.3">
      <c r="E1126" s="112"/>
    </row>
    <row r="1127" spans="5:5" x14ac:dyDescent="0.3">
      <c r="E1127" s="112"/>
    </row>
    <row r="1128" spans="5:5" x14ac:dyDescent="0.3">
      <c r="E1128" s="112"/>
    </row>
    <row r="1129" spans="5:5" x14ac:dyDescent="0.3">
      <c r="E1129" s="112"/>
    </row>
    <row r="1130" spans="5:5" x14ac:dyDescent="0.3">
      <c r="E1130" s="112"/>
    </row>
    <row r="1131" spans="5:5" x14ac:dyDescent="0.3">
      <c r="E1131" s="112"/>
    </row>
    <row r="1132" spans="5:5" x14ac:dyDescent="0.3">
      <c r="E1132" s="112"/>
    </row>
    <row r="1133" spans="5:5" x14ac:dyDescent="0.3">
      <c r="E1133" s="112"/>
    </row>
    <row r="1134" spans="5:5" x14ac:dyDescent="0.3">
      <c r="E1134" s="112"/>
    </row>
    <row r="1135" spans="5:5" x14ac:dyDescent="0.3">
      <c r="E1135" s="112"/>
    </row>
    <row r="1136" spans="5:5" x14ac:dyDescent="0.3">
      <c r="E1136" s="112"/>
    </row>
    <row r="1137" spans="5:5" x14ac:dyDescent="0.3">
      <c r="E1137" s="112"/>
    </row>
    <row r="1138" spans="5:5" x14ac:dyDescent="0.3">
      <c r="E1138" s="112"/>
    </row>
    <row r="1139" spans="5:5" x14ac:dyDescent="0.3">
      <c r="E1139" s="112"/>
    </row>
    <row r="1140" spans="5:5" x14ac:dyDescent="0.3">
      <c r="E1140" s="112"/>
    </row>
    <row r="1141" spans="5:5" x14ac:dyDescent="0.3">
      <c r="E1141" s="112"/>
    </row>
    <row r="1142" spans="5:5" x14ac:dyDescent="0.3">
      <c r="E1142" s="112"/>
    </row>
    <row r="1143" spans="5:5" x14ac:dyDescent="0.3">
      <c r="E1143" s="112"/>
    </row>
    <row r="1144" spans="5:5" x14ac:dyDescent="0.3">
      <c r="E1144" s="112"/>
    </row>
    <row r="1145" spans="5:5" x14ac:dyDescent="0.3">
      <c r="E1145" s="112"/>
    </row>
    <row r="1146" spans="5:5" x14ac:dyDescent="0.3">
      <c r="E1146" s="112"/>
    </row>
    <row r="1147" spans="5:5" x14ac:dyDescent="0.3">
      <c r="E1147" s="112"/>
    </row>
    <row r="1148" spans="5:5" x14ac:dyDescent="0.3">
      <c r="E1148" s="112"/>
    </row>
    <row r="1149" spans="5:5" x14ac:dyDescent="0.3">
      <c r="E1149" s="112"/>
    </row>
    <row r="1150" spans="5:5" x14ac:dyDescent="0.3">
      <c r="E1150" s="112"/>
    </row>
    <row r="1151" spans="5:5" x14ac:dyDescent="0.3">
      <c r="E1151" s="112"/>
    </row>
    <row r="1152" spans="5:5" x14ac:dyDescent="0.3">
      <c r="E1152" s="112"/>
    </row>
    <row r="1153" spans="5:5" x14ac:dyDescent="0.3">
      <c r="E1153" s="112"/>
    </row>
    <row r="1154" spans="5:5" x14ac:dyDescent="0.3">
      <c r="E1154" s="112"/>
    </row>
    <row r="1155" spans="5:5" x14ac:dyDescent="0.3">
      <c r="E1155" s="112"/>
    </row>
    <row r="1156" spans="5:5" x14ac:dyDescent="0.3">
      <c r="E1156" s="112"/>
    </row>
    <row r="1157" spans="5:5" x14ac:dyDescent="0.3">
      <c r="E1157" s="112"/>
    </row>
    <row r="1158" spans="5:5" x14ac:dyDescent="0.3">
      <c r="E1158" s="112"/>
    </row>
    <row r="1159" spans="5:5" x14ac:dyDescent="0.3">
      <c r="E1159" s="112"/>
    </row>
    <row r="1160" spans="5:5" x14ac:dyDescent="0.3">
      <c r="E1160" s="112"/>
    </row>
    <row r="1161" spans="5:5" x14ac:dyDescent="0.3">
      <c r="E1161" s="112"/>
    </row>
    <row r="1162" spans="5:5" x14ac:dyDescent="0.3">
      <c r="E1162" s="112"/>
    </row>
    <row r="1163" spans="5:5" x14ac:dyDescent="0.3">
      <c r="E1163" s="112"/>
    </row>
    <row r="1164" spans="5:5" x14ac:dyDescent="0.3">
      <c r="E1164" s="112"/>
    </row>
    <row r="1165" spans="5:5" x14ac:dyDescent="0.3">
      <c r="E1165" s="112"/>
    </row>
    <row r="1166" spans="5:5" x14ac:dyDescent="0.3">
      <c r="E1166" s="112"/>
    </row>
    <row r="1167" spans="5:5" x14ac:dyDescent="0.3">
      <c r="E1167" s="112"/>
    </row>
    <row r="1168" spans="5:5" x14ac:dyDescent="0.3">
      <c r="E1168" s="112"/>
    </row>
    <row r="1169" spans="5:5" x14ac:dyDescent="0.3">
      <c r="E1169" s="112"/>
    </row>
    <row r="1170" spans="5:5" x14ac:dyDescent="0.3">
      <c r="E1170" s="112"/>
    </row>
    <row r="1171" spans="5:5" x14ac:dyDescent="0.3">
      <c r="E1171" s="112"/>
    </row>
    <row r="1172" spans="5:5" x14ac:dyDescent="0.3">
      <c r="E1172" s="112"/>
    </row>
    <row r="1173" spans="5:5" x14ac:dyDescent="0.3">
      <c r="E1173" s="112"/>
    </row>
    <row r="1174" spans="5:5" x14ac:dyDescent="0.3">
      <c r="E1174" s="112"/>
    </row>
    <row r="1175" spans="5:5" x14ac:dyDescent="0.3">
      <c r="E1175" s="112"/>
    </row>
    <row r="1176" spans="5:5" x14ac:dyDescent="0.3">
      <c r="E1176" s="112"/>
    </row>
    <row r="1177" spans="5:5" x14ac:dyDescent="0.3">
      <c r="E1177" s="112"/>
    </row>
    <row r="1178" spans="5:5" x14ac:dyDescent="0.3">
      <c r="E1178" s="112"/>
    </row>
    <row r="1179" spans="5:5" x14ac:dyDescent="0.3">
      <c r="E1179" s="112"/>
    </row>
    <row r="1180" spans="5:5" x14ac:dyDescent="0.3">
      <c r="E1180" s="112"/>
    </row>
    <row r="1181" spans="5:5" x14ac:dyDescent="0.3">
      <c r="E1181" s="112"/>
    </row>
    <row r="1182" spans="5:5" x14ac:dyDescent="0.3">
      <c r="E1182" s="112"/>
    </row>
    <row r="1183" spans="5:5" x14ac:dyDescent="0.3">
      <c r="E1183" s="112"/>
    </row>
    <row r="1184" spans="5:5" x14ac:dyDescent="0.3">
      <c r="E1184" s="112"/>
    </row>
    <row r="1185" spans="5:5" x14ac:dyDescent="0.3">
      <c r="E1185" s="112"/>
    </row>
    <row r="1186" spans="5:5" x14ac:dyDescent="0.3">
      <c r="E1186" s="112"/>
    </row>
    <row r="1187" spans="5:5" x14ac:dyDescent="0.3">
      <c r="E1187" s="112"/>
    </row>
    <row r="1188" spans="5:5" x14ac:dyDescent="0.3">
      <c r="E1188" s="112"/>
    </row>
    <row r="1189" spans="5:5" x14ac:dyDescent="0.3">
      <c r="E1189" s="112"/>
    </row>
    <row r="1190" spans="5:5" x14ac:dyDescent="0.3">
      <c r="E1190" s="112"/>
    </row>
    <row r="1191" spans="5:5" x14ac:dyDescent="0.3">
      <c r="E1191" s="112"/>
    </row>
    <row r="1192" spans="5:5" x14ac:dyDescent="0.3">
      <c r="E1192" s="112"/>
    </row>
    <row r="1193" spans="5:5" x14ac:dyDescent="0.3">
      <c r="E1193" s="112"/>
    </row>
    <row r="1194" spans="5:5" x14ac:dyDescent="0.3">
      <c r="E1194" s="112"/>
    </row>
    <row r="1195" spans="5:5" x14ac:dyDescent="0.3">
      <c r="E1195" s="112"/>
    </row>
    <row r="1196" spans="5:5" x14ac:dyDescent="0.3">
      <c r="E1196" s="112"/>
    </row>
    <row r="1197" spans="5:5" x14ac:dyDescent="0.3">
      <c r="E1197" s="112"/>
    </row>
    <row r="1198" spans="5:5" x14ac:dyDescent="0.3">
      <c r="E1198" s="112"/>
    </row>
    <row r="1199" spans="5:5" x14ac:dyDescent="0.3">
      <c r="E1199" s="112"/>
    </row>
    <row r="1200" spans="5:5" x14ac:dyDescent="0.3">
      <c r="E1200" s="112"/>
    </row>
    <row r="1201" spans="5:5" x14ac:dyDescent="0.3">
      <c r="E1201" s="112"/>
    </row>
    <row r="1202" spans="5:5" x14ac:dyDescent="0.3">
      <c r="E1202" s="112"/>
    </row>
    <row r="1203" spans="5:5" x14ac:dyDescent="0.3">
      <c r="E1203" s="112"/>
    </row>
    <row r="1204" spans="5:5" x14ac:dyDescent="0.3">
      <c r="E1204" s="112"/>
    </row>
    <row r="1205" spans="5:5" x14ac:dyDescent="0.3">
      <c r="E1205" s="112"/>
    </row>
    <row r="1206" spans="5:5" x14ac:dyDescent="0.3">
      <c r="E1206" s="112"/>
    </row>
    <row r="1207" spans="5:5" x14ac:dyDescent="0.3">
      <c r="E1207" s="112"/>
    </row>
    <row r="1208" spans="5:5" x14ac:dyDescent="0.3">
      <c r="E1208" s="112"/>
    </row>
    <row r="1209" spans="5:5" x14ac:dyDescent="0.3">
      <c r="E1209" s="112"/>
    </row>
    <row r="1210" spans="5:5" x14ac:dyDescent="0.3">
      <c r="E1210" s="112"/>
    </row>
    <row r="1211" spans="5:5" x14ac:dyDescent="0.3">
      <c r="E1211" s="112"/>
    </row>
    <row r="1212" spans="5:5" x14ac:dyDescent="0.3">
      <c r="E1212" s="112"/>
    </row>
    <row r="1213" spans="5:5" x14ac:dyDescent="0.3">
      <c r="E1213" s="112"/>
    </row>
    <row r="1214" spans="5:5" x14ac:dyDescent="0.3">
      <c r="E1214" s="112"/>
    </row>
    <row r="1215" spans="5:5" x14ac:dyDescent="0.3">
      <c r="E1215" s="112"/>
    </row>
    <row r="1216" spans="5:5" x14ac:dyDescent="0.3">
      <c r="E1216" s="112"/>
    </row>
    <row r="1217" spans="5:5" x14ac:dyDescent="0.3">
      <c r="E1217" s="112"/>
    </row>
    <row r="1218" spans="5:5" x14ac:dyDescent="0.3">
      <c r="E1218" s="112"/>
    </row>
    <row r="1219" spans="5:5" x14ac:dyDescent="0.3">
      <c r="E1219" s="112"/>
    </row>
    <row r="1220" spans="5:5" x14ac:dyDescent="0.3">
      <c r="E1220" s="112"/>
    </row>
    <row r="1221" spans="5:5" x14ac:dyDescent="0.3">
      <c r="E1221" s="112"/>
    </row>
    <row r="1222" spans="5:5" x14ac:dyDescent="0.3">
      <c r="E1222" s="112"/>
    </row>
    <row r="1223" spans="5:5" x14ac:dyDescent="0.3">
      <c r="E1223" s="112"/>
    </row>
    <row r="1224" spans="5:5" x14ac:dyDescent="0.3">
      <c r="E1224" s="112"/>
    </row>
    <row r="1225" spans="5:5" x14ac:dyDescent="0.3">
      <c r="E1225" s="112"/>
    </row>
    <row r="1226" spans="5:5" x14ac:dyDescent="0.3">
      <c r="E1226" s="112"/>
    </row>
    <row r="1227" spans="5:5" x14ac:dyDescent="0.3">
      <c r="E1227" s="112"/>
    </row>
    <row r="1228" spans="5:5" x14ac:dyDescent="0.3">
      <c r="E1228" s="112"/>
    </row>
    <row r="1229" spans="5:5" x14ac:dyDescent="0.3">
      <c r="E1229" s="112"/>
    </row>
    <row r="1230" spans="5:5" x14ac:dyDescent="0.3">
      <c r="E1230" s="112"/>
    </row>
    <row r="1231" spans="5:5" x14ac:dyDescent="0.3">
      <c r="E1231" s="112"/>
    </row>
    <row r="1232" spans="5:5" x14ac:dyDescent="0.3">
      <c r="E1232" s="112"/>
    </row>
    <row r="1233" spans="5:5" x14ac:dyDescent="0.3">
      <c r="E1233" s="112"/>
    </row>
    <row r="1234" spans="5:5" x14ac:dyDescent="0.3">
      <c r="E1234" s="112"/>
    </row>
    <row r="1235" spans="5:5" x14ac:dyDescent="0.3">
      <c r="E1235" s="112"/>
    </row>
    <row r="1236" spans="5:5" x14ac:dyDescent="0.3">
      <c r="E1236" s="112"/>
    </row>
    <row r="1237" spans="5:5" x14ac:dyDescent="0.3">
      <c r="E1237" s="112"/>
    </row>
    <row r="1238" spans="5:5" x14ac:dyDescent="0.3">
      <c r="E1238" s="112"/>
    </row>
    <row r="1239" spans="5:5" x14ac:dyDescent="0.3">
      <c r="E1239" s="112"/>
    </row>
    <row r="1240" spans="5:5" x14ac:dyDescent="0.3">
      <c r="E1240" s="112"/>
    </row>
    <row r="1241" spans="5:5" x14ac:dyDescent="0.3">
      <c r="E1241" s="112"/>
    </row>
    <row r="1242" spans="5:5" x14ac:dyDescent="0.3">
      <c r="E1242" s="112"/>
    </row>
    <row r="1243" spans="5:5" x14ac:dyDescent="0.3">
      <c r="E1243" s="112"/>
    </row>
    <row r="1244" spans="5:5" x14ac:dyDescent="0.3">
      <c r="E1244" s="112"/>
    </row>
    <row r="1245" spans="5:5" x14ac:dyDescent="0.3">
      <c r="E1245" s="112"/>
    </row>
    <row r="1246" spans="5:5" x14ac:dyDescent="0.3">
      <c r="E1246" s="112"/>
    </row>
    <row r="1247" spans="5:5" x14ac:dyDescent="0.3">
      <c r="E1247" s="112"/>
    </row>
    <row r="1248" spans="5:5" x14ac:dyDescent="0.3">
      <c r="E1248" s="112"/>
    </row>
    <row r="1249" spans="5:5" x14ac:dyDescent="0.3">
      <c r="E1249" s="112"/>
    </row>
    <row r="1250" spans="5:5" x14ac:dyDescent="0.3">
      <c r="E1250" s="112"/>
    </row>
    <row r="1251" spans="5:5" x14ac:dyDescent="0.3">
      <c r="E1251" s="112"/>
    </row>
    <row r="1252" spans="5:5" x14ac:dyDescent="0.3">
      <c r="E1252" s="112"/>
    </row>
    <row r="1253" spans="5:5" x14ac:dyDescent="0.3">
      <c r="E1253" s="112"/>
    </row>
    <row r="1254" spans="5:5" x14ac:dyDescent="0.3">
      <c r="E1254" s="112"/>
    </row>
    <row r="1255" spans="5:5" x14ac:dyDescent="0.3">
      <c r="E1255" s="112"/>
    </row>
    <row r="1256" spans="5:5" x14ac:dyDescent="0.3">
      <c r="E1256" s="112"/>
    </row>
    <row r="1257" spans="5:5" x14ac:dyDescent="0.3">
      <c r="E1257" s="112"/>
    </row>
    <row r="1258" spans="5:5" x14ac:dyDescent="0.3">
      <c r="E1258" s="112"/>
    </row>
    <row r="1259" spans="5:5" x14ac:dyDescent="0.3">
      <c r="E1259" s="112"/>
    </row>
    <row r="1260" spans="5:5" x14ac:dyDescent="0.3">
      <c r="E1260" s="112"/>
    </row>
    <row r="1261" spans="5:5" x14ac:dyDescent="0.3">
      <c r="E1261" s="112"/>
    </row>
    <row r="1262" spans="5:5" x14ac:dyDescent="0.3">
      <c r="E1262" s="112"/>
    </row>
    <row r="1263" spans="5:5" x14ac:dyDescent="0.3">
      <c r="E1263" s="112"/>
    </row>
    <row r="1264" spans="5:5" x14ac:dyDescent="0.3">
      <c r="E1264" s="112"/>
    </row>
    <row r="1265" spans="5:5" x14ac:dyDescent="0.3">
      <c r="E1265" s="112"/>
    </row>
    <row r="1266" spans="5:5" x14ac:dyDescent="0.3">
      <c r="E1266" s="112"/>
    </row>
    <row r="1267" spans="5:5" x14ac:dyDescent="0.3">
      <c r="E1267" s="112"/>
    </row>
    <row r="1268" spans="5:5" x14ac:dyDescent="0.3">
      <c r="E1268" s="112"/>
    </row>
    <row r="1269" spans="5:5" x14ac:dyDescent="0.3">
      <c r="E1269" s="112"/>
    </row>
    <row r="1270" spans="5:5" x14ac:dyDescent="0.3">
      <c r="E1270" s="112"/>
    </row>
    <row r="1271" spans="5:5" x14ac:dyDescent="0.3">
      <c r="E1271" s="112"/>
    </row>
    <row r="1272" spans="5:5" x14ac:dyDescent="0.3">
      <c r="E1272" s="112"/>
    </row>
    <row r="1273" spans="5:5" x14ac:dyDescent="0.3">
      <c r="E1273" s="112"/>
    </row>
    <row r="1274" spans="5:5" x14ac:dyDescent="0.3">
      <c r="E1274" s="112"/>
    </row>
    <row r="1275" spans="5:5" x14ac:dyDescent="0.3">
      <c r="E1275" s="112"/>
    </row>
    <row r="1276" spans="5:5" x14ac:dyDescent="0.3">
      <c r="E1276" s="112"/>
    </row>
    <row r="1277" spans="5:5" x14ac:dyDescent="0.3">
      <c r="E1277" s="112"/>
    </row>
    <row r="1278" spans="5:5" x14ac:dyDescent="0.3">
      <c r="E1278" s="112"/>
    </row>
    <row r="1279" spans="5:5" x14ac:dyDescent="0.3">
      <c r="E1279" s="112"/>
    </row>
    <row r="1280" spans="5:5" x14ac:dyDescent="0.3">
      <c r="E1280" s="112"/>
    </row>
    <row r="1281" spans="5:5" x14ac:dyDescent="0.3">
      <c r="E1281" s="112"/>
    </row>
    <row r="1282" spans="5:5" x14ac:dyDescent="0.3">
      <c r="E1282" s="112"/>
    </row>
    <row r="1283" spans="5:5" x14ac:dyDescent="0.3">
      <c r="E1283" s="112"/>
    </row>
    <row r="1284" spans="5:5" x14ac:dyDescent="0.3">
      <c r="E1284" s="112"/>
    </row>
    <row r="1285" spans="5:5" x14ac:dyDescent="0.3">
      <c r="E1285" s="112"/>
    </row>
    <row r="1286" spans="5:5" x14ac:dyDescent="0.3">
      <c r="E1286" s="112"/>
    </row>
    <row r="1287" spans="5:5" x14ac:dyDescent="0.3">
      <c r="E1287" s="112"/>
    </row>
    <row r="1288" spans="5:5" x14ac:dyDescent="0.3">
      <c r="E1288" s="112"/>
    </row>
    <row r="1289" spans="5:5" x14ac:dyDescent="0.3">
      <c r="E1289" s="112"/>
    </row>
    <row r="1290" spans="5:5" x14ac:dyDescent="0.3">
      <c r="E1290" s="112"/>
    </row>
    <row r="1291" spans="5:5" x14ac:dyDescent="0.3">
      <c r="E1291" s="112"/>
    </row>
    <row r="1292" spans="5:5" x14ac:dyDescent="0.3">
      <c r="E1292" s="112"/>
    </row>
    <row r="1293" spans="5:5" x14ac:dyDescent="0.3">
      <c r="E1293" s="112"/>
    </row>
    <row r="1294" spans="5:5" x14ac:dyDescent="0.3">
      <c r="E1294" s="112"/>
    </row>
    <row r="1295" spans="5:5" x14ac:dyDescent="0.3">
      <c r="E1295" s="112"/>
    </row>
    <row r="1296" spans="5:5" x14ac:dyDescent="0.3">
      <c r="E1296" s="112"/>
    </row>
    <row r="1297" spans="5:5" x14ac:dyDescent="0.3">
      <c r="E1297" s="112"/>
    </row>
    <row r="1298" spans="5:5" x14ac:dyDescent="0.3">
      <c r="E1298" s="112"/>
    </row>
    <row r="1299" spans="5:5" x14ac:dyDescent="0.3">
      <c r="E1299" s="112"/>
    </row>
    <row r="1300" spans="5:5" x14ac:dyDescent="0.3">
      <c r="E1300" s="112"/>
    </row>
    <row r="1301" spans="5:5" x14ac:dyDescent="0.3">
      <c r="E1301" s="112"/>
    </row>
    <row r="1302" spans="5:5" x14ac:dyDescent="0.3">
      <c r="E1302" s="112"/>
    </row>
    <row r="1303" spans="5:5" x14ac:dyDescent="0.3">
      <c r="E1303" s="112"/>
    </row>
    <row r="1304" spans="5:5" x14ac:dyDescent="0.3">
      <c r="E1304" s="112"/>
    </row>
    <row r="1305" spans="5:5" x14ac:dyDescent="0.3">
      <c r="E1305" s="112"/>
    </row>
    <row r="1306" spans="5:5" x14ac:dyDescent="0.3">
      <c r="E1306" s="112"/>
    </row>
    <row r="1307" spans="5:5" x14ac:dyDescent="0.3">
      <c r="E1307" s="112"/>
    </row>
    <row r="1308" spans="5:5" x14ac:dyDescent="0.3">
      <c r="E1308" s="112"/>
    </row>
    <row r="1309" spans="5:5" x14ac:dyDescent="0.3">
      <c r="E1309" s="112"/>
    </row>
    <row r="1310" spans="5:5" x14ac:dyDescent="0.3">
      <c r="E1310" s="112"/>
    </row>
    <row r="1311" spans="5:5" x14ac:dyDescent="0.3">
      <c r="E1311" s="112"/>
    </row>
    <row r="1312" spans="5:5" x14ac:dyDescent="0.3">
      <c r="E1312" s="112"/>
    </row>
    <row r="1313" spans="5:5" x14ac:dyDescent="0.3">
      <c r="E1313" s="112"/>
    </row>
    <row r="1314" spans="5:5" x14ac:dyDescent="0.3">
      <c r="E1314" s="112"/>
    </row>
    <row r="1315" spans="5:5" x14ac:dyDescent="0.3">
      <c r="E1315" s="112"/>
    </row>
    <row r="1316" spans="5:5" x14ac:dyDescent="0.3">
      <c r="E1316" s="112"/>
    </row>
    <row r="1317" spans="5:5" x14ac:dyDescent="0.3">
      <c r="E1317" s="112"/>
    </row>
    <row r="1318" spans="5:5" x14ac:dyDescent="0.3">
      <c r="E1318" s="112"/>
    </row>
    <row r="1319" spans="5:5" x14ac:dyDescent="0.3">
      <c r="E1319" s="112"/>
    </row>
    <row r="1320" spans="5:5" x14ac:dyDescent="0.3">
      <c r="E1320" s="112"/>
    </row>
    <row r="1321" spans="5:5" x14ac:dyDescent="0.3">
      <c r="E1321" s="112"/>
    </row>
    <row r="1322" spans="5:5" x14ac:dyDescent="0.3">
      <c r="E1322" s="112"/>
    </row>
    <row r="1323" spans="5:5" x14ac:dyDescent="0.3">
      <c r="E1323" s="112"/>
    </row>
    <row r="1324" spans="5:5" x14ac:dyDescent="0.3">
      <c r="E1324" s="112"/>
    </row>
    <row r="1325" spans="5:5" x14ac:dyDescent="0.3">
      <c r="E1325" s="112"/>
    </row>
    <row r="1326" spans="5:5" x14ac:dyDescent="0.3">
      <c r="E1326" s="112"/>
    </row>
    <row r="1327" spans="5:5" x14ac:dyDescent="0.3">
      <c r="E1327" s="112"/>
    </row>
    <row r="1328" spans="5:5" x14ac:dyDescent="0.3">
      <c r="E1328" s="112"/>
    </row>
    <row r="1329" spans="5:5" x14ac:dyDescent="0.3">
      <c r="E1329" s="112"/>
    </row>
    <row r="1330" spans="5:5" x14ac:dyDescent="0.3">
      <c r="E1330" s="112"/>
    </row>
    <row r="1331" spans="5:5" x14ac:dyDescent="0.3">
      <c r="E1331" s="112"/>
    </row>
    <row r="1332" spans="5:5" x14ac:dyDescent="0.3">
      <c r="E1332" s="112"/>
    </row>
    <row r="1333" spans="5:5" x14ac:dyDescent="0.3">
      <c r="E1333" s="112"/>
    </row>
    <row r="1334" spans="5:5" x14ac:dyDescent="0.3">
      <c r="E1334" s="112"/>
    </row>
    <row r="1335" spans="5:5" x14ac:dyDescent="0.3">
      <c r="E1335" s="112"/>
    </row>
    <row r="1336" spans="5:5" x14ac:dyDescent="0.3">
      <c r="E1336" s="112"/>
    </row>
    <row r="1337" spans="5:5" x14ac:dyDescent="0.3">
      <c r="E1337" s="112"/>
    </row>
    <row r="1338" spans="5:5" x14ac:dyDescent="0.3">
      <c r="E1338" s="112"/>
    </row>
    <row r="1339" spans="5:5" x14ac:dyDescent="0.3">
      <c r="E1339" s="112"/>
    </row>
    <row r="1340" spans="5:5" x14ac:dyDescent="0.3">
      <c r="E1340" s="112"/>
    </row>
    <row r="1341" spans="5:5" x14ac:dyDescent="0.3">
      <c r="E1341" s="112"/>
    </row>
    <row r="1342" spans="5:5" x14ac:dyDescent="0.3">
      <c r="E1342" s="112"/>
    </row>
    <row r="1343" spans="5:5" x14ac:dyDescent="0.3">
      <c r="E1343" s="112"/>
    </row>
    <row r="1344" spans="5:5" x14ac:dyDescent="0.3">
      <c r="E1344" s="112"/>
    </row>
    <row r="1345" spans="5:5" x14ac:dyDescent="0.3">
      <c r="E1345" s="112"/>
    </row>
    <row r="1346" spans="5:5" x14ac:dyDescent="0.3">
      <c r="E1346" s="112"/>
    </row>
    <row r="1347" spans="5:5" x14ac:dyDescent="0.3">
      <c r="E1347" s="112"/>
    </row>
    <row r="1348" spans="5:5" x14ac:dyDescent="0.3">
      <c r="E1348" s="112"/>
    </row>
    <row r="1349" spans="5:5" x14ac:dyDescent="0.3">
      <c r="E1349" s="112"/>
    </row>
    <row r="1350" spans="5:5" x14ac:dyDescent="0.3">
      <c r="E1350" s="112"/>
    </row>
    <row r="1351" spans="5:5" x14ac:dyDescent="0.3">
      <c r="E1351" s="112"/>
    </row>
    <row r="1352" spans="5:5" x14ac:dyDescent="0.3">
      <c r="E1352" s="112"/>
    </row>
    <row r="1353" spans="5:5" x14ac:dyDescent="0.3">
      <c r="E1353" s="112"/>
    </row>
    <row r="1354" spans="5:5" x14ac:dyDescent="0.3">
      <c r="E1354" s="112"/>
    </row>
    <row r="1355" spans="5:5" x14ac:dyDescent="0.3">
      <c r="E1355" s="112"/>
    </row>
    <row r="1356" spans="5:5" x14ac:dyDescent="0.3">
      <c r="E1356" s="112"/>
    </row>
    <row r="1357" spans="5:5" x14ac:dyDescent="0.3">
      <c r="E1357" s="112"/>
    </row>
    <row r="1358" spans="5:5" x14ac:dyDescent="0.3">
      <c r="E1358" s="112"/>
    </row>
    <row r="1359" spans="5:5" x14ac:dyDescent="0.3">
      <c r="E1359" s="112"/>
    </row>
    <row r="1360" spans="5:5" x14ac:dyDescent="0.3">
      <c r="E1360" s="112"/>
    </row>
    <row r="1361" spans="5:5" x14ac:dyDescent="0.3">
      <c r="E1361" s="112"/>
    </row>
    <row r="1362" spans="5:5" x14ac:dyDescent="0.3">
      <c r="E1362" s="112"/>
    </row>
    <row r="1363" spans="5:5" x14ac:dyDescent="0.3">
      <c r="E1363" s="112"/>
    </row>
    <row r="1364" spans="5:5" x14ac:dyDescent="0.3">
      <c r="E1364" s="112"/>
    </row>
    <row r="1365" spans="5:5" x14ac:dyDescent="0.3">
      <c r="E1365" s="112"/>
    </row>
    <row r="1366" spans="5:5" x14ac:dyDescent="0.3">
      <c r="E1366" s="112"/>
    </row>
    <row r="1367" spans="5:5" x14ac:dyDescent="0.3">
      <c r="E1367" s="112"/>
    </row>
    <row r="1368" spans="5:5" x14ac:dyDescent="0.3">
      <c r="E1368" s="112"/>
    </row>
    <row r="1369" spans="5:5" x14ac:dyDescent="0.3">
      <c r="E1369" s="112"/>
    </row>
    <row r="1370" spans="5:5" x14ac:dyDescent="0.3">
      <c r="E1370" s="112"/>
    </row>
    <row r="1371" spans="5:5" x14ac:dyDescent="0.3">
      <c r="E1371" s="112"/>
    </row>
    <row r="1372" spans="5:5" x14ac:dyDescent="0.3">
      <c r="E1372" s="112"/>
    </row>
    <row r="1373" spans="5:5" x14ac:dyDescent="0.3">
      <c r="E1373" s="112"/>
    </row>
    <row r="1374" spans="5:5" x14ac:dyDescent="0.3">
      <c r="E1374" s="112"/>
    </row>
    <row r="1375" spans="5:5" x14ac:dyDescent="0.3">
      <c r="E1375" s="112"/>
    </row>
    <row r="1376" spans="5:5" x14ac:dyDescent="0.3">
      <c r="E1376" s="112"/>
    </row>
    <row r="1377" spans="5:5" x14ac:dyDescent="0.3">
      <c r="E1377" s="112"/>
    </row>
    <row r="1378" spans="5:5" x14ac:dyDescent="0.3">
      <c r="E1378" s="112"/>
    </row>
    <row r="1379" spans="5:5" x14ac:dyDescent="0.3">
      <c r="E1379" s="112"/>
    </row>
    <row r="1380" spans="5:5" x14ac:dyDescent="0.3">
      <c r="E1380" s="112"/>
    </row>
    <row r="1381" spans="5:5" x14ac:dyDescent="0.3">
      <c r="E1381" s="112"/>
    </row>
    <row r="1382" spans="5:5" x14ac:dyDescent="0.3">
      <c r="E1382" s="112"/>
    </row>
    <row r="1383" spans="5:5" x14ac:dyDescent="0.3">
      <c r="E1383" s="112"/>
    </row>
    <row r="1384" spans="5:5" x14ac:dyDescent="0.3">
      <c r="E1384" s="112"/>
    </row>
    <row r="1385" spans="5:5" x14ac:dyDescent="0.3">
      <c r="E1385" s="112"/>
    </row>
    <row r="1386" spans="5:5" x14ac:dyDescent="0.3">
      <c r="E1386" s="112"/>
    </row>
    <row r="1387" spans="5:5" x14ac:dyDescent="0.3">
      <c r="E1387" s="112"/>
    </row>
    <row r="1388" spans="5:5" x14ac:dyDescent="0.3">
      <c r="E1388" s="112"/>
    </row>
    <row r="1389" spans="5:5" x14ac:dyDescent="0.3">
      <c r="E1389" s="112"/>
    </row>
    <row r="1390" spans="5:5" x14ac:dyDescent="0.3">
      <c r="E1390" s="112"/>
    </row>
    <row r="1391" spans="5:5" x14ac:dyDescent="0.3">
      <c r="E1391" s="112"/>
    </row>
    <row r="1392" spans="5:5" x14ac:dyDescent="0.3">
      <c r="E1392" s="112"/>
    </row>
    <row r="1393" spans="5:5" x14ac:dyDescent="0.3">
      <c r="E1393" s="112"/>
    </row>
    <row r="1394" spans="5:5" x14ac:dyDescent="0.3">
      <c r="E1394" s="112"/>
    </row>
    <row r="1395" spans="5:5" x14ac:dyDescent="0.3">
      <c r="E1395" s="112"/>
    </row>
    <row r="1396" spans="5:5" x14ac:dyDescent="0.3">
      <c r="E1396" s="112"/>
    </row>
    <row r="1397" spans="5:5" x14ac:dyDescent="0.3">
      <c r="E1397" s="112"/>
    </row>
    <row r="1398" spans="5:5" x14ac:dyDescent="0.3">
      <c r="E1398" s="112"/>
    </row>
    <row r="1399" spans="5:5" x14ac:dyDescent="0.3">
      <c r="E1399" s="112"/>
    </row>
    <row r="1400" spans="5:5" x14ac:dyDescent="0.3">
      <c r="E1400" s="112"/>
    </row>
    <row r="1401" spans="5:5" x14ac:dyDescent="0.3">
      <c r="E1401" s="112"/>
    </row>
    <row r="1402" spans="5:5" x14ac:dyDescent="0.3">
      <c r="E1402" s="112"/>
    </row>
    <row r="1403" spans="5:5" x14ac:dyDescent="0.3">
      <c r="E1403" s="112"/>
    </row>
    <row r="1404" spans="5:5" x14ac:dyDescent="0.3">
      <c r="E1404" s="112"/>
    </row>
    <row r="1405" spans="5:5" x14ac:dyDescent="0.3">
      <c r="E1405" s="112"/>
    </row>
    <row r="1406" spans="5:5" x14ac:dyDescent="0.3">
      <c r="E1406" s="112"/>
    </row>
    <row r="1407" spans="5:5" x14ac:dyDescent="0.3">
      <c r="E1407" s="112"/>
    </row>
    <row r="1408" spans="5:5" x14ac:dyDescent="0.3">
      <c r="E1408" s="112"/>
    </row>
    <row r="1409" spans="5:5" x14ac:dyDescent="0.3">
      <c r="E1409" s="112"/>
    </row>
    <row r="1410" spans="5:5" x14ac:dyDescent="0.3">
      <c r="E1410" s="112"/>
    </row>
    <row r="1411" spans="5:5" x14ac:dyDescent="0.3">
      <c r="E1411" s="112"/>
    </row>
    <row r="1412" spans="5:5" x14ac:dyDescent="0.3">
      <c r="E1412" s="112"/>
    </row>
    <row r="1413" spans="5:5" x14ac:dyDescent="0.3">
      <c r="E1413" s="112"/>
    </row>
    <row r="1414" spans="5:5" x14ac:dyDescent="0.3">
      <c r="E1414" s="112"/>
    </row>
    <row r="1415" spans="5:5" x14ac:dyDescent="0.3">
      <c r="E1415" s="112"/>
    </row>
    <row r="1416" spans="5:5" x14ac:dyDescent="0.3">
      <c r="E1416" s="112"/>
    </row>
    <row r="1417" spans="5:5" x14ac:dyDescent="0.3">
      <c r="E1417" s="112"/>
    </row>
    <row r="1418" spans="5:5" x14ac:dyDescent="0.3">
      <c r="E1418" s="112"/>
    </row>
  </sheetData>
  <mergeCells count="12">
    <mergeCell ref="B21:B25"/>
    <mergeCell ref="A21:A25"/>
    <mergeCell ref="A1:B1"/>
    <mergeCell ref="B2:B5"/>
    <mergeCell ref="A19:A20"/>
    <mergeCell ref="B19:B20"/>
    <mergeCell ref="B17:B18"/>
    <mergeCell ref="B6:B8"/>
    <mergeCell ref="A2:A8"/>
    <mergeCell ref="B9:B11"/>
    <mergeCell ref="B12:B16"/>
    <mergeCell ref="A9:A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AE175"/>
  <sheetViews>
    <sheetView tabSelected="1" zoomScaleNormal="100" workbookViewId="0">
      <pane ySplit="2" topLeftCell="A17" activePane="bottomLeft" state="frozen"/>
      <selection pane="bottomLeft" activeCell="F23" sqref="F23"/>
    </sheetView>
  </sheetViews>
  <sheetFormatPr baseColWidth="10" defaultColWidth="11.33203125" defaultRowHeight="13.8" x14ac:dyDescent="0.25"/>
  <cols>
    <col min="1" max="1" width="33.44140625" style="17" customWidth="1"/>
    <col min="2" max="2" width="125" style="13" customWidth="1"/>
    <col min="3" max="3" width="7.33203125" style="18" customWidth="1"/>
    <col min="4" max="4" width="9" style="13" customWidth="1"/>
    <col min="5" max="5" width="3.33203125" style="13" customWidth="1"/>
    <col min="6" max="6" width="10.6640625" style="18" customWidth="1"/>
    <col min="7" max="7" width="11.5546875" style="18" customWidth="1"/>
    <col min="8" max="8" width="9.44140625" style="18" customWidth="1"/>
    <col min="9" max="9" width="9.5546875" style="18" customWidth="1"/>
    <col min="10" max="10" width="10.33203125" style="27" customWidth="1"/>
    <col min="11" max="11" width="8.88671875" style="27" customWidth="1"/>
    <col min="12" max="12" width="9.44140625" style="27" customWidth="1"/>
    <col min="13" max="13" width="10.6640625" style="27" customWidth="1"/>
    <col min="14" max="14" width="9.44140625" style="18" customWidth="1"/>
    <col min="15" max="17" width="10.6640625" style="18" customWidth="1"/>
    <col min="18" max="23" width="10.6640625" style="13" customWidth="1"/>
    <col min="24" max="16384" width="11.33203125" style="13"/>
  </cols>
  <sheetData>
    <row r="1" spans="1:31" ht="221.25" customHeight="1" x14ac:dyDescent="0.3">
      <c r="A1" s="33" t="s">
        <v>218</v>
      </c>
      <c r="B1" s="34" t="s">
        <v>219</v>
      </c>
      <c r="C1" s="35" t="s">
        <v>61</v>
      </c>
      <c r="D1" s="36" t="s">
        <v>40</v>
      </c>
      <c r="E1" s="37" t="s">
        <v>32</v>
      </c>
      <c r="F1" s="213" t="str">
        <f>Compétences!D2</f>
        <v>• Recueillir et organiser des données statistiques.</v>
      </c>
      <c r="G1" s="213" t="str">
        <f>Compétences!D3</f>
        <v>• Organiser des données statistiques en choisissant un mode de représentation adapté à l'aide des fonctions statistiques d'une calculatrice ou d'un tableur.
• Extraire des informations d’une représentation d’une série statistique.</v>
      </c>
      <c r="H1" s="213" t="str">
        <f>Compétences!D4</f>
        <v>• Comparer et interpréter des séries statistiques à l’aide d’indicateurs de position et de dispersion calculés avec les fonctions statistiques d'une calculatrice ou d'un tableur.</v>
      </c>
      <c r="I1" s="213" t="str">
        <f>Compétences!D5</f>
        <v>• Construire le diagramme en boite à moustaches associé à une série statistique avec ou sans TIC.
• Comparer et interpréter des diagrammes en boite à moustaches.</v>
      </c>
      <c r="J1" s="213"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K1" s="213" t="str">
        <f>Compétences!D7</f>
        <v>• Estimer la probabilité d'un événement à partir des fréquences.</v>
      </c>
      <c r="L1" s="213" t="str">
        <f>Compétences!D8</f>
        <v>• Calculer la probabilité d'un événement dans le cas d'une situation aléatoire simple.
• Faire preuve d'esprit critique face à une situation aléatoire simple.</v>
      </c>
      <c r="M1" s="213" t="str">
        <f>Compétences!D9</f>
        <v>• Traduire un problème par une équation ou une inéquation du premier degré à une inconnue.</v>
      </c>
      <c r="N1" s="213" t="str">
        <f>Compétences!D10</f>
        <v>• Résoudre algébriquement, graphiquement sans ou avec outils numériques (grapheur, solveur, tableur) :
- une équation du premier degré à une inconnue ;
- une inéquation du premier degré à une inconnue.</v>
      </c>
      <c r="O1" s="213" t="str">
        <f>Compétences!D11</f>
        <v>• Choisir et mettre en œuvre une méthode de résolution adaptée au problème.</v>
      </c>
      <c r="P1" s="213"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Q1" s="213" t="str">
        <f>Compétences!D13</f>
        <v>• Relier courbe représentative et tableau de variations d’une fonction.
• Déterminer graphiquement les extremums d’une fonction sur un intervalle.</v>
      </c>
      <c r="R1" s="213" t="str">
        <f>Compétences!D14</f>
        <v>• Exploiter l’équation y = ƒ(x) d’une courbe :
     - vérifier l’appartenance d’un point à une courbe ;
     - calculer les coordonnées d’un point de la courbe.</v>
      </c>
      <c r="S1" s="213"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T1" s="213"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U1" s="213" t="str">
        <f>Compétences!D17</f>
        <v>• Compléter une facture, un bon de commande, réaliser un devis en déterminant dans le cadre de situations professionnelles :
     - un prix ;
     - un cout ;
     - une marge ;
     - une taxe ;
     - une réduction commerciale (remise, rabais, ristourne) ;
     - un taux.</v>
      </c>
      <c r="V1" s="213" t="str">
        <f>Compétences!D18</f>
        <v>• Calculer le montant :
     - d’un intérêt simple ;
     - d’une valeur acquise.
• Déterminer graphiquement ou par le calcul :
     - un taux annuel de placement ;
     - la durée de placement (exprimée en jours, quinzaines, mois ou années) ;
     - le montant du capital placé.</v>
      </c>
      <c r="W1" s="213"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X1" s="213" t="str">
        <f>Compétences!D20</f>
        <v>• Déterminer les effets d’un agrandissement ou d’une réduction sur les longueurs, les aires et les volumes.</v>
      </c>
      <c r="Y1" s="213" t="str">
        <f>Compétences!D21</f>
        <v>• Analyser un problème.
• Décomposer un problème en sous-problèmes.</v>
      </c>
      <c r="Z1" s="213" t="str">
        <f>Compétences!D22</f>
        <v>• Repérer les enchainements logiques et les traduire en instructions conditionnelles et en boucles.</v>
      </c>
      <c r="AA1" s="213" t="str">
        <f>Compétences!D23</f>
        <v>• Choisir ou reconnaitre le type d’une variable.
• Réaliser un calcul à l’aide d’une ou de plusieurs variables.</v>
      </c>
      <c r="AB1" s="213" t="str">
        <f>Compétences!D24</f>
        <v>• Modifier ou compléter un algorithme ou un programme. 
• Concevoir un algorithme ou un programme simple pour résoudre un problème.</v>
      </c>
      <c r="AC1" s="213" t="str">
        <f>Compétences!D25</f>
        <v>• Comprendre et utiliser des fonctions. 
• Compléter la définition d’une fonction. 
• Structurer un programme en ayant recours à des fonctions pour résoudre un problème donné.</v>
      </c>
      <c r="AD1" s="219"/>
      <c r="AE1" s="219"/>
    </row>
    <row r="2" spans="1:31" ht="14.4" x14ac:dyDescent="0.3">
      <c r="A2" s="38" t="s">
        <v>31</v>
      </c>
      <c r="B2" s="39" t="s">
        <v>215</v>
      </c>
      <c r="C2" s="40"/>
      <c r="D2" s="40"/>
      <c r="E2" s="41"/>
      <c r="F2" s="74" t="str">
        <f>Compétences!C2</f>
        <v>SV1</v>
      </c>
      <c r="G2" s="74" t="str">
        <f>Compétences!C3</f>
        <v>SV2</v>
      </c>
      <c r="H2" s="74" t="str">
        <f>Compétences!C4</f>
        <v>SV3</v>
      </c>
      <c r="I2" s="74" t="str">
        <f>Compétences!C5</f>
        <v>SV4</v>
      </c>
      <c r="J2" s="74" t="str">
        <f>Compétences!C6</f>
        <v>FP1</v>
      </c>
      <c r="K2" s="74" t="str">
        <f>Compétences!C7</f>
        <v>FP2</v>
      </c>
      <c r="L2" s="74" t="str">
        <f>Compétences!C8</f>
        <v>FP3</v>
      </c>
      <c r="M2" s="74" t="str">
        <f>Compétences!C9</f>
        <v>AA1</v>
      </c>
      <c r="N2" s="74" t="str">
        <f>Compétences!C10</f>
        <v>AA2</v>
      </c>
      <c r="O2" s="74" t="str">
        <f>Compétences!C11</f>
        <v>AA3</v>
      </c>
      <c r="P2" s="74" t="str">
        <f>Compétences!C12</f>
        <v>F1</v>
      </c>
      <c r="Q2" s="74" t="str">
        <f>Compétences!C13</f>
        <v>F2</v>
      </c>
      <c r="R2" s="74" t="str">
        <f>Compétences!C14</f>
        <v>F3</v>
      </c>
      <c r="S2" s="74" t="str">
        <f>Compétences!C15</f>
        <v>F4</v>
      </c>
      <c r="T2" s="74" t="str">
        <f>Compétences!C16</f>
        <v>F5</v>
      </c>
      <c r="U2" s="74" t="str">
        <f>Compétences!C17</f>
        <v>CC1</v>
      </c>
      <c r="V2" s="74" t="str">
        <f>Compétences!C18</f>
        <v>CC2</v>
      </c>
      <c r="W2" s="74" t="str">
        <f>Compétences!C19</f>
        <v>G1</v>
      </c>
      <c r="X2" s="74" t="str">
        <f>Compétences!C20</f>
        <v>G2</v>
      </c>
      <c r="Y2" s="74" t="str">
        <f>Compétences!C21</f>
        <v>AP1</v>
      </c>
      <c r="Z2" s="74" t="str">
        <f>Compétences!C22</f>
        <v>AP2</v>
      </c>
      <c r="AA2" s="74" t="str">
        <f>Compétences!C23</f>
        <v>AP3</v>
      </c>
      <c r="AB2" s="74" t="str">
        <f>Compétences!C24</f>
        <v>AP4</v>
      </c>
      <c r="AC2" s="74" t="str">
        <f>Compétences!C25</f>
        <v>AP5</v>
      </c>
      <c r="AD2" s="220"/>
      <c r="AE2" s="220"/>
    </row>
    <row r="3" spans="1:31" ht="14.25" customHeight="1" x14ac:dyDescent="0.3">
      <c r="A3" s="321" t="s">
        <v>47</v>
      </c>
      <c r="B3" s="322"/>
      <c r="C3" s="322"/>
      <c r="D3" s="42"/>
      <c r="E3" s="43"/>
      <c r="F3" s="44">
        <f t="shared" ref="F3:W3" si="0">COUNTA(F4:F173)</f>
        <v>3</v>
      </c>
      <c r="G3" s="44">
        <f t="shared" si="0"/>
        <v>2</v>
      </c>
      <c r="H3" s="44">
        <f t="shared" si="0"/>
        <v>2</v>
      </c>
      <c r="I3" s="44">
        <f t="shared" si="0"/>
        <v>2</v>
      </c>
      <c r="J3" s="44">
        <f t="shared" si="0"/>
        <v>2</v>
      </c>
      <c r="K3" s="44">
        <f t="shared" si="0"/>
        <v>2</v>
      </c>
      <c r="L3" s="44">
        <f t="shared" si="0"/>
        <v>2</v>
      </c>
      <c r="M3" s="44">
        <f t="shared" si="0"/>
        <v>2</v>
      </c>
      <c r="N3" s="44">
        <f t="shared" si="0"/>
        <v>2</v>
      </c>
      <c r="O3" s="44">
        <f t="shared" si="0"/>
        <v>2</v>
      </c>
      <c r="P3" s="44">
        <f t="shared" si="0"/>
        <v>2</v>
      </c>
      <c r="Q3" s="44">
        <f t="shared" si="0"/>
        <v>2</v>
      </c>
      <c r="R3" s="44">
        <f t="shared" si="0"/>
        <v>1</v>
      </c>
      <c r="S3" s="44">
        <f t="shared" si="0"/>
        <v>2</v>
      </c>
      <c r="T3" s="44">
        <f t="shared" si="0"/>
        <v>2</v>
      </c>
      <c r="U3" s="44">
        <f t="shared" si="0"/>
        <v>1</v>
      </c>
      <c r="V3" s="44">
        <f t="shared" si="0"/>
        <v>2</v>
      </c>
      <c r="W3" s="44">
        <f t="shared" si="0"/>
        <v>1</v>
      </c>
      <c r="X3" s="44">
        <f t="shared" ref="X3:AC3" si="1">COUNTA(X4:X173)</f>
        <v>2</v>
      </c>
      <c r="Y3" s="44">
        <f t="shared" si="1"/>
        <v>2</v>
      </c>
      <c r="Z3" s="44">
        <f t="shared" si="1"/>
        <v>1</v>
      </c>
      <c r="AA3" s="44">
        <f t="shared" si="1"/>
        <v>2</v>
      </c>
      <c r="AB3" s="44">
        <f t="shared" si="1"/>
        <v>1</v>
      </c>
      <c r="AC3" s="44">
        <f t="shared" si="1"/>
        <v>1</v>
      </c>
    </row>
    <row r="4" spans="1:31" ht="15.75" customHeight="1" x14ac:dyDescent="0.3">
      <c r="A4" s="319" t="s">
        <v>227</v>
      </c>
      <c r="B4" s="120" t="s">
        <v>232</v>
      </c>
      <c r="C4" s="45"/>
      <c r="D4" s="50" t="s">
        <v>1</v>
      </c>
      <c r="E4" s="46">
        <f t="shared" ref="E4:E30" si="2">COUNTA(F4:W4)</f>
        <v>4</v>
      </c>
      <c r="F4" s="140" t="s">
        <v>114</v>
      </c>
      <c r="G4" s="140"/>
      <c r="H4" s="140" t="s">
        <v>114</v>
      </c>
      <c r="I4" s="140"/>
      <c r="J4" s="163"/>
      <c r="K4" s="163"/>
      <c r="L4" s="163"/>
      <c r="M4" s="163"/>
      <c r="N4" s="140"/>
      <c r="O4" s="140" t="s">
        <v>114</v>
      </c>
      <c r="P4" s="140"/>
      <c r="Q4" s="140"/>
      <c r="R4" s="140"/>
      <c r="S4" s="140"/>
      <c r="T4" s="140" t="s">
        <v>114</v>
      </c>
      <c r="U4" s="140"/>
      <c r="V4" s="140"/>
      <c r="W4" s="140"/>
      <c r="X4" s="140"/>
      <c r="Y4" s="15"/>
      <c r="Z4" s="15"/>
      <c r="AA4" s="15"/>
      <c r="AB4" s="15"/>
      <c r="AC4" s="15"/>
    </row>
    <row r="5" spans="1:31" ht="15.75" customHeight="1" x14ac:dyDescent="0.3">
      <c r="A5" s="319"/>
      <c r="B5" s="132"/>
      <c r="C5" s="45"/>
      <c r="D5" s="118"/>
      <c r="E5" s="46">
        <f t="shared" si="2"/>
        <v>0</v>
      </c>
      <c r="F5" s="140"/>
      <c r="G5" s="140"/>
      <c r="H5" s="140"/>
      <c r="I5" s="140"/>
      <c r="J5" s="163"/>
      <c r="K5" s="163"/>
      <c r="L5" s="140"/>
      <c r="M5" s="140"/>
      <c r="N5" s="140"/>
      <c r="O5" s="140"/>
      <c r="P5" s="140"/>
      <c r="Q5" s="140"/>
      <c r="R5" s="140"/>
      <c r="S5" s="140"/>
      <c r="T5" s="140"/>
      <c r="U5" s="140"/>
      <c r="V5" s="140"/>
      <c r="W5" s="140"/>
      <c r="X5" s="140"/>
      <c r="Y5" s="15"/>
      <c r="Z5" s="15"/>
      <c r="AA5" s="15"/>
      <c r="AB5" s="15"/>
      <c r="AC5" s="15"/>
    </row>
    <row r="6" spans="1:31" ht="15.75" customHeight="1" x14ac:dyDescent="0.3">
      <c r="A6" s="319"/>
      <c r="B6" s="132"/>
      <c r="C6" s="12"/>
      <c r="D6" s="118"/>
      <c r="E6" s="46">
        <f t="shared" si="2"/>
        <v>0</v>
      </c>
      <c r="F6" s="140"/>
      <c r="G6" s="140"/>
      <c r="H6" s="140"/>
      <c r="I6" s="140"/>
      <c r="J6" s="163"/>
      <c r="K6" s="163"/>
      <c r="L6" s="140"/>
      <c r="M6" s="140"/>
      <c r="N6" s="140"/>
      <c r="O6" s="140"/>
      <c r="P6" s="140"/>
      <c r="Q6" s="140"/>
      <c r="R6" s="140"/>
      <c r="S6" s="140"/>
      <c r="T6" s="140"/>
      <c r="U6" s="140"/>
      <c r="V6" s="140"/>
      <c r="W6" s="140"/>
      <c r="X6" s="140"/>
      <c r="Y6" s="140"/>
      <c r="Z6" s="140"/>
      <c r="AA6" s="140"/>
      <c r="AB6" s="140"/>
      <c r="AC6" s="140"/>
    </row>
    <row r="7" spans="1:31" ht="15.75" customHeight="1" x14ac:dyDescent="0.3">
      <c r="A7" s="319"/>
      <c r="B7" s="133"/>
      <c r="C7" s="45"/>
      <c r="D7" s="118"/>
      <c r="E7" s="46">
        <f t="shared" si="2"/>
        <v>0</v>
      </c>
      <c r="F7" s="140"/>
      <c r="G7" s="140"/>
      <c r="H7" s="163"/>
      <c r="I7" s="163"/>
      <c r="J7" s="163"/>
      <c r="K7" s="163"/>
      <c r="L7" s="163"/>
      <c r="M7" s="163"/>
      <c r="N7" s="140"/>
      <c r="O7" s="140"/>
      <c r="P7" s="140"/>
      <c r="Q7" s="140"/>
      <c r="R7" s="163"/>
      <c r="S7" s="163"/>
      <c r="T7" s="163"/>
      <c r="U7" s="140"/>
      <c r="V7" s="140"/>
      <c r="W7" s="140"/>
      <c r="X7" s="140"/>
      <c r="Y7" s="140"/>
      <c r="Z7" s="140"/>
      <c r="AA7" s="140"/>
      <c r="AB7" s="140"/>
      <c r="AC7" s="140"/>
    </row>
    <row r="8" spans="1:31" ht="15.75" customHeight="1" x14ac:dyDescent="0.3">
      <c r="A8" s="319"/>
      <c r="B8" s="134"/>
      <c r="C8" s="47"/>
      <c r="D8" s="118"/>
      <c r="E8" s="46">
        <f t="shared" si="2"/>
        <v>0</v>
      </c>
      <c r="F8" s="140"/>
      <c r="G8" s="140"/>
      <c r="H8" s="163"/>
      <c r="I8" s="163"/>
      <c r="J8" s="163"/>
      <c r="K8" s="163"/>
      <c r="L8" s="163"/>
      <c r="M8" s="163"/>
      <c r="N8" s="140"/>
      <c r="O8" s="140"/>
      <c r="P8" s="140"/>
      <c r="Q8" s="140"/>
      <c r="R8" s="163"/>
      <c r="S8" s="163"/>
      <c r="T8" s="163"/>
      <c r="U8" s="140"/>
      <c r="V8" s="140"/>
      <c r="W8" s="140"/>
      <c r="X8" s="140"/>
      <c r="Y8" s="140"/>
      <c r="Z8" s="140"/>
      <c r="AA8" s="140"/>
      <c r="AB8" s="140"/>
      <c r="AC8" s="140"/>
    </row>
    <row r="9" spans="1:31" ht="15.75" customHeight="1" x14ac:dyDescent="0.3">
      <c r="A9" s="319"/>
      <c r="B9" s="135"/>
      <c r="C9" s="12"/>
      <c r="D9" s="118"/>
      <c r="E9" s="46">
        <f t="shared" si="2"/>
        <v>0</v>
      </c>
      <c r="F9" s="140"/>
      <c r="G9" s="140"/>
      <c r="H9" s="163"/>
      <c r="I9" s="163"/>
      <c r="J9" s="163"/>
      <c r="K9" s="163"/>
      <c r="L9" s="163"/>
      <c r="M9" s="163"/>
      <c r="N9" s="140"/>
      <c r="O9" s="140"/>
      <c r="P9" s="140"/>
      <c r="Q9" s="140"/>
      <c r="R9" s="163"/>
      <c r="S9" s="163"/>
      <c r="T9" s="163"/>
      <c r="U9" s="140"/>
      <c r="V9" s="140"/>
      <c r="W9" s="140"/>
      <c r="X9" s="140"/>
      <c r="Y9" s="140"/>
      <c r="Z9" s="140"/>
      <c r="AA9" s="140"/>
      <c r="AB9" s="140"/>
      <c r="AC9" s="140"/>
    </row>
    <row r="10" spans="1:31" ht="15.75" customHeight="1" x14ac:dyDescent="0.3">
      <c r="A10" s="319"/>
      <c r="B10" s="135"/>
      <c r="C10" s="12"/>
      <c r="D10" s="119"/>
      <c r="E10" s="46">
        <f t="shared" si="2"/>
        <v>0</v>
      </c>
      <c r="F10" s="140"/>
      <c r="G10" s="140"/>
      <c r="H10" s="163"/>
      <c r="I10" s="163"/>
      <c r="J10" s="163"/>
      <c r="K10" s="163"/>
      <c r="L10" s="163"/>
      <c r="M10" s="163"/>
      <c r="N10" s="140"/>
      <c r="O10" s="140"/>
      <c r="P10" s="140"/>
      <c r="Q10" s="140"/>
      <c r="R10" s="163"/>
      <c r="S10" s="163"/>
      <c r="T10" s="163"/>
      <c r="U10" s="140"/>
      <c r="V10" s="140"/>
      <c r="W10" s="140"/>
      <c r="X10" s="140"/>
      <c r="Y10" s="140"/>
      <c r="Z10" s="140"/>
      <c r="AA10" s="140"/>
      <c r="AB10" s="140"/>
      <c r="AC10" s="140"/>
    </row>
    <row r="11" spans="1:31" ht="15.75" customHeight="1" x14ac:dyDescent="0.3">
      <c r="A11" s="319"/>
      <c r="B11" s="135"/>
      <c r="C11" s="12"/>
      <c r="D11" s="119"/>
      <c r="E11" s="46">
        <f t="shared" si="2"/>
        <v>0</v>
      </c>
      <c r="F11" s="140"/>
      <c r="G11" s="140"/>
      <c r="H11" s="163"/>
      <c r="I11" s="163"/>
      <c r="J11" s="163"/>
      <c r="K11" s="163"/>
      <c r="L11" s="163"/>
      <c r="M11" s="163"/>
      <c r="N11" s="140"/>
      <c r="O11" s="140"/>
      <c r="P11" s="140"/>
      <c r="Q11" s="140"/>
      <c r="R11" s="163"/>
      <c r="S11" s="163"/>
      <c r="T11" s="163"/>
      <c r="U11" s="140"/>
      <c r="V11" s="140"/>
      <c r="W11" s="140"/>
      <c r="X11" s="140"/>
      <c r="Y11" s="140"/>
      <c r="Z11" s="140"/>
      <c r="AA11" s="140"/>
      <c r="AB11" s="140"/>
      <c r="AC11" s="140"/>
    </row>
    <row r="12" spans="1:31" ht="15.75" hidden="1" customHeight="1" x14ac:dyDescent="0.3">
      <c r="A12" s="319"/>
      <c r="B12" s="135"/>
      <c r="C12" s="12"/>
      <c r="D12" s="119"/>
      <c r="E12" s="46">
        <f t="shared" si="2"/>
        <v>0</v>
      </c>
      <c r="F12" s="140"/>
      <c r="G12" s="140"/>
      <c r="H12" s="163"/>
      <c r="I12" s="163"/>
      <c r="J12" s="163"/>
      <c r="K12" s="163"/>
      <c r="L12" s="163"/>
      <c r="M12" s="163"/>
      <c r="N12" s="140"/>
      <c r="O12" s="140"/>
      <c r="P12" s="140"/>
      <c r="Q12" s="140"/>
      <c r="R12" s="163"/>
      <c r="S12" s="163"/>
      <c r="T12" s="163"/>
      <c r="U12" s="140"/>
      <c r="V12" s="140"/>
      <c r="W12" s="140"/>
      <c r="X12" s="140"/>
      <c r="Y12" s="140"/>
      <c r="Z12" s="140"/>
      <c r="AA12" s="140"/>
      <c r="AB12" s="140"/>
      <c r="AC12" s="140"/>
    </row>
    <row r="13" spans="1:31" ht="15.75" hidden="1" customHeight="1" x14ac:dyDescent="0.3">
      <c r="A13" s="319"/>
      <c r="B13" s="135"/>
      <c r="C13" s="50" t="s">
        <v>2</v>
      </c>
      <c r="D13" s="15"/>
      <c r="E13" s="46">
        <f t="shared" si="2"/>
        <v>0</v>
      </c>
      <c r="F13" s="140"/>
      <c r="G13" s="140"/>
      <c r="H13" s="140"/>
      <c r="I13" s="140"/>
      <c r="J13" s="163"/>
      <c r="K13" s="163"/>
      <c r="L13" s="140"/>
      <c r="M13" s="140"/>
      <c r="N13" s="140"/>
      <c r="O13" s="140"/>
      <c r="P13" s="140"/>
      <c r="Q13" s="140"/>
      <c r="R13" s="140"/>
      <c r="S13" s="140"/>
      <c r="T13" s="140"/>
      <c r="U13" s="140"/>
      <c r="V13" s="140"/>
      <c r="W13" s="140"/>
      <c r="X13" s="140"/>
      <c r="Y13" s="140"/>
      <c r="Z13" s="140"/>
      <c r="AA13" s="140"/>
      <c r="AB13" s="140"/>
      <c r="AC13" s="140"/>
    </row>
    <row r="14" spans="1:31" ht="15" hidden="1" customHeight="1" x14ac:dyDescent="0.3">
      <c r="A14" s="319"/>
      <c r="B14" s="133"/>
      <c r="C14" s="49"/>
      <c r="D14" s="49"/>
      <c r="E14" s="46">
        <f t="shared" si="2"/>
        <v>0</v>
      </c>
      <c r="F14" s="140"/>
      <c r="G14" s="140"/>
      <c r="H14" s="163"/>
      <c r="I14" s="163"/>
      <c r="J14" s="163"/>
      <c r="K14" s="163"/>
      <c r="L14" s="163"/>
      <c r="M14" s="163"/>
      <c r="N14" s="140"/>
      <c r="O14" s="140"/>
      <c r="P14" s="140"/>
      <c r="Q14" s="140"/>
      <c r="R14" s="163"/>
      <c r="S14" s="163"/>
      <c r="T14" s="163"/>
      <c r="U14" s="140"/>
      <c r="V14" s="140"/>
      <c r="W14" s="140"/>
      <c r="X14" s="140"/>
      <c r="Y14" s="140"/>
      <c r="Z14" s="140"/>
      <c r="AA14" s="140"/>
      <c r="AB14" s="140"/>
      <c r="AC14" s="140"/>
    </row>
    <row r="15" spans="1:31" ht="15" hidden="1" customHeight="1" x14ac:dyDescent="0.3">
      <c r="A15" s="319"/>
      <c r="B15" s="133"/>
      <c r="C15" s="47"/>
      <c r="D15" s="49"/>
      <c r="E15" s="46">
        <f t="shared" si="2"/>
        <v>0</v>
      </c>
      <c r="F15" s="140"/>
      <c r="G15" s="140"/>
      <c r="H15" s="140"/>
      <c r="I15" s="140"/>
      <c r="J15" s="163"/>
      <c r="K15" s="163"/>
      <c r="L15" s="163"/>
      <c r="M15" s="163"/>
      <c r="N15" s="140"/>
      <c r="O15" s="140"/>
      <c r="P15" s="140"/>
      <c r="Q15" s="140"/>
      <c r="R15" s="140"/>
      <c r="S15" s="140"/>
      <c r="T15" s="163"/>
      <c r="U15" s="140"/>
      <c r="V15" s="140"/>
      <c r="W15" s="140"/>
      <c r="X15" s="140"/>
      <c r="Y15" s="140"/>
      <c r="Z15" s="140"/>
      <c r="AA15" s="140"/>
      <c r="AB15" s="140"/>
      <c r="AC15" s="140"/>
    </row>
    <row r="16" spans="1:31" ht="15.75" customHeight="1" x14ac:dyDescent="0.3">
      <c r="A16" s="320" t="s">
        <v>228</v>
      </c>
      <c r="B16" s="127" t="s">
        <v>133</v>
      </c>
      <c r="C16" s="12"/>
      <c r="D16" s="50" t="s">
        <v>2</v>
      </c>
      <c r="E16" s="46">
        <f t="shared" si="2"/>
        <v>5</v>
      </c>
      <c r="F16" s="140"/>
      <c r="G16" s="140"/>
      <c r="H16" s="140"/>
      <c r="I16" s="140" t="s">
        <v>114</v>
      </c>
      <c r="J16" s="140"/>
      <c r="K16" s="140" t="s">
        <v>114</v>
      </c>
      <c r="L16" s="140" t="s">
        <v>114</v>
      </c>
      <c r="M16" s="140"/>
      <c r="N16" s="140" t="s">
        <v>114</v>
      </c>
      <c r="O16" s="140"/>
      <c r="P16" s="140"/>
      <c r="Q16" s="140"/>
      <c r="R16" s="140"/>
      <c r="S16" s="140"/>
      <c r="T16" s="140"/>
      <c r="U16" s="140"/>
      <c r="V16" s="140" t="s">
        <v>114</v>
      </c>
      <c r="W16" s="140"/>
      <c r="X16" s="140"/>
      <c r="Y16" s="140"/>
      <c r="Z16" s="140"/>
      <c r="AA16" s="140"/>
      <c r="AB16" s="140"/>
      <c r="AC16" s="140"/>
    </row>
    <row r="17" spans="1:29" ht="15.75" customHeight="1" x14ac:dyDescent="0.3">
      <c r="A17" s="320"/>
      <c r="B17" s="128" t="s">
        <v>134</v>
      </c>
      <c r="C17" s="12"/>
      <c r="D17" s="50" t="s">
        <v>8</v>
      </c>
      <c r="E17" s="46">
        <f t="shared" si="2"/>
        <v>2</v>
      </c>
      <c r="F17" s="140"/>
      <c r="G17" s="140"/>
      <c r="H17" s="163"/>
      <c r="I17" s="163"/>
      <c r="J17" s="163"/>
      <c r="K17" s="163"/>
      <c r="L17" s="163"/>
      <c r="M17" s="163" t="s">
        <v>114</v>
      </c>
      <c r="N17" s="140"/>
      <c r="O17" s="140"/>
      <c r="P17" s="140"/>
      <c r="Q17" s="140" t="s">
        <v>114</v>
      </c>
      <c r="R17" s="163"/>
      <c r="S17" s="163"/>
      <c r="T17" s="163"/>
      <c r="U17" s="140"/>
      <c r="V17" s="140"/>
      <c r="W17" s="140"/>
      <c r="X17" s="140" t="s">
        <v>114</v>
      </c>
      <c r="Y17" s="140"/>
      <c r="Z17" s="140"/>
      <c r="AA17" s="140"/>
      <c r="AB17" s="140"/>
      <c r="AC17" s="140"/>
    </row>
    <row r="18" spans="1:29" ht="15.75" customHeight="1" x14ac:dyDescent="0.3">
      <c r="A18" s="320"/>
      <c r="B18" s="154" t="s">
        <v>136</v>
      </c>
      <c r="C18" s="12"/>
      <c r="D18" s="50" t="s">
        <v>12</v>
      </c>
      <c r="E18" s="46">
        <f t="shared" si="2"/>
        <v>2</v>
      </c>
      <c r="F18" s="140"/>
      <c r="G18" s="140" t="s">
        <v>114</v>
      </c>
      <c r="H18" s="163"/>
      <c r="I18" s="163"/>
      <c r="J18" s="163" t="s">
        <v>114</v>
      </c>
      <c r="K18" s="163"/>
      <c r="L18" s="163"/>
      <c r="M18" s="163"/>
      <c r="N18" s="140"/>
      <c r="O18" s="140"/>
      <c r="P18" s="140"/>
      <c r="Q18" s="140"/>
      <c r="R18" s="163"/>
      <c r="S18" s="163"/>
      <c r="T18" s="163"/>
      <c r="U18" s="140"/>
      <c r="V18" s="140"/>
      <c r="W18" s="140"/>
      <c r="X18" s="140"/>
      <c r="Y18" s="140"/>
      <c r="Z18" s="140"/>
      <c r="AA18" s="140"/>
      <c r="AB18" s="140"/>
      <c r="AC18" s="140"/>
    </row>
    <row r="19" spans="1:29" ht="15.75" customHeight="1" x14ac:dyDescent="0.3">
      <c r="A19" s="320"/>
      <c r="B19" s="154" t="s">
        <v>132</v>
      </c>
      <c r="C19" s="12"/>
      <c r="D19" s="50" t="s">
        <v>14</v>
      </c>
      <c r="E19" s="46">
        <f t="shared" si="2"/>
        <v>1</v>
      </c>
      <c r="F19" s="140"/>
      <c r="G19" s="140"/>
      <c r="H19" s="163"/>
      <c r="I19" s="163"/>
      <c r="J19" s="163"/>
      <c r="K19" s="163"/>
      <c r="L19" s="163"/>
      <c r="M19" s="163"/>
      <c r="N19" s="140"/>
      <c r="O19" s="140"/>
      <c r="P19" s="140" t="s">
        <v>114</v>
      </c>
      <c r="Q19" s="140"/>
      <c r="R19" s="163"/>
      <c r="S19" s="163"/>
      <c r="T19" s="163"/>
      <c r="U19" s="140"/>
      <c r="V19" s="140"/>
      <c r="W19" s="140"/>
      <c r="X19" s="140"/>
      <c r="Y19" s="140"/>
      <c r="Z19" s="140"/>
      <c r="AA19" s="140"/>
      <c r="AB19" s="140"/>
      <c r="AC19" s="140"/>
    </row>
    <row r="20" spans="1:29" ht="15.75" customHeight="1" x14ac:dyDescent="0.3">
      <c r="A20" s="320"/>
      <c r="B20" s="144"/>
      <c r="C20" s="12"/>
      <c r="D20" s="15"/>
      <c r="E20" s="46">
        <f>COUNTA(F20:AC20)</f>
        <v>0</v>
      </c>
      <c r="F20" s="140"/>
      <c r="G20" s="140"/>
      <c r="H20" s="163"/>
      <c r="I20" s="163"/>
      <c r="J20" s="163"/>
      <c r="K20" s="163"/>
      <c r="L20" s="163"/>
      <c r="M20" s="163"/>
      <c r="N20" s="140"/>
      <c r="O20" s="140"/>
      <c r="P20" s="140"/>
      <c r="Q20" s="140"/>
      <c r="R20" s="163"/>
      <c r="S20" s="163"/>
      <c r="T20" s="163"/>
      <c r="U20" s="140"/>
      <c r="V20" s="140"/>
      <c r="W20" s="140"/>
      <c r="X20" s="140"/>
      <c r="Y20" s="140"/>
      <c r="Z20" s="140"/>
      <c r="AA20" s="140"/>
      <c r="AB20" s="140"/>
      <c r="AC20" s="140"/>
    </row>
    <row r="21" spans="1:29" ht="15.75" customHeight="1" x14ac:dyDescent="0.3">
      <c r="A21" s="320"/>
      <c r="B21" s="136"/>
      <c r="C21" s="12"/>
      <c r="D21" s="51"/>
      <c r="E21" s="46">
        <f t="shared" ref="E21:E84" si="3">COUNTA(F21:AC21)</f>
        <v>0</v>
      </c>
      <c r="F21" s="140"/>
      <c r="G21" s="140"/>
      <c r="H21" s="163"/>
      <c r="I21" s="163"/>
      <c r="J21" s="163"/>
      <c r="K21" s="163"/>
      <c r="L21" s="163"/>
      <c r="M21" s="163"/>
      <c r="N21" s="140"/>
      <c r="O21" s="140"/>
      <c r="P21" s="140"/>
      <c r="Q21" s="140"/>
      <c r="R21" s="163"/>
      <c r="S21" s="163"/>
      <c r="T21" s="163"/>
      <c r="U21" s="140"/>
      <c r="V21" s="140"/>
      <c r="W21" s="140"/>
      <c r="X21" s="140"/>
      <c r="Y21" s="140"/>
      <c r="Z21" s="140"/>
      <c r="AA21" s="140"/>
      <c r="AB21" s="140"/>
      <c r="AC21" s="140"/>
    </row>
    <row r="22" spans="1:29" ht="15" customHeight="1" x14ac:dyDescent="0.3">
      <c r="A22" s="320"/>
      <c r="B22" s="136"/>
      <c r="C22" s="12"/>
      <c r="D22" s="15"/>
      <c r="E22" s="46">
        <f t="shared" si="3"/>
        <v>0</v>
      </c>
      <c r="F22" s="140"/>
      <c r="G22" s="140"/>
      <c r="H22" s="163"/>
      <c r="I22" s="163"/>
      <c r="J22" s="163"/>
      <c r="K22" s="163"/>
      <c r="L22" s="163"/>
      <c r="M22" s="163"/>
      <c r="N22" s="140"/>
      <c r="O22" s="140"/>
      <c r="P22" s="140"/>
      <c r="Q22" s="140"/>
      <c r="R22" s="163"/>
      <c r="S22" s="163"/>
      <c r="T22" s="163"/>
      <c r="U22" s="140"/>
      <c r="V22" s="140"/>
      <c r="W22" s="140"/>
      <c r="X22" s="140"/>
      <c r="Y22" s="140"/>
      <c r="Z22" s="140"/>
      <c r="AA22" s="140"/>
      <c r="AB22" s="140"/>
      <c r="AC22" s="140"/>
    </row>
    <row r="23" spans="1:29" ht="15.75" customHeight="1" x14ac:dyDescent="0.3">
      <c r="A23" s="320"/>
      <c r="B23" s="136"/>
      <c r="C23" s="12"/>
      <c r="D23" s="15"/>
      <c r="E23" s="46">
        <f t="shared" si="3"/>
        <v>0</v>
      </c>
      <c r="F23" s="140"/>
      <c r="G23" s="140"/>
      <c r="H23" s="140"/>
      <c r="I23" s="140"/>
      <c r="J23" s="163"/>
      <c r="K23" s="163"/>
      <c r="L23" s="163"/>
      <c r="M23" s="163"/>
      <c r="N23" s="140"/>
      <c r="O23" s="140"/>
      <c r="P23" s="140"/>
      <c r="Q23" s="140"/>
      <c r="R23" s="140"/>
      <c r="S23" s="140"/>
      <c r="T23" s="140"/>
      <c r="U23" s="140"/>
      <c r="V23" s="140"/>
      <c r="W23" s="140"/>
      <c r="X23" s="140"/>
      <c r="Y23" s="140"/>
      <c r="Z23" s="140"/>
      <c r="AA23" s="140"/>
      <c r="AB23" s="140"/>
      <c r="AC23" s="140"/>
    </row>
    <row r="24" spans="1:29" ht="15.75" hidden="1" customHeight="1" x14ac:dyDescent="0.3">
      <c r="A24" s="320"/>
      <c r="B24" s="137"/>
      <c r="C24" s="12"/>
      <c r="D24" s="45"/>
      <c r="E24" s="46">
        <f t="shared" si="3"/>
        <v>0</v>
      </c>
      <c r="F24" s="140"/>
      <c r="G24" s="140"/>
      <c r="H24" s="163"/>
      <c r="I24" s="163"/>
      <c r="J24" s="163"/>
      <c r="K24" s="163"/>
      <c r="L24" s="163"/>
      <c r="M24" s="163"/>
      <c r="N24" s="140"/>
      <c r="O24" s="140"/>
      <c r="P24" s="140"/>
      <c r="Q24" s="140"/>
      <c r="R24" s="163"/>
      <c r="S24" s="163"/>
      <c r="T24" s="163"/>
      <c r="U24" s="140"/>
      <c r="V24" s="140"/>
      <c r="W24" s="140"/>
      <c r="X24" s="140"/>
      <c r="Y24" s="140"/>
      <c r="Z24" s="140"/>
      <c r="AA24" s="140"/>
      <c r="AB24" s="140"/>
      <c r="AC24" s="140"/>
    </row>
    <row r="25" spans="1:29" ht="15.75" hidden="1" customHeight="1" x14ac:dyDescent="0.3">
      <c r="A25" s="320"/>
      <c r="B25" s="137"/>
      <c r="C25" s="12"/>
      <c r="D25" s="45"/>
      <c r="E25" s="46">
        <f t="shared" si="3"/>
        <v>0</v>
      </c>
      <c r="F25" s="140"/>
      <c r="G25" s="140"/>
      <c r="H25" s="163"/>
      <c r="I25" s="163"/>
      <c r="J25" s="163"/>
      <c r="K25" s="163"/>
      <c r="L25" s="163"/>
      <c r="M25" s="163"/>
      <c r="N25" s="140"/>
      <c r="O25" s="140"/>
      <c r="P25" s="140"/>
      <c r="Q25" s="140"/>
      <c r="R25" s="163"/>
      <c r="S25" s="163"/>
      <c r="T25" s="163"/>
      <c r="U25" s="140"/>
      <c r="V25" s="140"/>
      <c r="W25" s="140"/>
      <c r="X25" s="140"/>
      <c r="Y25" s="140"/>
      <c r="Z25" s="140"/>
      <c r="AA25" s="140"/>
      <c r="AB25" s="140"/>
      <c r="AC25" s="140"/>
    </row>
    <row r="26" spans="1:29" ht="15.75" hidden="1" customHeight="1" x14ac:dyDescent="0.3">
      <c r="A26" s="320"/>
      <c r="B26" s="137"/>
      <c r="C26" s="12"/>
      <c r="D26" s="45"/>
      <c r="E26" s="46">
        <f t="shared" si="3"/>
        <v>0</v>
      </c>
      <c r="F26" s="140"/>
      <c r="G26" s="140"/>
      <c r="H26" s="163"/>
      <c r="I26" s="163"/>
      <c r="J26" s="163"/>
      <c r="K26" s="163"/>
      <c r="L26" s="163"/>
      <c r="M26" s="163"/>
      <c r="N26" s="140"/>
      <c r="O26" s="140"/>
      <c r="P26" s="140"/>
      <c r="Q26" s="140"/>
      <c r="R26" s="163"/>
      <c r="S26" s="163"/>
      <c r="T26" s="163"/>
      <c r="U26" s="140"/>
      <c r="V26" s="140"/>
      <c r="W26" s="140"/>
      <c r="X26" s="140"/>
      <c r="Y26" s="140"/>
      <c r="Z26" s="140"/>
      <c r="AA26" s="140"/>
      <c r="AB26" s="140"/>
      <c r="AC26" s="140"/>
    </row>
    <row r="27" spans="1:29" ht="15.75" hidden="1" customHeight="1" x14ac:dyDescent="0.3">
      <c r="A27" s="320"/>
      <c r="B27" s="137"/>
      <c r="C27" s="12"/>
      <c r="D27" s="45"/>
      <c r="E27" s="46">
        <f t="shared" si="3"/>
        <v>0</v>
      </c>
      <c r="F27" s="140"/>
      <c r="G27" s="140"/>
      <c r="H27" s="163"/>
      <c r="I27" s="163"/>
      <c r="J27" s="163"/>
      <c r="K27" s="163"/>
      <c r="L27" s="163"/>
      <c r="M27" s="163"/>
      <c r="N27" s="140"/>
      <c r="O27" s="140"/>
      <c r="P27" s="140"/>
      <c r="Q27" s="140"/>
      <c r="R27" s="163"/>
      <c r="S27" s="163"/>
      <c r="T27" s="163"/>
      <c r="U27" s="140"/>
      <c r="V27" s="140"/>
      <c r="W27" s="140"/>
      <c r="X27" s="140"/>
      <c r="Y27" s="140"/>
      <c r="Z27" s="140"/>
      <c r="AA27" s="140"/>
      <c r="AB27" s="140"/>
      <c r="AC27" s="140"/>
    </row>
    <row r="28" spans="1:29" ht="15.75" customHeight="1" x14ac:dyDescent="0.3">
      <c r="A28" s="319" t="s">
        <v>229</v>
      </c>
      <c r="B28" s="222" t="s">
        <v>233</v>
      </c>
      <c r="C28" s="50" t="s">
        <v>5</v>
      </c>
      <c r="D28" s="15"/>
      <c r="E28" s="46">
        <f t="shared" si="3"/>
        <v>24</v>
      </c>
      <c r="F28" s="140">
        <v>1</v>
      </c>
      <c r="G28" s="140">
        <v>2</v>
      </c>
      <c r="H28" s="140">
        <v>3</v>
      </c>
      <c r="I28" s="140">
        <v>4</v>
      </c>
      <c r="J28" s="140">
        <v>5</v>
      </c>
      <c r="K28" s="140">
        <v>6</v>
      </c>
      <c r="L28" s="140">
        <v>7</v>
      </c>
      <c r="M28" s="140">
        <v>8</v>
      </c>
      <c r="N28" s="140">
        <v>9</v>
      </c>
      <c r="O28" s="140">
        <v>10</v>
      </c>
      <c r="P28" s="140">
        <v>11</v>
      </c>
      <c r="Q28" s="140">
        <v>12</v>
      </c>
      <c r="R28" s="140">
        <v>13</v>
      </c>
      <c r="S28" s="140">
        <v>14</v>
      </c>
      <c r="T28" s="140">
        <v>15</v>
      </c>
      <c r="U28" s="140">
        <v>16</v>
      </c>
      <c r="V28" s="140">
        <v>17</v>
      </c>
      <c r="W28" s="140">
        <v>18</v>
      </c>
      <c r="X28" s="140">
        <v>19</v>
      </c>
      <c r="Y28" s="140">
        <v>20</v>
      </c>
      <c r="Z28" s="140">
        <v>21</v>
      </c>
      <c r="AA28" s="140">
        <v>22</v>
      </c>
      <c r="AB28" s="140">
        <v>23</v>
      </c>
      <c r="AC28" s="140">
        <v>24</v>
      </c>
    </row>
    <row r="29" spans="1:29" ht="15.75" customHeight="1" x14ac:dyDescent="0.3">
      <c r="A29" s="319"/>
      <c r="B29" s="223" t="s">
        <v>234</v>
      </c>
      <c r="D29" s="50" t="s">
        <v>11</v>
      </c>
      <c r="E29" s="46">
        <f t="shared" si="3"/>
        <v>4</v>
      </c>
      <c r="F29" s="224" t="s">
        <v>114</v>
      </c>
      <c r="G29" s="224"/>
      <c r="H29" s="224"/>
      <c r="I29" s="224"/>
      <c r="J29" s="224"/>
      <c r="K29" s="224"/>
      <c r="L29" s="224"/>
      <c r="M29" s="224"/>
      <c r="N29" s="224"/>
      <c r="O29" s="224"/>
      <c r="P29" s="224"/>
      <c r="Q29" s="224"/>
      <c r="R29" s="224"/>
      <c r="S29" s="224" t="s">
        <v>114</v>
      </c>
      <c r="T29" s="224"/>
      <c r="U29" s="224"/>
      <c r="V29" s="224"/>
      <c r="W29" s="224"/>
      <c r="X29" s="224"/>
      <c r="Y29" s="224" t="s">
        <v>114</v>
      </c>
      <c r="Z29" s="224"/>
      <c r="AA29" s="224" t="s">
        <v>114</v>
      </c>
      <c r="AB29" s="224"/>
      <c r="AC29" s="224"/>
    </row>
    <row r="30" spans="1:29" ht="15.75" customHeight="1" x14ac:dyDescent="0.3">
      <c r="A30" s="319"/>
      <c r="B30" s="132"/>
      <c r="C30" s="15"/>
      <c r="D30" s="15"/>
      <c r="E30" s="46">
        <f t="shared" si="3"/>
        <v>0</v>
      </c>
      <c r="F30" s="140"/>
      <c r="G30" s="140"/>
      <c r="H30" s="163"/>
      <c r="I30" s="163"/>
      <c r="J30" s="163"/>
      <c r="K30" s="163"/>
      <c r="L30" s="163"/>
      <c r="M30" s="163"/>
      <c r="N30" s="140"/>
      <c r="O30" s="163"/>
      <c r="P30" s="140"/>
      <c r="Q30" s="140"/>
      <c r="R30" s="163"/>
      <c r="S30" s="140"/>
      <c r="T30" s="140"/>
      <c r="U30" s="140"/>
      <c r="V30" s="140"/>
      <c r="W30" s="140"/>
      <c r="X30" s="140"/>
      <c r="Y30" s="140"/>
      <c r="Z30" s="140"/>
      <c r="AA30" s="140"/>
      <c r="AB30" s="140"/>
      <c r="AC30" s="140"/>
    </row>
    <row r="31" spans="1:29" ht="15.75" customHeight="1" x14ac:dyDescent="0.3">
      <c r="A31" s="319"/>
      <c r="B31" s="134"/>
      <c r="C31" s="15"/>
      <c r="D31" s="15"/>
      <c r="E31" s="46">
        <f t="shared" si="3"/>
        <v>0</v>
      </c>
      <c r="F31" s="140"/>
      <c r="G31" s="140"/>
      <c r="H31" s="163"/>
      <c r="I31" s="163"/>
      <c r="J31" s="163"/>
      <c r="K31" s="163"/>
      <c r="L31" s="163"/>
      <c r="M31" s="163"/>
      <c r="N31" s="140"/>
      <c r="O31" s="163"/>
      <c r="P31" s="140"/>
      <c r="Q31" s="140"/>
      <c r="R31" s="163"/>
      <c r="S31" s="140"/>
      <c r="T31" s="140"/>
      <c r="U31" s="140"/>
      <c r="V31" s="140"/>
      <c r="W31" s="140"/>
      <c r="X31" s="140"/>
      <c r="Y31" s="140"/>
      <c r="Z31" s="140"/>
      <c r="AA31" s="140"/>
      <c r="AB31" s="140"/>
      <c r="AC31" s="140"/>
    </row>
    <row r="32" spans="1:29" ht="15.75" customHeight="1" x14ac:dyDescent="0.3">
      <c r="A32" s="319"/>
      <c r="B32" s="138"/>
      <c r="C32" s="45"/>
      <c r="D32" s="15"/>
      <c r="E32" s="46">
        <f t="shared" si="3"/>
        <v>0</v>
      </c>
      <c r="F32" s="140"/>
      <c r="G32" s="140"/>
      <c r="H32" s="163"/>
      <c r="I32" s="163"/>
      <c r="J32" s="163"/>
      <c r="K32" s="163"/>
      <c r="L32" s="163"/>
      <c r="M32" s="163"/>
      <c r="N32" s="140"/>
      <c r="O32" s="163"/>
      <c r="P32" s="140"/>
      <c r="Q32" s="140"/>
      <c r="R32" s="163"/>
      <c r="S32" s="140"/>
      <c r="T32" s="140"/>
      <c r="U32" s="140"/>
      <c r="V32" s="140"/>
      <c r="W32" s="140"/>
      <c r="X32" s="140"/>
      <c r="Y32" s="140"/>
      <c r="Z32" s="140"/>
      <c r="AA32" s="140"/>
      <c r="AB32" s="140"/>
      <c r="AC32" s="140"/>
    </row>
    <row r="33" spans="1:29" ht="15.75" customHeight="1" x14ac:dyDescent="0.3">
      <c r="A33" s="319"/>
      <c r="B33" s="138"/>
      <c r="C33" s="45"/>
      <c r="D33" s="15"/>
      <c r="E33" s="46">
        <f t="shared" si="3"/>
        <v>0</v>
      </c>
      <c r="F33" s="140"/>
      <c r="G33" s="140"/>
      <c r="H33" s="163"/>
      <c r="I33" s="163"/>
      <c r="J33" s="163"/>
      <c r="K33" s="163"/>
      <c r="L33" s="163"/>
      <c r="M33" s="163"/>
      <c r="N33" s="140"/>
      <c r="O33" s="163"/>
      <c r="P33" s="140"/>
      <c r="Q33" s="140"/>
      <c r="R33" s="163"/>
      <c r="S33" s="140"/>
      <c r="T33" s="140"/>
      <c r="U33" s="140"/>
      <c r="V33" s="140"/>
      <c r="W33" s="140"/>
      <c r="X33" s="140"/>
      <c r="Y33" s="140"/>
      <c r="Z33" s="140"/>
      <c r="AA33" s="140"/>
      <c r="AB33" s="140"/>
      <c r="AC33" s="140"/>
    </row>
    <row r="34" spans="1:29" ht="15.75" customHeight="1" x14ac:dyDescent="0.3">
      <c r="A34" s="319"/>
      <c r="B34" s="134"/>
      <c r="C34" s="15"/>
      <c r="D34" s="15"/>
      <c r="E34" s="46">
        <f t="shared" si="3"/>
        <v>0</v>
      </c>
      <c r="F34" s="140"/>
      <c r="G34" s="140"/>
      <c r="H34" s="163"/>
      <c r="I34" s="163"/>
      <c r="J34" s="163"/>
      <c r="K34" s="163"/>
      <c r="L34" s="163"/>
      <c r="M34" s="163"/>
      <c r="N34" s="140"/>
      <c r="O34" s="163"/>
      <c r="P34" s="140"/>
      <c r="Q34" s="140"/>
      <c r="R34" s="163"/>
      <c r="S34" s="140"/>
      <c r="T34" s="140"/>
      <c r="U34" s="140"/>
      <c r="V34" s="140"/>
      <c r="W34" s="140"/>
      <c r="X34" s="140"/>
      <c r="Y34" s="140"/>
      <c r="Z34" s="140"/>
      <c r="AA34" s="140"/>
      <c r="AB34" s="140"/>
      <c r="AC34" s="140"/>
    </row>
    <row r="35" spans="1:29" ht="15.75" customHeight="1" x14ac:dyDescent="0.3">
      <c r="A35" s="319"/>
      <c r="B35" s="135"/>
      <c r="C35" s="15"/>
      <c r="D35" s="15"/>
      <c r="E35" s="46">
        <f t="shared" si="3"/>
        <v>0</v>
      </c>
      <c r="F35" s="140"/>
      <c r="G35" s="140"/>
      <c r="H35" s="163"/>
      <c r="I35" s="163"/>
      <c r="J35" s="163"/>
      <c r="K35" s="163"/>
      <c r="L35" s="163"/>
      <c r="M35" s="163"/>
      <c r="N35" s="140"/>
      <c r="O35" s="140"/>
      <c r="P35" s="140"/>
      <c r="Q35" s="140"/>
      <c r="R35" s="163"/>
      <c r="S35" s="163"/>
      <c r="T35" s="163"/>
      <c r="U35" s="140"/>
      <c r="V35" s="140"/>
      <c r="W35" s="140"/>
      <c r="X35" s="140"/>
      <c r="Y35" s="140"/>
      <c r="Z35" s="140"/>
      <c r="AA35" s="140"/>
      <c r="AB35" s="140"/>
      <c r="AC35" s="140"/>
    </row>
    <row r="36" spans="1:29" ht="15.75" hidden="1" customHeight="1" x14ac:dyDescent="0.3">
      <c r="A36" s="319"/>
      <c r="B36" s="138"/>
      <c r="C36" s="51"/>
      <c r="D36" s="15"/>
      <c r="E36" s="46">
        <f t="shared" si="3"/>
        <v>0</v>
      </c>
      <c r="F36" s="140"/>
      <c r="G36" s="140"/>
      <c r="H36" s="163"/>
      <c r="I36" s="163"/>
      <c r="J36" s="163"/>
      <c r="K36" s="163"/>
      <c r="L36" s="163"/>
      <c r="M36" s="163"/>
      <c r="N36" s="140"/>
      <c r="O36" s="163"/>
      <c r="P36" s="140"/>
      <c r="Q36" s="140"/>
      <c r="R36" s="163"/>
      <c r="S36" s="140"/>
      <c r="T36" s="140"/>
      <c r="U36" s="140"/>
      <c r="V36" s="140"/>
      <c r="W36" s="140"/>
      <c r="X36" s="140"/>
      <c r="Y36" s="140"/>
      <c r="Z36" s="140"/>
      <c r="AA36" s="140"/>
      <c r="AB36" s="140"/>
      <c r="AC36" s="140"/>
    </row>
    <row r="37" spans="1:29" ht="15.75" hidden="1" customHeight="1" x14ac:dyDescent="0.3">
      <c r="A37" s="319"/>
      <c r="B37" s="138"/>
      <c r="C37" s="51"/>
      <c r="D37" s="15"/>
      <c r="E37" s="46">
        <f t="shared" si="3"/>
        <v>0</v>
      </c>
      <c r="F37" s="140"/>
      <c r="G37" s="140"/>
      <c r="H37" s="163"/>
      <c r="I37" s="163"/>
      <c r="J37" s="163"/>
      <c r="K37" s="163"/>
      <c r="L37" s="163"/>
      <c r="M37" s="163"/>
      <c r="N37" s="140"/>
      <c r="O37" s="163"/>
      <c r="P37" s="140"/>
      <c r="Q37" s="140"/>
      <c r="R37" s="163"/>
      <c r="S37" s="140"/>
      <c r="T37" s="140"/>
      <c r="U37" s="140"/>
      <c r="V37" s="140"/>
      <c r="W37" s="140"/>
      <c r="X37" s="140"/>
      <c r="Y37" s="140"/>
      <c r="Z37" s="140"/>
      <c r="AA37" s="140"/>
      <c r="AB37" s="140"/>
      <c r="AC37" s="140"/>
    </row>
    <row r="38" spans="1:29" ht="15.75" hidden="1" customHeight="1" x14ac:dyDescent="0.3">
      <c r="A38" s="319"/>
      <c r="B38" s="138"/>
      <c r="C38" s="51"/>
      <c r="D38" s="15"/>
      <c r="E38" s="46">
        <f t="shared" si="3"/>
        <v>0</v>
      </c>
      <c r="F38" s="140"/>
      <c r="G38" s="140"/>
      <c r="H38" s="163"/>
      <c r="I38" s="163"/>
      <c r="J38" s="163"/>
      <c r="K38" s="163"/>
      <c r="L38" s="163"/>
      <c r="M38" s="163"/>
      <c r="N38" s="140"/>
      <c r="O38" s="163"/>
      <c r="P38" s="140"/>
      <c r="Q38" s="140"/>
      <c r="R38" s="163"/>
      <c r="S38" s="140"/>
      <c r="T38" s="140"/>
      <c r="U38" s="140"/>
      <c r="V38" s="140"/>
      <c r="W38" s="140"/>
      <c r="X38" s="140"/>
      <c r="Y38" s="140"/>
      <c r="Z38" s="140"/>
      <c r="AA38" s="140"/>
      <c r="AB38" s="140"/>
      <c r="AC38" s="140"/>
    </row>
    <row r="39" spans="1:29" ht="15.75" hidden="1" customHeight="1" x14ac:dyDescent="0.3">
      <c r="A39" s="319"/>
      <c r="B39" s="138"/>
      <c r="C39" s="51"/>
      <c r="D39" s="15"/>
      <c r="E39" s="46">
        <f t="shared" si="3"/>
        <v>0</v>
      </c>
      <c r="F39" s="140"/>
      <c r="G39" s="140"/>
      <c r="H39" s="163"/>
      <c r="I39" s="163"/>
      <c r="J39" s="163"/>
      <c r="K39" s="163"/>
      <c r="L39" s="163"/>
      <c r="M39" s="163"/>
      <c r="N39" s="140"/>
      <c r="O39" s="163"/>
      <c r="P39" s="140"/>
      <c r="Q39" s="140"/>
      <c r="R39" s="163"/>
      <c r="S39" s="140"/>
      <c r="T39" s="140"/>
      <c r="U39" s="140"/>
      <c r="V39" s="140"/>
      <c r="W39" s="140"/>
      <c r="X39" s="140"/>
      <c r="Y39" s="140"/>
      <c r="Z39" s="140"/>
      <c r="AA39" s="140"/>
      <c r="AB39" s="140"/>
      <c r="AC39" s="140"/>
    </row>
    <row r="40" spans="1:29" ht="15.75" customHeight="1" x14ac:dyDescent="0.3">
      <c r="A40" s="320" t="s">
        <v>230</v>
      </c>
      <c r="B40" s="144" t="s">
        <v>233</v>
      </c>
      <c r="C40" s="51"/>
      <c r="D40" s="15"/>
      <c r="E40" s="46">
        <f t="shared" si="3"/>
        <v>0</v>
      </c>
      <c r="F40" s="140"/>
      <c r="G40" s="140"/>
      <c r="H40" s="140"/>
      <c r="I40" s="140"/>
      <c r="J40" s="163"/>
      <c r="K40" s="163"/>
      <c r="L40" s="163"/>
      <c r="M40" s="163"/>
      <c r="N40" s="140"/>
      <c r="O40" s="163"/>
      <c r="P40" s="140"/>
      <c r="Q40" s="140"/>
      <c r="R40" s="163"/>
      <c r="S40" s="140"/>
      <c r="T40" s="140"/>
      <c r="U40" s="140"/>
      <c r="V40" s="163"/>
      <c r="W40" s="140"/>
      <c r="X40" s="140"/>
      <c r="Y40" s="140"/>
      <c r="Z40" s="140"/>
      <c r="AA40" s="140"/>
      <c r="AB40" s="140"/>
      <c r="AC40" s="140"/>
    </row>
    <row r="41" spans="1:29" ht="15.75" customHeight="1" x14ac:dyDescent="0.3">
      <c r="A41" s="320"/>
      <c r="B41" s="155"/>
      <c r="C41" s="50" t="s">
        <v>13</v>
      </c>
      <c r="D41" s="15"/>
      <c r="E41" s="46">
        <f t="shared" si="3"/>
        <v>0</v>
      </c>
      <c r="F41" s="140"/>
      <c r="G41" s="140"/>
      <c r="H41" s="140"/>
      <c r="I41" s="140"/>
      <c r="J41" s="163"/>
      <c r="K41" s="163"/>
      <c r="L41" s="163"/>
      <c r="M41" s="163"/>
      <c r="N41" s="140"/>
      <c r="O41" s="163"/>
      <c r="P41" s="140"/>
      <c r="Q41" s="140"/>
      <c r="R41" s="163"/>
      <c r="S41" s="140"/>
      <c r="T41" s="140"/>
      <c r="U41" s="140"/>
      <c r="V41" s="163"/>
      <c r="W41" s="140"/>
      <c r="X41" s="140"/>
      <c r="Y41" s="140"/>
      <c r="Z41" s="140"/>
      <c r="AA41" s="140"/>
      <c r="AB41" s="140"/>
      <c r="AC41" s="140"/>
    </row>
    <row r="42" spans="1:29" ht="15.75" customHeight="1" x14ac:dyDescent="0.3">
      <c r="A42" s="320"/>
      <c r="B42" s="144"/>
      <c r="C42" s="15"/>
      <c r="D42" s="15"/>
      <c r="E42" s="46">
        <f t="shared" si="3"/>
        <v>0</v>
      </c>
      <c r="F42" s="140"/>
      <c r="G42" s="140"/>
      <c r="H42" s="140"/>
      <c r="I42" s="140"/>
      <c r="J42" s="163"/>
      <c r="K42" s="163"/>
      <c r="L42" s="163"/>
      <c r="M42" s="163"/>
      <c r="N42" s="140"/>
      <c r="O42" s="163"/>
      <c r="P42" s="140"/>
      <c r="Q42" s="140"/>
      <c r="R42" s="163"/>
      <c r="S42" s="140"/>
      <c r="T42" s="140"/>
      <c r="U42" s="140"/>
      <c r="V42" s="163"/>
      <c r="W42" s="140"/>
      <c r="X42" s="140"/>
      <c r="Y42" s="140"/>
      <c r="Z42" s="140"/>
      <c r="AA42" s="140"/>
      <c r="AB42" s="140"/>
      <c r="AC42" s="140"/>
    </row>
    <row r="43" spans="1:29" ht="15.75" customHeight="1" x14ac:dyDescent="0.3">
      <c r="A43" s="320"/>
      <c r="B43" s="144"/>
      <c r="C43" s="32"/>
      <c r="D43" s="15"/>
      <c r="E43" s="46">
        <f t="shared" si="3"/>
        <v>0</v>
      </c>
      <c r="F43" s="140"/>
      <c r="G43" s="140"/>
      <c r="H43" s="140"/>
      <c r="I43" s="140"/>
      <c r="J43" s="163"/>
      <c r="K43" s="163"/>
      <c r="L43" s="163"/>
      <c r="M43" s="163"/>
      <c r="N43" s="140"/>
      <c r="O43" s="163"/>
      <c r="P43" s="140"/>
      <c r="Q43" s="140"/>
      <c r="R43" s="163"/>
      <c r="S43" s="140"/>
      <c r="T43" s="140"/>
      <c r="U43" s="140"/>
      <c r="V43" s="163"/>
      <c r="W43" s="140"/>
      <c r="X43" s="140"/>
      <c r="Y43" s="140"/>
      <c r="Z43" s="140"/>
      <c r="AA43" s="140"/>
      <c r="AB43" s="140"/>
      <c r="AC43" s="140"/>
    </row>
    <row r="44" spans="1:29" ht="15.75" customHeight="1" x14ac:dyDescent="0.3">
      <c r="A44" s="320"/>
      <c r="B44" s="137"/>
      <c r="C44" s="32"/>
      <c r="D44" s="15"/>
      <c r="E44" s="46">
        <f t="shared" si="3"/>
        <v>0</v>
      </c>
      <c r="F44" s="140"/>
      <c r="G44" s="140"/>
      <c r="H44" s="140"/>
      <c r="I44" s="140"/>
      <c r="J44" s="163"/>
      <c r="K44" s="163"/>
      <c r="L44" s="163"/>
      <c r="M44" s="163"/>
      <c r="N44" s="140"/>
      <c r="O44" s="163"/>
      <c r="P44" s="140"/>
      <c r="Q44" s="140"/>
      <c r="R44" s="163"/>
      <c r="S44" s="140"/>
      <c r="T44" s="140"/>
      <c r="U44" s="140"/>
      <c r="V44" s="163"/>
      <c r="W44" s="140"/>
      <c r="X44" s="140"/>
      <c r="Y44" s="140"/>
      <c r="Z44" s="140"/>
      <c r="AA44" s="140"/>
      <c r="AB44" s="140"/>
      <c r="AC44" s="140"/>
    </row>
    <row r="45" spans="1:29" ht="15.75" customHeight="1" x14ac:dyDescent="0.3">
      <c r="A45" s="320"/>
      <c r="B45" s="136"/>
      <c r="C45" s="32"/>
      <c r="D45" s="15"/>
      <c r="E45" s="46">
        <f t="shared" si="3"/>
        <v>0</v>
      </c>
      <c r="F45" s="140"/>
      <c r="G45" s="140"/>
      <c r="H45" s="140"/>
      <c r="I45" s="140"/>
      <c r="J45" s="163"/>
      <c r="K45" s="163"/>
      <c r="L45" s="163"/>
      <c r="M45" s="163"/>
      <c r="N45" s="140"/>
      <c r="O45" s="163"/>
      <c r="P45" s="140"/>
      <c r="Q45" s="140"/>
      <c r="R45" s="163"/>
      <c r="S45" s="140"/>
      <c r="T45" s="140"/>
      <c r="U45" s="140"/>
      <c r="V45" s="163"/>
      <c r="W45" s="140"/>
      <c r="X45" s="140"/>
      <c r="Y45" s="140"/>
      <c r="Z45" s="140"/>
      <c r="AA45" s="140"/>
      <c r="AB45" s="140"/>
      <c r="AC45" s="140"/>
    </row>
    <row r="46" spans="1:29" ht="15.75" customHeight="1" x14ac:dyDescent="0.3">
      <c r="A46" s="320"/>
      <c r="B46" s="136"/>
      <c r="C46" s="15"/>
      <c r="D46" s="15"/>
      <c r="E46" s="46">
        <f t="shared" si="3"/>
        <v>0</v>
      </c>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row>
    <row r="47" spans="1:29" ht="15.75" customHeight="1" x14ac:dyDescent="0.3">
      <c r="A47" s="320"/>
      <c r="B47" s="136"/>
      <c r="C47" s="15"/>
      <c r="D47" s="15"/>
      <c r="E47" s="46">
        <f t="shared" si="3"/>
        <v>0</v>
      </c>
      <c r="F47" s="140"/>
      <c r="G47" s="140"/>
      <c r="H47" s="163"/>
      <c r="I47" s="163"/>
      <c r="J47" s="163"/>
      <c r="K47" s="163"/>
      <c r="L47" s="163"/>
      <c r="M47" s="163"/>
      <c r="N47" s="140"/>
      <c r="O47" s="140"/>
      <c r="P47" s="140"/>
      <c r="Q47" s="140"/>
      <c r="R47" s="163"/>
      <c r="S47" s="163"/>
      <c r="T47" s="163"/>
      <c r="U47" s="140"/>
      <c r="V47" s="140"/>
      <c r="W47" s="140"/>
      <c r="X47" s="140"/>
      <c r="Y47" s="140"/>
      <c r="Z47" s="140"/>
      <c r="AA47" s="140"/>
      <c r="AB47" s="140"/>
      <c r="AC47" s="140"/>
    </row>
    <row r="48" spans="1:29" ht="15.75" hidden="1" customHeight="1" x14ac:dyDescent="0.3">
      <c r="A48" s="320"/>
      <c r="B48" s="137"/>
      <c r="C48" s="45"/>
      <c r="D48" s="15"/>
      <c r="E48" s="46">
        <f t="shared" si="3"/>
        <v>0</v>
      </c>
      <c r="F48" s="140"/>
      <c r="G48" s="140"/>
      <c r="H48" s="140"/>
      <c r="I48" s="140"/>
      <c r="J48" s="163"/>
      <c r="K48" s="163"/>
      <c r="L48" s="163"/>
      <c r="M48" s="163"/>
      <c r="N48" s="140"/>
      <c r="O48" s="163"/>
      <c r="P48" s="140"/>
      <c r="Q48" s="140"/>
      <c r="R48" s="163"/>
      <c r="S48" s="140"/>
      <c r="T48" s="140"/>
      <c r="U48" s="140"/>
      <c r="V48" s="163"/>
      <c r="W48" s="140"/>
      <c r="X48" s="140"/>
      <c r="Y48" s="140"/>
      <c r="Z48" s="140"/>
      <c r="AA48" s="140"/>
      <c r="AB48" s="140"/>
      <c r="AC48" s="140"/>
    </row>
    <row r="49" spans="1:29" ht="15.75" hidden="1" customHeight="1" x14ac:dyDescent="0.3">
      <c r="A49" s="320"/>
      <c r="B49" s="137"/>
      <c r="C49" s="45"/>
      <c r="D49" s="15"/>
      <c r="E49" s="46">
        <f t="shared" si="3"/>
        <v>0</v>
      </c>
      <c r="F49" s="140"/>
      <c r="G49" s="140"/>
      <c r="H49" s="140"/>
      <c r="I49" s="140"/>
      <c r="J49" s="163"/>
      <c r="K49" s="163"/>
      <c r="L49" s="163"/>
      <c r="M49" s="163"/>
      <c r="N49" s="140"/>
      <c r="O49" s="163"/>
      <c r="P49" s="140"/>
      <c r="Q49" s="140"/>
      <c r="R49" s="163"/>
      <c r="S49" s="140"/>
      <c r="T49" s="140"/>
      <c r="U49" s="140"/>
      <c r="V49" s="163"/>
      <c r="W49" s="140"/>
      <c r="X49" s="140"/>
      <c r="Y49" s="140"/>
      <c r="Z49" s="140"/>
      <c r="AA49" s="140"/>
      <c r="AB49" s="140"/>
      <c r="AC49" s="140"/>
    </row>
    <row r="50" spans="1:29" ht="15.75" hidden="1" customHeight="1" x14ac:dyDescent="0.3">
      <c r="A50" s="320"/>
      <c r="B50" s="137"/>
      <c r="C50" s="45"/>
      <c r="D50" s="15"/>
      <c r="E50" s="46">
        <f t="shared" si="3"/>
        <v>0</v>
      </c>
      <c r="F50" s="140"/>
      <c r="G50" s="140"/>
      <c r="H50" s="140"/>
      <c r="I50" s="140"/>
      <c r="J50" s="163"/>
      <c r="K50" s="163"/>
      <c r="L50" s="163"/>
      <c r="M50" s="163"/>
      <c r="N50" s="140"/>
      <c r="O50" s="163"/>
      <c r="P50" s="140"/>
      <c r="Q50" s="140"/>
      <c r="R50" s="163"/>
      <c r="S50" s="140"/>
      <c r="T50" s="140"/>
      <c r="U50" s="140"/>
      <c r="V50" s="163"/>
      <c r="W50" s="140"/>
      <c r="X50" s="140"/>
      <c r="Y50" s="140"/>
      <c r="Z50" s="140"/>
      <c r="AA50" s="140"/>
      <c r="AB50" s="140"/>
      <c r="AC50" s="140"/>
    </row>
    <row r="51" spans="1:29" ht="15.75" hidden="1" customHeight="1" x14ac:dyDescent="0.3">
      <c r="A51" s="320"/>
      <c r="B51" s="137"/>
      <c r="C51" s="51"/>
      <c r="D51" s="15"/>
      <c r="E51" s="46">
        <f t="shared" si="3"/>
        <v>0</v>
      </c>
      <c r="F51" s="140"/>
      <c r="G51" s="140"/>
      <c r="H51" s="140"/>
      <c r="I51" s="140"/>
      <c r="J51" s="163"/>
      <c r="K51" s="163"/>
      <c r="L51" s="163"/>
      <c r="M51" s="163"/>
      <c r="N51" s="140"/>
      <c r="O51" s="163"/>
      <c r="P51" s="140"/>
      <c r="Q51" s="140"/>
      <c r="R51" s="163"/>
      <c r="S51" s="140"/>
      <c r="T51" s="140"/>
      <c r="U51" s="140"/>
      <c r="V51" s="163"/>
      <c r="W51" s="140"/>
      <c r="X51" s="140"/>
      <c r="Y51" s="140"/>
      <c r="Z51" s="140"/>
      <c r="AA51" s="140"/>
      <c r="AB51" s="140"/>
      <c r="AC51" s="140"/>
    </row>
    <row r="52" spans="1:29" ht="15.75" customHeight="1" x14ac:dyDescent="0.3">
      <c r="A52" s="319" t="s">
        <v>231</v>
      </c>
      <c r="B52" s="129"/>
      <c r="C52" s="50" t="s">
        <v>3</v>
      </c>
      <c r="D52" s="15"/>
      <c r="E52" s="46">
        <f t="shared" si="3"/>
        <v>0</v>
      </c>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row>
    <row r="53" spans="1:29" ht="15.75" customHeight="1" x14ac:dyDescent="0.3">
      <c r="A53" s="319"/>
      <c r="B53" s="130"/>
      <c r="C53" s="55" t="s">
        <v>7</v>
      </c>
      <c r="D53" s="15"/>
      <c r="E53" s="46">
        <f t="shared" si="3"/>
        <v>0</v>
      </c>
      <c r="F53" s="140"/>
      <c r="G53" s="140"/>
      <c r="H53" s="140"/>
      <c r="I53" s="140"/>
      <c r="J53" s="163"/>
      <c r="K53" s="163"/>
      <c r="L53" s="163"/>
      <c r="M53" s="163"/>
      <c r="N53" s="140"/>
      <c r="O53" s="140"/>
      <c r="P53" s="140"/>
      <c r="Q53" s="140"/>
      <c r="R53" s="163"/>
      <c r="S53" s="140"/>
      <c r="T53" s="140"/>
      <c r="U53" s="140"/>
      <c r="V53" s="163"/>
      <c r="W53" s="140"/>
      <c r="X53" s="140"/>
      <c r="Y53" s="140"/>
      <c r="Z53" s="140"/>
      <c r="AA53" s="140"/>
      <c r="AB53" s="140"/>
      <c r="AC53" s="140"/>
    </row>
    <row r="54" spans="1:29" ht="15.75" customHeight="1" x14ac:dyDescent="0.3">
      <c r="A54" s="319"/>
      <c r="B54" s="145"/>
      <c r="C54" s="51"/>
      <c r="D54" s="15"/>
      <c r="E54" s="46">
        <f t="shared" si="3"/>
        <v>0</v>
      </c>
      <c r="F54" s="140"/>
      <c r="G54" s="140"/>
      <c r="H54" s="140"/>
      <c r="I54" s="140"/>
      <c r="J54" s="163"/>
      <c r="K54" s="163"/>
      <c r="L54" s="163"/>
      <c r="M54" s="163"/>
      <c r="N54" s="140"/>
      <c r="O54" s="140"/>
      <c r="P54" s="140"/>
      <c r="Q54" s="140"/>
      <c r="R54" s="163"/>
      <c r="S54" s="140"/>
      <c r="T54" s="140"/>
      <c r="U54" s="140"/>
      <c r="V54" s="163"/>
      <c r="W54" s="140"/>
      <c r="X54" s="140"/>
      <c r="Y54" s="140"/>
      <c r="Z54" s="140"/>
      <c r="AA54" s="140"/>
      <c r="AB54" s="140"/>
      <c r="AC54" s="140"/>
    </row>
    <row r="55" spans="1:29" ht="15.75" customHeight="1" x14ac:dyDescent="0.3">
      <c r="A55" s="319"/>
      <c r="B55" s="134"/>
      <c r="C55" s="51"/>
      <c r="D55" s="15"/>
      <c r="E55" s="46">
        <f t="shared" si="3"/>
        <v>0</v>
      </c>
      <c r="F55" s="140"/>
      <c r="G55" s="140"/>
      <c r="H55" s="140"/>
      <c r="I55" s="140"/>
      <c r="J55" s="163"/>
      <c r="K55" s="163"/>
      <c r="L55" s="163"/>
      <c r="M55" s="163"/>
      <c r="N55" s="140"/>
      <c r="O55" s="140"/>
      <c r="P55" s="140"/>
      <c r="Q55" s="140"/>
      <c r="R55" s="163"/>
      <c r="S55" s="140"/>
      <c r="T55" s="140"/>
      <c r="U55" s="140"/>
      <c r="V55" s="163"/>
      <c r="W55" s="140"/>
      <c r="X55" s="140"/>
      <c r="Y55" s="140"/>
      <c r="Z55" s="140"/>
      <c r="AA55" s="140"/>
      <c r="AB55" s="140"/>
      <c r="AC55" s="140"/>
    </row>
    <row r="56" spans="1:29" ht="15.75" customHeight="1" x14ac:dyDescent="0.3">
      <c r="A56" s="319"/>
      <c r="B56" s="138"/>
      <c r="C56" s="32"/>
      <c r="D56" s="15"/>
      <c r="E56" s="46">
        <f t="shared" si="3"/>
        <v>0</v>
      </c>
      <c r="F56" s="140"/>
      <c r="G56" s="140"/>
      <c r="H56" s="140"/>
      <c r="I56" s="140"/>
      <c r="J56" s="163"/>
      <c r="K56" s="163"/>
      <c r="L56" s="163"/>
      <c r="M56" s="163"/>
      <c r="N56" s="140"/>
      <c r="O56" s="140"/>
      <c r="P56" s="140"/>
      <c r="Q56" s="140"/>
      <c r="R56" s="163"/>
      <c r="S56" s="140"/>
      <c r="T56" s="140"/>
      <c r="U56" s="140"/>
      <c r="V56" s="163"/>
      <c r="W56" s="140"/>
      <c r="X56" s="140"/>
      <c r="Y56" s="140"/>
      <c r="Z56" s="140"/>
      <c r="AA56" s="140"/>
      <c r="AB56" s="140"/>
      <c r="AC56" s="140"/>
    </row>
    <row r="57" spans="1:29" ht="15.75" customHeight="1" x14ac:dyDescent="0.3">
      <c r="A57" s="319"/>
      <c r="B57" s="138"/>
      <c r="C57" s="51"/>
      <c r="D57" s="15"/>
      <c r="E57" s="46">
        <f t="shared" si="3"/>
        <v>0</v>
      </c>
      <c r="F57" s="140"/>
      <c r="G57" s="140"/>
      <c r="H57" s="140"/>
      <c r="I57" s="140"/>
      <c r="J57" s="163"/>
      <c r="K57" s="163"/>
      <c r="L57" s="163"/>
      <c r="M57" s="163"/>
      <c r="N57" s="140"/>
      <c r="O57" s="140"/>
      <c r="P57" s="140"/>
      <c r="Q57" s="140"/>
      <c r="R57" s="163"/>
      <c r="S57" s="140"/>
      <c r="T57" s="140"/>
      <c r="U57" s="140"/>
      <c r="V57" s="163"/>
      <c r="W57" s="140"/>
      <c r="X57" s="140"/>
      <c r="Y57" s="140"/>
      <c r="Z57" s="140"/>
      <c r="AA57" s="140"/>
      <c r="AB57" s="140"/>
      <c r="AC57" s="140"/>
    </row>
    <row r="58" spans="1:29" ht="15.75" customHeight="1" x14ac:dyDescent="0.3">
      <c r="A58" s="319"/>
      <c r="B58" s="134"/>
      <c r="C58" s="51"/>
      <c r="D58" s="15"/>
      <c r="E58" s="46">
        <f t="shared" si="3"/>
        <v>0</v>
      </c>
      <c r="F58" s="140"/>
      <c r="G58" s="140"/>
      <c r="H58" s="140"/>
      <c r="I58" s="140"/>
      <c r="J58" s="163"/>
      <c r="K58" s="163"/>
      <c r="L58" s="163"/>
      <c r="M58" s="163"/>
      <c r="N58" s="140"/>
      <c r="O58" s="140"/>
      <c r="P58" s="140"/>
      <c r="Q58" s="140"/>
      <c r="R58" s="163"/>
      <c r="S58" s="140"/>
      <c r="T58" s="140"/>
      <c r="U58" s="140"/>
      <c r="V58" s="163"/>
      <c r="W58" s="140"/>
      <c r="X58" s="140"/>
      <c r="Y58" s="140"/>
      <c r="Z58" s="140"/>
      <c r="AA58" s="140"/>
      <c r="AB58" s="140"/>
      <c r="AC58" s="140"/>
    </row>
    <row r="59" spans="1:29" ht="15.75" customHeight="1" x14ac:dyDescent="0.3">
      <c r="A59" s="319"/>
      <c r="B59" s="134"/>
      <c r="C59" s="15"/>
      <c r="D59" s="15"/>
      <c r="E59" s="46">
        <f t="shared" si="3"/>
        <v>0</v>
      </c>
      <c r="F59" s="140"/>
      <c r="G59" s="140"/>
      <c r="H59" s="163"/>
      <c r="I59" s="163"/>
      <c r="J59" s="163"/>
      <c r="K59" s="163"/>
      <c r="L59" s="163"/>
      <c r="M59" s="163"/>
      <c r="N59" s="140"/>
      <c r="O59" s="140"/>
      <c r="P59" s="140"/>
      <c r="Q59" s="140"/>
      <c r="R59" s="163"/>
      <c r="S59" s="163"/>
      <c r="T59" s="163"/>
      <c r="U59" s="140"/>
      <c r="V59" s="140"/>
      <c r="W59" s="140"/>
      <c r="X59" s="140"/>
      <c r="Y59" s="140"/>
      <c r="Z59" s="140"/>
      <c r="AA59" s="140"/>
      <c r="AB59" s="140"/>
      <c r="AC59" s="140"/>
    </row>
    <row r="60" spans="1:29" ht="15.75" hidden="1" customHeight="1" x14ac:dyDescent="0.3">
      <c r="A60" s="319"/>
      <c r="B60" s="138"/>
      <c r="C60" s="51"/>
      <c r="D60" s="15"/>
      <c r="E60" s="46">
        <f t="shared" si="3"/>
        <v>0</v>
      </c>
      <c r="F60" s="140"/>
      <c r="G60" s="140"/>
      <c r="H60" s="140"/>
      <c r="I60" s="140"/>
      <c r="J60" s="163"/>
      <c r="K60" s="163"/>
      <c r="L60" s="163"/>
      <c r="M60" s="163"/>
      <c r="N60" s="140"/>
      <c r="O60" s="140"/>
      <c r="P60" s="140"/>
      <c r="Q60" s="140"/>
      <c r="R60" s="163"/>
      <c r="S60" s="140"/>
      <c r="T60" s="140"/>
      <c r="U60" s="140"/>
      <c r="V60" s="163"/>
      <c r="W60" s="140"/>
      <c r="X60" s="140"/>
      <c r="Y60" s="140"/>
      <c r="Z60" s="140"/>
      <c r="AA60" s="140"/>
      <c r="AB60" s="140"/>
      <c r="AC60" s="140"/>
    </row>
    <row r="61" spans="1:29" ht="15.75" hidden="1" customHeight="1" x14ac:dyDescent="0.3">
      <c r="A61" s="319"/>
      <c r="B61" s="138"/>
      <c r="C61" s="51"/>
      <c r="D61" s="15"/>
      <c r="E61" s="46">
        <f t="shared" si="3"/>
        <v>0</v>
      </c>
      <c r="F61" s="140"/>
      <c r="G61" s="140"/>
      <c r="H61" s="140"/>
      <c r="I61" s="140"/>
      <c r="J61" s="163"/>
      <c r="K61" s="163"/>
      <c r="L61" s="163"/>
      <c r="M61" s="163"/>
      <c r="N61" s="140"/>
      <c r="O61" s="140"/>
      <c r="P61" s="140"/>
      <c r="Q61" s="140"/>
      <c r="R61" s="163"/>
      <c r="S61" s="140"/>
      <c r="T61" s="140"/>
      <c r="U61" s="140"/>
      <c r="V61" s="163"/>
      <c r="W61" s="140"/>
      <c r="X61" s="140"/>
      <c r="Y61" s="140"/>
      <c r="Z61" s="140"/>
      <c r="AA61" s="140"/>
      <c r="AB61" s="140"/>
      <c r="AC61" s="140"/>
    </row>
    <row r="62" spans="1:29" ht="15.75" hidden="1" customHeight="1" x14ac:dyDescent="0.3">
      <c r="A62" s="319"/>
      <c r="B62" s="138"/>
      <c r="C62" s="51"/>
      <c r="D62" s="15"/>
      <c r="E62" s="46">
        <f t="shared" si="3"/>
        <v>0</v>
      </c>
      <c r="F62" s="140"/>
      <c r="G62" s="140"/>
      <c r="H62" s="140"/>
      <c r="I62" s="140"/>
      <c r="J62" s="163"/>
      <c r="K62" s="163"/>
      <c r="L62" s="163"/>
      <c r="M62" s="163"/>
      <c r="N62" s="140"/>
      <c r="O62" s="140"/>
      <c r="P62" s="140"/>
      <c r="Q62" s="140"/>
      <c r="R62" s="163"/>
      <c r="S62" s="140"/>
      <c r="T62" s="140"/>
      <c r="U62" s="140"/>
      <c r="V62" s="163"/>
      <c r="W62" s="140"/>
      <c r="X62" s="140"/>
      <c r="Y62" s="140"/>
      <c r="Z62" s="140"/>
      <c r="AA62" s="140"/>
      <c r="AB62" s="140"/>
      <c r="AC62" s="140"/>
    </row>
    <row r="63" spans="1:29" ht="15.75" hidden="1" customHeight="1" x14ac:dyDescent="0.3">
      <c r="A63" s="323"/>
      <c r="B63" s="138"/>
      <c r="C63" s="51"/>
      <c r="D63" s="15"/>
      <c r="E63" s="46">
        <f t="shared" si="3"/>
        <v>0</v>
      </c>
      <c r="F63" s="140"/>
      <c r="G63" s="140"/>
      <c r="H63" s="140"/>
      <c r="I63" s="140"/>
      <c r="J63" s="163"/>
      <c r="K63" s="163"/>
      <c r="L63" s="163"/>
      <c r="M63" s="163"/>
      <c r="N63" s="140"/>
      <c r="O63" s="140"/>
      <c r="P63" s="140"/>
      <c r="Q63" s="140"/>
      <c r="R63" s="140"/>
      <c r="S63" s="140"/>
      <c r="T63" s="140"/>
      <c r="U63" s="140"/>
      <c r="V63" s="140"/>
      <c r="W63" s="140"/>
      <c r="X63" s="140"/>
      <c r="Y63" s="140"/>
      <c r="Z63" s="140"/>
      <c r="AA63" s="140"/>
      <c r="AB63" s="140"/>
      <c r="AC63" s="140"/>
    </row>
    <row r="64" spans="1:29" ht="15.75" customHeight="1" x14ac:dyDescent="0.3">
      <c r="A64" s="335" t="s">
        <v>226</v>
      </c>
      <c r="B64" s="131"/>
      <c r="C64" s="55" t="s">
        <v>9</v>
      </c>
      <c r="D64" s="15"/>
      <c r="E64" s="46">
        <f t="shared" si="3"/>
        <v>0</v>
      </c>
      <c r="F64" s="140"/>
      <c r="G64" s="140"/>
      <c r="H64" s="140"/>
      <c r="I64" s="140"/>
      <c r="J64" s="163"/>
      <c r="K64" s="163"/>
      <c r="L64" s="163"/>
      <c r="M64" s="163"/>
      <c r="N64" s="140"/>
      <c r="O64" s="163"/>
      <c r="P64" s="140"/>
      <c r="Q64" s="140"/>
      <c r="R64" s="140"/>
      <c r="S64" s="140"/>
      <c r="T64" s="140"/>
      <c r="U64" s="140"/>
      <c r="V64" s="163"/>
      <c r="W64" s="140"/>
      <c r="X64" s="140"/>
      <c r="Y64" s="140"/>
      <c r="Z64" s="140"/>
      <c r="AA64" s="140"/>
      <c r="AB64" s="140"/>
      <c r="AC64" s="140"/>
    </row>
    <row r="65" spans="1:29" ht="15.75" customHeight="1" x14ac:dyDescent="0.3">
      <c r="A65" s="336"/>
      <c r="B65" s="155"/>
      <c r="C65" s="50" t="s">
        <v>10</v>
      </c>
      <c r="D65" s="15"/>
      <c r="E65" s="46">
        <f t="shared" si="3"/>
        <v>0</v>
      </c>
      <c r="F65" s="140"/>
      <c r="G65" s="140"/>
      <c r="H65" s="140"/>
      <c r="I65" s="140"/>
      <c r="J65" s="163"/>
      <c r="K65" s="163"/>
      <c r="L65" s="163"/>
      <c r="M65" s="163"/>
      <c r="N65" s="140"/>
      <c r="O65" s="163"/>
      <c r="P65" s="140"/>
      <c r="Q65" s="140"/>
      <c r="R65" s="140"/>
      <c r="S65" s="140"/>
      <c r="T65" s="140"/>
      <c r="U65" s="140"/>
      <c r="V65" s="163"/>
      <c r="W65" s="140"/>
      <c r="X65" s="140"/>
      <c r="Y65" s="140"/>
      <c r="Z65" s="140"/>
      <c r="AA65" s="140"/>
      <c r="AB65" s="140"/>
      <c r="AC65" s="140"/>
    </row>
    <row r="66" spans="1:29" ht="15.75" customHeight="1" x14ac:dyDescent="0.3">
      <c r="A66" s="336"/>
      <c r="B66" s="144"/>
      <c r="C66" s="15"/>
      <c r="D66" s="15"/>
      <c r="E66" s="46">
        <f t="shared" si="3"/>
        <v>0</v>
      </c>
      <c r="F66" s="140"/>
      <c r="G66" s="140"/>
      <c r="H66" s="140"/>
      <c r="I66" s="140"/>
      <c r="J66" s="163"/>
      <c r="K66" s="163"/>
      <c r="L66" s="163"/>
      <c r="M66" s="163"/>
      <c r="N66" s="140"/>
      <c r="O66" s="163"/>
      <c r="P66" s="140"/>
      <c r="Q66" s="140"/>
      <c r="R66" s="140"/>
      <c r="S66" s="140"/>
      <c r="T66" s="140"/>
      <c r="U66" s="140"/>
      <c r="V66" s="163"/>
      <c r="W66" s="140"/>
      <c r="X66" s="140"/>
      <c r="Y66" s="140"/>
      <c r="Z66" s="140"/>
      <c r="AA66" s="140"/>
      <c r="AB66" s="140"/>
      <c r="AC66" s="140"/>
    </row>
    <row r="67" spans="1:29" ht="15.75" customHeight="1" x14ac:dyDescent="0.3">
      <c r="A67" s="336"/>
      <c r="B67" s="144"/>
      <c r="C67" s="15"/>
      <c r="D67" s="15"/>
      <c r="E67" s="46">
        <f t="shared" si="3"/>
        <v>0</v>
      </c>
      <c r="F67" s="140"/>
      <c r="G67" s="140"/>
      <c r="H67" s="140"/>
      <c r="I67" s="140"/>
      <c r="J67" s="163"/>
      <c r="K67" s="163"/>
      <c r="L67" s="163"/>
      <c r="M67" s="163"/>
      <c r="N67" s="140"/>
      <c r="O67" s="163"/>
      <c r="P67" s="140"/>
      <c r="Q67" s="140"/>
      <c r="R67" s="140"/>
      <c r="S67" s="140"/>
      <c r="T67" s="140"/>
      <c r="U67" s="140"/>
      <c r="V67" s="163"/>
      <c r="W67" s="140"/>
      <c r="X67" s="140"/>
      <c r="Y67" s="140"/>
      <c r="Z67" s="140"/>
      <c r="AA67" s="140"/>
      <c r="AB67" s="140"/>
      <c r="AC67" s="140"/>
    </row>
    <row r="68" spans="1:29" ht="15.75" customHeight="1" x14ac:dyDescent="0.3">
      <c r="A68" s="336"/>
      <c r="B68" s="151"/>
      <c r="C68" s="51"/>
      <c r="D68" s="15"/>
      <c r="E68" s="46">
        <f t="shared" si="3"/>
        <v>0</v>
      </c>
      <c r="F68" s="140"/>
      <c r="G68" s="140"/>
      <c r="H68" s="140"/>
      <c r="I68" s="140"/>
      <c r="J68" s="163"/>
      <c r="K68" s="163"/>
      <c r="L68" s="163"/>
      <c r="M68" s="163"/>
      <c r="N68" s="140"/>
      <c r="O68" s="163"/>
      <c r="P68" s="140"/>
      <c r="Q68" s="140"/>
      <c r="R68" s="140"/>
      <c r="S68" s="140"/>
      <c r="T68" s="140"/>
      <c r="U68" s="140"/>
      <c r="V68" s="163"/>
      <c r="W68" s="140"/>
      <c r="X68" s="140"/>
      <c r="Y68" s="140"/>
      <c r="Z68" s="140"/>
      <c r="AA68" s="140"/>
      <c r="AB68" s="140"/>
      <c r="AC68" s="140"/>
    </row>
    <row r="69" spans="1:29" ht="15.75" customHeight="1" x14ac:dyDescent="0.3">
      <c r="A69" s="336"/>
      <c r="B69" s="152"/>
      <c r="C69" s="50" t="s">
        <v>4</v>
      </c>
      <c r="D69" s="15"/>
      <c r="E69" s="46">
        <f t="shared" si="3"/>
        <v>0</v>
      </c>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row>
    <row r="70" spans="1:29" ht="15.75" customHeight="1" x14ac:dyDescent="0.3">
      <c r="A70" s="336"/>
      <c r="B70" s="156"/>
      <c r="C70" s="12"/>
      <c r="D70" s="15"/>
      <c r="E70" s="46">
        <f t="shared" si="3"/>
        <v>0</v>
      </c>
      <c r="F70" s="140"/>
      <c r="G70" s="140"/>
      <c r="H70" s="140"/>
      <c r="I70" s="140"/>
      <c r="J70" s="163"/>
      <c r="K70" s="163"/>
      <c r="L70" s="163"/>
      <c r="M70" s="163"/>
      <c r="N70" s="140"/>
      <c r="O70" s="163"/>
      <c r="P70" s="140"/>
      <c r="Q70" s="140"/>
      <c r="R70" s="140"/>
      <c r="S70" s="140"/>
      <c r="T70" s="140"/>
      <c r="U70" s="140"/>
      <c r="V70" s="163"/>
      <c r="W70" s="140"/>
      <c r="X70" s="140"/>
      <c r="Y70" s="140"/>
      <c r="Z70" s="140"/>
      <c r="AA70" s="140"/>
      <c r="AB70" s="140"/>
      <c r="AC70" s="140"/>
    </row>
    <row r="71" spans="1:29" ht="15.75" customHeight="1" x14ac:dyDescent="0.3">
      <c r="A71" s="337"/>
      <c r="B71" s="153"/>
      <c r="C71" s="12"/>
      <c r="D71" s="15"/>
      <c r="E71" s="46">
        <f t="shared" si="3"/>
        <v>0</v>
      </c>
      <c r="F71" s="140"/>
      <c r="G71" s="140"/>
      <c r="H71" s="163"/>
      <c r="I71" s="163"/>
      <c r="J71" s="163"/>
      <c r="K71" s="163"/>
      <c r="L71" s="163"/>
      <c r="M71" s="163"/>
      <c r="N71" s="140"/>
      <c r="O71" s="140"/>
      <c r="P71" s="140"/>
      <c r="Q71" s="140"/>
      <c r="R71" s="163"/>
      <c r="S71" s="163"/>
      <c r="T71" s="163"/>
      <c r="U71" s="140"/>
      <c r="V71" s="140"/>
      <c r="W71" s="140"/>
      <c r="X71" s="140"/>
      <c r="Y71" s="140"/>
      <c r="Z71" s="140"/>
      <c r="AA71" s="140"/>
      <c r="AB71" s="140"/>
      <c r="AC71" s="140"/>
    </row>
    <row r="72" spans="1:29" ht="15.75" hidden="1" customHeight="1" x14ac:dyDescent="0.3">
      <c r="A72" s="146"/>
      <c r="B72" s="56"/>
      <c r="C72" s="47"/>
      <c r="D72" s="51"/>
      <c r="E72" s="46">
        <f t="shared" si="3"/>
        <v>0</v>
      </c>
      <c r="F72" s="140"/>
      <c r="G72" s="140"/>
      <c r="H72" s="140"/>
      <c r="I72" s="140"/>
      <c r="J72" s="163"/>
      <c r="K72" s="163"/>
      <c r="L72" s="163"/>
      <c r="M72" s="163"/>
      <c r="N72" s="140"/>
      <c r="O72" s="163"/>
      <c r="P72" s="140"/>
      <c r="Q72" s="140"/>
      <c r="R72" s="140"/>
      <c r="S72" s="140"/>
      <c r="T72" s="140"/>
      <c r="U72" s="140"/>
      <c r="V72" s="163"/>
      <c r="W72" s="140"/>
      <c r="X72" s="140"/>
      <c r="Y72" s="140"/>
      <c r="Z72" s="140"/>
      <c r="AA72" s="140"/>
      <c r="AB72" s="140"/>
      <c r="AC72" s="140"/>
    </row>
    <row r="73" spans="1:29" ht="15.75" hidden="1" customHeight="1" x14ac:dyDescent="0.3">
      <c r="A73" s="146"/>
      <c r="B73" s="57"/>
      <c r="C73" s="49"/>
      <c r="D73" s="51"/>
      <c r="E73" s="46">
        <f t="shared" si="3"/>
        <v>0</v>
      </c>
      <c r="F73" s="140"/>
      <c r="G73" s="140"/>
      <c r="H73" s="140"/>
      <c r="I73" s="140"/>
      <c r="J73" s="163"/>
      <c r="K73" s="163"/>
      <c r="L73" s="163"/>
      <c r="M73" s="163"/>
      <c r="N73" s="140"/>
      <c r="O73" s="163"/>
      <c r="P73" s="140"/>
      <c r="Q73" s="140"/>
      <c r="R73" s="140"/>
      <c r="S73" s="140"/>
      <c r="T73" s="140"/>
      <c r="U73" s="140"/>
      <c r="V73" s="163"/>
      <c r="W73" s="140"/>
      <c r="X73" s="140"/>
      <c r="Y73" s="140"/>
      <c r="Z73" s="140"/>
      <c r="AA73" s="140"/>
      <c r="AB73" s="140"/>
      <c r="AC73" s="140"/>
    </row>
    <row r="74" spans="1:29" ht="15.75" hidden="1" customHeight="1" x14ac:dyDescent="0.3">
      <c r="A74" s="146"/>
      <c r="B74" s="56"/>
      <c r="C74" s="47"/>
      <c r="D74" s="51"/>
      <c r="E74" s="46">
        <f t="shared" si="3"/>
        <v>0</v>
      </c>
      <c r="F74" s="140"/>
      <c r="G74" s="140"/>
      <c r="H74" s="140"/>
      <c r="I74" s="140"/>
      <c r="J74" s="163"/>
      <c r="K74" s="163"/>
      <c r="L74" s="163"/>
      <c r="M74" s="163"/>
      <c r="N74" s="140"/>
      <c r="O74" s="163"/>
      <c r="P74" s="140"/>
      <c r="Q74" s="140"/>
      <c r="R74" s="140"/>
      <c r="S74" s="140"/>
      <c r="T74" s="140"/>
      <c r="U74" s="140"/>
      <c r="V74" s="163"/>
      <c r="W74" s="140"/>
      <c r="X74" s="140"/>
      <c r="Y74" s="140"/>
      <c r="Z74" s="140"/>
      <c r="AA74" s="140"/>
      <c r="AB74" s="140"/>
      <c r="AC74" s="140"/>
    </row>
    <row r="75" spans="1:29" ht="15.75" hidden="1" customHeight="1" x14ac:dyDescent="0.3">
      <c r="A75" s="146"/>
      <c r="B75" s="53"/>
      <c r="C75" s="49"/>
      <c r="D75" s="51"/>
      <c r="E75" s="46">
        <f t="shared" si="3"/>
        <v>0</v>
      </c>
      <c r="F75" s="140"/>
      <c r="G75" s="140"/>
      <c r="H75" s="140"/>
      <c r="I75" s="140"/>
      <c r="J75" s="163"/>
      <c r="K75" s="163"/>
      <c r="L75" s="163"/>
      <c r="M75" s="163"/>
      <c r="N75" s="140"/>
      <c r="O75" s="163"/>
      <c r="P75" s="140"/>
      <c r="Q75" s="140"/>
      <c r="R75" s="140"/>
      <c r="S75" s="140"/>
      <c r="T75" s="140"/>
      <c r="U75" s="140"/>
      <c r="V75" s="163"/>
      <c r="W75" s="140"/>
      <c r="X75" s="140"/>
      <c r="Y75" s="140"/>
      <c r="Z75" s="140"/>
      <c r="AA75" s="140"/>
      <c r="AB75" s="140"/>
      <c r="AC75" s="140"/>
    </row>
    <row r="76" spans="1:29" ht="16.5" customHeight="1" x14ac:dyDescent="0.3">
      <c r="A76" s="338"/>
      <c r="B76" s="157"/>
      <c r="C76" s="50" t="s">
        <v>6</v>
      </c>
      <c r="D76" s="15"/>
      <c r="E76" s="46">
        <f t="shared" si="3"/>
        <v>0</v>
      </c>
      <c r="F76" s="140"/>
      <c r="G76" s="140"/>
      <c r="H76" s="140"/>
      <c r="I76" s="140"/>
      <c r="J76" s="163"/>
      <c r="K76" s="163"/>
      <c r="L76" s="163"/>
      <c r="M76" s="163"/>
      <c r="N76" s="140"/>
      <c r="O76" s="163"/>
      <c r="P76" s="140"/>
      <c r="Q76" s="140"/>
      <c r="R76" s="140"/>
      <c r="S76" s="140"/>
      <c r="T76" s="140"/>
      <c r="U76" s="140"/>
      <c r="V76" s="163"/>
      <c r="W76" s="140"/>
      <c r="X76" s="140"/>
      <c r="Y76" s="140"/>
      <c r="Z76" s="140"/>
      <c r="AA76" s="140"/>
      <c r="AB76" s="140"/>
      <c r="AC76" s="140"/>
    </row>
    <row r="77" spans="1:29" ht="15" customHeight="1" x14ac:dyDescent="0.3">
      <c r="A77" s="339"/>
      <c r="B77" s="147"/>
      <c r="C77" s="49"/>
      <c r="D77" s="15"/>
      <c r="E77" s="46">
        <f t="shared" si="3"/>
        <v>0</v>
      </c>
      <c r="F77" s="140"/>
      <c r="G77" s="140"/>
      <c r="H77" s="140"/>
      <c r="I77" s="140"/>
      <c r="J77" s="163"/>
      <c r="K77" s="163"/>
      <c r="L77" s="163"/>
      <c r="M77" s="163"/>
      <c r="N77" s="140"/>
      <c r="O77" s="163"/>
      <c r="P77" s="140"/>
      <c r="Q77" s="140"/>
      <c r="R77" s="163"/>
      <c r="S77" s="140"/>
      <c r="T77" s="140"/>
      <c r="U77" s="140"/>
      <c r="V77" s="163"/>
      <c r="W77" s="140"/>
      <c r="X77" s="140"/>
      <c r="Y77" s="140"/>
      <c r="Z77" s="140"/>
      <c r="AA77" s="140"/>
      <c r="AB77" s="140"/>
      <c r="AC77" s="140"/>
    </row>
    <row r="78" spans="1:29" ht="15.75" customHeight="1" x14ac:dyDescent="0.3">
      <c r="A78" s="339"/>
      <c r="B78" s="149"/>
      <c r="C78" s="12"/>
      <c r="D78" s="15"/>
      <c r="E78" s="46">
        <f t="shared" si="3"/>
        <v>0</v>
      </c>
      <c r="F78" s="140"/>
      <c r="G78" s="163"/>
      <c r="H78" s="163"/>
      <c r="I78" s="163"/>
      <c r="J78" s="163"/>
      <c r="K78" s="163"/>
      <c r="L78" s="163"/>
      <c r="M78" s="163"/>
      <c r="N78" s="140"/>
      <c r="O78" s="163"/>
      <c r="P78" s="140"/>
      <c r="Q78" s="140"/>
      <c r="R78" s="163"/>
      <c r="S78" s="140"/>
      <c r="T78" s="140"/>
      <c r="U78" s="140"/>
      <c r="V78" s="163"/>
      <c r="W78" s="140"/>
      <c r="X78" s="140"/>
      <c r="Y78" s="140"/>
      <c r="Z78" s="140"/>
      <c r="AA78" s="140"/>
      <c r="AB78" s="140"/>
      <c r="AC78" s="140"/>
    </row>
    <row r="79" spans="1:29" ht="15.75" customHeight="1" x14ac:dyDescent="0.3">
      <c r="A79" s="339"/>
      <c r="B79" s="149"/>
      <c r="C79" s="12"/>
      <c r="E79" s="46">
        <f t="shared" si="3"/>
        <v>0</v>
      </c>
      <c r="F79" s="140"/>
      <c r="G79" s="140"/>
      <c r="H79" s="140"/>
      <c r="I79" s="140"/>
      <c r="J79" s="163"/>
      <c r="K79" s="163"/>
      <c r="L79" s="163"/>
      <c r="M79" s="163"/>
      <c r="N79" s="140"/>
      <c r="O79" s="163"/>
      <c r="P79" s="140"/>
      <c r="Q79" s="140"/>
      <c r="R79" s="163"/>
      <c r="S79" s="140"/>
      <c r="T79" s="140"/>
      <c r="U79" s="140"/>
      <c r="V79" s="163"/>
      <c r="W79" s="140"/>
      <c r="X79" s="140"/>
      <c r="Y79" s="140"/>
      <c r="Z79" s="140"/>
      <c r="AA79" s="140"/>
      <c r="AB79" s="140"/>
      <c r="AC79" s="140"/>
    </row>
    <row r="80" spans="1:29" ht="15.75" customHeight="1" x14ac:dyDescent="0.3">
      <c r="A80" s="339"/>
      <c r="B80" s="148"/>
      <c r="C80" s="12"/>
      <c r="D80" s="32"/>
      <c r="E80" s="46">
        <f t="shared" si="3"/>
        <v>0</v>
      </c>
      <c r="F80" s="140"/>
      <c r="G80" s="163"/>
      <c r="H80" s="163"/>
      <c r="I80" s="163"/>
      <c r="J80" s="163"/>
      <c r="K80" s="163"/>
      <c r="L80" s="163"/>
      <c r="M80" s="163"/>
      <c r="N80" s="140"/>
      <c r="O80" s="163"/>
      <c r="P80" s="140"/>
      <c r="Q80" s="140"/>
      <c r="R80" s="163"/>
      <c r="S80" s="140"/>
      <c r="T80" s="140"/>
      <c r="U80" s="140"/>
      <c r="V80" s="163"/>
      <c r="W80" s="140"/>
      <c r="X80" s="140"/>
      <c r="Y80" s="140"/>
      <c r="Z80" s="140"/>
      <c r="AA80" s="140"/>
      <c r="AB80" s="140"/>
      <c r="AC80" s="140"/>
    </row>
    <row r="81" spans="1:29" ht="15.75" customHeight="1" x14ac:dyDescent="0.3">
      <c r="A81" s="339"/>
      <c r="B81" s="67"/>
      <c r="C81" s="45"/>
      <c r="D81" s="32"/>
      <c r="E81" s="46">
        <f t="shared" si="3"/>
        <v>0</v>
      </c>
      <c r="F81" s="140"/>
      <c r="G81" s="163"/>
      <c r="H81" s="163"/>
      <c r="I81" s="163"/>
      <c r="J81" s="163"/>
      <c r="K81" s="163"/>
      <c r="L81" s="163"/>
      <c r="M81" s="163"/>
      <c r="N81" s="140"/>
      <c r="O81" s="163"/>
      <c r="P81" s="140"/>
      <c r="Q81" s="140"/>
      <c r="R81" s="163"/>
      <c r="S81" s="140"/>
      <c r="T81" s="140"/>
      <c r="U81" s="140"/>
      <c r="V81" s="163"/>
      <c r="W81" s="140"/>
      <c r="X81" s="140"/>
      <c r="Y81" s="140"/>
      <c r="Z81" s="140"/>
      <c r="AA81" s="140"/>
      <c r="AB81" s="140"/>
      <c r="AC81" s="140"/>
    </row>
    <row r="82" spans="1:29" ht="15.75" customHeight="1" x14ac:dyDescent="0.3">
      <c r="A82" s="339"/>
      <c r="B82" s="67"/>
      <c r="C82" s="49"/>
      <c r="D82" s="45"/>
      <c r="E82" s="46">
        <f t="shared" si="3"/>
        <v>0</v>
      </c>
      <c r="F82" s="140"/>
      <c r="G82" s="163"/>
      <c r="H82" s="163"/>
      <c r="I82" s="163"/>
      <c r="J82" s="163"/>
      <c r="K82" s="163"/>
      <c r="L82" s="163"/>
      <c r="M82" s="163"/>
      <c r="N82" s="140"/>
      <c r="O82" s="163"/>
      <c r="P82" s="140"/>
      <c r="Q82" s="140"/>
      <c r="R82" s="163"/>
      <c r="S82" s="140"/>
      <c r="T82" s="140"/>
      <c r="U82" s="140"/>
      <c r="V82" s="163"/>
      <c r="W82" s="140"/>
      <c r="X82" s="140"/>
      <c r="Y82" s="140"/>
      <c r="Z82" s="140"/>
      <c r="AA82" s="140"/>
      <c r="AB82" s="140"/>
      <c r="AC82" s="140"/>
    </row>
    <row r="83" spans="1:29" ht="15.75" customHeight="1" x14ac:dyDescent="0.3">
      <c r="A83" s="339"/>
      <c r="B83" s="67"/>
      <c r="C83" s="49"/>
      <c r="D83" s="51"/>
      <c r="E83" s="46">
        <f t="shared" si="3"/>
        <v>0</v>
      </c>
      <c r="F83" s="140"/>
      <c r="G83" s="163"/>
      <c r="H83" s="163"/>
      <c r="I83" s="163"/>
      <c r="J83" s="163"/>
      <c r="K83" s="163"/>
      <c r="L83" s="163"/>
      <c r="M83" s="163"/>
      <c r="N83" s="140"/>
      <c r="O83" s="163"/>
      <c r="P83" s="140"/>
      <c r="Q83" s="140"/>
      <c r="R83" s="163"/>
      <c r="S83" s="140"/>
      <c r="T83" s="140"/>
      <c r="U83" s="140"/>
      <c r="V83" s="163"/>
      <c r="W83" s="140"/>
      <c r="X83" s="140"/>
      <c r="Y83" s="140"/>
      <c r="Z83" s="140"/>
      <c r="AA83" s="140"/>
      <c r="AB83" s="140"/>
      <c r="AC83" s="140"/>
    </row>
    <row r="84" spans="1:29" ht="15.75" hidden="1" customHeight="1" x14ac:dyDescent="0.3">
      <c r="A84" s="150"/>
      <c r="B84" s="67"/>
      <c r="C84" s="47"/>
      <c r="D84" s="51"/>
      <c r="E84" s="46">
        <f t="shared" si="3"/>
        <v>0</v>
      </c>
      <c r="F84" s="140"/>
      <c r="G84" s="163"/>
      <c r="H84" s="163"/>
      <c r="I84" s="163"/>
      <c r="J84" s="163"/>
      <c r="K84" s="163"/>
      <c r="L84" s="163"/>
      <c r="M84" s="163"/>
      <c r="N84" s="140"/>
      <c r="O84" s="163"/>
      <c r="P84" s="140"/>
      <c r="Q84" s="140"/>
      <c r="R84" s="163"/>
      <c r="S84" s="140"/>
      <c r="T84" s="140"/>
      <c r="U84" s="140"/>
      <c r="V84" s="163"/>
      <c r="W84" s="140"/>
      <c r="X84" s="140"/>
      <c r="Y84" s="140"/>
      <c r="Z84" s="140"/>
      <c r="AA84" s="140"/>
      <c r="AB84" s="140"/>
      <c r="AC84" s="140"/>
    </row>
    <row r="85" spans="1:29" ht="15" hidden="1" customHeight="1" x14ac:dyDescent="0.3">
      <c r="A85" s="150"/>
      <c r="B85" s="67"/>
      <c r="C85" s="49"/>
      <c r="D85" s="51"/>
      <c r="E85" s="46">
        <f t="shared" ref="E85:E148" si="4">COUNTA(F85:AC85)</f>
        <v>0</v>
      </c>
      <c r="F85" s="140"/>
      <c r="G85" s="163"/>
      <c r="H85" s="163"/>
      <c r="I85" s="163"/>
      <c r="J85" s="163"/>
      <c r="K85" s="163"/>
      <c r="L85" s="163"/>
      <c r="M85" s="163"/>
      <c r="N85" s="140"/>
      <c r="O85" s="163"/>
      <c r="P85" s="140"/>
      <c r="Q85" s="140"/>
      <c r="R85" s="163"/>
      <c r="S85" s="140"/>
      <c r="T85" s="140"/>
      <c r="U85" s="140"/>
      <c r="V85" s="163"/>
      <c r="W85" s="140"/>
      <c r="X85" s="140"/>
      <c r="Y85" s="140"/>
      <c r="Z85" s="140"/>
      <c r="AA85" s="140"/>
      <c r="AB85" s="140"/>
      <c r="AC85" s="140"/>
    </row>
    <row r="86" spans="1:29" ht="15" hidden="1" customHeight="1" x14ac:dyDescent="0.3">
      <c r="A86" s="150"/>
      <c r="B86" s="67"/>
      <c r="C86" s="47"/>
      <c r="D86" s="51"/>
      <c r="E86" s="46">
        <f t="shared" si="4"/>
        <v>0</v>
      </c>
      <c r="F86" s="140"/>
      <c r="G86" s="163"/>
      <c r="H86" s="163"/>
      <c r="I86" s="163"/>
      <c r="J86" s="163"/>
      <c r="K86" s="163"/>
      <c r="L86" s="163"/>
      <c r="M86" s="163"/>
      <c r="N86" s="140"/>
      <c r="O86" s="163"/>
      <c r="P86" s="140"/>
      <c r="Q86" s="140"/>
      <c r="R86" s="163"/>
      <c r="S86" s="140"/>
      <c r="T86" s="140"/>
      <c r="U86" s="140"/>
      <c r="V86" s="163"/>
      <c r="W86" s="140"/>
      <c r="X86" s="140"/>
      <c r="Y86" s="140"/>
      <c r="Z86" s="140"/>
      <c r="AA86" s="140"/>
      <c r="AB86" s="140"/>
      <c r="AC86" s="140"/>
    </row>
    <row r="87" spans="1:29" ht="15.75" hidden="1" customHeight="1" x14ac:dyDescent="0.3">
      <c r="A87" s="150"/>
      <c r="B87" s="67"/>
      <c r="C87" s="49"/>
      <c r="D87" s="51"/>
      <c r="E87" s="46">
        <f t="shared" si="4"/>
        <v>0</v>
      </c>
      <c r="F87" s="140"/>
      <c r="G87" s="163"/>
      <c r="H87" s="163"/>
      <c r="I87" s="163"/>
      <c r="J87" s="163"/>
      <c r="K87" s="163"/>
      <c r="L87" s="163"/>
      <c r="M87" s="163"/>
      <c r="N87" s="140"/>
      <c r="O87" s="163"/>
      <c r="P87" s="140"/>
      <c r="Q87" s="140"/>
      <c r="R87" s="163"/>
      <c r="S87" s="140"/>
      <c r="T87" s="140"/>
      <c r="U87" s="140"/>
      <c r="V87" s="163"/>
      <c r="W87" s="140"/>
      <c r="X87" s="140"/>
      <c r="Y87" s="140"/>
      <c r="Z87" s="140"/>
      <c r="AA87" s="140"/>
      <c r="AB87" s="140"/>
      <c r="AC87" s="140"/>
    </row>
    <row r="88" spans="1:29" ht="14.25" customHeight="1" x14ac:dyDescent="0.3">
      <c r="A88" s="336"/>
      <c r="B88" s="144"/>
      <c r="C88" s="49"/>
      <c r="D88" s="32"/>
      <c r="E88" s="46">
        <f t="shared" si="4"/>
        <v>0</v>
      </c>
      <c r="F88" s="140"/>
      <c r="G88" s="163"/>
      <c r="H88" s="163"/>
      <c r="I88" s="163"/>
      <c r="J88" s="163"/>
      <c r="K88" s="163"/>
      <c r="L88" s="163"/>
      <c r="M88" s="163"/>
      <c r="N88" s="140"/>
      <c r="O88" s="163"/>
      <c r="P88" s="140"/>
      <c r="Q88" s="140"/>
      <c r="R88" s="163"/>
      <c r="S88" s="140"/>
      <c r="T88" s="140"/>
      <c r="U88" s="140"/>
      <c r="V88" s="163"/>
      <c r="W88" s="140"/>
      <c r="X88" s="140"/>
      <c r="Y88" s="140"/>
      <c r="Z88" s="140"/>
      <c r="AA88" s="140"/>
      <c r="AB88" s="140"/>
      <c r="AC88" s="140"/>
    </row>
    <row r="89" spans="1:29" ht="15.75" customHeight="1" x14ac:dyDescent="0.3">
      <c r="A89" s="336"/>
      <c r="B89" s="144"/>
      <c r="C89" s="47"/>
      <c r="D89" s="32"/>
      <c r="E89" s="46">
        <f t="shared" si="4"/>
        <v>0</v>
      </c>
      <c r="F89" s="140"/>
      <c r="G89" s="140"/>
      <c r="H89" s="140"/>
      <c r="I89" s="140"/>
      <c r="J89" s="163"/>
      <c r="K89" s="163"/>
      <c r="L89" s="163"/>
      <c r="M89" s="163"/>
      <c r="N89" s="140"/>
      <c r="O89" s="140"/>
      <c r="P89" s="140"/>
      <c r="Q89" s="140"/>
      <c r="R89" s="140"/>
      <c r="S89" s="140"/>
      <c r="T89" s="140"/>
      <c r="U89" s="140"/>
      <c r="V89" s="140"/>
      <c r="W89" s="140"/>
      <c r="X89" s="140"/>
      <c r="Y89" s="140"/>
      <c r="Z89" s="140"/>
      <c r="AA89" s="140"/>
      <c r="AB89" s="140"/>
      <c r="AC89" s="140"/>
    </row>
    <row r="90" spans="1:29" ht="15.75" customHeight="1" x14ac:dyDescent="0.3">
      <c r="A90" s="336"/>
      <c r="B90" s="144"/>
      <c r="C90" s="49"/>
      <c r="D90" s="32"/>
      <c r="E90" s="46">
        <f t="shared" si="4"/>
        <v>0</v>
      </c>
      <c r="F90" s="16"/>
      <c r="G90" s="16"/>
      <c r="H90" s="16"/>
      <c r="I90" s="16"/>
      <c r="J90" s="164"/>
      <c r="K90" s="164"/>
      <c r="L90" s="164"/>
      <c r="M90" s="164"/>
      <c r="N90" s="16"/>
      <c r="O90" s="16"/>
      <c r="P90" s="16"/>
      <c r="Q90" s="16"/>
      <c r="R90" s="16"/>
      <c r="S90" s="16"/>
      <c r="T90" s="16"/>
      <c r="U90" s="16"/>
      <c r="V90" s="16"/>
      <c r="W90" s="16"/>
      <c r="X90" s="16"/>
      <c r="Y90" s="140"/>
      <c r="Z90" s="140"/>
      <c r="AA90" s="140"/>
      <c r="AB90" s="140"/>
      <c r="AC90" s="140"/>
    </row>
    <row r="91" spans="1:29" ht="15.75" customHeight="1" x14ac:dyDescent="0.3">
      <c r="A91" s="336"/>
      <c r="B91" s="144"/>
      <c r="C91" s="49"/>
      <c r="D91" s="45"/>
      <c r="E91" s="46">
        <f t="shared" si="4"/>
        <v>0</v>
      </c>
      <c r="F91" s="16"/>
      <c r="G91" s="16"/>
      <c r="H91" s="16"/>
      <c r="I91" s="16"/>
      <c r="J91" s="164"/>
      <c r="K91" s="164"/>
      <c r="L91" s="164"/>
      <c r="M91" s="164"/>
      <c r="N91" s="16"/>
      <c r="O91" s="16"/>
      <c r="P91" s="16"/>
      <c r="Q91" s="16"/>
      <c r="R91" s="16"/>
      <c r="S91" s="16"/>
      <c r="T91" s="16"/>
      <c r="U91" s="16"/>
      <c r="V91" s="16"/>
      <c r="W91" s="16"/>
      <c r="X91" s="16"/>
      <c r="Y91" s="140"/>
      <c r="Z91" s="140"/>
      <c r="AA91" s="140"/>
      <c r="AB91" s="140"/>
      <c r="AC91" s="140"/>
    </row>
    <row r="92" spans="1:29" ht="15.75" customHeight="1" x14ac:dyDescent="0.3">
      <c r="A92" s="336"/>
      <c r="B92" s="66"/>
      <c r="C92" s="49"/>
      <c r="D92" s="32"/>
      <c r="E92" s="46">
        <f t="shared" si="4"/>
        <v>0</v>
      </c>
      <c r="F92" s="16"/>
      <c r="G92" s="16"/>
      <c r="H92" s="16"/>
      <c r="I92" s="16"/>
      <c r="J92" s="164"/>
      <c r="K92" s="164"/>
      <c r="L92" s="164"/>
      <c r="M92" s="164"/>
      <c r="N92" s="16"/>
      <c r="O92" s="16"/>
      <c r="P92" s="16"/>
      <c r="Q92" s="16"/>
      <c r="R92" s="16"/>
      <c r="S92" s="16"/>
      <c r="T92" s="16"/>
      <c r="U92" s="16"/>
      <c r="V92" s="16"/>
      <c r="W92" s="16"/>
      <c r="X92" s="16"/>
      <c r="Y92" s="140"/>
      <c r="Z92" s="140"/>
      <c r="AA92" s="140"/>
      <c r="AB92" s="140"/>
      <c r="AC92" s="140"/>
    </row>
    <row r="93" spans="1:29" ht="15.75" customHeight="1" x14ac:dyDescent="0.3">
      <c r="A93" s="336"/>
      <c r="B93" s="66"/>
      <c r="C93" s="45"/>
      <c r="D93" s="32"/>
      <c r="E93" s="46">
        <f t="shared" si="4"/>
        <v>0</v>
      </c>
      <c r="F93" s="16"/>
      <c r="G93" s="16"/>
      <c r="H93" s="16"/>
      <c r="I93" s="16"/>
      <c r="J93" s="164"/>
      <c r="K93" s="164"/>
      <c r="L93" s="164"/>
      <c r="M93" s="164"/>
      <c r="N93" s="16"/>
      <c r="O93" s="16"/>
      <c r="P93" s="16"/>
      <c r="Q93" s="16"/>
      <c r="R93" s="16"/>
      <c r="S93" s="16"/>
      <c r="T93" s="16"/>
      <c r="U93" s="16"/>
      <c r="V93" s="16"/>
      <c r="W93" s="16"/>
      <c r="X93" s="16"/>
      <c r="Y93" s="140"/>
      <c r="Z93" s="140"/>
      <c r="AA93" s="140"/>
      <c r="AB93" s="140"/>
      <c r="AC93" s="140"/>
    </row>
    <row r="94" spans="1:29" ht="15.75" customHeight="1" x14ac:dyDescent="0.3">
      <c r="A94" s="336"/>
      <c r="B94" s="66"/>
      <c r="C94" s="49"/>
      <c r="D94" s="45"/>
      <c r="E94" s="46">
        <f t="shared" si="4"/>
        <v>0</v>
      </c>
      <c r="F94" s="16"/>
      <c r="G94" s="16"/>
      <c r="H94" s="16"/>
      <c r="I94" s="16"/>
      <c r="J94" s="164"/>
      <c r="K94" s="164"/>
      <c r="L94" s="164"/>
      <c r="M94" s="164"/>
      <c r="N94" s="16"/>
      <c r="O94" s="16"/>
      <c r="P94" s="16"/>
      <c r="Q94" s="16"/>
      <c r="R94" s="16"/>
      <c r="S94" s="16"/>
      <c r="T94" s="16"/>
      <c r="U94" s="16"/>
      <c r="V94" s="16"/>
      <c r="W94" s="16"/>
      <c r="X94" s="16"/>
      <c r="Y94" s="140"/>
      <c r="Z94" s="140"/>
      <c r="AA94" s="140"/>
      <c r="AB94" s="140"/>
      <c r="AC94" s="140"/>
    </row>
    <row r="95" spans="1:29" ht="15.75" customHeight="1" x14ac:dyDescent="0.3">
      <c r="A95" s="336"/>
      <c r="B95" s="52"/>
      <c r="C95" s="124"/>
      <c r="D95" s="121"/>
      <c r="E95" s="46">
        <f t="shared" si="4"/>
        <v>0</v>
      </c>
      <c r="F95" s="16"/>
      <c r="G95" s="16"/>
      <c r="H95" s="16"/>
      <c r="I95" s="16"/>
      <c r="J95" s="164"/>
      <c r="K95" s="164"/>
      <c r="L95" s="164"/>
      <c r="M95" s="164"/>
      <c r="N95" s="16"/>
      <c r="O95" s="16"/>
      <c r="P95" s="16"/>
      <c r="Q95" s="16"/>
      <c r="R95" s="16"/>
      <c r="S95" s="16"/>
      <c r="T95" s="16"/>
      <c r="U95" s="16"/>
      <c r="V95" s="16"/>
      <c r="W95" s="16"/>
      <c r="X95" s="16"/>
      <c r="Y95" s="140"/>
      <c r="Z95" s="140"/>
      <c r="AA95" s="140"/>
      <c r="AB95" s="140"/>
      <c r="AC95" s="140"/>
    </row>
    <row r="96" spans="1:29" ht="15.75" hidden="1" customHeight="1" x14ac:dyDescent="0.3">
      <c r="A96" s="336"/>
      <c r="B96" s="52"/>
      <c r="C96" s="125"/>
      <c r="D96" s="121"/>
      <c r="E96" s="46">
        <f t="shared" si="4"/>
        <v>0</v>
      </c>
      <c r="F96" s="16"/>
      <c r="G96" s="16"/>
      <c r="H96" s="16"/>
      <c r="I96" s="16"/>
      <c r="J96" s="164"/>
      <c r="K96" s="164"/>
      <c r="L96" s="164"/>
      <c r="M96" s="164"/>
      <c r="N96" s="16"/>
      <c r="O96" s="16"/>
      <c r="P96" s="16"/>
      <c r="Q96" s="16"/>
      <c r="R96" s="16"/>
      <c r="S96" s="16"/>
      <c r="T96" s="16"/>
      <c r="U96" s="16"/>
      <c r="V96" s="16"/>
      <c r="W96" s="16"/>
      <c r="X96" s="16"/>
      <c r="Y96" s="140"/>
      <c r="Z96" s="140"/>
      <c r="AA96" s="140"/>
      <c r="AB96" s="140"/>
      <c r="AC96" s="140"/>
    </row>
    <row r="97" spans="1:29" ht="15.75" hidden="1" customHeight="1" x14ac:dyDescent="0.3">
      <c r="A97" s="336"/>
      <c r="B97" s="52"/>
      <c r="C97" s="125"/>
      <c r="D97" s="121"/>
      <c r="E97" s="46">
        <f t="shared" si="4"/>
        <v>0</v>
      </c>
      <c r="F97" s="16"/>
      <c r="G97" s="16"/>
      <c r="H97" s="16"/>
      <c r="I97" s="16"/>
      <c r="J97" s="164"/>
      <c r="K97" s="164"/>
      <c r="L97" s="164"/>
      <c r="M97" s="164"/>
      <c r="N97" s="16"/>
      <c r="O97" s="16"/>
      <c r="P97" s="16"/>
      <c r="Q97" s="16"/>
      <c r="R97" s="16"/>
      <c r="S97" s="16"/>
      <c r="T97" s="16"/>
      <c r="U97" s="16"/>
      <c r="V97" s="16"/>
      <c r="W97" s="16"/>
      <c r="X97" s="16"/>
      <c r="Y97" s="140"/>
      <c r="Z97" s="140"/>
      <c r="AA97" s="140"/>
      <c r="AB97" s="140"/>
      <c r="AC97" s="140"/>
    </row>
    <row r="98" spans="1:29" ht="15.75" hidden="1" customHeight="1" x14ac:dyDescent="0.3">
      <c r="A98" s="336"/>
      <c r="B98" s="52"/>
      <c r="C98" s="126"/>
      <c r="D98" s="121"/>
      <c r="E98" s="46">
        <f t="shared" si="4"/>
        <v>0</v>
      </c>
      <c r="F98" s="16"/>
      <c r="G98" s="16"/>
      <c r="H98" s="16"/>
      <c r="I98" s="16"/>
      <c r="J98" s="164"/>
      <c r="K98" s="164"/>
      <c r="L98" s="164"/>
      <c r="M98" s="164"/>
      <c r="N98" s="16"/>
      <c r="O98" s="16"/>
      <c r="P98" s="16"/>
      <c r="Q98" s="16"/>
      <c r="R98" s="16"/>
      <c r="S98" s="16"/>
      <c r="T98" s="16"/>
      <c r="U98" s="16"/>
      <c r="V98" s="16"/>
      <c r="W98" s="16"/>
      <c r="X98" s="16"/>
      <c r="Y98" s="140"/>
      <c r="Z98" s="140"/>
      <c r="AA98" s="140"/>
      <c r="AB98" s="140"/>
      <c r="AC98" s="140"/>
    </row>
    <row r="99" spans="1:29" ht="9.75" hidden="1" customHeight="1" x14ac:dyDescent="0.3">
      <c r="A99" s="336"/>
      <c r="B99" s="52"/>
      <c r="C99" s="125"/>
      <c r="D99" s="121"/>
      <c r="E99" s="46">
        <f t="shared" si="4"/>
        <v>0</v>
      </c>
      <c r="F99" s="16"/>
      <c r="G99" s="16"/>
      <c r="H99" s="16"/>
      <c r="I99" s="16"/>
      <c r="J99" s="164"/>
      <c r="K99" s="164"/>
      <c r="L99" s="164"/>
      <c r="M99" s="164"/>
      <c r="N99" s="16"/>
      <c r="O99" s="16"/>
      <c r="P99" s="16"/>
      <c r="Q99" s="16"/>
      <c r="R99" s="16"/>
      <c r="S99" s="16"/>
      <c r="T99" s="16"/>
      <c r="U99" s="16"/>
      <c r="V99" s="16"/>
      <c r="W99" s="16"/>
      <c r="X99" s="16"/>
      <c r="Y99" s="140"/>
      <c r="Z99" s="140"/>
      <c r="AA99" s="140"/>
      <c r="AB99" s="140"/>
      <c r="AC99" s="140"/>
    </row>
    <row r="100" spans="1:29" ht="14.25" hidden="1" customHeight="1" x14ac:dyDescent="0.3">
      <c r="A100" s="336"/>
      <c r="B100" s="52"/>
      <c r="C100" s="125"/>
      <c r="D100" s="121"/>
      <c r="E100" s="46">
        <f t="shared" si="4"/>
        <v>0</v>
      </c>
      <c r="F100" s="16"/>
      <c r="G100" s="16"/>
      <c r="H100" s="16"/>
      <c r="I100" s="16"/>
      <c r="J100" s="164"/>
      <c r="K100" s="164"/>
      <c r="L100" s="164"/>
      <c r="M100" s="164"/>
      <c r="N100" s="16"/>
      <c r="O100" s="16"/>
      <c r="P100" s="16"/>
      <c r="Q100" s="16"/>
      <c r="R100" s="16"/>
      <c r="S100" s="16"/>
      <c r="T100" s="16"/>
      <c r="U100" s="16"/>
      <c r="V100" s="16"/>
      <c r="W100" s="16"/>
      <c r="X100" s="16"/>
      <c r="Y100" s="140"/>
      <c r="Z100" s="140"/>
      <c r="AA100" s="140"/>
      <c r="AB100" s="140"/>
      <c r="AC100" s="140"/>
    </row>
    <row r="101" spans="1:29" ht="15" hidden="1" customHeight="1" x14ac:dyDescent="0.3">
      <c r="A101" s="337"/>
      <c r="B101" s="52"/>
      <c r="C101" s="125"/>
      <c r="D101" s="121"/>
      <c r="E101" s="46">
        <f t="shared" si="4"/>
        <v>0</v>
      </c>
      <c r="F101" s="140"/>
      <c r="G101" s="140"/>
      <c r="H101" s="140"/>
      <c r="I101" s="140"/>
      <c r="J101" s="163"/>
      <c r="K101" s="163"/>
      <c r="L101" s="163"/>
      <c r="M101" s="163"/>
      <c r="N101" s="140"/>
      <c r="O101" s="140"/>
      <c r="P101" s="140"/>
      <c r="Q101" s="140"/>
      <c r="R101" s="140"/>
      <c r="S101" s="140"/>
      <c r="T101" s="140"/>
      <c r="U101" s="140"/>
      <c r="V101" s="140"/>
      <c r="W101" s="140"/>
      <c r="X101" s="140"/>
      <c r="Y101" s="140"/>
      <c r="Z101" s="140"/>
      <c r="AA101" s="140"/>
      <c r="AB101" s="140"/>
      <c r="AC101" s="140"/>
    </row>
    <row r="102" spans="1:29" ht="15.75" customHeight="1" x14ac:dyDescent="0.3">
      <c r="A102" s="330"/>
      <c r="B102" s="65"/>
      <c r="C102" s="125"/>
      <c r="D102" s="15"/>
      <c r="E102" s="46">
        <f t="shared" si="4"/>
        <v>0</v>
      </c>
      <c r="F102" s="16"/>
      <c r="G102" s="16"/>
      <c r="H102" s="16"/>
      <c r="I102" s="16"/>
      <c r="J102" s="164"/>
      <c r="K102" s="164"/>
      <c r="L102" s="164"/>
      <c r="M102" s="164"/>
      <c r="N102" s="16"/>
      <c r="O102" s="16"/>
      <c r="P102" s="16"/>
      <c r="Q102" s="16"/>
      <c r="R102" s="16"/>
      <c r="S102" s="16"/>
      <c r="T102" s="16"/>
      <c r="U102" s="16"/>
      <c r="V102" s="16"/>
      <c r="W102" s="16"/>
      <c r="X102" s="16"/>
      <c r="Y102" s="140"/>
      <c r="Z102" s="140"/>
      <c r="AA102" s="140"/>
      <c r="AB102" s="140"/>
      <c r="AC102" s="140"/>
    </row>
    <row r="103" spans="1:29" ht="15.75" customHeight="1" x14ac:dyDescent="0.3">
      <c r="A103" s="331"/>
      <c r="B103" s="65"/>
      <c r="C103" s="124"/>
      <c r="D103" s="15"/>
      <c r="E103" s="46">
        <f t="shared" si="4"/>
        <v>0</v>
      </c>
      <c r="F103" s="16"/>
      <c r="G103" s="16"/>
      <c r="H103" s="16"/>
      <c r="I103" s="16"/>
      <c r="J103" s="164"/>
      <c r="K103" s="164"/>
      <c r="L103" s="164"/>
      <c r="M103" s="164"/>
      <c r="N103" s="16"/>
      <c r="O103" s="16"/>
      <c r="P103" s="16"/>
      <c r="Q103" s="16"/>
      <c r="R103" s="16"/>
      <c r="S103" s="16"/>
      <c r="T103" s="16"/>
      <c r="U103" s="16"/>
      <c r="V103" s="16"/>
      <c r="W103" s="16"/>
      <c r="X103" s="16"/>
      <c r="Y103" s="140"/>
      <c r="Z103" s="140"/>
      <c r="AA103" s="140"/>
      <c r="AB103" s="140"/>
      <c r="AC103" s="140"/>
    </row>
    <row r="104" spans="1:29" ht="15.75" customHeight="1" x14ac:dyDescent="0.3">
      <c r="A104" s="331"/>
      <c r="B104" s="48"/>
      <c r="C104" s="125"/>
      <c r="D104" s="122"/>
      <c r="E104" s="46">
        <f t="shared" si="4"/>
        <v>0</v>
      </c>
      <c r="F104" s="140"/>
      <c r="G104" s="140"/>
      <c r="H104" s="140"/>
      <c r="I104" s="140"/>
      <c r="J104" s="163"/>
      <c r="K104" s="163"/>
      <c r="L104" s="163"/>
      <c r="M104" s="163"/>
      <c r="N104" s="140"/>
      <c r="O104" s="140"/>
      <c r="P104" s="140"/>
      <c r="Q104" s="140"/>
      <c r="R104" s="140"/>
      <c r="S104" s="140"/>
      <c r="T104" s="140"/>
      <c r="U104" s="140"/>
      <c r="V104" s="140"/>
      <c r="W104" s="140"/>
      <c r="X104" s="140"/>
      <c r="Y104" s="140"/>
      <c r="Z104" s="140"/>
      <c r="AA104" s="140"/>
      <c r="AB104" s="140"/>
      <c r="AC104" s="140"/>
    </row>
    <row r="105" spans="1:29" ht="15.75" customHeight="1" x14ac:dyDescent="0.3">
      <c r="A105" s="331"/>
      <c r="B105" s="65"/>
      <c r="C105" s="125"/>
      <c r="D105" s="122"/>
      <c r="E105" s="46">
        <f t="shared" si="4"/>
        <v>0</v>
      </c>
      <c r="F105" s="16"/>
      <c r="G105" s="16"/>
      <c r="H105" s="16"/>
      <c r="I105" s="16"/>
      <c r="J105" s="164"/>
      <c r="K105" s="164"/>
      <c r="L105" s="164"/>
      <c r="M105" s="164"/>
      <c r="N105" s="16"/>
      <c r="O105" s="16"/>
      <c r="P105" s="16"/>
      <c r="Q105" s="16"/>
      <c r="R105" s="16"/>
      <c r="S105" s="16"/>
      <c r="T105" s="16"/>
      <c r="U105" s="16"/>
      <c r="V105" s="16"/>
      <c r="W105" s="16"/>
      <c r="X105" s="16"/>
      <c r="Y105" s="140"/>
      <c r="Z105" s="140"/>
      <c r="AA105" s="140"/>
      <c r="AB105" s="140"/>
      <c r="AC105" s="140"/>
    </row>
    <row r="106" spans="1:29" ht="15.75" customHeight="1" x14ac:dyDescent="0.3">
      <c r="A106" s="331"/>
      <c r="B106" s="65"/>
      <c r="C106" s="125"/>
      <c r="D106" s="122"/>
      <c r="E106" s="46">
        <f t="shared" si="4"/>
        <v>0</v>
      </c>
      <c r="F106" s="16"/>
      <c r="G106" s="16"/>
      <c r="H106" s="16"/>
      <c r="I106" s="16"/>
      <c r="J106" s="164"/>
      <c r="K106" s="164"/>
      <c r="L106" s="164"/>
      <c r="M106" s="164"/>
      <c r="N106" s="16"/>
      <c r="O106" s="16"/>
      <c r="P106" s="16"/>
      <c r="Q106" s="16"/>
      <c r="R106" s="16"/>
      <c r="S106" s="16"/>
      <c r="T106" s="16"/>
      <c r="U106" s="16"/>
      <c r="V106" s="16"/>
      <c r="W106" s="16"/>
      <c r="X106" s="16"/>
      <c r="Y106" s="140"/>
      <c r="Z106" s="140"/>
      <c r="AA106" s="140"/>
      <c r="AB106" s="140"/>
      <c r="AC106" s="140"/>
    </row>
    <row r="107" spans="1:29" ht="15.75" customHeight="1" x14ac:dyDescent="0.3">
      <c r="A107" s="331"/>
      <c r="B107" s="65"/>
      <c r="C107" s="126"/>
      <c r="D107" s="122"/>
      <c r="E107" s="46">
        <f t="shared" si="4"/>
        <v>0</v>
      </c>
      <c r="F107" s="16"/>
      <c r="G107" s="16"/>
      <c r="H107" s="16"/>
      <c r="I107" s="16"/>
      <c r="J107" s="164"/>
      <c r="K107" s="164"/>
      <c r="L107" s="164"/>
      <c r="M107" s="164"/>
      <c r="N107" s="16"/>
      <c r="O107" s="16"/>
      <c r="P107" s="16"/>
      <c r="Q107" s="16"/>
      <c r="R107" s="16"/>
      <c r="S107" s="16"/>
      <c r="T107" s="16"/>
      <c r="U107" s="16"/>
      <c r="V107" s="16"/>
      <c r="W107" s="16"/>
      <c r="X107" s="16"/>
      <c r="Y107" s="140"/>
      <c r="Z107" s="140"/>
      <c r="AA107" s="140"/>
      <c r="AB107" s="140"/>
      <c r="AC107" s="140"/>
    </row>
    <row r="108" spans="1:29" ht="15.75" customHeight="1" x14ac:dyDescent="0.3">
      <c r="A108" s="331"/>
      <c r="B108" s="48"/>
      <c r="C108" s="125"/>
      <c r="D108" s="122"/>
      <c r="E108" s="46">
        <f t="shared" si="4"/>
        <v>0</v>
      </c>
      <c r="F108" s="16"/>
      <c r="G108" s="16"/>
      <c r="H108" s="16"/>
      <c r="I108" s="16"/>
      <c r="J108" s="164"/>
      <c r="K108" s="164"/>
      <c r="L108" s="164"/>
      <c r="M108" s="164"/>
      <c r="N108" s="16"/>
      <c r="O108" s="16"/>
      <c r="P108" s="16"/>
      <c r="Q108" s="16"/>
      <c r="R108" s="16"/>
      <c r="S108" s="16"/>
      <c r="T108" s="16"/>
      <c r="U108" s="16"/>
      <c r="V108" s="16"/>
      <c r="W108" s="16"/>
      <c r="X108" s="16"/>
      <c r="Y108" s="140"/>
      <c r="Z108" s="140"/>
      <c r="AA108" s="140"/>
      <c r="AB108" s="140"/>
      <c r="AC108" s="140"/>
    </row>
    <row r="109" spans="1:29" ht="15.75" hidden="1" customHeight="1" x14ac:dyDescent="0.3">
      <c r="A109" s="331"/>
      <c r="B109" s="48"/>
      <c r="C109" s="125"/>
      <c r="D109" s="122"/>
      <c r="E109" s="46">
        <f t="shared" si="4"/>
        <v>0</v>
      </c>
      <c r="F109" s="16"/>
      <c r="G109" s="16"/>
      <c r="H109" s="16"/>
      <c r="I109" s="16"/>
      <c r="J109" s="164"/>
      <c r="K109" s="164"/>
      <c r="L109" s="164"/>
      <c r="M109" s="164"/>
      <c r="N109" s="16"/>
      <c r="O109" s="16"/>
      <c r="P109" s="16"/>
      <c r="Q109" s="16"/>
      <c r="R109" s="16"/>
      <c r="S109" s="16"/>
      <c r="T109" s="16"/>
      <c r="U109" s="16"/>
      <c r="V109" s="16"/>
      <c r="W109" s="16"/>
      <c r="X109" s="16"/>
      <c r="Y109" s="140"/>
      <c r="Z109" s="140"/>
      <c r="AA109" s="140"/>
      <c r="AB109" s="140"/>
      <c r="AC109" s="140"/>
    </row>
    <row r="110" spans="1:29" ht="15.75" hidden="1" customHeight="1" x14ac:dyDescent="0.3">
      <c r="A110" s="331"/>
      <c r="B110" s="48"/>
      <c r="C110" s="124"/>
      <c r="D110" s="122"/>
      <c r="E110" s="46">
        <f t="shared" si="4"/>
        <v>0</v>
      </c>
      <c r="F110" s="16"/>
      <c r="G110" s="16"/>
      <c r="H110" s="16"/>
      <c r="I110" s="16"/>
      <c r="J110" s="164"/>
      <c r="K110" s="164"/>
      <c r="L110" s="164"/>
      <c r="M110" s="164"/>
      <c r="N110" s="16"/>
      <c r="O110" s="16"/>
      <c r="P110" s="16"/>
      <c r="Q110" s="16"/>
      <c r="R110" s="16"/>
      <c r="S110" s="16"/>
      <c r="T110" s="16"/>
      <c r="U110" s="16"/>
      <c r="V110" s="16"/>
      <c r="W110" s="16"/>
      <c r="X110" s="16"/>
      <c r="Y110" s="140"/>
      <c r="Z110" s="140"/>
      <c r="AA110" s="140"/>
      <c r="AB110" s="140"/>
      <c r="AC110" s="140"/>
    </row>
    <row r="111" spans="1:29" ht="15.75" hidden="1" customHeight="1" x14ac:dyDescent="0.3">
      <c r="A111" s="331"/>
      <c r="B111" s="48"/>
      <c r="C111" s="125"/>
      <c r="D111" s="122"/>
      <c r="E111" s="46">
        <f t="shared" si="4"/>
        <v>0</v>
      </c>
      <c r="F111" s="16"/>
      <c r="G111" s="16"/>
      <c r="H111" s="16"/>
      <c r="I111" s="16"/>
      <c r="J111" s="164"/>
      <c r="K111" s="164"/>
      <c r="L111" s="164"/>
      <c r="M111" s="164"/>
      <c r="N111" s="16"/>
      <c r="O111" s="16"/>
      <c r="P111" s="16"/>
      <c r="Q111" s="16"/>
      <c r="R111" s="16"/>
      <c r="S111" s="16"/>
      <c r="T111" s="16"/>
      <c r="U111" s="16"/>
      <c r="V111" s="16"/>
      <c r="W111" s="16"/>
      <c r="X111" s="16"/>
      <c r="Y111" s="140"/>
      <c r="Z111" s="140"/>
      <c r="AA111" s="140"/>
      <c r="AB111" s="140"/>
      <c r="AC111" s="140"/>
    </row>
    <row r="112" spans="1:29" ht="15.75" hidden="1" customHeight="1" x14ac:dyDescent="0.3">
      <c r="A112" s="331"/>
      <c r="B112" s="48"/>
      <c r="C112" s="125"/>
      <c r="D112" s="122"/>
      <c r="E112" s="46">
        <f t="shared" si="4"/>
        <v>0</v>
      </c>
      <c r="F112" s="16"/>
      <c r="G112" s="16"/>
      <c r="H112" s="16"/>
      <c r="I112" s="16"/>
      <c r="J112" s="164"/>
      <c r="K112" s="164"/>
      <c r="L112" s="164"/>
      <c r="M112" s="164"/>
      <c r="N112" s="16"/>
      <c r="O112" s="16"/>
      <c r="P112" s="16"/>
      <c r="Q112" s="16"/>
      <c r="R112" s="16"/>
      <c r="S112" s="16"/>
      <c r="T112" s="16"/>
      <c r="U112" s="16"/>
      <c r="V112" s="16"/>
      <c r="W112" s="16"/>
      <c r="X112" s="16"/>
      <c r="Y112" s="140"/>
      <c r="Z112" s="140"/>
      <c r="AA112" s="140"/>
      <c r="AB112" s="140"/>
      <c r="AC112" s="140"/>
    </row>
    <row r="113" spans="1:29" ht="15.75" hidden="1" customHeight="1" x14ac:dyDescent="0.3">
      <c r="A113" s="332"/>
      <c r="B113" s="48"/>
      <c r="C113" s="126"/>
      <c r="D113" s="121"/>
      <c r="E113" s="46">
        <f t="shared" si="4"/>
        <v>0</v>
      </c>
      <c r="F113" s="140"/>
      <c r="G113" s="140"/>
      <c r="H113" s="140"/>
      <c r="I113" s="140"/>
      <c r="J113" s="163"/>
      <c r="K113" s="163"/>
      <c r="L113" s="163"/>
      <c r="M113" s="163"/>
      <c r="N113" s="140"/>
      <c r="O113" s="140"/>
      <c r="P113" s="140"/>
      <c r="Q113" s="140"/>
      <c r="R113" s="140"/>
      <c r="S113" s="140"/>
      <c r="T113" s="140"/>
      <c r="U113" s="140"/>
      <c r="V113" s="140"/>
      <c r="W113" s="140"/>
      <c r="X113" s="140"/>
      <c r="Y113" s="140"/>
      <c r="Z113" s="140"/>
      <c r="AA113" s="140"/>
      <c r="AB113" s="140"/>
      <c r="AC113" s="140"/>
    </row>
    <row r="114" spans="1:29" ht="15.75" customHeight="1" x14ac:dyDescent="0.3">
      <c r="A114" s="333"/>
      <c r="B114" s="58"/>
      <c r="C114" s="125"/>
      <c r="D114" s="123"/>
      <c r="E114" s="46">
        <f t="shared" si="4"/>
        <v>0</v>
      </c>
      <c r="F114" s="14"/>
      <c r="G114" s="14"/>
      <c r="H114" s="14"/>
      <c r="I114" s="14"/>
      <c r="J114" s="165"/>
      <c r="K114" s="165"/>
      <c r="L114" s="165"/>
      <c r="M114" s="165"/>
      <c r="N114" s="14"/>
      <c r="O114" s="14"/>
      <c r="P114" s="14"/>
      <c r="Q114" s="14"/>
      <c r="R114" s="14"/>
      <c r="S114" s="14"/>
      <c r="T114" s="14"/>
      <c r="U114" s="14"/>
      <c r="V114" s="14"/>
      <c r="W114" s="14"/>
      <c r="X114" s="14"/>
      <c r="Y114" s="140"/>
      <c r="Z114" s="140"/>
      <c r="AA114" s="140"/>
      <c r="AB114" s="140"/>
      <c r="AC114" s="140"/>
    </row>
    <row r="115" spans="1:29" ht="15.75" customHeight="1" x14ac:dyDescent="0.3">
      <c r="A115" s="333"/>
      <c r="B115" s="58"/>
      <c r="C115" s="125"/>
      <c r="D115" s="121"/>
      <c r="E115" s="46">
        <f t="shared" si="4"/>
        <v>0</v>
      </c>
      <c r="F115" s="14"/>
      <c r="G115" s="14"/>
      <c r="H115" s="14"/>
      <c r="I115" s="14"/>
      <c r="J115" s="165"/>
      <c r="K115" s="165"/>
      <c r="L115" s="165"/>
      <c r="M115" s="165"/>
      <c r="N115" s="14"/>
      <c r="O115" s="14"/>
      <c r="P115" s="14"/>
      <c r="Q115" s="14"/>
      <c r="R115" s="14"/>
      <c r="S115" s="14"/>
      <c r="T115" s="14"/>
      <c r="U115" s="14"/>
      <c r="V115" s="14"/>
      <c r="W115" s="14"/>
      <c r="X115" s="14"/>
      <c r="Y115" s="140"/>
      <c r="Z115" s="140"/>
      <c r="AA115" s="140"/>
      <c r="AB115" s="140"/>
      <c r="AC115" s="140"/>
    </row>
    <row r="116" spans="1:29" ht="15.75" customHeight="1" x14ac:dyDescent="0.3">
      <c r="A116" s="333"/>
      <c r="B116" s="58"/>
      <c r="C116" s="118"/>
      <c r="D116" s="32"/>
      <c r="E116" s="46">
        <f t="shared" si="4"/>
        <v>0</v>
      </c>
      <c r="F116" s="14"/>
      <c r="G116" s="14"/>
      <c r="H116" s="14"/>
      <c r="I116" s="14"/>
      <c r="J116" s="165"/>
      <c r="K116" s="165"/>
      <c r="L116" s="165"/>
      <c r="M116" s="165"/>
      <c r="N116" s="14"/>
      <c r="O116" s="14"/>
      <c r="P116" s="14"/>
      <c r="Q116" s="14"/>
      <c r="R116" s="14"/>
      <c r="S116" s="14"/>
      <c r="T116" s="14"/>
      <c r="U116" s="14"/>
      <c r="V116" s="14"/>
      <c r="W116" s="14"/>
      <c r="X116" s="14"/>
      <c r="Y116" s="140"/>
      <c r="Z116" s="140"/>
      <c r="AA116" s="140"/>
      <c r="AB116" s="140"/>
      <c r="AC116" s="140"/>
    </row>
    <row r="117" spans="1:29" ht="15.75" customHeight="1" x14ac:dyDescent="0.3">
      <c r="A117" s="333"/>
      <c r="B117" s="58"/>
      <c r="C117" s="118"/>
      <c r="D117" s="51"/>
      <c r="E117" s="46">
        <f t="shared" si="4"/>
        <v>0</v>
      </c>
      <c r="F117" s="16"/>
      <c r="G117" s="16"/>
      <c r="H117" s="16"/>
      <c r="I117" s="16"/>
      <c r="J117" s="164"/>
      <c r="K117" s="164"/>
      <c r="L117" s="164"/>
      <c r="M117" s="164"/>
      <c r="N117" s="16"/>
      <c r="O117" s="16"/>
      <c r="P117" s="16"/>
      <c r="Q117" s="16"/>
      <c r="R117" s="16"/>
      <c r="S117" s="16"/>
      <c r="T117" s="16"/>
      <c r="U117" s="16"/>
      <c r="V117" s="16"/>
      <c r="W117" s="16"/>
      <c r="X117" s="16"/>
      <c r="Y117" s="140"/>
      <c r="Z117" s="140"/>
      <c r="AA117" s="140"/>
      <c r="AB117" s="140"/>
      <c r="AC117" s="140"/>
    </row>
    <row r="118" spans="1:29" ht="15.75" hidden="1" customHeight="1" x14ac:dyDescent="0.3">
      <c r="A118" s="333"/>
      <c r="B118" s="58"/>
      <c r="C118" s="158"/>
      <c r="D118" s="51"/>
      <c r="E118" s="46">
        <f t="shared" si="4"/>
        <v>0</v>
      </c>
      <c r="F118" s="140"/>
      <c r="G118" s="140"/>
      <c r="H118" s="140"/>
      <c r="I118" s="140"/>
      <c r="J118" s="163"/>
      <c r="K118" s="163"/>
      <c r="L118" s="163"/>
      <c r="M118" s="163"/>
      <c r="N118" s="140"/>
      <c r="O118" s="140"/>
      <c r="P118" s="140"/>
      <c r="Q118" s="140"/>
      <c r="R118" s="140"/>
      <c r="S118" s="140"/>
      <c r="T118" s="140"/>
      <c r="U118" s="140"/>
      <c r="V118" s="140"/>
      <c r="W118" s="140"/>
      <c r="X118" s="140"/>
      <c r="Y118" s="140"/>
      <c r="Z118" s="140"/>
      <c r="AA118" s="140"/>
      <c r="AB118" s="140"/>
      <c r="AC118" s="140"/>
    </row>
    <row r="119" spans="1:29" ht="15.75" hidden="1" customHeight="1" x14ac:dyDescent="0.3">
      <c r="A119" s="333"/>
      <c r="B119" s="58"/>
      <c r="C119" s="118"/>
      <c r="D119" s="51"/>
      <c r="E119" s="46">
        <f t="shared" si="4"/>
        <v>0</v>
      </c>
      <c r="F119" s="140"/>
      <c r="G119" s="140"/>
      <c r="H119" s="140"/>
      <c r="I119" s="140"/>
      <c r="J119" s="163"/>
      <c r="K119" s="163"/>
      <c r="L119" s="163"/>
      <c r="M119" s="163"/>
      <c r="N119" s="140"/>
      <c r="O119" s="140"/>
      <c r="P119" s="140"/>
      <c r="Q119" s="140"/>
      <c r="R119" s="140"/>
      <c r="S119" s="140"/>
      <c r="T119" s="140"/>
      <c r="U119" s="140"/>
      <c r="V119" s="140"/>
      <c r="W119" s="140"/>
      <c r="X119" s="140"/>
      <c r="Y119" s="140"/>
      <c r="Z119" s="140"/>
      <c r="AA119" s="140"/>
      <c r="AB119" s="140"/>
      <c r="AC119" s="140"/>
    </row>
    <row r="120" spans="1:29" ht="15.75" hidden="1" customHeight="1" x14ac:dyDescent="0.3">
      <c r="A120" s="333"/>
      <c r="B120" s="58"/>
      <c r="C120" s="159"/>
      <c r="D120" s="51"/>
      <c r="E120" s="46">
        <f t="shared" si="4"/>
        <v>0</v>
      </c>
      <c r="F120" s="140"/>
      <c r="G120" s="140"/>
      <c r="H120" s="140"/>
      <c r="I120" s="140"/>
      <c r="J120" s="163"/>
      <c r="K120" s="163"/>
      <c r="L120" s="163"/>
      <c r="M120" s="163"/>
      <c r="N120" s="140"/>
      <c r="O120" s="140"/>
      <c r="P120" s="140"/>
      <c r="Q120" s="140"/>
      <c r="R120" s="140"/>
      <c r="S120" s="140"/>
      <c r="T120" s="140"/>
      <c r="U120" s="140"/>
      <c r="V120" s="140"/>
      <c r="W120" s="140"/>
      <c r="X120" s="140"/>
      <c r="Y120" s="140"/>
      <c r="Z120" s="140"/>
      <c r="AA120" s="140"/>
      <c r="AB120" s="140"/>
      <c r="AC120" s="140"/>
    </row>
    <row r="121" spans="1:29" ht="15.75" hidden="1" customHeight="1" x14ac:dyDescent="0.3">
      <c r="A121" s="333"/>
      <c r="B121" s="58"/>
      <c r="C121" s="159"/>
      <c r="D121" s="51"/>
      <c r="E121" s="46">
        <f t="shared" si="4"/>
        <v>0</v>
      </c>
      <c r="F121" s="140"/>
      <c r="G121" s="140"/>
      <c r="H121" s="140"/>
      <c r="I121" s="140"/>
      <c r="J121" s="163"/>
      <c r="K121" s="163"/>
      <c r="L121" s="163"/>
      <c r="M121" s="163"/>
      <c r="N121" s="140"/>
      <c r="O121" s="140"/>
      <c r="P121" s="140"/>
      <c r="Q121" s="140"/>
      <c r="R121" s="140"/>
      <c r="S121" s="140"/>
      <c r="T121" s="140"/>
      <c r="U121" s="140"/>
      <c r="V121" s="140"/>
      <c r="W121" s="140"/>
      <c r="X121" s="140"/>
      <c r="Y121" s="140"/>
      <c r="Z121" s="140"/>
      <c r="AA121" s="140"/>
      <c r="AB121" s="140"/>
      <c r="AC121" s="140"/>
    </row>
    <row r="122" spans="1:29" ht="15.75" hidden="1" customHeight="1" x14ac:dyDescent="0.3">
      <c r="A122" s="333"/>
      <c r="B122" s="58"/>
      <c r="C122" s="159"/>
      <c r="D122" s="51"/>
      <c r="E122" s="46">
        <f t="shared" si="4"/>
        <v>0</v>
      </c>
      <c r="F122" s="140"/>
      <c r="G122" s="140"/>
      <c r="H122" s="140"/>
      <c r="I122" s="140"/>
      <c r="J122" s="163"/>
      <c r="K122" s="163"/>
      <c r="L122" s="163"/>
      <c r="M122" s="163"/>
      <c r="N122" s="140"/>
      <c r="O122" s="140"/>
      <c r="P122" s="140"/>
      <c r="Q122" s="140"/>
      <c r="R122" s="140"/>
      <c r="S122" s="140"/>
      <c r="T122" s="140"/>
      <c r="U122" s="140"/>
      <c r="V122" s="140"/>
      <c r="W122" s="140"/>
      <c r="X122" s="140"/>
      <c r="Y122" s="140"/>
      <c r="Z122" s="140"/>
      <c r="AA122" s="140"/>
      <c r="AB122" s="140"/>
      <c r="AC122" s="140"/>
    </row>
    <row r="123" spans="1:29" ht="15.75" hidden="1" customHeight="1" x14ac:dyDescent="0.3">
      <c r="A123" s="333"/>
      <c r="B123" s="58"/>
      <c r="C123" s="159"/>
      <c r="D123" s="51"/>
      <c r="E123" s="46">
        <f t="shared" si="4"/>
        <v>0</v>
      </c>
      <c r="F123" s="140"/>
      <c r="G123" s="140"/>
      <c r="H123" s="140"/>
      <c r="I123" s="140"/>
      <c r="J123" s="163"/>
      <c r="K123" s="163"/>
      <c r="L123" s="163"/>
      <c r="M123" s="163"/>
      <c r="N123" s="140"/>
      <c r="O123" s="140"/>
      <c r="P123" s="140"/>
      <c r="Q123" s="140"/>
      <c r="R123" s="140"/>
      <c r="S123" s="140"/>
      <c r="T123" s="140"/>
      <c r="U123" s="140"/>
      <c r="V123" s="140"/>
      <c r="W123" s="140"/>
      <c r="X123" s="140"/>
      <c r="Y123" s="140"/>
      <c r="Z123" s="140"/>
      <c r="AA123" s="140"/>
      <c r="AB123" s="140"/>
      <c r="AC123" s="140"/>
    </row>
    <row r="124" spans="1:29" ht="15.75" hidden="1" customHeight="1" x14ac:dyDescent="0.3">
      <c r="A124" s="333"/>
      <c r="B124" s="58"/>
      <c r="C124" s="159"/>
      <c r="D124" s="51"/>
      <c r="E124" s="46">
        <f t="shared" si="4"/>
        <v>0</v>
      </c>
      <c r="F124" s="16"/>
      <c r="G124" s="16"/>
      <c r="H124" s="16"/>
      <c r="I124" s="16"/>
      <c r="J124" s="164"/>
      <c r="K124" s="164"/>
      <c r="L124" s="164"/>
      <c r="M124" s="164"/>
      <c r="N124" s="16"/>
      <c r="O124" s="16"/>
      <c r="P124" s="16"/>
      <c r="Q124" s="16"/>
      <c r="R124" s="16"/>
      <c r="S124" s="16"/>
      <c r="T124" s="16"/>
      <c r="U124" s="16"/>
      <c r="V124" s="16"/>
      <c r="W124" s="16"/>
      <c r="X124" s="16"/>
      <c r="Y124" s="140"/>
      <c r="Z124" s="140"/>
      <c r="AA124" s="140"/>
      <c r="AB124" s="140"/>
      <c r="AC124" s="140"/>
    </row>
    <row r="125" spans="1:29" ht="15.75" hidden="1" customHeight="1" x14ac:dyDescent="0.3">
      <c r="A125" s="334"/>
      <c r="B125" s="58"/>
      <c r="C125" s="118"/>
      <c r="D125" s="51"/>
      <c r="E125" s="46">
        <f t="shared" si="4"/>
        <v>0</v>
      </c>
      <c r="F125" s="140"/>
      <c r="G125" s="140"/>
      <c r="H125" s="140"/>
      <c r="I125" s="140"/>
      <c r="J125" s="163"/>
      <c r="K125" s="163"/>
      <c r="L125" s="163"/>
      <c r="M125" s="163"/>
      <c r="N125" s="140"/>
      <c r="O125" s="140"/>
      <c r="P125" s="140"/>
      <c r="Q125" s="140"/>
      <c r="R125" s="140"/>
      <c r="S125" s="140"/>
      <c r="T125" s="140"/>
      <c r="U125" s="140"/>
      <c r="V125" s="140"/>
      <c r="W125" s="140"/>
      <c r="X125" s="140"/>
      <c r="Y125" s="140"/>
      <c r="Z125" s="140"/>
      <c r="AA125" s="140"/>
      <c r="AB125" s="140"/>
      <c r="AC125" s="140"/>
    </row>
    <row r="126" spans="1:29" ht="15.75" customHeight="1" x14ac:dyDescent="0.3">
      <c r="A126" s="319"/>
      <c r="B126" s="67"/>
      <c r="C126" s="118"/>
      <c r="D126" s="32"/>
      <c r="E126" s="46">
        <f t="shared" si="4"/>
        <v>0</v>
      </c>
      <c r="F126" s="14"/>
      <c r="G126" s="14"/>
      <c r="H126" s="14"/>
      <c r="I126" s="14"/>
      <c r="J126" s="165"/>
      <c r="K126" s="165"/>
      <c r="L126" s="165"/>
      <c r="M126" s="165"/>
      <c r="N126" s="14"/>
      <c r="O126" s="14"/>
      <c r="P126" s="14"/>
      <c r="Q126" s="14"/>
      <c r="R126" s="14"/>
      <c r="S126" s="14"/>
      <c r="T126" s="14"/>
      <c r="U126" s="14"/>
      <c r="V126" s="14"/>
      <c r="W126" s="14"/>
      <c r="X126" s="14"/>
      <c r="Y126" s="140"/>
      <c r="Z126" s="140"/>
      <c r="AA126" s="140"/>
      <c r="AB126" s="140"/>
      <c r="AC126" s="140"/>
    </row>
    <row r="127" spans="1:29" ht="15.75" customHeight="1" x14ac:dyDescent="0.3">
      <c r="A127" s="319"/>
      <c r="B127" s="54"/>
      <c r="C127" s="118"/>
      <c r="D127" s="32"/>
      <c r="E127" s="46">
        <f t="shared" si="4"/>
        <v>0</v>
      </c>
      <c r="F127" s="14"/>
      <c r="G127" s="14"/>
      <c r="H127" s="14"/>
      <c r="I127" s="14"/>
      <c r="J127" s="165"/>
      <c r="K127" s="165"/>
      <c r="L127" s="165"/>
      <c r="M127" s="165"/>
      <c r="N127" s="14"/>
      <c r="O127" s="14"/>
      <c r="P127" s="14"/>
      <c r="Q127" s="14"/>
      <c r="R127" s="14"/>
      <c r="S127" s="14"/>
      <c r="T127" s="14"/>
      <c r="U127" s="14"/>
      <c r="V127" s="14"/>
      <c r="W127" s="14"/>
      <c r="X127" s="14"/>
      <c r="Y127" s="140"/>
      <c r="Z127" s="140"/>
      <c r="AA127" s="140"/>
      <c r="AB127" s="140"/>
      <c r="AC127" s="140"/>
    </row>
    <row r="128" spans="1:29" ht="15.75" customHeight="1" x14ac:dyDescent="0.3">
      <c r="A128" s="319"/>
      <c r="B128" s="54"/>
      <c r="C128" s="162"/>
      <c r="D128" s="45"/>
      <c r="E128" s="46">
        <f t="shared" si="4"/>
        <v>0</v>
      </c>
      <c r="F128" s="14"/>
      <c r="G128" s="14"/>
      <c r="H128" s="14"/>
      <c r="I128" s="14"/>
      <c r="J128" s="165"/>
      <c r="K128" s="165"/>
      <c r="L128" s="165"/>
      <c r="M128" s="165"/>
      <c r="N128" s="14"/>
      <c r="O128" s="14"/>
      <c r="P128" s="14"/>
      <c r="Q128" s="14"/>
      <c r="R128" s="14"/>
      <c r="S128" s="14"/>
      <c r="T128" s="14"/>
      <c r="U128" s="14"/>
      <c r="V128" s="14"/>
      <c r="W128" s="14"/>
      <c r="X128" s="14"/>
      <c r="Y128" s="140"/>
      <c r="Z128" s="140"/>
      <c r="AA128" s="140"/>
      <c r="AB128" s="140"/>
      <c r="AC128" s="140"/>
    </row>
    <row r="129" spans="1:29" ht="15.75" customHeight="1" x14ac:dyDescent="0.3">
      <c r="A129" s="319"/>
      <c r="B129" s="67"/>
      <c r="C129" s="158"/>
      <c r="D129" s="51"/>
      <c r="E129" s="46">
        <f t="shared" si="4"/>
        <v>0</v>
      </c>
      <c r="F129" s="14"/>
      <c r="G129" s="14"/>
      <c r="H129" s="14"/>
      <c r="I129" s="14"/>
      <c r="J129" s="165"/>
      <c r="K129" s="165"/>
      <c r="L129" s="165"/>
      <c r="M129" s="165"/>
      <c r="N129" s="14"/>
      <c r="O129" s="14"/>
      <c r="P129" s="14"/>
      <c r="Q129" s="14"/>
      <c r="R129" s="14"/>
      <c r="S129" s="14"/>
      <c r="T129" s="14"/>
      <c r="U129" s="14"/>
      <c r="V129" s="14"/>
      <c r="W129" s="14"/>
      <c r="X129" s="14"/>
      <c r="Y129" s="140"/>
      <c r="Z129" s="140"/>
      <c r="AA129" s="140"/>
      <c r="AB129" s="140"/>
      <c r="AC129" s="140"/>
    </row>
    <row r="130" spans="1:29" ht="15.75" customHeight="1" x14ac:dyDescent="0.3">
      <c r="A130" s="319"/>
      <c r="B130" s="67"/>
      <c r="C130" s="158"/>
      <c r="D130" s="51"/>
      <c r="E130" s="46">
        <f t="shared" si="4"/>
        <v>0</v>
      </c>
      <c r="F130" s="14"/>
      <c r="G130" s="14"/>
      <c r="H130" s="14"/>
      <c r="I130" s="14"/>
      <c r="J130" s="165"/>
      <c r="K130" s="165"/>
      <c r="L130" s="165"/>
      <c r="M130" s="165"/>
      <c r="N130" s="14"/>
      <c r="O130" s="14"/>
      <c r="P130" s="14"/>
      <c r="Q130" s="14"/>
      <c r="R130" s="14"/>
      <c r="S130" s="14"/>
      <c r="T130" s="14"/>
      <c r="U130" s="14"/>
      <c r="V130" s="14"/>
      <c r="W130" s="14"/>
      <c r="X130" s="14"/>
      <c r="Y130" s="140"/>
      <c r="Z130" s="140"/>
      <c r="AA130" s="140"/>
      <c r="AB130" s="140"/>
      <c r="AC130" s="140"/>
    </row>
    <row r="131" spans="1:29" ht="15.75" customHeight="1" x14ac:dyDescent="0.3">
      <c r="A131" s="319"/>
      <c r="B131" s="59"/>
      <c r="C131" s="118"/>
      <c r="D131" s="51"/>
      <c r="E131" s="46">
        <f t="shared" si="4"/>
        <v>0</v>
      </c>
      <c r="F131" s="14"/>
      <c r="G131" s="14"/>
      <c r="H131" s="14"/>
      <c r="I131" s="14"/>
      <c r="J131" s="165"/>
      <c r="K131" s="165"/>
      <c r="L131" s="165"/>
      <c r="M131" s="165"/>
      <c r="N131" s="14"/>
      <c r="O131" s="14"/>
      <c r="P131" s="14"/>
      <c r="Q131" s="14"/>
      <c r="R131" s="14"/>
      <c r="S131" s="14"/>
      <c r="T131" s="14"/>
      <c r="U131" s="14"/>
      <c r="V131" s="14"/>
      <c r="W131" s="14"/>
      <c r="X131" s="14"/>
      <c r="Y131" s="140"/>
      <c r="Z131" s="140"/>
      <c r="AA131" s="140"/>
      <c r="AB131" s="140"/>
      <c r="AC131" s="140"/>
    </row>
    <row r="132" spans="1:29" ht="15.75" hidden="1" customHeight="1" x14ac:dyDescent="0.3">
      <c r="A132" s="319"/>
      <c r="B132" s="60"/>
      <c r="C132" s="118"/>
      <c r="D132" s="51"/>
      <c r="E132" s="46">
        <f t="shared" si="4"/>
        <v>0</v>
      </c>
      <c r="F132" s="14"/>
      <c r="G132" s="14"/>
      <c r="H132" s="14"/>
      <c r="I132" s="14"/>
      <c r="J132" s="165"/>
      <c r="K132" s="165"/>
      <c r="L132" s="165"/>
      <c r="M132" s="165"/>
      <c r="N132" s="14"/>
      <c r="O132" s="14"/>
      <c r="P132" s="14"/>
      <c r="Q132" s="14"/>
      <c r="R132" s="14"/>
      <c r="S132" s="14"/>
      <c r="T132" s="14"/>
      <c r="U132" s="14"/>
      <c r="V132" s="14"/>
      <c r="W132" s="14"/>
      <c r="X132" s="14"/>
      <c r="Y132" s="140"/>
      <c r="Z132" s="140"/>
      <c r="AA132" s="140"/>
      <c r="AB132" s="140"/>
      <c r="AC132" s="140"/>
    </row>
    <row r="133" spans="1:29" ht="15.75" hidden="1" customHeight="1" x14ac:dyDescent="0.3">
      <c r="A133" s="319"/>
      <c r="B133" s="59"/>
      <c r="C133" s="159"/>
      <c r="D133" s="51"/>
      <c r="E133" s="46">
        <f t="shared" si="4"/>
        <v>0</v>
      </c>
      <c r="F133" s="14"/>
      <c r="G133" s="14"/>
      <c r="H133" s="14"/>
      <c r="I133" s="14"/>
      <c r="J133" s="165"/>
      <c r="K133" s="165"/>
      <c r="L133" s="165"/>
      <c r="M133" s="165"/>
      <c r="N133" s="14"/>
      <c r="O133" s="14"/>
      <c r="P133" s="14"/>
      <c r="Q133" s="14"/>
      <c r="R133" s="14"/>
      <c r="S133" s="14"/>
      <c r="T133" s="14"/>
      <c r="U133" s="14"/>
      <c r="V133" s="14"/>
      <c r="W133" s="14"/>
      <c r="X133" s="14"/>
      <c r="Y133" s="140"/>
      <c r="Z133" s="140"/>
      <c r="AA133" s="140"/>
      <c r="AB133" s="140"/>
      <c r="AC133" s="140"/>
    </row>
    <row r="134" spans="1:29" ht="15.75" hidden="1" customHeight="1" x14ac:dyDescent="0.3">
      <c r="A134" s="319"/>
      <c r="B134" s="60"/>
      <c r="C134" s="160"/>
      <c r="D134" s="51"/>
      <c r="E134" s="46">
        <f t="shared" si="4"/>
        <v>0</v>
      </c>
      <c r="F134" s="14"/>
      <c r="G134" s="14"/>
      <c r="H134" s="14"/>
      <c r="I134" s="14"/>
      <c r="J134" s="165"/>
      <c r="K134" s="165"/>
      <c r="L134" s="165"/>
      <c r="M134" s="165"/>
      <c r="N134" s="14"/>
      <c r="O134" s="14"/>
      <c r="P134" s="14"/>
      <c r="Q134" s="14"/>
      <c r="R134" s="14"/>
      <c r="S134" s="14"/>
      <c r="T134" s="14"/>
      <c r="U134" s="14"/>
      <c r="V134" s="14"/>
      <c r="W134" s="14"/>
      <c r="X134" s="14"/>
      <c r="Y134" s="140"/>
      <c r="Z134" s="140"/>
      <c r="AA134" s="140"/>
      <c r="AB134" s="140"/>
      <c r="AC134" s="140"/>
    </row>
    <row r="135" spans="1:29" ht="15.75" hidden="1" customHeight="1" x14ac:dyDescent="0.3">
      <c r="A135" s="319"/>
      <c r="B135" s="59"/>
      <c r="C135" s="159"/>
      <c r="D135" s="51"/>
      <c r="E135" s="46">
        <f t="shared" si="4"/>
        <v>0</v>
      </c>
      <c r="F135" s="14"/>
      <c r="G135" s="14"/>
      <c r="H135" s="14"/>
      <c r="I135" s="14"/>
      <c r="J135" s="165"/>
      <c r="K135" s="165"/>
      <c r="L135" s="165"/>
      <c r="M135" s="165"/>
      <c r="N135" s="14"/>
      <c r="O135" s="14"/>
      <c r="P135" s="14"/>
      <c r="Q135" s="14"/>
      <c r="R135" s="14"/>
      <c r="S135" s="14"/>
      <c r="T135" s="14"/>
      <c r="U135" s="14"/>
      <c r="V135" s="14"/>
      <c r="W135" s="14"/>
      <c r="X135" s="14"/>
      <c r="Y135" s="140"/>
      <c r="Z135" s="140"/>
      <c r="AA135" s="140"/>
      <c r="AB135" s="140"/>
      <c r="AC135" s="140"/>
    </row>
    <row r="136" spans="1:29" ht="15.75" hidden="1" customHeight="1" x14ac:dyDescent="0.3">
      <c r="A136" s="319"/>
      <c r="B136" s="54"/>
      <c r="C136" s="159"/>
      <c r="D136" s="51"/>
      <c r="E136" s="46">
        <f t="shared" si="4"/>
        <v>0</v>
      </c>
      <c r="F136" s="14"/>
      <c r="G136" s="14"/>
      <c r="H136" s="14"/>
      <c r="I136" s="14"/>
      <c r="J136" s="165"/>
      <c r="K136" s="165"/>
      <c r="L136" s="165"/>
      <c r="M136" s="165"/>
      <c r="N136" s="14"/>
      <c r="O136" s="14"/>
      <c r="P136" s="14"/>
      <c r="Q136" s="14"/>
      <c r="R136" s="14"/>
      <c r="S136" s="14"/>
      <c r="T136" s="14"/>
      <c r="U136" s="14"/>
      <c r="V136" s="14"/>
      <c r="W136" s="14"/>
      <c r="X136" s="14"/>
      <c r="Y136" s="140"/>
      <c r="Z136" s="140"/>
      <c r="AA136" s="140"/>
      <c r="AB136" s="140"/>
      <c r="AC136" s="140"/>
    </row>
    <row r="137" spans="1:29" ht="15.75" hidden="1" customHeight="1" x14ac:dyDescent="0.3">
      <c r="A137" s="323"/>
      <c r="B137" s="54"/>
      <c r="C137" s="118"/>
      <c r="D137" s="51"/>
      <c r="E137" s="46">
        <f t="shared" si="4"/>
        <v>0</v>
      </c>
      <c r="F137" s="140"/>
      <c r="G137" s="140"/>
      <c r="H137" s="140"/>
      <c r="I137" s="140"/>
      <c r="J137" s="163"/>
      <c r="K137" s="163"/>
      <c r="L137" s="163"/>
      <c r="M137" s="163"/>
      <c r="N137" s="140"/>
      <c r="O137" s="140"/>
      <c r="P137" s="140"/>
      <c r="Q137" s="140"/>
      <c r="R137" s="140"/>
      <c r="S137" s="140"/>
      <c r="T137" s="140"/>
      <c r="U137" s="140"/>
      <c r="V137" s="140"/>
      <c r="W137" s="140"/>
      <c r="X137" s="140"/>
      <c r="Y137" s="140"/>
      <c r="Z137" s="140"/>
      <c r="AA137" s="140"/>
      <c r="AB137" s="140"/>
      <c r="AC137" s="140"/>
    </row>
    <row r="138" spans="1:29" ht="15.75" customHeight="1" x14ac:dyDescent="0.3">
      <c r="A138" s="324"/>
      <c r="B138" s="115"/>
      <c r="C138" s="118"/>
      <c r="E138" s="46">
        <f t="shared" si="4"/>
        <v>0</v>
      </c>
      <c r="F138" s="14"/>
      <c r="G138" s="14"/>
      <c r="H138" s="14"/>
      <c r="I138" s="14"/>
      <c r="J138" s="165"/>
      <c r="K138" s="165"/>
      <c r="L138" s="165"/>
      <c r="M138" s="165"/>
      <c r="N138" s="14"/>
      <c r="O138" s="14"/>
      <c r="P138" s="14"/>
      <c r="Q138" s="14"/>
      <c r="R138" s="14"/>
      <c r="S138" s="14"/>
      <c r="T138" s="14"/>
      <c r="U138" s="14"/>
      <c r="V138" s="14"/>
      <c r="W138" s="14"/>
      <c r="X138" s="14"/>
      <c r="Y138" s="140"/>
      <c r="Z138" s="140"/>
      <c r="AA138" s="140"/>
      <c r="AB138" s="140"/>
      <c r="AC138" s="140"/>
    </row>
    <row r="139" spans="1:29" ht="15.75" customHeight="1" x14ac:dyDescent="0.3">
      <c r="A139" s="325"/>
      <c r="B139" s="52"/>
      <c r="C139" s="118"/>
      <c r="D139" s="51"/>
      <c r="E139" s="46">
        <f t="shared" si="4"/>
        <v>0</v>
      </c>
      <c r="F139" s="14"/>
      <c r="G139" s="14"/>
      <c r="H139" s="14"/>
      <c r="I139" s="14"/>
      <c r="J139" s="165"/>
      <c r="K139" s="165"/>
      <c r="L139" s="165"/>
      <c r="M139" s="165"/>
      <c r="N139" s="14"/>
      <c r="O139" s="14"/>
      <c r="P139" s="14"/>
      <c r="Q139" s="14"/>
      <c r="R139" s="14"/>
      <c r="S139" s="14"/>
      <c r="T139" s="14"/>
      <c r="U139" s="14"/>
      <c r="V139" s="14"/>
      <c r="W139" s="14"/>
      <c r="X139" s="14"/>
      <c r="Y139" s="140"/>
      <c r="Z139" s="140"/>
      <c r="AA139" s="140"/>
      <c r="AB139" s="140"/>
      <c r="AC139" s="140"/>
    </row>
    <row r="140" spans="1:29" ht="15.75" customHeight="1" x14ac:dyDescent="0.3">
      <c r="A140" s="325"/>
      <c r="B140" s="52"/>
      <c r="C140" s="118"/>
      <c r="D140" s="51"/>
      <c r="E140" s="46">
        <f t="shared" si="4"/>
        <v>0</v>
      </c>
      <c r="F140" s="14"/>
      <c r="G140" s="14"/>
      <c r="H140" s="14"/>
      <c r="I140" s="14"/>
      <c r="J140" s="165"/>
      <c r="K140" s="165"/>
      <c r="L140" s="165"/>
      <c r="M140" s="165"/>
      <c r="N140" s="14"/>
      <c r="O140" s="14"/>
      <c r="P140" s="14"/>
      <c r="Q140" s="14"/>
      <c r="R140" s="14"/>
      <c r="S140" s="14"/>
      <c r="T140" s="14"/>
      <c r="U140" s="14"/>
      <c r="V140" s="14"/>
      <c r="W140" s="14"/>
      <c r="X140" s="14"/>
      <c r="Y140" s="140"/>
      <c r="Z140" s="140"/>
      <c r="AA140" s="140"/>
      <c r="AB140" s="140"/>
      <c r="AC140" s="140"/>
    </row>
    <row r="141" spans="1:29" ht="15.75" customHeight="1" x14ac:dyDescent="0.3">
      <c r="A141" s="325"/>
      <c r="B141" s="52"/>
      <c r="C141" s="118"/>
      <c r="D141" s="51"/>
      <c r="E141" s="46">
        <f t="shared" si="4"/>
        <v>0</v>
      </c>
      <c r="F141" s="14"/>
      <c r="G141" s="14"/>
      <c r="H141" s="14"/>
      <c r="I141" s="14"/>
      <c r="J141" s="165"/>
      <c r="K141" s="165"/>
      <c r="L141" s="165"/>
      <c r="M141" s="165"/>
      <c r="N141" s="14"/>
      <c r="O141" s="14"/>
      <c r="P141" s="14"/>
      <c r="Q141" s="14"/>
      <c r="R141" s="14"/>
      <c r="S141" s="14"/>
      <c r="T141" s="14"/>
      <c r="U141" s="14"/>
      <c r="V141" s="14"/>
      <c r="W141" s="14"/>
      <c r="X141" s="14"/>
      <c r="Y141" s="140"/>
      <c r="Z141" s="140"/>
      <c r="AA141" s="140"/>
      <c r="AB141" s="140"/>
      <c r="AC141" s="140"/>
    </row>
    <row r="142" spans="1:29" ht="15.75" customHeight="1" x14ac:dyDescent="0.3">
      <c r="A142" s="325"/>
      <c r="B142" s="52"/>
      <c r="C142" s="118"/>
      <c r="D142" s="45"/>
      <c r="E142" s="46">
        <f t="shared" si="4"/>
        <v>0</v>
      </c>
      <c r="F142" s="14"/>
      <c r="G142" s="14"/>
      <c r="H142" s="14"/>
      <c r="I142" s="14"/>
      <c r="J142" s="165"/>
      <c r="K142" s="165"/>
      <c r="L142" s="165"/>
      <c r="M142" s="165"/>
      <c r="N142" s="14"/>
      <c r="O142" s="14"/>
      <c r="P142" s="14"/>
      <c r="Q142" s="14"/>
      <c r="R142" s="14"/>
      <c r="S142" s="14"/>
      <c r="T142" s="14"/>
      <c r="U142" s="14"/>
      <c r="V142" s="14"/>
      <c r="W142" s="14"/>
      <c r="X142" s="14"/>
      <c r="Y142" s="140"/>
      <c r="Z142" s="140"/>
      <c r="AA142" s="140"/>
      <c r="AB142" s="140"/>
      <c r="AC142" s="140"/>
    </row>
    <row r="143" spans="1:29" ht="15.75" hidden="1" customHeight="1" x14ac:dyDescent="0.3">
      <c r="A143" s="325"/>
      <c r="B143" s="52"/>
      <c r="C143" s="161"/>
      <c r="D143" s="45"/>
      <c r="E143" s="46">
        <f t="shared" si="4"/>
        <v>0</v>
      </c>
      <c r="F143" s="14"/>
      <c r="G143" s="14"/>
      <c r="H143" s="14"/>
      <c r="I143" s="14"/>
      <c r="J143" s="165"/>
      <c r="K143" s="165"/>
      <c r="L143" s="165"/>
      <c r="M143" s="165"/>
      <c r="N143" s="14"/>
      <c r="O143" s="14"/>
      <c r="P143" s="14"/>
      <c r="Q143" s="14"/>
      <c r="R143" s="14"/>
      <c r="S143" s="14"/>
      <c r="T143" s="14"/>
      <c r="U143" s="14"/>
      <c r="V143" s="14"/>
      <c r="W143" s="14"/>
      <c r="X143" s="14"/>
      <c r="Y143" s="140"/>
      <c r="Z143" s="140"/>
      <c r="AA143" s="140"/>
      <c r="AB143" s="140"/>
      <c r="AC143" s="140"/>
    </row>
    <row r="144" spans="1:29" ht="15.75" hidden="1" customHeight="1" x14ac:dyDescent="0.3">
      <c r="A144" s="325"/>
      <c r="B144" s="52"/>
      <c r="C144" s="161"/>
      <c r="D144" s="45"/>
      <c r="E144" s="46">
        <f t="shared" si="4"/>
        <v>0</v>
      </c>
      <c r="F144" s="14"/>
      <c r="G144" s="14"/>
      <c r="H144" s="14"/>
      <c r="I144" s="14"/>
      <c r="J144" s="165"/>
      <c r="K144" s="165"/>
      <c r="L144" s="165"/>
      <c r="M144" s="165"/>
      <c r="N144" s="14"/>
      <c r="O144" s="14"/>
      <c r="P144" s="14"/>
      <c r="Q144" s="14"/>
      <c r="R144" s="14"/>
      <c r="S144" s="14"/>
      <c r="T144" s="14"/>
      <c r="U144" s="14"/>
      <c r="V144" s="14"/>
      <c r="W144" s="14"/>
      <c r="X144" s="14"/>
      <c r="Y144" s="140"/>
      <c r="Z144" s="140"/>
      <c r="AA144" s="140"/>
      <c r="AB144" s="140"/>
      <c r="AC144" s="140"/>
    </row>
    <row r="145" spans="1:29" ht="15.75" hidden="1" customHeight="1" x14ac:dyDescent="0.3">
      <c r="A145" s="325"/>
      <c r="B145" s="52"/>
      <c r="C145" s="159"/>
      <c r="D145" s="45"/>
      <c r="E145" s="46">
        <f t="shared" si="4"/>
        <v>0</v>
      </c>
      <c r="F145" s="14"/>
      <c r="G145" s="14"/>
      <c r="H145" s="14"/>
      <c r="I145" s="14"/>
      <c r="J145" s="165"/>
      <c r="K145" s="165"/>
      <c r="L145" s="165"/>
      <c r="M145" s="165"/>
      <c r="N145" s="14"/>
      <c r="O145" s="14"/>
      <c r="P145" s="14"/>
      <c r="Q145" s="14"/>
      <c r="R145" s="14"/>
      <c r="S145" s="14"/>
      <c r="T145" s="14"/>
      <c r="U145" s="14"/>
      <c r="V145" s="14"/>
      <c r="W145" s="14"/>
      <c r="X145" s="14"/>
      <c r="Y145" s="140"/>
      <c r="Z145" s="140"/>
      <c r="AA145" s="140"/>
      <c r="AB145" s="140"/>
      <c r="AC145" s="140"/>
    </row>
    <row r="146" spans="1:29" ht="15.75" hidden="1" customHeight="1" x14ac:dyDescent="0.3">
      <c r="A146" s="325"/>
      <c r="B146" s="52"/>
      <c r="C146" s="159"/>
      <c r="D146" s="45"/>
      <c r="E146" s="46">
        <f t="shared" si="4"/>
        <v>0</v>
      </c>
      <c r="F146" s="14"/>
      <c r="G146" s="14"/>
      <c r="H146" s="14"/>
      <c r="I146" s="14"/>
      <c r="J146" s="165"/>
      <c r="K146" s="165"/>
      <c r="L146" s="165"/>
      <c r="M146" s="165"/>
      <c r="N146" s="14"/>
      <c r="O146" s="14"/>
      <c r="P146" s="14"/>
      <c r="Q146" s="14"/>
      <c r="R146" s="14"/>
      <c r="S146" s="14"/>
      <c r="T146" s="14"/>
      <c r="U146" s="14"/>
      <c r="V146" s="14"/>
      <c r="W146" s="14"/>
      <c r="X146" s="14"/>
      <c r="Y146" s="140"/>
      <c r="Z146" s="140"/>
      <c r="AA146" s="140"/>
      <c r="AB146" s="140"/>
      <c r="AC146" s="140"/>
    </row>
    <row r="147" spans="1:29" ht="15.75" hidden="1" customHeight="1" x14ac:dyDescent="0.3">
      <c r="A147" s="325"/>
      <c r="B147" s="52"/>
      <c r="C147" s="159"/>
      <c r="D147" s="51"/>
      <c r="E147" s="46">
        <f t="shared" si="4"/>
        <v>0</v>
      </c>
      <c r="F147" s="14"/>
      <c r="G147" s="14"/>
      <c r="H147" s="14"/>
      <c r="I147" s="14"/>
      <c r="J147" s="165"/>
      <c r="K147" s="165"/>
      <c r="L147" s="165"/>
      <c r="M147" s="165"/>
      <c r="N147" s="14"/>
      <c r="O147" s="14"/>
      <c r="P147" s="14"/>
      <c r="Q147" s="14"/>
      <c r="R147" s="14"/>
      <c r="S147" s="14"/>
      <c r="T147" s="14"/>
      <c r="U147" s="14"/>
      <c r="V147" s="14"/>
      <c r="W147" s="14"/>
      <c r="X147" s="14"/>
      <c r="Y147" s="140"/>
      <c r="Z147" s="140"/>
      <c r="AA147" s="140"/>
      <c r="AB147" s="140"/>
      <c r="AC147" s="140"/>
    </row>
    <row r="148" spans="1:29" ht="15.75" hidden="1" customHeight="1" x14ac:dyDescent="0.3">
      <c r="A148" s="325"/>
      <c r="B148" s="52"/>
      <c r="C148" s="160"/>
      <c r="D148" s="51"/>
      <c r="E148" s="46">
        <f t="shared" si="4"/>
        <v>0</v>
      </c>
      <c r="F148" s="14"/>
      <c r="G148" s="14"/>
      <c r="H148" s="14"/>
      <c r="I148" s="14"/>
      <c r="J148" s="165"/>
      <c r="K148" s="165"/>
      <c r="L148" s="165"/>
      <c r="M148" s="165"/>
      <c r="N148" s="14"/>
      <c r="O148" s="14"/>
      <c r="P148" s="14"/>
      <c r="Q148" s="14"/>
      <c r="R148" s="14"/>
      <c r="S148" s="14"/>
      <c r="T148" s="14"/>
      <c r="U148" s="14"/>
      <c r="V148" s="14"/>
      <c r="W148" s="14"/>
      <c r="X148" s="14"/>
      <c r="Y148" s="140"/>
      <c r="Z148" s="140"/>
      <c r="AA148" s="140"/>
      <c r="AB148" s="140"/>
      <c r="AC148" s="140"/>
    </row>
    <row r="149" spans="1:29" ht="15.75" hidden="1" customHeight="1" x14ac:dyDescent="0.3">
      <c r="A149" s="326"/>
      <c r="B149" s="52"/>
      <c r="C149" s="160"/>
      <c r="D149" s="51"/>
      <c r="E149" s="46">
        <f t="shared" ref="E149:E173" si="5">COUNTA(F149:AC149)</f>
        <v>0</v>
      </c>
      <c r="F149" s="140"/>
      <c r="G149" s="140"/>
      <c r="H149" s="140"/>
      <c r="I149" s="140"/>
      <c r="J149" s="163"/>
      <c r="K149" s="163"/>
      <c r="L149" s="163"/>
      <c r="M149" s="163"/>
      <c r="N149" s="140"/>
      <c r="O149" s="140"/>
      <c r="P149" s="140"/>
      <c r="Q149" s="140"/>
      <c r="R149" s="140"/>
      <c r="S149" s="140"/>
      <c r="T149" s="140"/>
      <c r="U149" s="140"/>
      <c r="V149" s="140"/>
      <c r="W149" s="140"/>
      <c r="X149" s="140"/>
      <c r="Y149" s="140"/>
      <c r="Z149" s="140"/>
      <c r="AA149" s="140"/>
      <c r="AB149" s="140"/>
      <c r="AC149" s="140"/>
    </row>
    <row r="150" spans="1:29" ht="15.75" customHeight="1" x14ac:dyDescent="0.3">
      <c r="A150" s="327" t="s">
        <v>81</v>
      </c>
      <c r="B150" s="68" t="s">
        <v>93</v>
      </c>
      <c r="C150" s="159"/>
      <c r="D150" s="32"/>
      <c r="E150" s="46">
        <f t="shared" si="5"/>
        <v>0</v>
      </c>
      <c r="F150" s="140"/>
      <c r="G150" s="140"/>
      <c r="H150" s="140"/>
      <c r="I150" s="140"/>
      <c r="J150" s="163"/>
      <c r="K150" s="163"/>
      <c r="L150" s="163"/>
      <c r="M150" s="163"/>
      <c r="N150" s="140"/>
      <c r="O150" s="140"/>
      <c r="P150" s="140"/>
      <c r="Q150" s="140"/>
      <c r="R150" s="140"/>
      <c r="S150" s="140"/>
      <c r="T150" s="140"/>
      <c r="U150" s="140"/>
      <c r="V150" s="140"/>
      <c r="W150" s="140"/>
      <c r="X150" s="140"/>
      <c r="Y150" s="140"/>
      <c r="Z150" s="140"/>
      <c r="AA150" s="140"/>
      <c r="AB150" s="140"/>
      <c r="AC150" s="140"/>
    </row>
    <row r="151" spans="1:29" ht="15.75" customHeight="1" x14ac:dyDescent="0.3">
      <c r="A151" s="328"/>
      <c r="B151" s="68" t="s">
        <v>94</v>
      </c>
      <c r="C151" s="49"/>
      <c r="D151" s="32"/>
      <c r="E151" s="46">
        <f t="shared" si="5"/>
        <v>0</v>
      </c>
      <c r="F151" s="140"/>
      <c r="G151" s="140"/>
      <c r="H151" s="140"/>
      <c r="I151" s="140"/>
      <c r="J151" s="163"/>
      <c r="K151" s="163"/>
      <c r="L151" s="163"/>
      <c r="M151" s="163"/>
      <c r="N151" s="140"/>
      <c r="O151" s="140"/>
      <c r="P151" s="140"/>
      <c r="Q151" s="140"/>
      <c r="R151" s="140"/>
      <c r="S151" s="140"/>
      <c r="T151" s="140"/>
      <c r="U151" s="140"/>
      <c r="V151" s="140"/>
      <c r="W151" s="140"/>
      <c r="X151" s="140"/>
      <c r="Y151" s="140"/>
      <c r="Z151" s="140"/>
      <c r="AA151" s="140"/>
      <c r="AB151" s="140"/>
      <c r="AC151" s="140"/>
    </row>
    <row r="152" spans="1:29" ht="15.75" customHeight="1" x14ac:dyDescent="0.3">
      <c r="A152" s="328"/>
      <c r="B152" s="69" t="s">
        <v>90</v>
      </c>
      <c r="C152" s="47"/>
      <c r="D152" s="32"/>
      <c r="E152" s="46">
        <f t="shared" si="5"/>
        <v>0</v>
      </c>
      <c r="F152" s="140"/>
      <c r="G152" s="140"/>
      <c r="H152" s="140"/>
      <c r="I152" s="140"/>
      <c r="J152" s="163"/>
      <c r="K152" s="163"/>
      <c r="L152" s="163"/>
      <c r="M152" s="163"/>
      <c r="N152" s="140"/>
      <c r="O152" s="140"/>
      <c r="P152" s="140"/>
      <c r="Q152" s="140"/>
      <c r="R152" s="140"/>
      <c r="S152" s="140"/>
      <c r="T152" s="140"/>
      <c r="U152" s="140"/>
      <c r="V152" s="140"/>
      <c r="W152" s="140"/>
      <c r="X152" s="140"/>
      <c r="Y152" s="140"/>
      <c r="Z152" s="140"/>
      <c r="AA152" s="140"/>
      <c r="AB152" s="140"/>
      <c r="AC152" s="140"/>
    </row>
    <row r="153" spans="1:29" ht="15.75" customHeight="1" x14ac:dyDescent="0.3">
      <c r="A153" s="328"/>
      <c r="B153" s="69" t="s">
        <v>92</v>
      </c>
      <c r="C153" s="49"/>
      <c r="D153" s="32"/>
      <c r="E153" s="46">
        <f t="shared" si="5"/>
        <v>0</v>
      </c>
      <c r="F153" s="140"/>
      <c r="G153" s="140"/>
      <c r="H153" s="140"/>
      <c r="I153" s="140"/>
      <c r="J153" s="163"/>
      <c r="K153" s="163"/>
      <c r="L153" s="163"/>
      <c r="M153" s="163"/>
      <c r="N153" s="140"/>
      <c r="O153" s="140"/>
      <c r="P153" s="140"/>
      <c r="Q153" s="140"/>
      <c r="R153" s="140"/>
      <c r="S153" s="140"/>
      <c r="T153" s="140"/>
      <c r="U153" s="140"/>
      <c r="V153" s="140"/>
      <c r="W153" s="140"/>
      <c r="X153" s="140"/>
      <c r="Y153" s="140"/>
      <c r="Z153" s="140"/>
      <c r="AA153" s="140"/>
      <c r="AB153" s="140"/>
      <c r="AC153" s="140"/>
    </row>
    <row r="154" spans="1:29" ht="15.75" customHeight="1" x14ac:dyDescent="0.3">
      <c r="A154" s="328"/>
      <c r="B154" s="70" t="s">
        <v>91</v>
      </c>
      <c r="C154" s="49"/>
      <c r="D154" s="32"/>
      <c r="E154" s="46">
        <f t="shared" si="5"/>
        <v>0</v>
      </c>
      <c r="F154" s="140"/>
      <c r="G154" s="140"/>
      <c r="H154" s="140"/>
      <c r="I154" s="140"/>
      <c r="J154" s="163"/>
      <c r="K154" s="163"/>
      <c r="L154" s="163"/>
      <c r="M154" s="163"/>
      <c r="N154" s="140"/>
      <c r="O154" s="140"/>
      <c r="P154" s="140"/>
      <c r="Q154" s="140"/>
      <c r="R154" s="140"/>
      <c r="S154" s="140"/>
      <c r="T154" s="140"/>
      <c r="U154" s="140"/>
      <c r="V154" s="140"/>
      <c r="W154" s="140"/>
      <c r="X154" s="140"/>
      <c r="Y154" s="140"/>
      <c r="Z154" s="140"/>
      <c r="AA154" s="140"/>
      <c r="AB154" s="140"/>
      <c r="AC154" s="140"/>
    </row>
    <row r="155" spans="1:29" ht="15.75" customHeight="1" x14ac:dyDescent="0.3">
      <c r="A155" s="328"/>
      <c r="B155" s="62"/>
      <c r="C155" s="47"/>
      <c r="D155" s="32"/>
      <c r="E155" s="46">
        <f t="shared" si="5"/>
        <v>0</v>
      </c>
      <c r="F155" s="140"/>
      <c r="G155" s="140"/>
      <c r="H155" s="140"/>
      <c r="I155" s="140"/>
      <c r="J155" s="163"/>
      <c r="K155" s="163"/>
      <c r="L155" s="163"/>
      <c r="M155" s="163"/>
      <c r="N155" s="140"/>
      <c r="O155" s="140"/>
      <c r="P155" s="140"/>
      <c r="Q155" s="140"/>
      <c r="R155" s="140"/>
      <c r="S155" s="140"/>
      <c r="T155" s="140"/>
      <c r="U155" s="140"/>
      <c r="V155" s="140"/>
      <c r="W155" s="140"/>
      <c r="X155" s="140"/>
      <c r="Y155" s="140"/>
      <c r="Z155" s="140"/>
      <c r="AA155" s="140"/>
      <c r="AB155" s="140"/>
      <c r="AC155" s="140"/>
    </row>
    <row r="156" spans="1:29" ht="15.75" customHeight="1" x14ac:dyDescent="0.3">
      <c r="A156" s="328"/>
      <c r="B156" s="62"/>
      <c r="C156" s="49"/>
      <c r="D156" s="32"/>
      <c r="E156" s="46">
        <f t="shared" si="5"/>
        <v>0</v>
      </c>
      <c r="F156" s="140"/>
      <c r="G156" s="140"/>
      <c r="H156" s="140"/>
      <c r="I156" s="140"/>
      <c r="J156" s="163"/>
      <c r="K156" s="163"/>
      <c r="L156" s="163"/>
      <c r="M156" s="163"/>
      <c r="N156" s="140"/>
      <c r="O156" s="140"/>
      <c r="P156" s="140"/>
      <c r="Q156" s="140"/>
      <c r="R156" s="140"/>
      <c r="S156" s="140"/>
      <c r="T156" s="140"/>
      <c r="U156" s="140"/>
      <c r="V156" s="140"/>
      <c r="W156" s="140"/>
      <c r="X156" s="140"/>
      <c r="Y156" s="140"/>
      <c r="Z156" s="140"/>
      <c r="AA156" s="140"/>
      <c r="AB156" s="140"/>
      <c r="AC156" s="140"/>
    </row>
    <row r="157" spans="1:29" ht="15.75" customHeight="1" x14ac:dyDescent="0.3">
      <c r="A157" s="328"/>
      <c r="B157" s="64"/>
      <c r="C157" s="49"/>
      <c r="D157" s="63"/>
      <c r="E157" s="46">
        <f t="shared" si="5"/>
        <v>0</v>
      </c>
      <c r="F157" s="140"/>
      <c r="G157" s="140"/>
      <c r="H157" s="140"/>
      <c r="I157" s="140"/>
      <c r="J157" s="163"/>
      <c r="K157" s="163"/>
      <c r="L157" s="163"/>
      <c r="M157" s="163"/>
      <c r="N157" s="140"/>
      <c r="O157" s="140"/>
      <c r="P157" s="140"/>
      <c r="Q157" s="140"/>
      <c r="R157" s="140"/>
      <c r="S157" s="140"/>
      <c r="T157" s="140"/>
      <c r="U157" s="140"/>
      <c r="V157" s="140"/>
      <c r="W157" s="140"/>
      <c r="X157" s="140"/>
      <c r="Y157" s="140"/>
      <c r="Z157" s="140"/>
      <c r="AA157" s="140"/>
      <c r="AB157" s="140"/>
      <c r="AC157" s="140"/>
    </row>
    <row r="158" spans="1:29" ht="15.75" customHeight="1" x14ac:dyDescent="0.3">
      <c r="A158" s="328"/>
      <c r="B158" s="62"/>
      <c r="C158" s="49"/>
      <c r="D158" s="63"/>
      <c r="E158" s="46">
        <f t="shared" si="5"/>
        <v>0</v>
      </c>
      <c r="F158" s="140"/>
      <c r="G158" s="140"/>
      <c r="H158" s="140"/>
      <c r="I158" s="140"/>
      <c r="J158" s="163"/>
      <c r="K158" s="163"/>
      <c r="L158" s="163"/>
      <c r="M158" s="163"/>
      <c r="N158" s="140"/>
      <c r="O158" s="140"/>
      <c r="P158" s="140"/>
      <c r="Q158" s="140"/>
      <c r="R158" s="140"/>
      <c r="S158" s="140"/>
      <c r="T158" s="140"/>
      <c r="U158" s="140"/>
      <c r="V158" s="140"/>
      <c r="W158" s="140"/>
      <c r="X158" s="140"/>
      <c r="Y158" s="140"/>
      <c r="Z158" s="140"/>
      <c r="AA158" s="140"/>
      <c r="AB158" s="140"/>
      <c r="AC158" s="140"/>
    </row>
    <row r="159" spans="1:29" ht="15.75" customHeight="1" x14ac:dyDescent="0.3">
      <c r="A159" s="328"/>
      <c r="B159" s="61"/>
      <c r="C159" s="47"/>
      <c r="D159" s="63"/>
      <c r="E159" s="46">
        <f t="shared" si="5"/>
        <v>0</v>
      </c>
      <c r="F159" s="140"/>
      <c r="G159" s="140"/>
      <c r="H159" s="140"/>
      <c r="I159" s="140"/>
      <c r="J159" s="163"/>
      <c r="K159" s="163"/>
      <c r="L159" s="163"/>
      <c r="M159" s="163"/>
      <c r="N159" s="140"/>
      <c r="O159" s="140"/>
      <c r="P159" s="140"/>
      <c r="Q159" s="140"/>
      <c r="R159" s="140"/>
      <c r="S159" s="140"/>
      <c r="T159" s="140"/>
      <c r="U159" s="140"/>
      <c r="V159" s="140"/>
      <c r="W159" s="140"/>
      <c r="X159" s="140"/>
      <c r="Y159" s="140"/>
      <c r="Z159" s="140"/>
      <c r="AA159" s="140"/>
      <c r="AB159" s="140"/>
      <c r="AC159" s="140"/>
    </row>
    <row r="160" spans="1:29" ht="15.75" customHeight="1" x14ac:dyDescent="0.3">
      <c r="A160" s="328"/>
      <c r="B160" s="61"/>
      <c r="C160" s="47"/>
      <c r="D160" s="63"/>
      <c r="E160" s="46">
        <f t="shared" si="5"/>
        <v>0</v>
      </c>
      <c r="F160" s="140"/>
      <c r="G160" s="140"/>
      <c r="H160" s="140"/>
      <c r="I160" s="140"/>
      <c r="J160" s="163"/>
      <c r="K160" s="163"/>
      <c r="L160" s="163"/>
      <c r="M160" s="163"/>
      <c r="N160" s="140"/>
      <c r="O160" s="140"/>
      <c r="P160" s="140"/>
      <c r="Q160" s="140"/>
      <c r="R160" s="140"/>
      <c r="S160" s="140"/>
      <c r="T160" s="140"/>
      <c r="U160" s="140"/>
      <c r="V160" s="140"/>
      <c r="W160" s="140"/>
      <c r="X160" s="140"/>
      <c r="Y160" s="140"/>
      <c r="Z160" s="140"/>
      <c r="AA160" s="140"/>
      <c r="AB160" s="140"/>
      <c r="AC160" s="140"/>
    </row>
    <row r="161" spans="1:29" ht="15.75" customHeight="1" x14ac:dyDescent="0.3">
      <c r="A161" s="329"/>
      <c r="B161" s="61"/>
      <c r="C161" s="47"/>
      <c r="D161" s="45"/>
      <c r="E161" s="46">
        <f t="shared" si="5"/>
        <v>0</v>
      </c>
      <c r="F161" s="140"/>
      <c r="G161" s="140"/>
      <c r="H161" s="140"/>
      <c r="I161" s="140"/>
      <c r="J161" s="163"/>
      <c r="K161" s="163"/>
      <c r="L161" s="163"/>
      <c r="M161" s="163"/>
      <c r="N161" s="140"/>
      <c r="O161" s="140"/>
      <c r="P161" s="140"/>
      <c r="Q161" s="140"/>
      <c r="R161" s="140"/>
      <c r="S161" s="140"/>
      <c r="T161" s="140"/>
      <c r="U161" s="140"/>
      <c r="V161" s="140"/>
      <c r="W161" s="140"/>
      <c r="X161" s="140"/>
      <c r="Y161" s="140"/>
      <c r="Z161" s="140"/>
      <c r="AA161" s="140"/>
      <c r="AB161" s="140"/>
      <c r="AC161" s="140"/>
    </row>
    <row r="162" spans="1:29" ht="14.4" x14ac:dyDescent="0.3">
      <c r="A162" s="327" t="s">
        <v>81</v>
      </c>
      <c r="B162" s="61"/>
      <c r="C162" s="49"/>
      <c r="D162" s="32"/>
      <c r="E162" s="46">
        <f t="shared" si="5"/>
        <v>0</v>
      </c>
      <c r="F162" s="140"/>
      <c r="G162" s="140"/>
      <c r="H162" s="140"/>
      <c r="I162" s="140"/>
      <c r="J162" s="163"/>
      <c r="K162" s="163"/>
      <c r="L162" s="163"/>
      <c r="M162" s="163"/>
      <c r="N162" s="140"/>
      <c r="O162" s="140"/>
      <c r="P162" s="140"/>
      <c r="Q162" s="140"/>
      <c r="R162" s="140"/>
      <c r="S162" s="140"/>
      <c r="T162" s="140"/>
      <c r="U162" s="140"/>
      <c r="V162" s="140"/>
      <c r="W162" s="140"/>
      <c r="X162" s="140"/>
      <c r="Y162" s="140"/>
      <c r="Z162" s="140"/>
      <c r="AA162" s="140"/>
      <c r="AB162" s="140"/>
      <c r="AC162" s="140"/>
    </row>
    <row r="163" spans="1:29" ht="14.4" x14ac:dyDescent="0.3">
      <c r="A163" s="328"/>
      <c r="B163" s="61"/>
      <c r="C163" s="49"/>
      <c r="D163" s="32"/>
      <c r="E163" s="46">
        <f t="shared" si="5"/>
        <v>0</v>
      </c>
      <c r="F163" s="140"/>
      <c r="G163" s="140"/>
      <c r="H163" s="140"/>
      <c r="I163" s="140"/>
      <c r="J163" s="163"/>
      <c r="K163" s="163"/>
      <c r="L163" s="163"/>
      <c r="M163" s="163"/>
      <c r="N163" s="140"/>
      <c r="O163" s="140"/>
      <c r="P163" s="140"/>
      <c r="Q163" s="140"/>
      <c r="R163" s="140"/>
      <c r="S163" s="140"/>
      <c r="T163" s="140"/>
      <c r="U163" s="140"/>
      <c r="V163" s="140"/>
      <c r="W163" s="140"/>
      <c r="X163" s="140"/>
      <c r="Y163" s="140"/>
      <c r="Z163" s="140"/>
      <c r="AA163" s="140"/>
      <c r="AB163" s="140"/>
      <c r="AC163" s="140"/>
    </row>
    <row r="164" spans="1:29" ht="14.4" x14ac:dyDescent="0.3">
      <c r="A164" s="328"/>
      <c r="B164" s="61"/>
      <c r="C164" s="49"/>
      <c r="D164" s="32"/>
      <c r="E164" s="46">
        <f t="shared" si="5"/>
        <v>0</v>
      </c>
      <c r="F164" s="140"/>
      <c r="G164" s="140"/>
      <c r="H164" s="140"/>
      <c r="I164" s="140"/>
      <c r="J164" s="163"/>
      <c r="K164" s="163"/>
      <c r="L164" s="163"/>
      <c r="M164" s="163"/>
      <c r="N164" s="140"/>
      <c r="O164" s="140"/>
      <c r="P164" s="140"/>
      <c r="Q164" s="140"/>
      <c r="R164" s="140"/>
      <c r="S164" s="140"/>
      <c r="T164" s="140"/>
      <c r="U164" s="140"/>
      <c r="V164" s="140"/>
      <c r="W164" s="140"/>
      <c r="X164" s="140"/>
      <c r="Y164" s="140"/>
      <c r="Z164" s="140"/>
      <c r="AA164" s="140"/>
      <c r="AB164" s="140"/>
      <c r="AC164" s="140"/>
    </row>
    <row r="165" spans="1:29" ht="14.4" x14ac:dyDescent="0.3">
      <c r="A165" s="328"/>
      <c r="B165" s="61"/>
      <c r="C165" s="45"/>
      <c r="D165" s="32"/>
      <c r="E165" s="46">
        <f t="shared" si="5"/>
        <v>0</v>
      </c>
      <c r="F165" s="140"/>
      <c r="G165" s="140"/>
      <c r="H165" s="140"/>
      <c r="I165" s="140"/>
      <c r="J165" s="163"/>
      <c r="K165" s="163"/>
      <c r="L165" s="163"/>
      <c r="M165" s="163"/>
      <c r="N165" s="140"/>
      <c r="O165" s="140"/>
      <c r="P165" s="140"/>
      <c r="Q165" s="140"/>
      <c r="R165" s="140"/>
      <c r="S165" s="140"/>
      <c r="T165" s="140"/>
      <c r="U165" s="140"/>
      <c r="V165" s="140"/>
      <c r="W165" s="140"/>
      <c r="X165" s="140"/>
      <c r="Y165" s="140"/>
      <c r="Z165" s="140"/>
      <c r="AA165" s="140"/>
      <c r="AB165" s="140"/>
      <c r="AC165" s="140"/>
    </row>
    <row r="166" spans="1:29" ht="14.4" x14ac:dyDescent="0.3">
      <c r="A166" s="328"/>
      <c r="B166" s="62"/>
      <c r="C166" s="45"/>
      <c r="D166" s="32"/>
      <c r="E166" s="46">
        <f t="shared" si="5"/>
        <v>0</v>
      </c>
      <c r="F166" s="140"/>
      <c r="G166" s="140"/>
      <c r="H166" s="140"/>
      <c r="I166" s="140"/>
      <c r="J166" s="163"/>
      <c r="K166" s="163"/>
      <c r="L166" s="163"/>
      <c r="M166" s="163"/>
      <c r="N166" s="140"/>
      <c r="O166" s="140"/>
      <c r="P166" s="140"/>
      <c r="Q166" s="140"/>
      <c r="R166" s="140"/>
      <c r="S166" s="140"/>
      <c r="T166" s="140"/>
      <c r="U166" s="140"/>
      <c r="V166" s="140"/>
      <c r="W166" s="140"/>
      <c r="X166" s="140"/>
      <c r="Y166" s="140"/>
      <c r="Z166" s="140"/>
      <c r="AA166" s="140"/>
      <c r="AB166" s="140"/>
      <c r="AC166" s="140"/>
    </row>
    <row r="167" spans="1:29" ht="14.4" x14ac:dyDescent="0.3">
      <c r="A167" s="328"/>
      <c r="B167" s="62"/>
      <c r="C167" s="45"/>
      <c r="D167" s="32"/>
      <c r="E167" s="46">
        <f t="shared" si="5"/>
        <v>0</v>
      </c>
      <c r="F167" s="140"/>
      <c r="G167" s="140"/>
      <c r="H167" s="140"/>
      <c r="I167" s="140"/>
      <c r="J167" s="163"/>
      <c r="K167" s="163"/>
      <c r="L167" s="163"/>
      <c r="M167" s="163"/>
      <c r="N167" s="140"/>
      <c r="O167" s="140"/>
      <c r="P167" s="140"/>
      <c r="Q167" s="140"/>
      <c r="R167" s="140"/>
      <c r="S167" s="140"/>
      <c r="T167" s="140"/>
      <c r="U167" s="140"/>
      <c r="V167" s="140"/>
      <c r="W167" s="140"/>
      <c r="X167" s="140"/>
      <c r="Y167" s="140"/>
      <c r="Z167" s="140"/>
      <c r="AA167" s="140"/>
      <c r="AB167" s="140"/>
      <c r="AC167" s="140"/>
    </row>
    <row r="168" spans="1:29" ht="14.4" x14ac:dyDescent="0.3">
      <c r="A168" s="328"/>
      <c r="B168" s="62"/>
      <c r="C168" s="45"/>
      <c r="D168" s="32"/>
      <c r="E168" s="46">
        <f t="shared" si="5"/>
        <v>0</v>
      </c>
      <c r="F168" s="140"/>
      <c r="G168" s="140"/>
      <c r="H168" s="140"/>
      <c r="I168" s="140"/>
      <c r="J168" s="163"/>
      <c r="K168" s="163"/>
      <c r="L168" s="163"/>
      <c r="M168" s="163"/>
      <c r="N168" s="140"/>
      <c r="O168" s="140"/>
      <c r="P168" s="140"/>
      <c r="Q168" s="140"/>
      <c r="R168" s="140"/>
      <c r="S168" s="140"/>
      <c r="T168" s="140"/>
      <c r="U168" s="140"/>
      <c r="V168" s="140"/>
      <c r="W168" s="140"/>
      <c r="X168" s="140"/>
      <c r="Y168" s="140"/>
      <c r="Z168" s="140"/>
      <c r="AA168" s="140"/>
      <c r="AB168" s="140"/>
      <c r="AC168" s="140"/>
    </row>
    <row r="169" spans="1:29" ht="14.4" x14ac:dyDescent="0.3">
      <c r="A169" s="328"/>
      <c r="B169" s="62"/>
      <c r="C169" s="45"/>
      <c r="D169" s="32"/>
      <c r="E169" s="46">
        <f t="shared" si="5"/>
        <v>0</v>
      </c>
      <c r="F169" s="140"/>
      <c r="G169" s="140"/>
      <c r="H169" s="140"/>
      <c r="I169" s="140"/>
      <c r="J169" s="163"/>
      <c r="K169" s="163"/>
      <c r="L169" s="163"/>
      <c r="M169" s="163"/>
      <c r="N169" s="140"/>
      <c r="O169" s="140"/>
      <c r="P169" s="140"/>
      <c r="Q169" s="140"/>
      <c r="R169" s="140"/>
      <c r="S169" s="140"/>
      <c r="T169" s="140"/>
      <c r="U169" s="140"/>
      <c r="V169" s="140"/>
      <c r="W169" s="140"/>
      <c r="X169" s="140"/>
      <c r="Y169" s="140"/>
      <c r="Z169" s="140"/>
      <c r="AA169" s="140"/>
      <c r="AB169" s="140"/>
      <c r="AC169" s="140"/>
    </row>
    <row r="170" spans="1:29" ht="14.4" x14ac:dyDescent="0.3">
      <c r="A170" s="328"/>
      <c r="B170" s="62"/>
      <c r="C170" s="45"/>
      <c r="D170" s="32"/>
      <c r="E170" s="46">
        <f t="shared" si="5"/>
        <v>0</v>
      </c>
      <c r="F170" s="140"/>
      <c r="G170" s="140"/>
      <c r="H170" s="140"/>
      <c r="I170" s="140"/>
      <c r="J170" s="163"/>
      <c r="K170" s="163"/>
      <c r="L170" s="163"/>
      <c r="M170" s="163"/>
      <c r="N170" s="140"/>
      <c r="O170" s="140"/>
      <c r="P170" s="140"/>
      <c r="Q170" s="140"/>
      <c r="R170" s="140"/>
      <c r="S170" s="140"/>
      <c r="T170" s="140"/>
      <c r="U170" s="140"/>
      <c r="V170" s="140"/>
      <c r="W170" s="140"/>
      <c r="X170" s="140"/>
      <c r="Y170" s="140"/>
      <c r="Z170" s="140"/>
      <c r="AA170" s="140"/>
      <c r="AB170" s="140"/>
      <c r="AC170" s="140"/>
    </row>
    <row r="171" spans="1:29" ht="14.4" x14ac:dyDescent="0.3">
      <c r="A171" s="328"/>
      <c r="B171" s="62"/>
      <c r="C171" s="45"/>
      <c r="D171" s="32"/>
      <c r="E171" s="46">
        <f t="shared" si="5"/>
        <v>0</v>
      </c>
      <c r="F171" s="140"/>
      <c r="G171" s="140"/>
      <c r="H171" s="140"/>
      <c r="I171" s="140"/>
      <c r="J171" s="163"/>
      <c r="K171" s="163"/>
      <c r="L171" s="163"/>
      <c r="M171" s="163"/>
      <c r="N171" s="140"/>
      <c r="O171" s="140"/>
      <c r="P171" s="140"/>
      <c r="Q171" s="140"/>
      <c r="R171" s="140"/>
      <c r="S171" s="140"/>
      <c r="T171" s="140"/>
      <c r="U171" s="140"/>
      <c r="V171" s="140"/>
      <c r="W171" s="140"/>
      <c r="X171" s="140"/>
      <c r="Y171" s="140"/>
      <c r="Z171" s="140"/>
      <c r="AA171" s="140"/>
      <c r="AB171" s="140"/>
      <c r="AC171" s="140"/>
    </row>
    <row r="172" spans="1:29" ht="14.4" x14ac:dyDescent="0.3">
      <c r="A172" s="328"/>
      <c r="B172" s="62"/>
      <c r="C172" s="45"/>
      <c r="D172" s="32"/>
      <c r="E172" s="46">
        <f t="shared" si="5"/>
        <v>0</v>
      </c>
      <c r="F172" s="140"/>
      <c r="G172" s="140"/>
      <c r="H172" s="140"/>
      <c r="I172" s="140"/>
      <c r="J172" s="163"/>
      <c r="K172" s="163"/>
      <c r="L172" s="163"/>
      <c r="M172" s="163"/>
      <c r="N172" s="140"/>
      <c r="O172" s="140"/>
      <c r="P172" s="140"/>
      <c r="Q172" s="140"/>
      <c r="R172" s="140"/>
      <c r="S172" s="140"/>
      <c r="T172" s="140"/>
      <c r="U172" s="140"/>
      <c r="V172" s="140"/>
      <c r="W172" s="140"/>
      <c r="X172" s="140"/>
      <c r="Y172" s="140"/>
      <c r="Z172" s="140"/>
      <c r="AA172" s="140"/>
      <c r="AB172" s="140"/>
      <c r="AC172" s="140"/>
    </row>
    <row r="173" spans="1:29" ht="14.4" x14ac:dyDescent="0.3">
      <c r="A173" s="329"/>
      <c r="B173" s="61"/>
      <c r="C173" s="45"/>
      <c r="D173" s="32"/>
      <c r="E173" s="46">
        <f t="shared" si="5"/>
        <v>0</v>
      </c>
      <c r="F173" s="140"/>
      <c r="G173" s="140"/>
      <c r="H173" s="140"/>
      <c r="I173" s="140"/>
      <c r="J173" s="163"/>
      <c r="K173" s="163"/>
      <c r="L173" s="163"/>
      <c r="M173" s="163"/>
      <c r="N173" s="140"/>
      <c r="O173" s="140"/>
      <c r="P173" s="140"/>
      <c r="Q173" s="140"/>
      <c r="R173" s="140"/>
      <c r="S173" s="140"/>
      <c r="T173" s="140"/>
      <c r="U173" s="140"/>
      <c r="V173" s="140"/>
      <c r="W173" s="140"/>
      <c r="X173" s="140"/>
      <c r="Y173" s="140"/>
      <c r="Z173" s="140"/>
      <c r="AA173" s="140"/>
      <c r="AB173" s="140"/>
      <c r="AC173" s="140"/>
    </row>
    <row r="175" spans="1:29" x14ac:dyDescent="0.25">
      <c r="A175" s="22"/>
    </row>
  </sheetData>
  <mergeCells count="15">
    <mergeCell ref="A126:A137"/>
    <mergeCell ref="A138:A149"/>
    <mergeCell ref="A150:A161"/>
    <mergeCell ref="A162:A173"/>
    <mergeCell ref="A52:A63"/>
    <mergeCell ref="A102:A113"/>
    <mergeCell ref="A114:A125"/>
    <mergeCell ref="A64:A71"/>
    <mergeCell ref="A76:A83"/>
    <mergeCell ref="A88:A101"/>
    <mergeCell ref="A4:A15"/>
    <mergeCell ref="A16:A27"/>
    <mergeCell ref="A28:A39"/>
    <mergeCell ref="A3:C3"/>
    <mergeCell ref="A40:A51"/>
  </mergeCells>
  <conditionalFormatting sqref="C32:C33 C137:C142 D117:D125 D115 D157:D161 D91 C129:C132 C113:C119 D24:D27 D21 C36:C40 C48:C51 C54:C55 C125:C127 C68 D94:D101 D104:D113 D128:D137 D139:D149 C57:C58 D5:D12 C104:C106 D82:D87 C60:C63 D72:D75">
    <cfRule type="duplicateValues" dxfId="16" priority="81"/>
  </conditionalFormatting>
  <conditionalFormatting sqref="D4">
    <cfRule type="duplicateValues" dxfId="15" priority="16"/>
  </conditionalFormatting>
  <conditionalFormatting sqref="C13">
    <cfRule type="duplicateValues" dxfId="14" priority="15"/>
  </conditionalFormatting>
  <conditionalFormatting sqref="C52">
    <cfRule type="duplicateValues" dxfId="13" priority="14"/>
  </conditionalFormatting>
  <conditionalFormatting sqref="C69">
    <cfRule type="duplicateValues" dxfId="12" priority="13"/>
  </conditionalFormatting>
  <conditionalFormatting sqref="C28">
    <cfRule type="duplicateValues" dxfId="11" priority="12"/>
  </conditionalFormatting>
  <conditionalFormatting sqref="C76">
    <cfRule type="duplicateValues" dxfId="10" priority="11"/>
  </conditionalFormatting>
  <conditionalFormatting sqref="C53">
    <cfRule type="duplicateValues" dxfId="9" priority="10"/>
  </conditionalFormatting>
  <conditionalFormatting sqref="D16">
    <cfRule type="duplicateValues" dxfId="8" priority="9"/>
  </conditionalFormatting>
  <conditionalFormatting sqref="D17">
    <cfRule type="duplicateValues" dxfId="7" priority="8"/>
  </conditionalFormatting>
  <conditionalFormatting sqref="C64">
    <cfRule type="duplicateValues" dxfId="6" priority="7"/>
  </conditionalFormatting>
  <conditionalFormatting sqref="C65">
    <cfRule type="duplicateValues" dxfId="5" priority="6"/>
  </conditionalFormatting>
  <conditionalFormatting sqref="D29">
    <cfRule type="duplicateValues" dxfId="4" priority="5"/>
  </conditionalFormatting>
  <conditionalFormatting sqref="D18">
    <cfRule type="duplicateValues" dxfId="3" priority="4"/>
  </conditionalFormatting>
  <conditionalFormatting sqref="C41">
    <cfRule type="duplicateValues" dxfId="2" priority="3"/>
  </conditionalFormatting>
  <conditionalFormatting sqref="D19">
    <cfRule type="duplicateValues" dxfId="1"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AJ61"/>
  <sheetViews>
    <sheetView zoomScale="85" zoomScaleNormal="85" workbookViewId="0">
      <pane ySplit="6" topLeftCell="A25" activePane="bottomLeft" state="frozen"/>
      <selection pane="bottomLeft" activeCell="S27" sqref="S27"/>
    </sheetView>
  </sheetViews>
  <sheetFormatPr baseColWidth="10" defaultColWidth="11.44140625" defaultRowHeight="14.4" x14ac:dyDescent="0.3"/>
  <cols>
    <col min="1" max="2" width="23.5546875" style="79" customWidth="1"/>
    <col min="3" max="3" width="12.88671875" style="79" customWidth="1"/>
    <col min="4" max="4" width="67.88671875" style="79" customWidth="1"/>
    <col min="5" max="5" width="3.109375" style="79" customWidth="1"/>
    <col min="6" max="6" width="5.109375" style="79" customWidth="1"/>
    <col min="7" max="7" width="5" style="79" customWidth="1"/>
    <col min="8" max="35" width="5.109375" style="79" customWidth="1"/>
    <col min="36" max="16384" width="11.44140625" style="79"/>
  </cols>
  <sheetData>
    <row r="1" spans="1:36" ht="21.75" customHeight="1" thickBot="1" x14ac:dyDescent="0.35">
      <c r="F1" s="340" t="s">
        <v>41</v>
      </c>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2"/>
    </row>
    <row r="2" spans="1:36" ht="17.25" customHeight="1" thickBot="1" x14ac:dyDescent="0.35">
      <c r="E2" s="80"/>
      <c r="F2" s="81" t="str">
        <f>IF(MATCH(Progression_MS!F4,Problématiques_compétences!$D$1:$D$174,0)&gt;99,"P","")</f>
        <v/>
      </c>
      <c r="G2" s="81" t="str">
        <f>IF(MATCH(Progression_MS!G4,Problématiques_compétences!$D$1:$D$174,0)&gt;99,"P","")</f>
        <v/>
      </c>
      <c r="H2" s="81" t="e">
        <f>IF(MATCH(Progression_MS!H4,Problématiques_compétences!$D$1:$D$174,0)&gt;99,"P","")</f>
        <v>#N/A</v>
      </c>
      <c r="I2" s="81" t="e">
        <f>IF(MATCH(Progression_MS!I4,Problématiques_compétences!$D$1:$D$174,0)&gt;99,"P","")</f>
        <v>#N/A</v>
      </c>
      <c r="J2" s="81" t="e">
        <f>IF(MATCH(Progression_MS!J4,Problématiques_compétences!$D$1:$D$174,0)&gt;99,"P","")</f>
        <v>#N/A</v>
      </c>
      <c r="K2" s="81" t="e">
        <f>IF(MATCH(Progression_MS!K4,Problématiques_compétences!$D$1:$D$174,0)&gt;99,"P","")</f>
        <v>#N/A</v>
      </c>
      <c r="L2" s="81" t="e">
        <f>IF(MATCH(Progression_MS!L4,Problématiques_compétences!$D$1:$D$174,0)&gt;99,"P","")</f>
        <v>#N/A</v>
      </c>
      <c r="M2" s="81" t="str">
        <f>IF(MATCH(Progression_MS!M4,Problématiques_compétences!$D$1:$D$174,0)&gt;99,"P","")</f>
        <v/>
      </c>
      <c r="N2" s="81" t="e">
        <f>IF(MATCH(Progression_MS!N4,Problématiques_compétences!$D$1:$D$174,0)&gt;99,"P","")</f>
        <v>#N/A</v>
      </c>
      <c r="O2" s="81" t="e">
        <f>IF(MATCH(Progression_MS!O4,Problématiques_compétences!$D$1:$D$174,0)&gt;99,"P","")</f>
        <v>#N/A</v>
      </c>
      <c r="P2" s="81" t="str">
        <f>IF(MATCH(Progression_MS!P4,Problématiques_compétences!$D$1:$D$174,0)&gt;99,"P","")</f>
        <v/>
      </c>
      <c r="Q2" s="81" t="str">
        <f>IF(MATCH(Progression_MS!Q4,Problématiques_compétences!$D$1:$D$174,0)&gt;99,"P","")</f>
        <v/>
      </c>
      <c r="R2" s="81" t="e">
        <f>IF(MATCH(Progression_MS!R4,Problématiques_compétences!$D$1:$D$174,0)&gt;99,"P","")</f>
        <v>#N/A</v>
      </c>
      <c r="S2" s="81" t="str">
        <f>IF(MATCH(Progression_MS!S4,Problématiques_compétences!$D$1:$D$174,0)&gt;99,"P","")</f>
        <v/>
      </c>
      <c r="T2" s="81" t="e">
        <f>IF(MATCH(Progression_MS!T4,Problématiques_compétences!$D$1:$D$174,0)&gt;99,"P","")</f>
        <v>#N/A</v>
      </c>
      <c r="U2" s="81" t="e">
        <f>IF(MATCH(Progression_MS!U4,Problématiques_compétences!$D$1:$D$174,0)&gt;99,"P","")</f>
        <v>#N/A</v>
      </c>
      <c r="V2" s="81" t="e">
        <f>IF(MATCH(Progression_MS!V4,Problématiques_compétences!$D$1:$D$174,0)&gt;99,"P","")</f>
        <v>#N/A</v>
      </c>
      <c r="W2" s="81" t="e">
        <f>IF(MATCH(Progression_MS!W4,Problématiques_compétences!$D$1:$D$174,0)&gt;99,"P","")</f>
        <v>#N/A</v>
      </c>
      <c r="X2" s="81" t="e">
        <f>IF(MATCH(Progression_MS!X4,Problématiques_compétences!$D$1:$D$174,0)&gt;99,"P","")</f>
        <v>#N/A</v>
      </c>
      <c r="Y2" s="81" t="e">
        <f>IF(MATCH(Progression_MS!Y4,Problématiques_compétences!$D$1:$D$174,0)&gt;99,"P","")</f>
        <v>#N/A</v>
      </c>
      <c r="Z2" s="81" t="e">
        <f>IF(MATCH(Progression_MS!Z4,Problématiques_compétences!$D$1:$D$174,0)&gt;99,"P","")</f>
        <v>#N/A</v>
      </c>
      <c r="AA2" s="81" t="e">
        <f>IF(MATCH(Progression_MS!AA4,Problématiques_compétences!$D$1:$D$174,0)&gt;99,"P","")</f>
        <v>#N/A</v>
      </c>
      <c r="AB2" s="81" t="e">
        <f>IF(MATCH(Progression_MS!AB4,Problématiques_compétences!$D$1:$D$174,0)&gt;99,"P","")</f>
        <v>#N/A</v>
      </c>
      <c r="AC2" s="81" t="e">
        <f>IF(MATCH(Progression_MS!AC4,Problématiques_compétences!$D$1:$D$174,0)&gt;99,"P","")</f>
        <v>#N/A</v>
      </c>
      <c r="AD2" s="81" t="e">
        <f>IF(MATCH(Progression_MS!AD4,Problématiques_compétences!$D$1:$D$174,0)&gt;99,"P","")</f>
        <v>#N/A</v>
      </c>
      <c r="AE2" s="81" t="e">
        <f>IF(MATCH(Progression_MS!AE4,Problématiques_compétences!$D$1:$D$174,0)&gt;99,"P","")</f>
        <v>#N/A</v>
      </c>
      <c r="AF2" s="81" t="e">
        <f>IF(MATCH(Progression_MS!AF4,Problématiques_compétences!$D$1:$D$174,0)&gt;99,"P","")</f>
        <v>#N/A</v>
      </c>
      <c r="AG2" s="81" t="e">
        <f>IF(MATCH(Progression_MS!AG4,Problématiques_compétences!$D$1:$D$174,0)&gt;99,"P","")</f>
        <v>#N/A</v>
      </c>
      <c r="AH2" s="81" t="e">
        <f>IF(MATCH(Progression_MS!AH4,Problématiques_compétences!$D$1:$D$174,0)&gt;99,"P","")</f>
        <v>#N/A</v>
      </c>
      <c r="AI2" s="81" t="e">
        <f>IF(MATCH(Progression_MS!AI4,Problématiques_compétences!$D$1:$D$174,0)&gt;99,"P","")</f>
        <v>#N/A</v>
      </c>
    </row>
    <row r="3" spans="1:36" ht="173.25" customHeight="1" thickBot="1" x14ac:dyDescent="0.35">
      <c r="A3" s="348" t="s">
        <v>204</v>
      </c>
      <c r="B3" s="348"/>
      <c r="C3" s="348"/>
      <c r="D3" s="349"/>
      <c r="E3" s="176" t="s">
        <v>56</v>
      </c>
      <c r="F3" s="174" t="str">
        <f>INDEX(Problématiques_compétences!$B$3:$D$174,MATCH(Progression_MS!F4,Problématiques_compétences!$D$3:$D$174,0),1)</f>
        <v>P1_1 : Combien de boules décoratives puis-je mettre à l’intérieur de l’aquarium sans que l’eau ne déborde ?</v>
      </c>
      <c r="G3" s="82" t="str">
        <f>INDEX(Problématiques_compétences!$B$3:$D$174,MATCH(Progression_MS!G4,Problématiques_compétences!$D$3:$D$174,0),1)</f>
        <v>P2_1 : Comment faciliter la mobilité ?</v>
      </c>
      <c r="H3" s="82" t="e">
        <f>INDEX(Problématiques_compétences!$B$3:$D$174,MATCH(Progression_MS!H4,Problématiques_compétences!$D$3:$D$174,0),1)</f>
        <v>#N/A</v>
      </c>
      <c r="I3" s="82" t="e">
        <f>INDEX(Problématiques_compétences!$B$3:$D$174,MATCH(Progression_MS!I4,Problématiques_compétences!$D$3:$D$174,0),1)</f>
        <v>#N/A</v>
      </c>
      <c r="J3" s="82" t="e">
        <f>INDEX(Problématiques_compétences!$B$3:$D$174,MATCH(Progression_MS!J4,Problématiques_compétences!$D$3:$D$174,0),1)</f>
        <v>#N/A</v>
      </c>
      <c r="K3" s="82" t="e">
        <f>INDEX(Problématiques_compétences!$B$3:$D$174,MATCH(Progression_MS!K4,Problématiques_compétences!$D$3:$D$174,0),1)</f>
        <v>#N/A</v>
      </c>
      <c r="L3" s="82" t="e">
        <f>INDEX(Problématiques_compétences!$B$3:$D$174,MATCH(Progression_MS!L4,Problématiques_compétences!$D$3:$D$174,0),1)</f>
        <v>#N/A</v>
      </c>
      <c r="M3" s="82" t="str">
        <f>INDEX(Problématiques_compétences!$B$3:$D$174,MATCH(Progression_MS!M4,Problématiques_compétences!$D$3:$D$174,0),1)</f>
        <v xml:space="preserve">P2_2 : Comment sécuriser un habitat grâce à la vidéo-surveillance ? </v>
      </c>
      <c r="N3" s="82" t="e">
        <f>INDEX(Problématiques_compétences!$B$3:$D$174,MATCH(Progression_MS!N4,Problématiques_compétences!$D$3:$D$174,0),1)</f>
        <v>#N/A</v>
      </c>
      <c r="O3" s="82" t="e">
        <f>INDEX(Problématiques_compétences!$B$3:$D$174,MATCH(Progression_MS!O4,Problématiques_compétences!$D$3:$D$174,0),1)</f>
        <v>#N/A</v>
      </c>
      <c r="P3" s="82" t="str">
        <f>INDEX(Problématiques_compétences!$B$3:$D$174,MATCH(Progression_MS!P4,Problématiques_compétences!$D$3:$D$174,0),1)</f>
        <v>P3_2 : Vous disposez d’une corde à 50 nœuds, combien de triangles rectangles pouvez-vous former ?</v>
      </c>
      <c r="Q3" s="82" t="str">
        <f>INDEX(Problématiques_compétences!$B$3:$D$174,MATCH(Progression_MS!Q4,Problématiques_compétences!$D$3:$D$174,0),1)</f>
        <v>P2_3 : Comment fonctionnent les objets du quotidien qui nous facilitent la vie ?</v>
      </c>
      <c r="R3" s="82" t="e">
        <f>INDEX(Problématiques_compétences!$B$3:$D$174,MATCH(Progression_MS!R4,Problématiques_compétences!$D$3:$D$174,0),1)</f>
        <v>#N/A</v>
      </c>
      <c r="S3" s="82" t="str">
        <f>INDEX(Problématiques_compétences!$B$3:$D$174,MATCH(Progression_MS!S4,Problématiques_compétences!$D$3:$D$174,0),1)</f>
        <v xml:space="preserve">P2_4 : Comment les robots humanoïdes peuvent-il assister au mieux les personnes dans leur vie quotidienne ? </v>
      </c>
      <c r="T3" s="82" t="e">
        <f>INDEX(Problématiques_compétences!$B$3:$D$174,MATCH(Progression_MS!T4,Problématiques_compétences!$D$3:$D$174,0),1)</f>
        <v>#N/A</v>
      </c>
      <c r="U3" s="82" t="e">
        <f>INDEX(Problématiques_compétences!$B$3:$D$174,MATCH(Progression_MS!U4,Problématiques_compétences!$D$3:$D$174,0),1)</f>
        <v>#N/A</v>
      </c>
      <c r="V3" s="82" t="e">
        <f>INDEX(Problématiques_compétences!$B$3:$D$174,MATCH(Progression_MS!V4,Problématiques_compétences!$D$3:$D$174,0),1)</f>
        <v>#N/A</v>
      </c>
      <c r="W3" s="82" t="e">
        <f>INDEX(Problématiques_compétences!$B$3:$D$174,MATCH(Progression_MS!W4,Problématiques_compétences!$D$3:$D$174,0),1)</f>
        <v>#N/A</v>
      </c>
      <c r="X3" s="82" t="e">
        <f>INDEX(Problématiques_compétences!$B$3:$D$174,MATCH(Progression_MS!X4,Problématiques_compétences!$D$3:$D$174,0),1)</f>
        <v>#N/A</v>
      </c>
      <c r="Y3" s="82" t="e">
        <f>INDEX(Problématiques_compétences!$B$3:$D$174,MATCH(Progression_MS!Y4,Problématiques_compétences!$D$3:$D$174,0),1)</f>
        <v>#N/A</v>
      </c>
      <c r="Z3" s="82" t="e">
        <f>INDEX(Problématiques_compétences!$B$3:$D$174,MATCH(Progression_MS!Z4,Problématiques_compétences!$D$3:$D$174,0),1)</f>
        <v>#N/A</v>
      </c>
      <c r="AA3" s="82" t="e">
        <f>INDEX(Problématiques_compétences!$B$3:$D$174,MATCH(Progression_MS!AA4,Problématiques_compétences!$D$3:$D$174,0),1)</f>
        <v>#N/A</v>
      </c>
      <c r="AB3" s="82" t="e">
        <f>INDEX(Problématiques_compétences!$B$3:$D$174,MATCH(Progression_MS!AB4,Problématiques_compétences!$D$3:$D$174,0),1)</f>
        <v>#N/A</v>
      </c>
      <c r="AC3" s="82" t="e">
        <f>INDEX(Problématiques_compétences!$B$3:$D$174,MATCH(Progression_MS!AC4,Problématiques_compétences!$D$3:$D$174,0),1)</f>
        <v>#N/A</v>
      </c>
      <c r="AD3" s="82" t="e">
        <f>INDEX(Problématiques_compétences!$B$3:$D$174,MATCH(Progression_MS!AD4,Problématiques_compétences!$D$3:$D$174,0),1)</f>
        <v>#N/A</v>
      </c>
      <c r="AE3" s="82" t="e">
        <f>INDEX(Problématiques_compétences!$B$3:$D$174,MATCH(Progression_MS!AE4,Problématiques_compétences!$D$3:$D$174,0),1)</f>
        <v>#N/A</v>
      </c>
      <c r="AF3" s="82" t="e">
        <f>INDEX(Problématiques_compétences!$B$3:$D$174,MATCH(Progression_MS!AF4,Problématiques_compétences!$D$3:$D$174,0),1)</f>
        <v>#N/A</v>
      </c>
      <c r="AG3" s="82" t="e">
        <f>INDEX(Problématiques_compétences!$B$3:$D$174,MATCH(Progression_MS!AG4,Problématiques_compétences!$D$3:$D$174,0),1)</f>
        <v>#N/A</v>
      </c>
      <c r="AH3" s="82" t="e">
        <f>INDEX(Problématiques_compétences!$B$3:$D$174,MATCH(Progression_MS!AH4,Problématiques_compétences!$D$3:$D$174,0),1)</f>
        <v>#N/A</v>
      </c>
      <c r="AI3" s="82" t="e">
        <f>INDEX(Problématiques_compétences!$B$3:$D$174,MATCH(Progression_MS!AI4,Problématiques_compétences!$D$3:$D$174,0),1)</f>
        <v>#N/A</v>
      </c>
    </row>
    <row r="4" spans="1:36" ht="15" thickBot="1" x14ac:dyDescent="0.35">
      <c r="A4" s="352" t="s">
        <v>0</v>
      </c>
      <c r="B4" s="353"/>
      <c r="C4" s="353"/>
      <c r="D4" s="353"/>
      <c r="E4" s="177"/>
      <c r="F4" s="83" t="s">
        <v>1</v>
      </c>
      <c r="G4" s="83" t="s">
        <v>2</v>
      </c>
      <c r="H4" s="83" t="s">
        <v>3</v>
      </c>
      <c r="I4" s="83" t="s">
        <v>4</v>
      </c>
      <c r="J4" s="83" t="s">
        <v>5</v>
      </c>
      <c r="K4" s="83" t="s">
        <v>6</v>
      </c>
      <c r="L4" s="83" t="s">
        <v>7</v>
      </c>
      <c r="M4" s="83" t="s">
        <v>8</v>
      </c>
      <c r="N4" s="83" t="s">
        <v>9</v>
      </c>
      <c r="O4" s="83" t="s">
        <v>10</v>
      </c>
      <c r="P4" s="83" t="s">
        <v>11</v>
      </c>
      <c r="Q4" s="83" t="s">
        <v>12</v>
      </c>
      <c r="R4" s="83" t="s">
        <v>13</v>
      </c>
      <c r="S4" s="83" t="s">
        <v>14</v>
      </c>
      <c r="T4" s="83" t="s">
        <v>15</v>
      </c>
      <c r="U4" s="83" t="s">
        <v>16</v>
      </c>
      <c r="V4" s="83" t="s">
        <v>17</v>
      </c>
      <c r="W4" s="83" t="s">
        <v>18</v>
      </c>
      <c r="X4" s="83" t="s">
        <v>19</v>
      </c>
      <c r="Y4" s="83" t="s">
        <v>20</v>
      </c>
      <c r="Z4" s="85" t="s">
        <v>21</v>
      </c>
      <c r="AA4" s="85" t="s">
        <v>22</v>
      </c>
      <c r="AB4" s="85" t="s">
        <v>23</v>
      </c>
      <c r="AC4" s="85" t="s">
        <v>24</v>
      </c>
      <c r="AD4" s="85" t="s">
        <v>25</v>
      </c>
      <c r="AE4" s="85" t="s">
        <v>26</v>
      </c>
      <c r="AF4" s="85" t="s">
        <v>27</v>
      </c>
      <c r="AG4" s="85" t="s">
        <v>28</v>
      </c>
      <c r="AH4" s="85" t="s">
        <v>29</v>
      </c>
      <c r="AI4" s="86" t="s">
        <v>30</v>
      </c>
    </row>
    <row r="5" spans="1:36" ht="15" thickBot="1" x14ac:dyDescent="0.35">
      <c r="A5" s="350" t="s">
        <v>39</v>
      </c>
      <c r="B5" s="351"/>
      <c r="C5" s="351"/>
      <c r="D5" s="351"/>
      <c r="E5" s="177"/>
      <c r="F5" s="355"/>
      <c r="G5" s="355"/>
      <c r="H5" s="355"/>
      <c r="I5" s="355"/>
      <c r="J5" s="355"/>
      <c r="K5" s="355"/>
      <c r="L5" s="355"/>
      <c r="M5" s="355"/>
      <c r="N5" s="356"/>
      <c r="O5" s="354"/>
      <c r="P5" s="355"/>
      <c r="Q5" s="355"/>
      <c r="R5" s="355"/>
      <c r="S5" s="355"/>
      <c r="T5" s="356"/>
      <c r="U5" s="171"/>
      <c r="V5" s="171"/>
      <c r="W5" s="171"/>
      <c r="X5" s="171"/>
      <c r="Y5" s="172"/>
      <c r="Z5" s="343"/>
      <c r="AA5" s="344"/>
      <c r="AB5" s="344"/>
      <c r="AC5" s="344"/>
      <c r="AD5" s="344"/>
      <c r="AE5" s="344"/>
      <c r="AF5" s="344"/>
      <c r="AG5" s="344"/>
      <c r="AH5" s="344"/>
      <c r="AI5" s="345"/>
    </row>
    <row r="6" spans="1:36" ht="15" thickBot="1" x14ac:dyDescent="0.35">
      <c r="A6" s="346" t="s">
        <v>101</v>
      </c>
      <c r="B6" s="347"/>
      <c r="C6" s="347"/>
      <c r="D6" s="347"/>
      <c r="E6" s="178"/>
      <c r="F6" s="173"/>
      <c r="G6" s="173"/>
      <c r="H6" s="173"/>
      <c r="I6" s="173"/>
      <c r="J6" s="173"/>
      <c r="K6" s="173"/>
      <c r="L6" s="173"/>
      <c r="M6" s="173"/>
      <c r="N6" s="173"/>
      <c r="O6" s="173"/>
      <c r="P6" s="173"/>
      <c r="Q6" s="173"/>
      <c r="R6" s="173"/>
      <c r="S6" s="173"/>
      <c r="T6" s="173"/>
      <c r="U6" s="84"/>
      <c r="V6" s="84"/>
      <c r="W6" s="84"/>
      <c r="X6" s="84"/>
      <c r="Y6" s="84"/>
      <c r="Z6" s="84"/>
      <c r="AA6" s="84"/>
      <c r="AB6" s="84"/>
      <c r="AC6" s="84"/>
      <c r="AD6" s="84"/>
      <c r="AE6" s="84"/>
      <c r="AF6" s="84"/>
      <c r="AG6" s="84"/>
      <c r="AH6" s="84"/>
      <c r="AI6" s="87"/>
      <c r="AJ6" s="88"/>
    </row>
    <row r="7" spans="1:36" ht="16.5" customHeight="1" x14ac:dyDescent="0.3">
      <c r="A7" s="362" t="s">
        <v>98</v>
      </c>
      <c r="B7" s="363"/>
      <c r="C7" s="211" t="s">
        <v>100</v>
      </c>
      <c r="D7" s="212" t="s">
        <v>99</v>
      </c>
      <c r="E7" s="179"/>
      <c r="F7" s="17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89"/>
    </row>
    <row r="8" spans="1:36" ht="45" customHeight="1" x14ac:dyDescent="0.3">
      <c r="A8" s="365" t="s">
        <v>163</v>
      </c>
      <c r="B8" s="364" t="s">
        <v>164</v>
      </c>
      <c r="C8" s="74" t="str">
        <f>Compétences!C2</f>
        <v>SV1</v>
      </c>
      <c r="D8" s="209" t="str">
        <f>Compétences!D2</f>
        <v>• Recueillir et organiser des données statistiques.</v>
      </c>
      <c r="E8" s="210">
        <f>COUNTIF(F8:AI8,"x")</f>
        <v>2</v>
      </c>
      <c r="F8" s="175" t="str">
        <f>INDEX(Problématiques_compétences!$D$3:$AC$174,MATCH(Progression_MS!F$4,Problématiques_compétences!$D$3:$D$174,0),3)</f>
        <v>x</v>
      </c>
      <c r="G8" s="175">
        <f>INDEX(Problématiques_compétences!$D$3:$AC$174,MATCH(Progression_MS!G$4,Problématiques_compétences!$D$3:$D$174,0),3)</f>
        <v>0</v>
      </c>
      <c r="H8" s="175" t="e">
        <f>INDEX(Problématiques_compétences!$D$3:$AC$174,MATCH(Progression_MS!H$4,Problématiques_compétences!$D$3:$D$174,0),3)</f>
        <v>#N/A</v>
      </c>
      <c r="I8" s="175" t="e">
        <f>INDEX(Problématiques_compétences!$D$3:$AC$174,MATCH(Progression_MS!I$4,Problématiques_compétences!$D$3:$D$174,0),3)</f>
        <v>#N/A</v>
      </c>
      <c r="J8" s="175" t="e">
        <f>INDEX(Problématiques_compétences!$D$3:$AC$174,MATCH(Progression_MS!J$4,Problématiques_compétences!$D$3:$D$174,0),3)</f>
        <v>#N/A</v>
      </c>
      <c r="K8" s="175" t="e">
        <f>INDEX(Problématiques_compétences!$D$3:$AC$174,MATCH(Progression_MS!K$4,Problématiques_compétences!$D$3:$D$174,0),3)</f>
        <v>#N/A</v>
      </c>
      <c r="L8" s="175" t="e">
        <f>INDEX(Problématiques_compétences!$D$3:$AC$174,MATCH(Progression_MS!L$4,Problématiques_compétences!$D$3:$D$174,0),3)</f>
        <v>#N/A</v>
      </c>
      <c r="M8" s="175">
        <f>INDEX(Problématiques_compétences!$D$3:$AC$174,MATCH(Progression_MS!M$4,Problématiques_compétences!$D$3:$D$174,0),3)</f>
        <v>0</v>
      </c>
      <c r="N8" s="175" t="e">
        <f>INDEX(Problématiques_compétences!$D$3:$AC$174,MATCH(Progression_MS!N$4,Problématiques_compétences!$D$3:$D$174,0),3)</f>
        <v>#N/A</v>
      </c>
      <c r="O8" s="175" t="e">
        <f>INDEX(Problématiques_compétences!$D$3:$AC$174,MATCH(Progression_MS!O$4,Problématiques_compétences!$D$3:$D$174,0),3)</f>
        <v>#N/A</v>
      </c>
      <c r="P8" s="175" t="str">
        <f>INDEX(Problématiques_compétences!$D$3:$AC$174,MATCH(Progression_MS!P$4,Problématiques_compétences!$D$3:$D$174,0),3)</f>
        <v>x</v>
      </c>
      <c r="Q8" s="175">
        <f>INDEX(Problématiques_compétences!$D$3:$AC$174,MATCH(Progression_MS!Q$4,Problématiques_compétences!$D$3:$D$174,0),3)</f>
        <v>0</v>
      </c>
      <c r="R8" s="175" t="e">
        <f>INDEX(Problématiques_compétences!$D$3:$AC$174,MATCH(Progression_MS!R$4,Problématiques_compétences!$D$3:$D$174,0),3)</f>
        <v>#N/A</v>
      </c>
      <c r="S8" s="175">
        <f>INDEX(Problématiques_compétences!$D$3:$AC$174,MATCH(Progression_MS!S$4,Problématiques_compétences!$D$3:$D$174,0),3)</f>
        <v>0</v>
      </c>
      <c r="T8" s="175" t="e">
        <f>INDEX(Problématiques_compétences!$D$3:$AC$174,MATCH(Progression_MS!T$4,Problématiques_compétences!$D$3:$D$174,0),3)</f>
        <v>#N/A</v>
      </c>
      <c r="U8" s="175" t="e">
        <f>INDEX(Problématiques_compétences!$D$3:$AC$174,MATCH(Progression_MS!U$4,Problématiques_compétences!$D$3:$D$174,0),3)</f>
        <v>#N/A</v>
      </c>
      <c r="V8" s="175" t="e">
        <f>INDEX(Problématiques_compétences!$D$3:$AC$174,MATCH(Progression_MS!V$4,Problématiques_compétences!$D$3:$D$174,0),3)</f>
        <v>#N/A</v>
      </c>
      <c r="W8" s="175" t="e">
        <f>INDEX(Problématiques_compétences!$D$3:$AC$174,MATCH(Progression_MS!W$4,Problématiques_compétences!$D$3:$D$174,0),3)</f>
        <v>#N/A</v>
      </c>
      <c r="X8" s="175" t="e">
        <f>INDEX(Problématiques_compétences!$D$3:$AC$174,MATCH(Progression_MS!X$4,Problématiques_compétences!$D$3:$D$174,0),3)</f>
        <v>#N/A</v>
      </c>
      <c r="Y8" s="175" t="e">
        <f>INDEX(Problématiques_compétences!$D$3:$AC$174,MATCH(Progression_MS!Y$4,Problématiques_compétences!$D$3:$D$174,0),3)</f>
        <v>#N/A</v>
      </c>
      <c r="Z8" s="175" t="e">
        <f>INDEX(Problématiques_compétences!$D$3:$AC$174,MATCH(Progression_MS!Z$4,Problématiques_compétences!$D$3:$D$174,0),3)</f>
        <v>#N/A</v>
      </c>
      <c r="AA8" s="175" t="e">
        <f>INDEX(Problématiques_compétences!$D$3:$AC$174,MATCH(Progression_MS!AA$4,Problématiques_compétences!$D$3:$D$174,0),3)</f>
        <v>#N/A</v>
      </c>
      <c r="AB8" s="175" t="e">
        <f>INDEX(Problématiques_compétences!$D$3:$AC$174,MATCH(Progression_MS!AB$4,Problématiques_compétences!$D$3:$D$174,0),3)</f>
        <v>#N/A</v>
      </c>
      <c r="AC8" s="175" t="e">
        <f>INDEX(Problématiques_compétences!$D$3:$AC$174,MATCH(Progression_MS!AC$4,Problématiques_compétences!$D$3:$D$174,0),3)</f>
        <v>#N/A</v>
      </c>
      <c r="AD8" s="175" t="e">
        <f>INDEX(Problématiques_compétences!$D$3:$AC$174,MATCH(Progression_MS!AD$4,Problématiques_compétences!$D$3:$D$174,0),3)</f>
        <v>#N/A</v>
      </c>
      <c r="AE8" s="175" t="e">
        <f>INDEX(Problématiques_compétences!$D$3:$AC$174,MATCH(Progression_MS!AE$4,Problématiques_compétences!$D$3:$D$174,0),3)</f>
        <v>#N/A</v>
      </c>
      <c r="AF8" s="175" t="e">
        <f>INDEX(Problématiques_compétences!$D$3:$AC$174,MATCH(Progression_MS!AF$4,Problématiques_compétences!$D$3:$D$174,0),3)</f>
        <v>#N/A</v>
      </c>
      <c r="AG8" s="175" t="e">
        <f>INDEX(Problématiques_compétences!$D$3:$AC$174,MATCH(Progression_MS!AG$4,Problématiques_compétences!$D$3:$D$174,0),3)</f>
        <v>#N/A</v>
      </c>
      <c r="AH8" s="175" t="e">
        <f>INDEX(Problématiques_compétences!$D$3:$AC$174,MATCH(Progression_MS!AH$4,Problématiques_compétences!$D$3:$D$174,0),3)</f>
        <v>#N/A</v>
      </c>
      <c r="AI8" s="175" t="e">
        <f>INDEX(Problématiques_compétences!$D$3:$AC$174,MATCH(Progression_MS!AI$4,Problématiques_compétences!$D$3:$D$174,0),3)</f>
        <v>#N/A</v>
      </c>
      <c r="AJ8" s="90"/>
    </row>
    <row r="9" spans="1:36" ht="43.2" x14ac:dyDescent="0.3">
      <c r="A9" s="365"/>
      <c r="B9" s="364"/>
      <c r="C9" s="74" t="str">
        <f>Compétences!C3</f>
        <v>SV2</v>
      </c>
      <c r="D9" s="209" t="str">
        <f>Compétences!D3</f>
        <v>• Organiser des données statistiques en choisissant un mode de représentation adapté à l'aide des fonctions statistiques d'une calculatrice ou d'un tableur.
• Extraire des informations d’une représentation d’une série statistique.</v>
      </c>
      <c r="E9" s="210">
        <f t="shared" ref="E9:E26" si="0">COUNTIF(F9:AI9,"x")</f>
        <v>1</v>
      </c>
      <c r="F9" s="175">
        <f>INDEX(Problématiques_compétences!$D$3:$AC$174,MATCH(Progression_MS!F$4,Problématiques_compétences!$D$3:$D$174,0),4)</f>
        <v>0</v>
      </c>
      <c r="G9" s="175">
        <f>INDEX(Problématiques_compétences!$D$3:$AC$174,MATCH(Progression_MS!G$4,Problématiques_compétences!$D$3:$D$174,0),4)</f>
        <v>0</v>
      </c>
      <c r="H9" s="175" t="e">
        <f>INDEX(Problématiques_compétences!$D$3:$AC$174,MATCH(Progression_MS!H$4,Problématiques_compétences!$D$3:$D$174,0),4)</f>
        <v>#N/A</v>
      </c>
      <c r="I9" s="175" t="e">
        <f>INDEX(Problématiques_compétences!$D$3:$AC$174,MATCH(Progression_MS!I$4,Problématiques_compétences!$D$3:$D$174,0),4)</f>
        <v>#N/A</v>
      </c>
      <c r="J9" s="175" t="e">
        <f>INDEX(Problématiques_compétences!$D$3:$AC$174,MATCH(Progression_MS!J$4,Problématiques_compétences!$D$3:$D$174,0),4)</f>
        <v>#N/A</v>
      </c>
      <c r="K9" s="175" t="e">
        <f>INDEX(Problématiques_compétences!$D$3:$AC$174,MATCH(Progression_MS!K$4,Problématiques_compétences!$D$3:$D$174,0),4)</f>
        <v>#N/A</v>
      </c>
      <c r="L9" s="175" t="e">
        <f>INDEX(Problématiques_compétences!$D$3:$AC$174,MATCH(Progression_MS!L$4,Problématiques_compétences!$D$3:$D$174,0),4)</f>
        <v>#N/A</v>
      </c>
      <c r="M9" s="175">
        <f>INDEX(Problématiques_compétences!$D$3:$AC$174,MATCH(Progression_MS!M$4,Problématiques_compétences!$D$3:$D$174,0),4)</f>
        <v>0</v>
      </c>
      <c r="N9" s="175" t="e">
        <f>INDEX(Problématiques_compétences!$D$3:$AC$174,MATCH(Progression_MS!N$4,Problématiques_compétences!$D$3:$D$174,0),4)</f>
        <v>#N/A</v>
      </c>
      <c r="O9" s="175" t="e">
        <f>INDEX(Problématiques_compétences!$D$3:$AC$174,MATCH(Progression_MS!O$4,Problématiques_compétences!$D$3:$D$174,0),4)</f>
        <v>#N/A</v>
      </c>
      <c r="P9" s="175">
        <f>INDEX(Problématiques_compétences!$D$3:$AC$174,MATCH(Progression_MS!P$4,Problématiques_compétences!$D$3:$D$174,0),4)</f>
        <v>0</v>
      </c>
      <c r="Q9" s="175" t="str">
        <f>INDEX(Problématiques_compétences!$D$3:$AC$174,MATCH(Progression_MS!Q$4,Problématiques_compétences!$D$3:$D$174,0),4)</f>
        <v>x</v>
      </c>
      <c r="R9" s="175" t="e">
        <f>INDEX(Problématiques_compétences!$D$3:$AC$174,MATCH(Progression_MS!R$4,Problématiques_compétences!$D$3:$D$174,0),4)</f>
        <v>#N/A</v>
      </c>
      <c r="S9" s="175">
        <f>INDEX(Problématiques_compétences!$D$3:$AC$174,MATCH(Progression_MS!S$4,Problématiques_compétences!$D$3:$D$174,0),4)</f>
        <v>0</v>
      </c>
      <c r="T9" s="175" t="e">
        <f>INDEX(Problématiques_compétences!$D$3:$AC$174,MATCH(Progression_MS!T$4,Problématiques_compétences!$D$3:$D$174,0),4)</f>
        <v>#N/A</v>
      </c>
      <c r="U9" s="175" t="e">
        <f>INDEX(Problématiques_compétences!$D$3:$AC$174,MATCH(Progression_MS!U$4,Problématiques_compétences!$D$3:$D$174,0),4)</f>
        <v>#N/A</v>
      </c>
      <c r="V9" s="175" t="e">
        <f>INDEX(Problématiques_compétences!$D$3:$AC$174,MATCH(Progression_MS!V$4,Problématiques_compétences!$D$3:$D$174,0),4)</f>
        <v>#N/A</v>
      </c>
      <c r="W9" s="175" t="e">
        <f>INDEX(Problématiques_compétences!$D$3:$AC$174,MATCH(Progression_MS!W$4,Problématiques_compétences!$D$3:$D$174,0),4)</f>
        <v>#N/A</v>
      </c>
      <c r="X9" s="175" t="e">
        <f>INDEX(Problématiques_compétences!$D$3:$AC$174,MATCH(Progression_MS!X$4,Problématiques_compétences!$D$3:$D$174,0),4)</f>
        <v>#N/A</v>
      </c>
      <c r="Y9" s="175" t="e">
        <f>INDEX(Problématiques_compétences!$D$3:$AC$174,MATCH(Progression_MS!Y$4,Problématiques_compétences!$D$3:$D$174,0),4)</f>
        <v>#N/A</v>
      </c>
      <c r="Z9" s="175" t="e">
        <f>INDEX(Problématiques_compétences!$D$3:$AC$174,MATCH(Progression_MS!Z$4,Problématiques_compétences!$D$3:$D$174,0),4)</f>
        <v>#N/A</v>
      </c>
      <c r="AA9" s="175" t="e">
        <f>INDEX(Problématiques_compétences!$D$3:$AC$174,MATCH(Progression_MS!AA$4,Problématiques_compétences!$D$3:$D$174,0),4)</f>
        <v>#N/A</v>
      </c>
      <c r="AB9" s="175" t="e">
        <f>INDEX(Problématiques_compétences!$D$3:$AC$174,MATCH(Progression_MS!AB$4,Problématiques_compétences!$D$3:$D$174,0),4)</f>
        <v>#N/A</v>
      </c>
      <c r="AC9" s="175" t="e">
        <f>INDEX(Problématiques_compétences!$D$3:$AC$174,MATCH(Progression_MS!AC$4,Problématiques_compétences!$D$3:$D$174,0),4)</f>
        <v>#N/A</v>
      </c>
      <c r="AD9" s="175" t="e">
        <f>INDEX(Problématiques_compétences!$D$3:$AC$174,MATCH(Progression_MS!AD$4,Problématiques_compétences!$D$3:$D$174,0),4)</f>
        <v>#N/A</v>
      </c>
      <c r="AE9" s="175" t="e">
        <f>INDEX(Problématiques_compétences!$D$3:$AC$174,MATCH(Progression_MS!AE$4,Problématiques_compétences!$D$3:$D$174,0),4)</f>
        <v>#N/A</v>
      </c>
      <c r="AF9" s="175" t="e">
        <f>INDEX(Problématiques_compétences!$D$3:$AC$174,MATCH(Progression_MS!AF$4,Problématiques_compétences!$D$3:$D$174,0),4)</f>
        <v>#N/A</v>
      </c>
      <c r="AG9" s="175" t="e">
        <f>INDEX(Problématiques_compétences!$D$3:$AC$174,MATCH(Progression_MS!AG$4,Problématiques_compétences!$D$3:$D$174,0),4)</f>
        <v>#N/A</v>
      </c>
      <c r="AH9" s="175" t="e">
        <f>INDEX(Problématiques_compétences!$D$3:$AC$174,MATCH(Progression_MS!AH$4,Problématiques_compétences!$D$3:$D$174,0),4)</f>
        <v>#N/A</v>
      </c>
      <c r="AI9" s="175" t="e">
        <f>INDEX(Problématiques_compétences!$D$3:$AC$174,MATCH(Progression_MS!AI$4,Problématiques_compétences!$D$3:$D$174,0),4)</f>
        <v>#N/A</v>
      </c>
    </row>
    <row r="10" spans="1:36" ht="43.2" x14ac:dyDescent="0.3">
      <c r="A10" s="365"/>
      <c r="B10" s="364"/>
      <c r="C10" s="74" t="str">
        <f>Compétences!C4</f>
        <v>SV3</v>
      </c>
      <c r="D10" s="209" t="str">
        <f>Compétences!D4</f>
        <v>• Comparer et interpréter des séries statistiques à l’aide d’indicateurs de position et de dispersion calculés avec les fonctions statistiques d'une calculatrice ou d'un tableur.</v>
      </c>
      <c r="E10" s="210">
        <f t="shared" si="0"/>
        <v>1</v>
      </c>
      <c r="F10" s="175" t="str">
        <f>INDEX(Problématiques_compétences!$D$3:$AC$174,MATCH(Progression_MS!F$4,Problématiques_compétences!$D$3:$D$174,0),5)</f>
        <v>x</v>
      </c>
      <c r="G10" s="175">
        <f>INDEX(Problématiques_compétences!$D$3:$AC$174,MATCH(Progression_MS!G$4,Problématiques_compétences!$D$3:$D$174,0),5)</f>
        <v>0</v>
      </c>
      <c r="H10" s="175" t="e">
        <f>INDEX(Problématiques_compétences!$D$3:$AC$174,MATCH(Progression_MS!H$4,Problématiques_compétences!$D$3:$D$174,0),5)</f>
        <v>#N/A</v>
      </c>
      <c r="I10" s="175" t="e">
        <f>INDEX(Problématiques_compétences!$D$3:$AC$174,MATCH(Progression_MS!I$4,Problématiques_compétences!$D$3:$D$174,0),5)</f>
        <v>#N/A</v>
      </c>
      <c r="J10" s="175" t="e">
        <f>INDEX(Problématiques_compétences!$D$3:$AC$174,MATCH(Progression_MS!J$4,Problématiques_compétences!$D$3:$D$174,0),5)</f>
        <v>#N/A</v>
      </c>
      <c r="K10" s="175" t="e">
        <f>INDEX(Problématiques_compétences!$D$3:$AC$174,MATCH(Progression_MS!K$4,Problématiques_compétences!$D$3:$D$174,0),5)</f>
        <v>#N/A</v>
      </c>
      <c r="L10" s="175" t="e">
        <f>INDEX(Problématiques_compétences!$D$3:$AC$174,MATCH(Progression_MS!L$4,Problématiques_compétences!$D$3:$D$174,0),5)</f>
        <v>#N/A</v>
      </c>
      <c r="M10" s="175">
        <f>INDEX(Problématiques_compétences!$D$3:$AC$174,MATCH(Progression_MS!M$4,Problématiques_compétences!$D$3:$D$174,0),5)</f>
        <v>0</v>
      </c>
      <c r="N10" s="175" t="e">
        <f>INDEX(Problématiques_compétences!$D$3:$AC$174,MATCH(Progression_MS!N$4,Problématiques_compétences!$D$3:$D$174,0),5)</f>
        <v>#N/A</v>
      </c>
      <c r="O10" s="175" t="e">
        <f>INDEX(Problématiques_compétences!$D$3:$AC$174,MATCH(Progression_MS!O$4,Problématiques_compétences!$D$3:$D$174,0),5)</f>
        <v>#N/A</v>
      </c>
      <c r="P10" s="175">
        <f>INDEX(Problématiques_compétences!$D$3:$AC$174,MATCH(Progression_MS!P$4,Problématiques_compétences!$D$3:$D$174,0),5)</f>
        <v>0</v>
      </c>
      <c r="Q10" s="175">
        <f>INDEX(Problématiques_compétences!$D$3:$AC$174,MATCH(Progression_MS!Q$4,Problématiques_compétences!$D$3:$D$174,0),5)</f>
        <v>0</v>
      </c>
      <c r="R10" s="175" t="e">
        <f>INDEX(Problématiques_compétences!$D$3:$AC$174,MATCH(Progression_MS!R$4,Problématiques_compétences!$D$3:$D$174,0),5)</f>
        <v>#N/A</v>
      </c>
      <c r="S10" s="175">
        <f>INDEX(Problématiques_compétences!$D$3:$AC$174,MATCH(Progression_MS!S$4,Problématiques_compétences!$D$3:$D$174,0),5)</f>
        <v>0</v>
      </c>
      <c r="T10" s="175" t="e">
        <f>INDEX(Problématiques_compétences!$D$3:$AC$174,MATCH(Progression_MS!T$4,Problématiques_compétences!$D$3:$D$174,0),5)</f>
        <v>#N/A</v>
      </c>
      <c r="U10" s="175" t="e">
        <f>INDEX(Problématiques_compétences!$D$3:$AC$174,MATCH(Progression_MS!U$4,Problématiques_compétences!$D$3:$D$174,0),5)</f>
        <v>#N/A</v>
      </c>
      <c r="V10" s="175" t="e">
        <f>INDEX(Problématiques_compétences!$D$3:$AC$174,MATCH(Progression_MS!V$4,Problématiques_compétences!$D$3:$D$174,0),5)</f>
        <v>#N/A</v>
      </c>
      <c r="W10" s="175" t="e">
        <f>INDEX(Problématiques_compétences!$D$3:$AC$174,MATCH(Progression_MS!W$4,Problématiques_compétences!$D$3:$D$174,0),5)</f>
        <v>#N/A</v>
      </c>
      <c r="X10" s="175" t="e">
        <f>INDEX(Problématiques_compétences!$D$3:$AC$174,MATCH(Progression_MS!X$4,Problématiques_compétences!$D$3:$D$174,0),5)</f>
        <v>#N/A</v>
      </c>
      <c r="Y10" s="175" t="e">
        <f>INDEX(Problématiques_compétences!$D$3:$AC$174,MATCH(Progression_MS!Y$4,Problématiques_compétences!$D$3:$D$174,0),5)</f>
        <v>#N/A</v>
      </c>
      <c r="Z10" s="175" t="e">
        <f>INDEX(Problématiques_compétences!$D$3:$AC$174,MATCH(Progression_MS!Z$4,Problématiques_compétences!$D$3:$D$174,0),5)</f>
        <v>#N/A</v>
      </c>
      <c r="AA10" s="175" t="e">
        <f>INDEX(Problématiques_compétences!$D$3:$AC$174,MATCH(Progression_MS!AA$4,Problématiques_compétences!$D$3:$D$174,0),5)</f>
        <v>#N/A</v>
      </c>
      <c r="AB10" s="175" t="e">
        <f>INDEX(Problématiques_compétences!$D$3:$AC$174,MATCH(Progression_MS!AB$4,Problématiques_compétences!$D$3:$D$174,0),5)</f>
        <v>#N/A</v>
      </c>
      <c r="AC10" s="175" t="e">
        <f>INDEX(Problématiques_compétences!$D$3:$AC$174,MATCH(Progression_MS!AC$4,Problématiques_compétences!$D$3:$D$174,0),5)</f>
        <v>#N/A</v>
      </c>
      <c r="AD10" s="175" t="e">
        <f>INDEX(Problématiques_compétences!$D$3:$AC$174,MATCH(Progression_MS!AD$4,Problématiques_compétences!$D$3:$D$174,0),5)</f>
        <v>#N/A</v>
      </c>
      <c r="AE10" s="175" t="e">
        <f>INDEX(Problématiques_compétences!$D$3:$AC$174,MATCH(Progression_MS!AE$4,Problématiques_compétences!$D$3:$D$174,0),5)</f>
        <v>#N/A</v>
      </c>
      <c r="AF10" s="175" t="e">
        <f>INDEX(Problématiques_compétences!$D$3:$AC$174,MATCH(Progression_MS!AF$4,Problématiques_compétences!$D$3:$D$174,0),5)</f>
        <v>#N/A</v>
      </c>
      <c r="AG10" s="175" t="e">
        <f>INDEX(Problématiques_compétences!$D$3:$AC$174,MATCH(Progression_MS!AG$4,Problématiques_compétences!$D$3:$D$174,0),5)</f>
        <v>#N/A</v>
      </c>
      <c r="AH10" s="175" t="e">
        <f>INDEX(Problématiques_compétences!$D$3:$AC$174,MATCH(Progression_MS!AH$4,Problématiques_compétences!$D$3:$D$174,0),5)</f>
        <v>#N/A</v>
      </c>
      <c r="AI10" s="175" t="e">
        <f>INDEX(Problématiques_compétences!$D$3:$AC$174,MATCH(Progression_MS!AI$4,Problématiques_compétences!$D$3:$D$174,0),5)</f>
        <v>#N/A</v>
      </c>
    </row>
    <row r="11" spans="1:36" ht="45" customHeight="1" x14ac:dyDescent="0.3">
      <c r="A11" s="365"/>
      <c r="B11" s="364"/>
      <c r="C11" s="74" t="str">
        <f>Compétences!C5</f>
        <v>SV4</v>
      </c>
      <c r="D11" s="209" t="str">
        <f>Compétences!D5</f>
        <v>• Construire le diagramme en boite à moustaches associé à une série statistique avec ou sans TIC.
• Comparer et interpréter des diagrammes en boite à moustaches.</v>
      </c>
      <c r="E11" s="210">
        <f t="shared" si="0"/>
        <v>1</v>
      </c>
      <c r="F11" s="175">
        <f>INDEX(Problématiques_compétences!$D$3:$AC$174,MATCH(Progression_MS!F$4,Problématiques_compétences!$D$3:$D$174,0),6)</f>
        <v>0</v>
      </c>
      <c r="G11" s="175" t="str">
        <f>INDEX(Problématiques_compétences!$D$3:$AC$174,MATCH(Progression_MS!G$4,Problématiques_compétences!$D$3:$D$174,0),6)</f>
        <v>x</v>
      </c>
      <c r="H11" s="175" t="e">
        <f>INDEX(Problématiques_compétences!$D$3:$AC$174,MATCH(Progression_MS!H$4,Problématiques_compétences!$D$3:$D$174,0),6)</f>
        <v>#N/A</v>
      </c>
      <c r="I11" s="175" t="e">
        <f>INDEX(Problématiques_compétences!$D$3:$AC$174,MATCH(Progression_MS!I$4,Problématiques_compétences!$D$3:$D$174,0),6)</f>
        <v>#N/A</v>
      </c>
      <c r="J11" s="175" t="e">
        <f>INDEX(Problématiques_compétences!$D$3:$AC$174,MATCH(Progression_MS!J$4,Problématiques_compétences!$D$3:$D$174,0),6)</f>
        <v>#N/A</v>
      </c>
      <c r="K11" s="175" t="e">
        <f>INDEX(Problématiques_compétences!$D$3:$AC$174,MATCH(Progression_MS!K$4,Problématiques_compétences!$D$3:$D$174,0),6)</f>
        <v>#N/A</v>
      </c>
      <c r="L11" s="175" t="e">
        <f>INDEX(Problématiques_compétences!$D$3:$AC$174,MATCH(Progression_MS!L$4,Problématiques_compétences!$D$3:$D$174,0),6)</f>
        <v>#N/A</v>
      </c>
      <c r="M11" s="175">
        <f>INDEX(Problématiques_compétences!$D$3:$AC$174,MATCH(Progression_MS!M$4,Problématiques_compétences!$D$3:$D$174,0),6)</f>
        <v>0</v>
      </c>
      <c r="N11" s="175" t="e">
        <f>INDEX(Problématiques_compétences!$D$3:$AC$174,MATCH(Progression_MS!N$4,Problématiques_compétences!$D$3:$D$174,0),6)</f>
        <v>#N/A</v>
      </c>
      <c r="O11" s="175" t="e">
        <f>INDEX(Problématiques_compétences!$D$3:$AC$174,MATCH(Progression_MS!O$4,Problématiques_compétences!$D$3:$D$174,0),6)</f>
        <v>#N/A</v>
      </c>
      <c r="P11" s="175">
        <f>INDEX(Problématiques_compétences!$D$3:$AC$174,MATCH(Progression_MS!P$4,Problématiques_compétences!$D$3:$D$174,0),6)</f>
        <v>0</v>
      </c>
      <c r="Q11" s="175">
        <f>INDEX(Problématiques_compétences!$D$3:$AC$174,MATCH(Progression_MS!Q$4,Problématiques_compétences!$D$3:$D$174,0),6)</f>
        <v>0</v>
      </c>
      <c r="R11" s="175" t="e">
        <f>INDEX(Problématiques_compétences!$D$3:$AC$174,MATCH(Progression_MS!R$4,Problématiques_compétences!$D$3:$D$174,0),6)</f>
        <v>#N/A</v>
      </c>
      <c r="S11" s="175">
        <f>INDEX(Problématiques_compétences!$D$3:$AC$174,MATCH(Progression_MS!S$4,Problématiques_compétences!$D$3:$D$174,0),6)</f>
        <v>0</v>
      </c>
      <c r="T11" s="175" t="e">
        <f>INDEX(Problématiques_compétences!$D$3:$AC$174,MATCH(Progression_MS!T$4,Problématiques_compétences!$D$3:$D$174,0),6)</f>
        <v>#N/A</v>
      </c>
      <c r="U11" s="175" t="e">
        <f>INDEX(Problématiques_compétences!$D$3:$AC$174,MATCH(Progression_MS!U$4,Problématiques_compétences!$D$3:$D$174,0),6)</f>
        <v>#N/A</v>
      </c>
      <c r="V11" s="175" t="e">
        <f>INDEX(Problématiques_compétences!$D$3:$AC$174,MATCH(Progression_MS!V$4,Problématiques_compétences!$D$3:$D$174,0),6)</f>
        <v>#N/A</v>
      </c>
      <c r="W11" s="175" t="e">
        <f>INDEX(Problématiques_compétences!$D$3:$AC$174,MATCH(Progression_MS!W$4,Problématiques_compétences!$D$3:$D$174,0),6)</f>
        <v>#N/A</v>
      </c>
      <c r="X11" s="175" t="e">
        <f>INDEX(Problématiques_compétences!$D$3:$AC$174,MATCH(Progression_MS!X$4,Problématiques_compétences!$D$3:$D$174,0),6)</f>
        <v>#N/A</v>
      </c>
      <c r="Y11" s="175" t="e">
        <f>INDEX(Problématiques_compétences!$D$3:$AC$174,MATCH(Progression_MS!Y$4,Problématiques_compétences!$D$3:$D$174,0),6)</f>
        <v>#N/A</v>
      </c>
      <c r="Z11" s="175" t="e">
        <f>INDEX(Problématiques_compétences!$D$3:$AC$174,MATCH(Progression_MS!Z$4,Problématiques_compétences!$D$3:$D$174,0),6)</f>
        <v>#N/A</v>
      </c>
      <c r="AA11" s="175" t="e">
        <f>INDEX(Problématiques_compétences!$D$3:$AC$174,MATCH(Progression_MS!AA$4,Problématiques_compétences!$D$3:$D$174,0),6)</f>
        <v>#N/A</v>
      </c>
      <c r="AB11" s="175" t="e">
        <f>INDEX(Problématiques_compétences!$D$3:$AC$174,MATCH(Progression_MS!AB$4,Problématiques_compétences!$D$3:$D$174,0),6)</f>
        <v>#N/A</v>
      </c>
      <c r="AC11" s="175" t="e">
        <f>INDEX(Problématiques_compétences!$D$3:$AC$174,MATCH(Progression_MS!AC$4,Problématiques_compétences!$D$3:$D$174,0),6)</f>
        <v>#N/A</v>
      </c>
      <c r="AD11" s="175" t="e">
        <f>INDEX(Problématiques_compétences!$D$3:$AC$174,MATCH(Progression_MS!AD$4,Problématiques_compétences!$D$3:$D$174,0),6)</f>
        <v>#N/A</v>
      </c>
      <c r="AE11" s="175" t="e">
        <f>INDEX(Problématiques_compétences!$D$3:$AC$174,MATCH(Progression_MS!AE$4,Problématiques_compétences!$D$3:$D$174,0),6)</f>
        <v>#N/A</v>
      </c>
      <c r="AF11" s="175" t="e">
        <f>INDEX(Problématiques_compétences!$D$3:$AC$174,MATCH(Progression_MS!AF$4,Problématiques_compétences!$D$3:$D$174,0),6)</f>
        <v>#N/A</v>
      </c>
      <c r="AG11" s="175" t="e">
        <f>INDEX(Problématiques_compétences!$D$3:$AC$174,MATCH(Progression_MS!AG$4,Problématiques_compétences!$D$3:$D$174,0),6)</f>
        <v>#N/A</v>
      </c>
      <c r="AH11" s="175" t="e">
        <f>INDEX(Problématiques_compétences!$D$3:$AC$174,MATCH(Progression_MS!AH$4,Problématiques_compétences!$D$3:$D$174,0),6)</f>
        <v>#N/A</v>
      </c>
      <c r="AI11" s="175" t="e">
        <f>INDEX(Problématiques_compétences!$D$3:$AC$174,MATCH(Progression_MS!AI$4,Problématiques_compétences!$D$3:$D$174,0),6)</f>
        <v>#N/A</v>
      </c>
    </row>
    <row r="12" spans="1:36" ht="100.8" x14ac:dyDescent="0.3">
      <c r="A12" s="365"/>
      <c r="B12" s="364" t="s">
        <v>169</v>
      </c>
      <c r="C12" s="74" t="str">
        <f>Compétences!C6</f>
        <v>FP1</v>
      </c>
      <c r="D12" s="209"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E12" s="210">
        <f t="shared" si="0"/>
        <v>1</v>
      </c>
      <c r="F12" s="175">
        <f>INDEX(Problématiques_compétences!$D$3:$AC$174,MATCH(Progression_MS!F$4,Problématiques_compétences!$D$3:$D$174,0),7)</f>
        <v>0</v>
      </c>
      <c r="G12" s="175">
        <f>INDEX(Problématiques_compétences!$D$3:$AC$174,MATCH(Progression_MS!G$4,Problématiques_compétences!$D$3:$D$174,0),7)</f>
        <v>0</v>
      </c>
      <c r="H12" s="175" t="e">
        <f>INDEX(Problématiques_compétences!$D$3:$AC$174,MATCH(Progression_MS!H$4,Problématiques_compétences!$D$3:$D$174,0),7)</f>
        <v>#N/A</v>
      </c>
      <c r="I12" s="175" t="e">
        <f>INDEX(Problématiques_compétences!$D$3:$AC$174,MATCH(Progression_MS!I$4,Problématiques_compétences!$D$3:$D$174,0),7)</f>
        <v>#N/A</v>
      </c>
      <c r="J12" s="175" t="e">
        <f>INDEX(Problématiques_compétences!$D$3:$AC$174,MATCH(Progression_MS!J$4,Problématiques_compétences!$D$3:$D$174,0),7)</f>
        <v>#N/A</v>
      </c>
      <c r="K12" s="175" t="e">
        <f>INDEX(Problématiques_compétences!$D$3:$AC$174,MATCH(Progression_MS!K$4,Problématiques_compétences!$D$3:$D$174,0),7)</f>
        <v>#N/A</v>
      </c>
      <c r="L12" s="175" t="e">
        <f>INDEX(Problématiques_compétences!$D$3:$AC$174,MATCH(Progression_MS!L$4,Problématiques_compétences!$D$3:$D$174,0),7)</f>
        <v>#N/A</v>
      </c>
      <c r="M12" s="175">
        <f>INDEX(Problématiques_compétences!$D$3:$AC$174,MATCH(Progression_MS!M$4,Problématiques_compétences!$D$3:$D$174,0),7)</f>
        <v>0</v>
      </c>
      <c r="N12" s="175" t="e">
        <f>INDEX(Problématiques_compétences!$D$3:$AC$174,MATCH(Progression_MS!N$4,Problématiques_compétences!$D$3:$D$174,0),7)</f>
        <v>#N/A</v>
      </c>
      <c r="O12" s="175" t="e">
        <f>INDEX(Problématiques_compétences!$D$3:$AC$174,MATCH(Progression_MS!O$4,Problématiques_compétences!$D$3:$D$174,0),7)</f>
        <v>#N/A</v>
      </c>
      <c r="P12" s="175">
        <f>INDEX(Problématiques_compétences!$D$3:$AC$174,MATCH(Progression_MS!P$4,Problématiques_compétences!$D$3:$D$174,0),7)</f>
        <v>0</v>
      </c>
      <c r="Q12" s="175" t="str">
        <f>INDEX(Problématiques_compétences!$D$3:$AC$174,MATCH(Progression_MS!Q$4,Problématiques_compétences!$D$3:$D$174,0),7)</f>
        <v>x</v>
      </c>
      <c r="R12" s="175" t="e">
        <f>INDEX(Problématiques_compétences!$D$3:$AC$174,MATCH(Progression_MS!R$4,Problématiques_compétences!$D$3:$D$174,0),7)</f>
        <v>#N/A</v>
      </c>
      <c r="S12" s="175">
        <f>INDEX(Problématiques_compétences!$D$3:$AC$174,MATCH(Progression_MS!S$4,Problématiques_compétences!$D$3:$D$174,0),7)</f>
        <v>0</v>
      </c>
      <c r="T12" s="175" t="e">
        <f>INDEX(Problématiques_compétences!$D$3:$AC$174,MATCH(Progression_MS!T$4,Problématiques_compétences!$D$3:$D$174,0),7)</f>
        <v>#N/A</v>
      </c>
      <c r="U12" s="175" t="e">
        <f>INDEX(Problématiques_compétences!$D$3:$AC$174,MATCH(Progression_MS!U$4,Problématiques_compétences!$D$3:$D$174,0),7)</f>
        <v>#N/A</v>
      </c>
      <c r="V12" s="175" t="e">
        <f>INDEX(Problématiques_compétences!$D$3:$AC$174,MATCH(Progression_MS!V$4,Problématiques_compétences!$D$3:$D$174,0),7)</f>
        <v>#N/A</v>
      </c>
      <c r="W12" s="175" t="e">
        <f>INDEX(Problématiques_compétences!$D$3:$AC$174,MATCH(Progression_MS!W$4,Problématiques_compétences!$D$3:$D$174,0),7)</f>
        <v>#N/A</v>
      </c>
      <c r="X12" s="175" t="e">
        <f>INDEX(Problématiques_compétences!$D$3:$AC$174,MATCH(Progression_MS!X$4,Problématiques_compétences!$D$3:$D$174,0),7)</f>
        <v>#N/A</v>
      </c>
      <c r="Y12" s="175" t="e">
        <f>INDEX(Problématiques_compétences!$D$3:$AC$174,MATCH(Progression_MS!Y$4,Problématiques_compétences!$D$3:$D$174,0),7)</f>
        <v>#N/A</v>
      </c>
      <c r="Z12" s="175" t="e">
        <f>INDEX(Problématiques_compétences!$D$3:$AC$174,MATCH(Progression_MS!Z$4,Problématiques_compétences!$D$3:$D$174,0),7)</f>
        <v>#N/A</v>
      </c>
      <c r="AA12" s="175" t="e">
        <f>INDEX(Problématiques_compétences!$D$3:$AC$174,MATCH(Progression_MS!AA$4,Problématiques_compétences!$D$3:$D$174,0),7)</f>
        <v>#N/A</v>
      </c>
      <c r="AB12" s="175" t="e">
        <f>INDEX(Problématiques_compétences!$D$3:$AC$174,MATCH(Progression_MS!AB$4,Problématiques_compétences!$D$3:$D$174,0),7)</f>
        <v>#N/A</v>
      </c>
      <c r="AC12" s="175" t="e">
        <f>INDEX(Problématiques_compétences!$D$3:$AC$174,MATCH(Progression_MS!AC$4,Problématiques_compétences!$D$3:$D$174,0),7)</f>
        <v>#N/A</v>
      </c>
      <c r="AD12" s="175" t="e">
        <f>INDEX(Problématiques_compétences!$D$3:$AC$174,MATCH(Progression_MS!AD$4,Problématiques_compétences!$D$3:$D$174,0),7)</f>
        <v>#N/A</v>
      </c>
      <c r="AE12" s="175" t="e">
        <f>INDEX(Problématiques_compétences!$D$3:$AC$174,MATCH(Progression_MS!AE$4,Problématiques_compétences!$D$3:$D$174,0),7)</f>
        <v>#N/A</v>
      </c>
      <c r="AF12" s="175" t="e">
        <f>INDEX(Problématiques_compétences!$D$3:$AC$174,MATCH(Progression_MS!AF$4,Problématiques_compétences!$D$3:$D$174,0),7)</f>
        <v>#N/A</v>
      </c>
      <c r="AG12" s="175" t="e">
        <f>INDEX(Problématiques_compétences!$D$3:$AC$174,MATCH(Progression_MS!AG$4,Problématiques_compétences!$D$3:$D$174,0),7)</f>
        <v>#N/A</v>
      </c>
      <c r="AH12" s="175" t="e">
        <f>INDEX(Problématiques_compétences!$D$3:$AC$174,MATCH(Progression_MS!AH$4,Problématiques_compétences!$D$3:$D$174,0),7)</f>
        <v>#N/A</v>
      </c>
      <c r="AI12" s="175" t="e">
        <f>INDEX(Problématiques_compétences!$D$3:$AC$174,MATCH(Progression_MS!AI$4,Problématiques_compétences!$D$3:$D$174,0),7)</f>
        <v>#N/A</v>
      </c>
    </row>
    <row r="13" spans="1:36" ht="40.5" customHeight="1" x14ac:dyDescent="0.3">
      <c r="A13" s="365"/>
      <c r="B13" s="364"/>
      <c r="C13" s="74" t="str">
        <f>Compétences!C7</f>
        <v>FP2</v>
      </c>
      <c r="D13" s="209" t="str">
        <f>Compétences!D7</f>
        <v>• Estimer la probabilité d'un événement à partir des fréquences.</v>
      </c>
      <c r="E13" s="210">
        <f t="shared" si="0"/>
        <v>1</v>
      </c>
      <c r="F13" s="175">
        <f>INDEX(Problématiques_compétences!$D$3:$AC$174,MATCH(Progression_MS!F$4,Problématiques_compétences!$D$3:$D$174,0),8)</f>
        <v>0</v>
      </c>
      <c r="G13" s="175" t="str">
        <f>INDEX(Problématiques_compétences!$D$3:$AC$174,MATCH(Progression_MS!G$4,Problématiques_compétences!$D$3:$D$174,0),8)</f>
        <v>x</v>
      </c>
      <c r="H13" s="175" t="e">
        <f>INDEX(Problématiques_compétences!$D$3:$AC$174,MATCH(Progression_MS!H$4,Problématiques_compétences!$D$3:$D$174,0),8)</f>
        <v>#N/A</v>
      </c>
      <c r="I13" s="175" t="e">
        <f>INDEX(Problématiques_compétences!$D$3:$AC$174,MATCH(Progression_MS!I$4,Problématiques_compétences!$D$3:$D$174,0),8)</f>
        <v>#N/A</v>
      </c>
      <c r="J13" s="175" t="e">
        <f>INDEX(Problématiques_compétences!$D$3:$AC$174,MATCH(Progression_MS!J$4,Problématiques_compétences!$D$3:$D$174,0),8)</f>
        <v>#N/A</v>
      </c>
      <c r="K13" s="175" t="e">
        <f>INDEX(Problématiques_compétences!$D$3:$AC$174,MATCH(Progression_MS!K$4,Problématiques_compétences!$D$3:$D$174,0),8)</f>
        <v>#N/A</v>
      </c>
      <c r="L13" s="175" t="e">
        <f>INDEX(Problématiques_compétences!$D$3:$AC$174,MATCH(Progression_MS!L$4,Problématiques_compétences!$D$3:$D$174,0),8)</f>
        <v>#N/A</v>
      </c>
      <c r="M13" s="175">
        <f>INDEX(Problématiques_compétences!$D$3:$AC$174,MATCH(Progression_MS!M$4,Problématiques_compétences!$D$3:$D$174,0),8)</f>
        <v>0</v>
      </c>
      <c r="N13" s="175" t="e">
        <f>INDEX(Problématiques_compétences!$D$3:$AC$174,MATCH(Progression_MS!N$4,Problématiques_compétences!$D$3:$D$174,0),8)</f>
        <v>#N/A</v>
      </c>
      <c r="O13" s="175" t="e">
        <f>INDEX(Problématiques_compétences!$D$3:$AC$174,MATCH(Progression_MS!O$4,Problématiques_compétences!$D$3:$D$174,0),8)</f>
        <v>#N/A</v>
      </c>
      <c r="P13" s="175">
        <f>INDEX(Problématiques_compétences!$D$3:$AC$174,MATCH(Progression_MS!P$4,Problématiques_compétences!$D$3:$D$174,0),8)</f>
        <v>0</v>
      </c>
      <c r="Q13" s="175">
        <f>INDEX(Problématiques_compétences!$D$3:$AC$174,MATCH(Progression_MS!Q$4,Problématiques_compétences!$D$3:$D$174,0),8)</f>
        <v>0</v>
      </c>
      <c r="R13" s="175" t="e">
        <f>INDEX(Problématiques_compétences!$D$3:$AC$174,MATCH(Progression_MS!R$4,Problématiques_compétences!$D$3:$D$174,0),8)</f>
        <v>#N/A</v>
      </c>
      <c r="S13" s="175">
        <f>INDEX(Problématiques_compétences!$D$3:$AC$174,MATCH(Progression_MS!S$4,Problématiques_compétences!$D$3:$D$174,0),8)</f>
        <v>0</v>
      </c>
      <c r="T13" s="175" t="e">
        <f>INDEX(Problématiques_compétences!$D$3:$AC$174,MATCH(Progression_MS!T$4,Problématiques_compétences!$D$3:$D$174,0),8)</f>
        <v>#N/A</v>
      </c>
      <c r="U13" s="175" t="e">
        <f>INDEX(Problématiques_compétences!$D$3:$AC$174,MATCH(Progression_MS!U$4,Problématiques_compétences!$D$3:$D$174,0),8)</f>
        <v>#N/A</v>
      </c>
      <c r="V13" s="175" t="e">
        <f>INDEX(Problématiques_compétences!$D$3:$AC$174,MATCH(Progression_MS!V$4,Problématiques_compétences!$D$3:$D$174,0),8)</f>
        <v>#N/A</v>
      </c>
      <c r="W13" s="175" t="e">
        <f>INDEX(Problématiques_compétences!$D$3:$AC$174,MATCH(Progression_MS!W$4,Problématiques_compétences!$D$3:$D$174,0),8)</f>
        <v>#N/A</v>
      </c>
      <c r="X13" s="175" t="e">
        <f>INDEX(Problématiques_compétences!$D$3:$AC$174,MATCH(Progression_MS!X$4,Problématiques_compétences!$D$3:$D$174,0),8)</f>
        <v>#N/A</v>
      </c>
      <c r="Y13" s="175" t="e">
        <f>INDEX(Problématiques_compétences!$D$3:$AC$174,MATCH(Progression_MS!Y$4,Problématiques_compétences!$D$3:$D$174,0),8)</f>
        <v>#N/A</v>
      </c>
      <c r="Z13" s="175" t="e">
        <f>INDEX(Problématiques_compétences!$D$3:$AC$174,MATCH(Progression_MS!Z$4,Problématiques_compétences!$D$3:$D$174,0),8)</f>
        <v>#N/A</v>
      </c>
      <c r="AA13" s="175" t="e">
        <f>INDEX(Problématiques_compétences!$D$3:$AC$174,MATCH(Progression_MS!AA$4,Problématiques_compétences!$D$3:$D$174,0),8)</f>
        <v>#N/A</v>
      </c>
      <c r="AB13" s="175" t="e">
        <f>INDEX(Problématiques_compétences!$D$3:$AC$174,MATCH(Progression_MS!AB$4,Problématiques_compétences!$D$3:$D$174,0),8)</f>
        <v>#N/A</v>
      </c>
      <c r="AC13" s="175" t="e">
        <f>INDEX(Problématiques_compétences!$D$3:$AC$174,MATCH(Progression_MS!AC$4,Problématiques_compétences!$D$3:$D$174,0),8)</f>
        <v>#N/A</v>
      </c>
      <c r="AD13" s="175" t="e">
        <f>INDEX(Problématiques_compétences!$D$3:$AC$174,MATCH(Progression_MS!AD$4,Problématiques_compétences!$D$3:$D$174,0),8)</f>
        <v>#N/A</v>
      </c>
      <c r="AE13" s="175" t="e">
        <f>INDEX(Problématiques_compétences!$D$3:$AC$174,MATCH(Progression_MS!AE$4,Problématiques_compétences!$D$3:$D$174,0),8)</f>
        <v>#N/A</v>
      </c>
      <c r="AF13" s="175" t="e">
        <f>INDEX(Problématiques_compétences!$D$3:$AC$174,MATCH(Progression_MS!AF$4,Problématiques_compétences!$D$3:$D$174,0),8)</f>
        <v>#N/A</v>
      </c>
      <c r="AG13" s="175" t="e">
        <f>INDEX(Problématiques_compétences!$D$3:$AC$174,MATCH(Progression_MS!AG$4,Problématiques_compétences!$D$3:$D$174,0),8)</f>
        <v>#N/A</v>
      </c>
      <c r="AH13" s="175" t="e">
        <f>INDEX(Problématiques_compétences!$D$3:$AC$174,MATCH(Progression_MS!AH$4,Problématiques_compétences!$D$3:$D$174,0),8)</f>
        <v>#N/A</v>
      </c>
      <c r="AI13" s="175" t="e">
        <f>INDEX(Problématiques_compétences!$D$3:$AC$174,MATCH(Progression_MS!AI$4,Problématiques_compétences!$D$3:$D$174,0),8)</f>
        <v>#N/A</v>
      </c>
    </row>
    <row r="14" spans="1:36" ht="43.2" x14ac:dyDescent="0.3">
      <c r="A14" s="365"/>
      <c r="B14" s="364"/>
      <c r="C14" s="74" t="str">
        <f>Compétences!C8</f>
        <v>FP3</v>
      </c>
      <c r="D14" s="209" t="str">
        <f>Compétences!D8</f>
        <v>• Calculer la probabilité d'un événement dans le cas d'une situation aléatoire simple.
• Faire preuve d'esprit critique face à une situation aléatoire simple.</v>
      </c>
      <c r="E14" s="210">
        <f t="shared" si="0"/>
        <v>1</v>
      </c>
      <c r="F14" s="175">
        <f>INDEX(Problématiques_compétences!$D$3:$AC$174,MATCH(Progression_MS!F$4,Problématiques_compétences!$D$3:$D$174,0),9)</f>
        <v>0</v>
      </c>
      <c r="G14" s="175" t="str">
        <f>INDEX(Problématiques_compétences!$D$3:$AC$174,MATCH(Progression_MS!G$4,Problématiques_compétences!$D$3:$D$174,0),9)</f>
        <v>x</v>
      </c>
      <c r="H14" s="175" t="e">
        <f>INDEX(Problématiques_compétences!$D$3:$AC$174,MATCH(Progression_MS!H$4,Problématiques_compétences!$D$3:$D$174,0),9)</f>
        <v>#N/A</v>
      </c>
      <c r="I14" s="175" t="e">
        <f>INDEX(Problématiques_compétences!$D$3:$AC$174,MATCH(Progression_MS!I$4,Problématiques_compétences!$D$3:$D$174,0),9)</f>
        <v>#N/A</v>
      </c>
      <c r="J14" s="175" t="e">
        <f>INDEX(Problématiques_compétences!$D$3:$AC$174,MATCH(Progression_MS!J$4,Problématiques_compétences!$D$3:$D$174,0),9)</f>
        <v>#N/A</v>
      </c>
      <c r="K14" s="175" t="e">
        <f>INDEX(Problématiques_compétences!$D$3:$AC$174,MATCH(Progression_MS!K$4,Problématiques_compétences!$D$3:$D$174,0),9)</f>
        <v>#N/A</v>
      </c>
      <c r="L14" s="175" t="e">
        <f>INDEX(Problématiques_compétences!$D$3:$AC$174,MATCH(Progression_MS!L$4,Problématiques_compétences!$D$3:$D$174,0),9)</f>
        <v>#N/A</v>
      </c>
      <c r="M14" s="175">
        <f>INDEX(Problématiques_compétences!$D$3:$AC$174,MATCH(Progression_MS!M$4,Problématiques_compétences!$D$3:$D$174,0),9)</f>
        <v>0</v>
      </c>
      <c r="N14" s="175" t="e">
        <f>INDEX(Problématiques_compétences!$D$3:$AC$174,MATCH(Progression_MS!N$4,Problématiques_compétences!$D$3:$D$174,0),9)</f>
        <v>#N/A</v>
      </c>
      <c r="O14" s="175" t="e">
        <f>INDEX(Problématiques_compétences!$D$3:$AC$174,MATCH(Progression_MS!O$4,Problématiques_compétences!$D$3:$D$174,0),9)</f>
        <v>#N/A</v>
      </c>
      <c r="P14" s="175">
        <f>INDEX(Problématiques_compétences!$D$3:$AC$174,MATCH(Progression_MS!P$4,Problématiques_compétences!$D$3:$D$174,0),9)</f>
        <v>0</v>
      </c>
      <c r="Q14" s="175">
        <f>INDEX(Problématiques_compétences!$D$3:$AC$174,MATCH(Progression_MS!Q$4,Problématiques_compétences!$D$3:$D$174,0),9)</f>
        <v>0</v>
      </c>
      <c r="R14" s="175" t="e">
        <f>INDEX(Problématiques_compétences!$D$3:$AC$174,MATCH(Progression_MS!R$4,Problématiques_compétences!$D$3:$D$174,0),9)</f>
        <v>#N/A</v>
      </c>
      <c r="S14" s="175">
        <f>INDEX(Problématiques_compétences!$D$3:$AC$174,MATCH(Progression_MS!S$4,Problématiques_compétences!$D$3:$D$174,0),9)</f>
        <v>0</v>
      </c>
      <c r="T14" s="175" t="e">
        <f>INDEX(Problématiques_compétences!$D$3:$AC$174,MATCH(Progression_MS!T$4,Problématiques_compétences!$D$3:$D$174,0),9)</f>
        <v>#N/A</v>
      </c>
      <c r="U14" s="175" t="e">
        <f>INDEX(Problématiques_compétences!$D$3:$AC$174,MATCH(Progression_MS!U$4,Problématiques_compétences!$D$3:$D$174,0),9)</f>
        <v>#N/A</v>
      </c>
      <c r="V14" s="175" t="e">
        <f>INDEX(Problématiques_compétences!$D$3:$AC$174,MATCH(Progression_MS!V$4,Problématiques_compétences!$D$3:$D$174,0),9)</f>
        <v>#N/A</v>
      </c>
      <c r="W14" s="175" t="e">
        <f>INDEX(Problématiques_compétences!$D$3:$AC$174,MATCH(Progression_MS!W$4,Problématiques_compétences!$D$3:$D$174,0),9)</f>
        <v>#N/A</v>
      </c>
      <c r="X14" s="175" t="e">
        <f>INDEX(Problématiques_compétences!$D$3:$AC$174,MATCH(Progression_MS!X$4,Problématiques_compétences!$D$3:$D$174,0),9)</f>
        <v>#N/A</v>
      </c>
      <c r="Y14" s="175" t="e">
        <f>INDEX(Problématiques_compétences!$D$3:$AC$174,MATCH(Progression_MS!Y$4,Problématiques_compétences!$D$3:$D$174,0),9)</f>
        <v>#N/A</v>
      </c>
      <c r="Z14" s="175" t="e">
        <f>INDEX(Problématiques_compétences!$D$3:$AC$174,MATCH(Progression_MS!Z$4,Problématiques_compétences!$D$3:$D$174,0),9)</f>
        <v>#N/A</v>
      </c>
      <c r="AA14" s="175" t="e">
        <f>INDEX(Problématiques_compétences!$D$3:$AC$174,MATCH(Progression_MS!AA$4,Problématiques_compétences!$D$3:$D$174,0),9)</f>
        <v>#N/A</v>
      </c>
      <c r="AB14" s="175" t="e">
        <f>INDEX(Problématiques_compétences!$D$3:$AC$174,MATCH(Progression_MS!AB$4,Problématiques_compétences!$D$3:$D$174,0),9)</f>
        <v>#N/A</v>
      </c>
      <c r="AC14" s="175" t="e">
        <f>INDEX(Problématiques_compétences!$D$3:$AC$174,MATCH(Progression_MS!AC$4,Problématiques_compétences!$D$3:$D$174,0),9)</f>
        <v>#N/A</v>
      </c>
      <c r="AD14" s="175" t="e">
        <f>INDEX(Problématiques_compétences!$D$3:$AC$174,MATCH(Progression_MS!AD$4,Problématiques_compétences!$D$3:$D$174,0),9)</f>
        <v>#N/A</v>
      </c>
      <c r="AE14" s="175" t="e">
        <f>INDEX(Problématiques_compétences!$D$3:$AC$174,MATCH(Progression_MS!AE$4,Problématiques_compétences!$D$3:$D$174,0),9)</f>
        <v>#N/A</v>
      </c>
      <c r="AF14" s="175" t="e">
        <f>INDEX(Problématiques_compétences!$D$3:$AC$174,MATCH(Progression_MS!AF$4,Problématiques_compétences!$D$3:$D$174,0),9)</f>
        <v>#N/A</v>
      </c>
      <c r="AG14" s="175" t="e">
        <f>INDEX(Problématiques_compétences!$D$3:$AC$174,MATCH(Progression_MS!AG$4,Problématiques_compétences!$D$3:$D$174,0),9)</f>
        <v>#N/A</v>
      </c>
      <c r="AH14" s="175" t="e">
        <f>INDEX(Problématiques_compétences!$D$3:$AC$174,MATCH(Progression_MS!AH$4,Problématiques_compétences!$D$3:$D$174,0),9)</f>
        <v>#N/A</v>
      </c>
      <c r="AI14" s="175" t="e">
        <f>INDEX(Problématiques_compétences!$D$3:$AC$174,MATCH(Progression_MS!AI$4,Problématiques_compétences!$D$3:$D$174,0),9)</f>
        <v>#N/A</v>
      </c>
    </row>
    <row r="15" spans="1:36" ht="28.8" x14ac:dyDescent="0.3">
      <c r="A15" s="366" t="s">
        <v>173</v>
      </c>
      <c r="B15" s="364" t="s">
        <v>177</v>
      </c>
      <c r="C15" s="74" t="str">
        <f>Compétences!C9</f>
        <v>AA1</v>
      </c>
      <c r="D15" s="209" t="str">
        <f>Compétences!D9</f>
        <v>• Traduire un problème par une équation ou une inéquation du premier degré à une inconnue.</v>
      </c>
      <c r="E15" s="210">
        <f t="shared" si="0"/>
        <v>1</v>
      </c>
      <c r="F15" s="175">
        <f>INDEX(Problématiques_compétences!$D$3:$AC$174,MATCH(Progression_MS!F$4,Problématiques_compétences!$D$3:$D$174,0),10)</f>
        <v>0</v>
      </c>
      <c r="G15" s="175">
        <f>INDEX(Problématiques_compétences!$D$3:$AC$174,MATCH(Progression_MS!G$4,Problématiques_compétences!$D$3:$D$174,0),10)</f>
        <v>0</v>
      </c>
      <c r="H15" s="175" t="e">
        <f>INDEX(Problématiques_compétences!$D$3:$AC$174,MATCH(Progression_MS!H$4,Problématiques_compétences!$D$3:$D$174,0),10)</f>
        <v>#N/A</v>
      </c>
      <c r="I15" s="175" t="e">
        <f>INDEX(Problématiques_compétences!$D$3:$AC$174,MATCH(Progression_MS!I$4,Problématiques_compétences!$D$3:$D$174,0),10)</f>
        <v>#N/A</v>
      </c>
      <c r="J15" s="175" t="e">
        <f>INDEX(Problématiques_compétences!$D$3:$AC$174,MATCH(Progression_MS!J$4,Problématiques_compétences!$D$3:$D$174,0),10)</f>
        <v>#N/A</v>
      </c>
      <c r="K15" s="175" t="e">
        <f>INDEX(Problématiques_compétences!$D$3:$AC$174,MATCH(Progression_MS!K$4,Problématiques_compétences!$D$3:$D$174,0),10)</f>
        <v>#N/A</v>
      </c>
      <c r="L15" s="175" t="e">
        <f>INDEX(Problématiques_compétences!$D$3:$AC$174,MATCH(Progression_MS!L$4,Problématiques_compétences!$D$3:$D$174,0),10)</f>
        <v>#N/A</v>
      </c>
      <c r="M15" s="175" t="str">
        <f>INDEX(Problématiques_compétences!$D$3:$AC$174,MATCH(Progression_MS!M$4,Problématiques_compétences!$D$3:$D$174,0),10)</f>
        <v>x</v>
      </c>
      <c r="N15" s="175" t="e">
        <f>INDEX(Problématiques_compétences!$D$3:$AC$174,MATCH(Progression_MS!N$4,Problématiques_compétences!$D$3:$D$174,0),10)</f>
        <v>#N/A</v>
      </c>
      <c r="O15" s="175" t="e">
        <f>INDEX(Problématiques_compétences!$D$3:$AC$174,MATCH(Progression_MS!O$4,Problématiques_compétences!$D$3:$D$174,0),10)</f>
        <v>#N/A</v>
      </c>
      <c r="P15" s="175">
        <f>INDEX(Problématiques_compétences!$D$3:$AC$174,MATCH(Progression_MS!P$4,Problématiques_compétences!$D$3:$D$174,0),10)</f>
        <v>0</v>
      </c>
      <c r="Q15" s="175">
        <f>INDEX(Problématiques_compétences!$D$3:$AC$174,MATCH(Progression_MS!Q$4,Problématiques_compétences!$D$3:$D$174,0),10)</f>
        <v>0</v>
      </c>
      <c r="R15" s="175" t="e">
        <f>INDEX(Problématiques_compétences!$D$3:$AC$174,MATCH(Progression_MS!R$4,Problématiques_compétences!$D$3:$D$174,0),10)</f>
        <v>#N/A</v>
      </c>
      <c r="S15" s="175">
        <f>INDEX(Problématiques_compétences!$D$3:$AC$174,MATCH(Progression_MS!S$4,Problématiques_compétences!$D$3:$D$174,0),10)</f>
        <v>0</v>
      </c>
      <c r="T15" s="175" t="e">
        <f>INDEX(Problématiques_compétences!$D$3:$AC$174,MATCH(Progression_MS!T$4,Problématiques_compétences!$D$3:$D$174,0),10)</f>
        <v>#N/A</v>
      </c>
      <c r="U15" s="175" t="e">
        <f>INDEX(Problématiques_compétences!$D$3:$AC$174,MATCH(Progression_MS!U$4,Problématiques_compétences!$D$3:$D$174,0),10)</f>
        <v>#N/A</v>
      </c>
      <c r="V15" s="175" t="e">
        <f>INDEX(Problématiques_compétences!$D$3:$AC$174,MATCH(Progression_MS!V$4,Problématiques_compétences!$D$3:$D$174,0),10)</f>
        <v>#N/A</v>
      </c>
      <c r="W15" s="175" t="e">
        <f>INDEX(Problématiques_compétences!$D$3:$AC$174,MATCH(Progression_MS!W$4,Problématiques_compétences!$D$3:$D$174,0),10)</f>
        <v>#N/A</v>
      </c>
      <c r="X15" s="175" t="e">
        <f>INDEX(Problématiques_compétences!$D$3:$AC$174,MATCH(Progression_MS!X$4,Problématiques_compétences!$D$3:$D$174,0),10)</f>
        <v>#N/A</v>
      </c>
      <c r="Y15" s="175" t="e">
        <f>INDEX(Problématiques_compétences!$D$3:$AC$174,MATCH(Progression_MS!Y$4,Problématiques_compétences!$D$3:$D$174,0),10)</f>
        <v>#N/A</v>
      </c>
      <c r="Z15" s="175" t="e">
        <f>INDEX(Problématiques_compétences!$D$3:$AC$174,MATCH(Progression_MS!Z$4,Problématiques_compétences!$D$3:$D$174,0),10)</f>
        <v>#N/A</v>
      </c>
      <c r="AA15" s="175" t="e">
        <f>INDEX(Problématiques_compétences!$D$3:$AC$174,MATCH(Progression_MS!AA$4,Problématiques_compétences!$D$3:$D$174,0),10)</f>
        <v>#N/A</v>
      </c>
      <c r="AB15" s="175" t="e">
        <f>INDEX(Problématiques_compétences!$D$3:$AC$174,MATCH(Progression_MS!AB$4,Problématiques_compétences!$D$3:$D$174,0),10)</f>
        <v>#N/A</v>
      </c>
      <c r="AC15" s="175" t="e">
        <f>INDEX(Problématiques_compétences!$D$3:$AC$174,MATCH(Progression_MS!AC$4,Problématiques_compétences!$D$3:$D$174,0),10)</f>
        <v>#N/A</v>
      </c>
      <c r="AD15" s="175" t="e">
        <f>INDEX(Problématiques_compétences!$D$3:$AC$174,MATCH(Progression_MS!AD$4,Problématiques_compétences!$D$3:$D$174,0),10)</f>
        <v>#N/A</v>
      </c>
      <c r="AE15" s="175" t="e">
        <f>INDEX(Problématiques_compétences!$D$3:$AC$174,MATCH(Progression_MS!AE$4,Problématiques_compétences!$D$3:$D$174,0),10)</f>
        <v>#N/A</v>
      </c>
      <c r="AF15" s="175" t="e">
        <f>INDEX(Problématiques_compétences!$D$3:$AC$174,MATCH(Progression_MS!AF$4,Problématiques_compétences!$D$3:$D$174,0),10)</f>
        <v>#N/A</v>
      </c>
      <c r="AG15" s="175" t="e">
        <f>INDEX(Problématiques_compétences!$D$3:$AC$174,MATCH(Progression_MS!AG$4,Problématiques_compétences!$D$3:$D$174,0),10)</f>
        <v>#N/A</v>
      </c>
      <c r="AH15" s="175" t="e">
        <f>INDEX(Problématiques_compétences!$D$3:$AC$174,MATCH(Progression_MS!AH$4,Problématiques_compétences!$D$3:$D$174,0),10)</f>
        <v>#N/A</v>
      </c>
      <c r="AI15" s="175" t="e">
        <f>INDEX(Problématiques_compétences!$D$3:$AC$174,MATCH(Progression_MS!AI$4,Problématiques_compétences!$D$3:$D$174,0),10)</f>
        <v>#N/A</v>
      </c>
    </row>
    <row r="16" spans="1:36" ht="57.6" x14ac:dyDescent="0.3">
      <c r="A16" s="366"/>
      <c r="B16" s="364"/>
      <c r="C16" s="74" t="str">
        <f>Compétences!C10</f>
        <v>AA2</v>
      </c>
      <c r="D16" s="209" t="str">
        <f>Compétences!D10</f>
        <v>• Résoudre algébriquement, graphiquement sans ou avec outils numériques (grapheur, solveur, tableur) :
- une équation du premier degré à une inconnue ;
- une inéquation du premier degré à une inconnue.</v>
      </c>
      <c r="E16" s="210">
        <f t="shared" si="0"/>
        <v>1</v>
      </c>
      <c r="F16" s="175">
        <f>INDEX(Problématiques_compétences!$D$3:$AC$174,MATCH(Progression_MS!F$4,Problématiques_compétences!$D$3:$D$174,0),11)</f>
        <v>0</v>
      </c>
      <c r="G16" s="175" t="str">
        <f>INDEX(Problématiques_compétences!$D$3:$AC$174,MATCH(Progression_MS!G$4,Problématiques_compétences!$D$3:$D$174,0),11)</f>
        <v>x</v>
      </c>
      <c r="H16" s="175" t="e">
        <f>INDEX(Problématiques_compétences!$D$3:$AC$174,MATCH(Progression_MS!H$4,Problématiques_compétences!$D$3:$D$174,0),11)</f>
        <v>#N/A</v>
      </c>
      <c r="I16" s="175" t="e">
        <f>INDEX(Problématiques_compétences!$D$3:$AC$174,MATCH(Progression_MS!I$4,Problématiques_compétences!$D$3:$D$174,0),11)</f>
        <v>#N/A</v>
      </c>
      <c r="J16" s="175" t="e">
        <f>INDEX(Problématiques_compétences!$D$3:$AC$174,MATCH(Progression_MS!J$4,Problématiques_compétences!$D$3:$D$174,0),11)</f>
        <v>#N/A</v>
      </c>
      <c r="K16" s="175" t="e">
        <f>INDEX(Problématiques_compétences!$D$3:$AC$174,MATCH(Progression_MS!K$4,Problématiques_compétences!$D$3:$D$174,0),11)</f>
        <v>#N/A</v>
      </c>
      <c r="L16" s="175" t="e">
        <f>INDEX(Problématiques_compétences!$D$3:$AC$174,MATCH(Progression_MS!L$4,Problématiques_compétences!$D$3:$D$174,0),11)</f>
        <v>#N/A</v>
      </c>
      <c r="M16" s="175">
        <f>INDEX(Problématiques_compétences!$D$3:$AC$174,MATCH(Progression_MS!M$4,Problématiques_compétences!$D$3:$D$174,0),11)</f>
        <v>0</v>
      </c>
      <c r="N16" s="175" t="e">
        <f>INDEX(Problématiques_compétences!$D$3:$AC$174,MATCH(Progression_MS!N$4,Problématiques_compétences!$D$3:$D$174,0),11)</f>
        <v>#N/A</v>
      </c>
      <c r="O16" s="175" t="e">
        <f>INDEX(Problématiques_compétences!$D$3:$AC$174,MATCH(Progression_MS!O$4,Problématiques_compétences!$D$3:$D$174,0),11)</f>
        <v>#N/A</v>
      </c>
      <c r="P16" s="175">
        <f>INDEX(Problématiques_compétences!$D$3:$AC$174,MATCH(Progression_MS!P$4,Problématiques_compétences!$D$3:$D$174,0),11)</f>
        <v>0</v>
      </c>
      <c r="Q16" s="175">
        <f>INDEX(Problématiques_compétences!$D$3:$AC$174,MATCH(Progression_MS!Q$4,Problématiques_compétences!$D$3:$D$174,0),11)</f>
        <v>0</v>
      </c>
      <c r="R16" s="175" t="e">
        <f>INDEX(Problématiques_compétences!$D$3:$AC$174,MATCH(Progression_MS!R$4,Problématiques_compétences!$D$3:$D$174,0),11)</f>
        <v>#N/A</v>
      </c>
      <c r="S16" s="175">
        <f>INDEX(Problématiques_compétences!$D$3:$AC$174,MATCH(Progression_MS!S$4,Problématiques_compétences!$D$3:$D$174,0),11)</f>
        <v>0</v>
      </c>
      <c r="T16" s="175" t="e">
        <f>INDEX(Problématiques_compétences!$D$3:$AC$174,MATCH(Progression_MS!T$4,Problématiques_compétences!$D$3:$D$174,0),11)</f>
        <v>#N/A</v>
      </c>
      <c r="U16" s="175" t="e">
        <f>INDEX(Problématiques_compétences!$D$3:$AC$174,MATCH(Progression_MS!U$4,Problématiques_compétences!$D$3:$D$174,0),11)</f>
        <v>#N/A</v>
      </c>
      <c r="V16" s="175" t="e">
        <f>INDEX(Problématiques_compétences!$D$3:$AC$174,MATCH(Progression_MS!V$4,Problématiques_compétences!$D$3:$D$174,0),11)</f>
        <v>#N/A</v>
      </c>
      <c r="W16" s="175" t="e">
        <f>INDEX(Problématiques_compétences!$D$3:$AC$174,MATCH(Progression_MS!W$4,Problématiques_compétences!$D$3:$D$174,0),11)</f>
        <v>#N/A</v>
      </c>
      <c r="X16" s="175" t="e">
        <f>INDEX(Problématiques_compétences!$D$3:$AC$174,MATCH(Progression_MS!X$4,Problématiques_compétences!$D$3:$D$174,0),11)</f>
        <v>#N/A</v>
      </c>
      <c r="Y16" s="175" t="e">
        <f>INDEX(Problématiques_compétences!$D$3:$AC$174,MATCH(Progression_MS!Y$4,Problématiques_compétences!$D$3:$D$174,0),11)</f>
        <v>#N/A</v>
      </c>
      <c r="Z16" s="175" t="e">
        <f>INDEX(Problématiques_compétences!$D$3:$AC$174,MATCH(Progression_MS!Z$4,Problématiques_compétences!$D$3:$D$174,0),11)</f>
        <v>#N/A</v>
      </c>
      <c r="AA16" s="175" t="e">
        <f>INDEX(Problématiques_compétences!$D$3:$AC$174,MATCH(Progression_MS!AA$4,Problématiques_compétences!$D$3:$D$174,0),11)</f>
        <v>#N/A</v>
      </c>
      <c r="AB16" s="175" t="e">
        <f>INDEX(Problématiques_compétences!$D$3:$AC$174,MATCH(Progression_MS!AB$4,Problématiques_compétences!$D$3:$D$174,0),11)</f>
        <v>#N/A</v>
      </c>
      <c r="AC16" s="175" t="e">
        <f>INDEX(Problématiques_compétences!$D$3:$AC$174,MATCH(Progression_MS!AC$4,Problématiques_compétences!$D$3:$D$174,0),11)</f>
        <v>#N/A</v>
      </c>
      <c r="AD16" s="175" t="e">
        <f>INDEX(Problématiques_compétences!$D$3:$AC$174,MATCH(Progression_MS!AD$4,Problématiques_compétences!$D$3:$D$174,0),11)</f>
        <v>#N/A</v>
      </c>
      <c r="AE16" s="175" t="e">
        <f>INDEX(Problématiques_compétences!$D$3:$AC$174,MATCH(Progression_MS!AE$4,Problématiques_compétences!$D$3:$D$174,0),11)</f>
        <v>#N/A</v>
      </c>
      <c r="AF16" s="175" t="e">
        <f>INDEX(Problématiques_compétences!$D$3:$AC$174,MATCH(Progression_MS!AF$4,Problématiques_compétences!$D$3:$D$174,0),11)</f>
        <v>#N/A</v>
      </c>
      <c r="AG16" s="175" t="e">
        <f>INDEX(Problématiques_compétences!$D$3:$AC$174,MATCH(Progression_MS!AG$4,Problématiques_compétences!$D$3:$D$174,0),11)</f>
        <v>#N/A</v>
      </c>
      <c r="AH16" s="175" t="e">
        <f>INDEX(Problématiques_compétences!$D$3:$AC$174,MATCH(Progression_MS!AH$4,Problématiques_compétences!$D$3:$D$174,0),11)</f>
        <v>#N/A</v>
      </c>
      <c r="AI16" s="175" t="e">
        <f>INDEX(Problématiques_compétences!$D$3:$AC$174,MATCH(Progression_MS!AI$4,Problématiques_compétences!$D$3:$D$174,0),11)</f>
        <v>#N/A</v>
      </c>
    </row>
    <row r="17" spans="1:35" ht="30" customHeight="1" x14ac:dyDescent="0.3">
      <c r="A17" s="366"/>
      <c r="B17" s="364"/>
      <c r="C17" s="74" t="str">
        <f>Compétences!C11</f>
        <v>AA3</v>
      </c>
      <c r="D17" s="209" t="str">
        <f>Compétences!D11</f>
        <v>• Choisir et mettre en œuvre une méthode de résolution adaptée au problème.</v>
      </c>
      <c r="E17" s="210">
        <f t="shared" si="0"/>
        <v>1</v>
      </c>
      <c r="F17" s="175" t="str">
        <f>INDEX(Problématiques_compétences!$D$3:$AC$174,MATCH(Progression_MS!F$4,Problématiques_compétences!$D$3:$D$174,0),12)</f>
        <v>x</v>
      </c>
      <c r="G17" s="175">
        <f>INDEX(Problématiques_compétences!$D$3:$AC$174,MATCH(Progression_MS!G$4,Problématiques_compétences!$D$3:$D$174,0),12)</f>
        <v>0</v>
      </c>
      <c r="H17" s="175" t="e">
        <f>INDEX(Problématiques_compétences!$D$3:$AC$174,MATCH(Progression_MS!H$4,Problématiques_compétences!$D$3:$D$174,0),12)</f>
        <v>#N/A</v>
      </c>
      <c r="I17" s="175" t="e">
        <f>INDEX(Problématiques_compétences!$D$3:$AC$174,MATCH(Progression_MS!I$4,Problématiques_compétences!$D$3:$D$174,0),12)</f>
        <v>#N/A</v>
      </c>
      <c r="J17" s="175" t="e">
        <f>INDEX(Problématiques_compétences!$D$3:$AC$174,MATCH(Progression_MS!J$4,Problématiques_compétences!$D$3:$D$174,0),12)</f>
        <v>#N/A</v>
      </c>
      <c r="K17" s="175" t="e">
        <f>INDEX(Problématiques_compétences!$D$3:$AC$174,MATCH(Progression_MS!K$4,Problématiques_compétences!$D$3:$D$174,0),12)</f>
        <v>#N/A</v>
      </c>
      <c r="L17" s="175" t="e">
        <f>INDEX(Problématiques_compétences!$D$3:$AC$174,MATCH(Progression_MS!L$4,Problématiques_compétences!$D$3:$D$174,0),12)</f>
        <v>#N/A</v>
      </c>
      <c r="M17" s="175">
        <f>INDEX(Problématiques_compétences!$D$3:$AC$174,MATCH(Progression_MS!M$4,Problématiques_compétences!$D$3:$D$174,0),12)</f>
        <v>0</v>
      </c>
      <c r="N17" s="175" t="e">
        <f>INDEX(Problématiques_compétences!$D$3:$AC$174,MATCH(Progression_MS!N$4,Problématiques_compétences!$D$3:$D$174,0),12)</f>
        <v>#N/A</v>
      </c>
      <c r="O17" s="175" t="e">
        <f>INDEX(Problématiques_compétences!$D$3:$AC$174,MATCH(Progression_MS!O$4,Problématiques_compétences!$D$3:$D$174,0),12)</f>
        <v>#N/A</v>
      </c>
      <c r="P17" s="175">
        <f>INDEX(Problématiques_compétences!$D$3:$AC$174,MATCH(Progression_MS!P$4,Problématiques_compétences!$D$3:$D$174,0),12)</f>
        <v>0</v>
      </c>
      <c r="Q17" s="175">
        <f>INDEX(Problématiques_compétences!$D$3:$AC$174,MATCH(Progression_MS!Q$4,Problématiques_compétences!$D$3:$D$174,0),12)</f>
        <v>0</v>
      </c>
      <c r="R17" s="175" t="e">
        <f>INDEX(Problématiques_compétences!$D$3:$AC$174,MATCH(Progression_MS!R$4,Problématiques_compétences!$D$3:$D$174,0),12)</f>
        <v>#N/A</v>
      </c>
      <c r="S17" s="175">
        <f>INDEX(Problématiques_compétences!$D$3:$AC$174,MATCH(Progression_MS!S$4,Problématiques_compétences!$D$3:$D$174,0),12)</f>
        <v>0</v>
      </c>
      <c r="T17" s="175" t="e">
        <f>INDEX(Problématiques_compétences!$D$3:$AC$174,MATCH(Progression_MS!T$4,Problématiques_compétences!$D$3:$D$174,0),12)</f>
        <v>#N/A</v>
      </c>
      <c r="U17" s="175" t="e">
        <f>INDEX(Problématiques_compétences!$D$3:$AC$174,MATCH(Progression_MS!U$4,Problématiques_compétences!$D$3:$D$174,0),12)</f>
        <v>#N/A</v>
      </c>
      <c r="V17" s="175" t="e">
        <f>INDEX(Problématiques_compétences!$D$3:$AC$174,MATCH(Progression_MS!V$4,Problématiques_compétences!$D$3:$D$174,0),12)</f>
        <v>#N/A</v>
      </c>
      <c r="W17" s="175" t="e">
        <f>INDEX(Problématiques_compétences!$D$3:$AC$174,MATCH(Progression_MS!W$4,Problématiques_compétences!$D$3:$D$174,0),12)</f>
        <v>#N/A</v>
      </c>
      <c r="X17" s="175" t="e">
        <f>INDEX(Problématiques_compétences!$D$3:$AC$174,MATCH(Progression_MS!X$4,Problématiques_compétences!$D$3:$D$174,0),12)</f>
        <v>#N/A</v>
      </c>
      <c r="Y17" s="175" t="e">
        <f>INDEX(Problématiques_compétences!$D$3:$AC$174,MATCH(Progression_MS!Y$4,Problématiques_compétences!$D$3:$D$174,0),12)</f>
        <v>#N/A</v>
      </c>
      <c r="Z17" s="175" t="e">
        <f>INDEX(Problématiques_compétences!$D$3:$AC$174,MATCH(Progression_MS!Z$4,Problématiques_compétences!$D$3:$D$174,0),12)</f>
        <v>#N/A</v>
      </c>
      <c r="AA17" s="175" t="e">
        <f>INDEX(Problématiques_compétences!$D$3:$AC$174,MATCH(Progression_MS!AA$4,Problématiques_compétences!$D$3:$D$174,0),12)</f>
        <v>#N/A</v>
      </c>
      <c r="AB17" s="175" t="e">
        <f>INDEX(Problématiques_compétences!$D$3:$AC$174,MATCH(Progression_MS!AB$4,Problématiques_compétences!$D$3:$D$174,0),12)</f>
        <v>#N/A</v>
      </c>
      <c r="AC17" s="175" t="e">
        <f>INDEX(Problématiques_compétences!$D$3:$AC$174,MATCH(Progression_MS!AC$4,Problématiques_compétences!$D$3:$D$174,0),12)</f>
        <v>#N/A</v>
      </c>
      <c r="AD17" s="175" t="e">
        <f>INDEX(Problématiques_compétences!$D$3:$AC$174,MATCH(Progression_MS!AD$4,Problématiques_compétences!$D$3:$D$174,0),12)</f>
        <v>#N/A</v>
      </c>
      <c r="AE17" s="175" t="e">
        <f>INDEX(Problématiques_compétences!$D$3:$AC$174,MATCH(Progression_MS!AE$4,Problématiques_compétences!$D$3:$D$174,0),12)</f>
        <v>#N/A</v>
      </c>
      <c r="AF17" s="175" t="e">
        <f>INDEX(Problématiques_compétences!$D$3:$AC$174,MATCH(Progression_MS!AF$4,Problématiques_compétences!$D$3:$D$174,0),12)</f>
        <v>#N/A</v>
      </c>
      <c r="AG17" s="175" t="e">
        <f>INDEX(Problématiques_compétences!$D$3:$AC$174,MATCH(Progression_MS!AG$4,Problématiques_compétences!$D$3:$D$174,0),12)</f>
        <v>#N/A</v>
      </c>
      <c r="AH17" s="175" t="e">
        <f>INDEX(Problématiques_compétences!$D$3:$AC$174,MATCH(Progression_MS!AH$4,Problématiques_compétences!$D$3:$D$174,0),12)</f>
        <v>#N/A</v>
      </c>
      <c r="AI17" s="175" t="e">
        <f>INDEX(Problématiques_compétences!$D$3:$AC$174,MATCH(Progression_MS!AI$4,Problématiques_compétences!$D$3:$D$174,0),12)</f>
        <v>#N/A</v>
      </c>
    </row>
    <row r="18" spans="1:35" ht="115.2" x14ac:dyDescent="0.3">
      <c r="A18" s="366"/>
      <c r="B18" s="364" t="s">
        <v>178</v>
      </c>
      <c r="C18" s="74" t="str">
        <f>Compétences!C12</f>
        <v>F1</v>
      </c>
      <c r="D18" s="209"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E18" s="210">
        <f t="shared" si="0"/>
        <v>1</v>
      </c>
      <c r="F18" s="175">
        <f>INDEX(Problématiques_compétences!$D$3:$AC$174,MATCH(Progression_MS!F$4,Problématiques_compétences!$D$3:$D$174,0),13)</f>
        <v>0</v>
      </c>
      <c r="G18" s="175">
        <f>INDEX(Problématiques_compétences!$D$3:$AC$174,MATCH(Progression_MS!G$4,Problématiques_compétences!$D$3:$D$174,0),13)</f>
        <v>0</v>
      </c>
      <c r="H18" s="175" t="e">
        <f>INDEX(Problématiques_compétences!$D$3:$AC$174,MATCH(Progression_MS!H$4,Problématiques_compétences!$D$3:$D$174,0),13)</f>
        <v>#N/A</v>
      </c>
      <c r="I18" s="175" t="e">
        <f>INDEX(Problématiques_compétences!$D$3:$AC$174,MATCH(Progression_MS!I$4,Problématiques_compétences!$D$3:$D$174,0),13)</f>
        <v>#N/A</v>
      </c>
      <c r="J18" s="175" t="e">
        <f>INDEX(Problématiques_compétences!$D$3:$AC$174,MATCH(Progression_MS!J$4,Problématiques_compétences!$D$3:$D$174,0),13)</f>
        <v>#N/A</v>
      </c>
      <c r="K18" s="175" t="e">
        <f>INDEX(Problématiques_compétences!$D$3:$AC$174,MATCH(Progression_MS!K$4,Problématiques_compétences!$D$3:$D$174,0),13)</f>
        <v>#N/A</v>
      </c>
      <c r="L18" s="175" t="e">
        <f>INDEX(Problématiques_compétences!$D$3:$AC$174,MATCH(Progression_MS!L$4,Problématiques_compétences!$D$3:$D$174,0),13)</f>
        <v>#N/A</v>
      </c>
      <c r="M18" s="175">
        <f>INDEX(Problématiques_compétences!$D$3:$AC$174,MATCH(Progression_MS!M$4,Problématiques_compétences!$D$3:$D$174,0),13)</f>
        <v>0</v>
      </c>
      <c r="N18" s="175" t="e">
        <f>INDEX(Problématiques_compétences!$D$3:$AC$174,MATCH(Progression_MS!N$4,Problématiques_compétences!$D$3:$D$174,0),13)</f>
        <v>#N/A</v>
      </c>
      <c r="O18" s="175" t="e">
        <f>INDEX(Problématiques_compétences!$D$3:$AC$174,MATCH(Progression_MS!O$4,Problématiques_compétences!$D$3:$D$174,0),13)</f>
        <v>#N/A</v>
      </c>
      <c r="P18" s="175">
        <f>INDEX(Problématiques_compétences!$D$3:$AC$174,MATCH(Progression_MS!P$4,Problématiques_compétences!$D$3:$D$174,0),13)</f>
        <v>0</v>
      </c>
      <c r="Q18" s="175">
        <f>INDEX(Problématiques_compétences!$D$3:$AC$174,MATCH(Progression_MS!Q$4,Problématiques_compétences!$D$3:$D$174,0),13)</f>
        <v>0</v>
      </c>
      <c r="R18" s="175" t="e">
        <f>INDEX(Problématiques_compétences!$D$3:$AC$174,MATCH(Progression_MS!R$4,Problématiques_compétences!$D$3:$D$174,0),13)</f>
        <v>#N/A</v>
      </c>
      <c r="S18" s="175" t="str">
        <f>INDEX(Problématiques_compétences!$D$3:$AC$174,MATCH(Progression_MS!S$4,Problématiques_compétences!$D$3:$D$174,0),13)</f>
        <v>x</v>
      </c>
      <c r="T18" s="175" t="e">
        <f>INDEX(Problématiques_compétences!$D$3:$AC$174,MATCH(Progression_MS!T$4,Problématiques_compétences!$D$3:$D$174,0),13)</f>
        <v>#N/A</v>
      </c>
      <c r="U18" s="175" t="e">
        <f>INDEX(Problématiques_compétences!$D$3:$AC$174,MATCH(Progression_MS!U$4,Problématiques_compétences!$D$3:$D$174,0),13)</f>
        <v>#N/A</v>
      </c>
      <c r="V18" s="175" t="e">
        <f>INDEX(Problématiques_compétences!$D$3:$AC$174,MATCH(Progression_MS!V$4,Problématiques_compétences!$D$3:$D$174,0),13)</f>
        <v>#N/A</v>
      </c>
      <c r="W18" s="175" t="e">
        <f>INDEX(Problématiques_compétences!$D$3:$AC$174,MATCH(Progression_MS!W$4,Problématiques_compétences!$D$3:$D$174,0),13)</f>
        <v>#N/A</v>
      </c>
      <c r="X18" s="175" t="e">
        <f>INDEX(Problématiques_compétences!$D$3:$AC$174,MATCH(Progression_MS!X$4,Problématiques_compétences!$D$3:$D$174,0),13)</f>
        <v>#N/A</v>
      </c>
      <c r="Y18" s="175" t="e">
        <f>INDEX(Problématiques_compétences!$D$3:$AC$174,MATCH(Progression_MS!Y$4,Problématiques_compétences!$D$3:$D$174,0),13)</f>
        <v>#N/A</v>
      </c>
      <c r="Z18" s="175" t="e">
        <f>INDEX(Problématiques_compétences!$D$3:$AC$174,MATCH(Progression_MS!Z$4,Problématiques_compétences!$D$3:$D$174,0),13)</f>
        <v>#N/A</v>
      </c>
      <c r="AA18" s="175" t="e">
        <f>INDEX(Problématiques_compétences!$D$3:$AC$174,MATCH(Progression_MS!AA$4,Problématiques_compétences!$D$3:$D$174,0),13)</f>
        <v>#N/A</v>
      </c>
      <c r="AB18" s="175" t="e">
        <f>INDEX(Problématiques_compétences!$D$3:$AC$174,MATCH(Progression_MS!AB$4,Problématiques_compétences!$D$3:$D$174,0),13)</f>
        <v>#N/A</v>
      </c>
      <c r="AC18" s="175" t="e">
        <f>INDEX(Problématiques_compétences!$D$3:$AC$174,MATCH(Progression_MS!AC$4,Problématiques_compétences!$D$3:$D$174,0),13)</f>
        <v>#N/A</v>
      </c>
      <c r="AD18" s="175" t="e">
        <f>INDEX(Problématiques_compétences!$D$3:$AC$174,MATCH(Progression_MS!AD$4,Problématiques_compétences!$D$3:$D$174,0),13)</f>
        <v>#N/A</v>
      </c>
      <c r="AE18" s="175" t="e">
        <f>INDEX(Problématiques_compétences!$D$3:$AC$174,MATCH(Progression_MS!AE$4,Problématiques_compétences!$D$3:$D$174,0),13)</f>
        <v>#N/A</v>
      </c>
      <c r="AF18" s="175" t="e">
        <f>INDEX(Problématiques_compétences!$D$3:$AC$174,MATCH(Progression_MS!AF$4,Problématiques_compétences!$D$3:$D$174,0),13)</f>
        <v>#N/A</v>
      </c>
      <c r="AG18" s="175" t="e">
        <f>INDEX(Problématiques_compétences!$D$3:$AC$174,MATCH(Progression_MS!AG$4,Problématiques_compétences!$D$3:$D$174,0),13)</f>
        <v>#N/A</v>
      </c>
      <c r="AH18" s="175" t="e">
        <f>INDEX(Problématiques_compétences!$D$3:$AC$174,MATCH(Progression_MS!AH$4,Problématiques_compétences!$D$3:$D$174,0),13)</f>
        <v>#N/A</v>
      </c>
      <c r="AI18" s="175" t="e">
        <f>INDEX(Problématiques_compétences!$D$3:$AC$174,MATCH(Progression_MS!AI$4,Problématiques_compétences!$D$3:$D$174,0),13)</f>
        <v>#N/A</v>
      </c>
    </row>
    <row r="19" spans="1:35" ht="28.8" x14ac:dyDescent="0.3">
      <c r="A19" s="366"/>
      <c r="B19" s="364"/>
      <c r="C19" s="74" t="str">
        <f>Compétences!C13</f>
        <v>F2</v>
      </c>
      <c r="D19" s="209" t="str">
        <f>Compétences!D13</f>
        <v>• Relier courbe représentative et tableau de variations d’une fonction.
• Déterminer graphiquement les extremums d’une fonction sur un intervalle.</v>
      </c>
      <c r="E19" s="210">
        <f t="shared" si="0"/>
        <v>1</v>
      </c>
      <c r="F19" s="175">
        <f>INDEX(Problématiques_compétences!$D$3:$AC$174,MATCH(Progression_MS!F$4,Problématiques_compétences!$D$3:$D$174,0),14)</f>
        <v>0</v>
      </c>
      <c r="G19" s="175">
        <f>INDEX(Problématiques_compétences!$D$3:$AC$174,MATCH(Progression_MS!G$4,Problématiques_compétences!$D$3:$D$174,0),14)</f>
        <v>0</v>
      </c>
      <c r="H19" s="175" t="e">
        <f>INDEX(Problématiques_compétences!$D$3:$AC$174,MATCH(Progression_MS!H$4,Problématiques_compétences!$D$3:$D$174,0),14)</f>
        <v>#N/A</v>
      </c>
      <c r="I19" s="175" t="e">
        <f>INDEX(Problématiques_compétences!$D$3:$AC$174,MATCH(Progression_MS!I$4,Problématiques_compétences!$D$3:$D$174,0),14)</f>
        <v>#N/A</v>
      </c>
      <c r="J19" s="175" t="e">
        <f>INDEX(Problématiques_compétences!$D$3:$AC$174,MATCH(Progression_MS!J$4,Problématiques_compétences!$D$3:$D$174,0),14)</f>
        <v>#N/A</v>
      </c>
      <c r="K19" s="175" t="e">
        <f>INDEX(Problématiques_compétences!$D$3:$AC$174,MATCH(Progression_MS!K$4,Problématiques_compétences!$D$3:$D$174,0),14)</f>
        <v>#N/A</v>
      </c>
      <c r="L19" s="175" t="e">
        <f>INDEX(Problématiques_compétences!$D$3:$AC$174,MATCH(Progression_MS!L$4,Problématiques_compétences!$D$3:$D$174,0),14)</f>
        <v>#N/A</v>
      </c>
      <c r="M19" s="175" t="str">
        <f>INDEX(Problématiques_compétences!$D$3:$AC$174,MATCH(Progression_MS!M$4,Problématiques_compétences!$D$3:$D$174,0),14)</f>
        <v>x</v>
      </c>
      <c r="N19" s="175" t="e">
        <f>INDEX(Problématiques_compétences!$D$3:$AC$174,MATCH(Progression_MS!N$4,Problématiques_compétences!$D$3:$D$174,0),14)</f>
        <v>#N/A</v>
      </c>
      <c r="O19" s="175" t="e">
        <f>INDEX(Problématiques_compétences!$D$3:$AC$174,MATCH(Progression_MS!O$4,Problématiques_compétences!$D$3:$D$174,0),14)</f>
        <v>#N/A</v>
      </c>
      <c r="P19" s="175">
        <f>INDEX(Problématiques_compétences!$D$3:$AC$174,MATCH(Progression_MS!P$4,Problématiques_compétences!$D$3:$D$174,0),14)</f>
        <v>0</v>
      </c>
      <c r="Q19" s="175">
        <f>INDEX(Problématiques_compétences!$D$3:$AC$174,MATCH(Progression_MS!Q$4,Problématiques_compétences!$D$3:$D$174,0),14)</f>
        <v>0</v>
      </c>
      <c r="R19" s="175" t="e">
        <f>INDEX(Problématiques_compétences!$D$3:$AC$174,MATCH(Progression_MS!R$4,Problématiques_compétences!$D$3:$D$174,0),14)</f>
        <v>#N/A</v>
      </c>
      <c r="S19" s="175">
        <f>INDEX(Problématiques_compétences!$D$3:$AC$174,MATCH(Progression_MS!S$4,Problématiques_compétences!$D$3:$D$174,0),14)</f>
        <v>0</v>
      </c>
      <c r="T19" s="175" t="e">
        <f>INDEX(Problématiques_compétences!$D$3:$AC$174,MATCH(Progression_MS!T$4,Problématiques_compétences!$D$3:$D$174,0),14)</f>
        <v>#N/A</v>
      </c>
      <c r="U19" s="175" t="e">
        <f>INDEX(Problématiques_compétences!$D$3:$AC$174,MATCH(Progression_MS!U$4,Problématiques_compétences!$D$3:$D$174,0),14)</f>
        <v>#N/A</v>
      </c>
      <c r="V19" s="175" t="e">
        <f>INDEX(Problématiques_compétences!$D$3:$AC$174,MATCH(Progression_MS!V$4,Problématiques_compétences!$D$3:$D$174,0),14)</f>
        <v>#N/A</v>
      </c>
      <c r="W19" s="175" t="e">
        <f>INDEX(Problématiques_compétences!$D$3:$AC$174,MATCH(Progression_MS!W$4,Problématiques_compétences!$D$3:$D$174,0),14)</f>
        <v>#N/A</v>
      </c>
      <c r="X19" s="175" t="e">
        <f>INDEX(Problématiques_compétences!$D$3:$AC$174,MATCH(Progression_MS!X$4,Problématiques_compétences!$D$3:$D$174,0),14)</f>
        <v>#N/A</v>
      </c>
      <c r="Y19" s="175" t="e">
        <f>INDEX(Problématiques_compétences!$D$3:$AC$174,MATCH(Progression_MS!Y$4,Problématiques_compétences!$D$3:$D$174,0),14)</f>
        <v>#N/A</v>
      </c>
      <c r="Z19" s="175" t="e">
        <f>INDEX(Problématiques_compétences!$D$3:$AC$174,MATCH(Progression_MS!Z$4,Problématiques_compétences!$D$3:$D$174,0),14)</f>
        <v>#N/A</v>
      </c>
      <c r="AA19" s="175" t="e">
        <f>INDEX(Problématiques_compétences!$D$3:$AC$174,MATCH(Progression_MS!AA$4,Problématiques_compétences!$D$3:$D$174,0),14)</f>
        <v>#N/A</v>
      </c>
      <c r="AB19" s="175" t="e">
        <f>INDEX(Problématiques_compétences!$D$3:$AC$174,MATCH(Progression_MS!AB$4,Problématiques_compétences!$D$3:$D$174,0),14)</f>
        <v>#N/A</v>
      </c>
      <c r="AC19" s="175" t="e">
        <f>INDEX(Problématiques_compétences!$D$3:$AC$174,MATCH(Progression_MS!AC$4,Problématiques_compétences!$D$3:$D$174,0),14)</f>
        <v>#N/A</v>
      </c>
      <c r="AD19" s="175" t="e">
        <f>INDEX(Problématiques_compétences!$D$3:$AC$174,MATCH(Progression_MS!AD$4,Problématiques_compétences!$D$3:$D$174,0),14)</f>
        <v>#N/A</v>
      </c>
      <c r="AE19" s="175" t="e">
        <f>INDEX(Problématiques_compétences!$D$3:$AC$174,MATCH(Progression_MS!AE$4,Problématiques_compétences!$D$3:$D$174,0),14)</f>
        <v>#N/A</v>
      </c>
      <c r="AF19" s="175" t="e">
        <f>INDEX(Problématiques_compétences!$D$3:$AC$174,MATCH(Progression_MS!AF$4,Problématiques_compétences!$D$3:$D$174,0),14)</f>
        <v>#N/A</v>
      </c>
      <c r="AG19" s="175" t="e">
        <f>INDEX(Problématiques_compétences!$D$3:$AC$174,MATCH(Progression_MS!AG$4,Problématiques_compétences!$D$3:$D$174,0),14)</f>
        <v>#N/A</v>
      </c>
      <c r="AH19" s="175" t="e">
        <f>INDEX(Problématiques_compétences!$D$3:$AC$174,MATCH(Progression_MS!AH$4,Problématiques_compétences!$D$3:$D$174,0),14)</f>
        <v>#N/A</v>
      </c>
      <c r="AI19" s="175" t="e">
        <f>INDEX(Problématiques_compétences!$D$3:$AC$174,MATCH(Progression_MS!AI$4,Problématiques_compétences!$D$3:$D$174,0),14)</f>
        <v>#N/A</v>
      </c>
    </row>
    <row r="20" spans="1:35" ht="47.25" customHeight="1" x14ac:dyDescent="0.3">
      <c r="A20" s="366"/>
      <c r="B20" s="364"/>
      <c r="C20" s="74" t="str">
        <f>Compétences!C14</f>
        <v>F3</v>
      </c>
      <c r="D20" s="209" t="str">
        <f>Compétences!D14</f>
        <v>• Exploiter l’équation y = ƒ(x) d’une courbe :
     - vérifier l’appartenance d’un point à une courbe ;
     - calculer les coordonnées d’un point de la courbe.</v>
      </c>
      <c r="E20" s="210">
        <f t="shared" si="0"/>
        <v>0</v>
      </c>
      <c r="F20" s="175">
        <f>INDEX(Problématiques_compétences!$D$3:$AC$174,MATCH(Progression_MS!F$4,Problématiques_compétences!$D$3:$D$174,0),15)</f>
        <v>0</v>
      </c>
      <c r="G20" s="175">
        <f>INDEX(Problématiques_compétences!$D$3:$AC$174,MATCH(Progression_MS!G$4,Problématiques_compétences!$D$3:$D$174,0),15)</f>
        <v>0</v>
      </c>
      <c r="H20" s="175" t="e">
        <f>INDEX(Problématiques_compétences!$D$3:$AC$174,MATCH(Progression_MS!H$4,Problématiques_compétences!$D$3:$D$174,0),15)</f>
        <v>#N/A</v>
      </c>
      <c r="I20" s="175" t="e">
        <f>INDEX(Problématiques_compétences!$D$3:$AC$174,MATCH(Progression_MS!I$4,Problématiques_compétences!$D$3:$D$174,0),15)</f>
        <v>#N/A</v>
      </c>
      <c r="J20" s="175" t="e">
        <f>INDEX(Problématiques_compétences!$D$3:$AC$174,MATCH(Progression_MS!J$4,Problématiques_compétences!$D$3:$D$174,0),15)</f>
        <v>#N/A</v>
      </c>
      <c r="K20" s="175" t="e">
        <f>INDEX(Problématiques_compétences!$D$3:$AC$174,MATCH(Progression_MS!K$4,Problématiques_compétences!$D$3:$D$174,0),15)</f>
        <v>#N/A</v>
      </c>
      <c r="L20" s="175" t="e">
        <f>INDEX(Problématiques_compétences!$D$3:$AC$174,MATCH(Progression_MS!L$4,Problématiques_compétences!$D$3:$D$174,0),15)</f>
        <v>#N/A</v>
      </c>
      <c r="M20" s="175">
        <f>INDEX(Problématiques_compétences!$D$3:$AC$174,MATCH(Progression_MS!M$4,Problématiques_compétences!$D$3:$D$174,0),15)</f>
        <v>0</v>
      </c>
      <c r="N20" s="175" t="e">
        <f>INDEX(Problématiques_compétences!$D$3:$AC$174,MATCH(Progression_MS!N$4,Problématiques_compétences!$D$3:$D$174,0),15)</f>
        <v>#N/A</v>
      </c>
      <c r="O20" s="175" t="e">
        <f>INDEX(Problématiques_compétences!$D$3:$AC$174,MATCH(Progression_MS!O$4,Problématiques_compétences!$D$3:$D$174,0),15)</f>
        <v>#N/A</v>
      </c>
      <c r="P20" s="175">
        <f>INDEX(Problématiques_compétences!$D$3:$AC$174,MATCH(Progression_MS!P$4,Problématiques_compétences!$D$3:$D$174,0),15)</f>
        <v>0</v>
      </c>
      <c r="Q20" s="175">
        <f>INDEX(Problématiques_compétences!$D$3:$AC$174,MATCH(Progression_MS!Q$4,Problématiques_compétences!$D$3:$D$174,0),15)</f>
        <v>0</v>
      </c>
      <c r="R20" s="175" t="e">
        <f>INDEX(Problématiques_compétences!$D$3:$AC$174,MATCH(Progression_MS!R$4,Problématiques_compétences!$D$3:$D$174,0),15)</f>
        <v>#N/A</v>
      </c>
      <c r="S20" s="175">
        <f>INDEX(Problématiques_compétences!$D$3:$AC$174,MATCH(Progression_MS!S$4,Problématiques_compétences!$D$3:$D$174,0),15)</f>
        <v>0</v>
      </c>
      <c r="T20" s="175" t="e">
        <f>INDEX(Problématiques_compétences!$D$3:$AC$174,MATCH(Progression_MS!T$4,Problématiques_compétences!$D$3:$D$174,0),15)</f>
        <v>#N/A</v>
      </c>
      <c r="U20" s="175" t="e">
        <f>INDEX(Problématiques_compétences!$D$3:$AC$174,MATCH(Progression_MS!U$4,Problématiques_compétences!$D$3:$D$174,0),15)</f>
        <v>#N/A</v>
      </c>
      <c r="V20" s="175" t="e">
        <f>INDEX(Problématiques_compétences!$D$3:$AC$174,MATCH(Progression_MS!V$4,Problématiques_compétences!$D$3:$D$174,0),15)</f>
        <v>#N/A</v>
      </c>
      <c r="W20" s="175" t="e">
        <f>INDEX(Problématiques_compétences!$D$3:$AC$174,MATCH(Progression_MS!W$4,Problématiques_compétences!$D$3:$D$174,0),15)</f>
        <v>#N/A</v>
      </c>
      <c r="X20" s="175" t="e">
        <f>INDEX(Problématiques_compétences!$D$3:$AC$174,MATCH(Progression_MS!X$4,Problématiques_compétences!$D$3:$D$174,0),15)</f>
        <v>#N/A</v>
      </c>
      <c r="Y20" s="175" t="e">
        <f>INDEX(Problématiques_compétences!$D$3:$AC$174,MATCH(Progression_MS!Y$4,Problématiques_compétences!$D$3:$D$174,0),15)</f>
        <v>#N/A</v>
      </c>
      <c r="Z20" s="175" t="e">
        <f>INDEX(Problématiques_compétences!$D$3:$AC$174,MATCH(Progression_MS!Z$4,Problématiques_compétences!$D$3:$D$174,0),15)</f>
        <v>#N/A</v>
      </c>
      <c r="AA20" s="175" t="e">
        <f>INDEX(Problématiques_compétences!$D$3:$AC$174,MATCH(Progression_MS!AA$4,Problématiques_compétences!$D$3:$D$174,0),15)</f>
        <v>#N/A</v>
      </c>
      <c r="AB20" s="175" t="e">
        <f>INDEX(Problématiques_compétences!$D$3:$AC$174,MATCH(Progression_MS!AB$4,Problématiques_compétences!$D$3:$D$174,0),15)</f>
        <v>#N/A</v>
      </c>
      <c r="AC20" s="175" t="e">
        <f>INDEX(Problématiques_compétences!$D$3:$AC$174,MATCH(Progression_MS!AC$4,Problématiques_compétences!$D$3:$D$174,0),15)</f>
        <v>#N/A</v>
      </c>
      <c r="AD20" s="175" t="e">
        <f>INDEX(Problématiques_compétences!$D$3:$AC$174,MATCH(Progression_MS!AD$4,Problématiques_compétences!$D$3:$D$174,0),15)</f>
        <v>#N/A</v>
      </c>
      <c r="AE20" s="175" t="e">
        <f>INDEX(Problématiques_compétences!$D$3:$AC$174,MATCH(Progression_MS!AE$4,Problématiques_compétences!$D$3:$D$174,0),15)</f>
        <v>#N/A</v>
      </c>
      <c r="AF20" s="175" t="e">
        <f>INDEX(Problématiques_compétences!$D$3:$AC$174,MATCH(Progression_MS!AF$4,Problématiques_compétences!$D$3:$D$174,0),15)</f>
        <v>#N/A</v>
      </c>
      <c r="AG20" s="175" t="e">
        <f>INDEX(Problématiques_compétences!$D$3:$AC$174,MATCH(Progression_MS!AG$4,Problématiques_compétences!$D$3:$D$174,0),15)</f>
        <v>#N/A</v>
      </c>
      <c r="AH20" s="175" t="e">
        <f>INDEX(Problématiques_compétences!$D$3:$AC$174,MATCH(Progression_MS!AH$4,Problématiques_compétences!$D$3:$D$174,0),15)</f>
        <v>#N/A</v>
      </c>
      <c r="AI20" s="175" t="e">
        <f>INDEX(Problématiques_compétences!$D$3:$AC$174,MATCH(Progression_MS!AI$4,Problématiques_compétences!$D$3:$D$174,0),15)</f>
        <v>#N/A</v>
      </c>
    </row>
    <row r="21" spans="1:35" ht="244.8" x14ac:dyDescent="0.3">
      <c r="A21" s="366"/>
      <c r="B21" s="364"/>
      <c r="C21" s="74" t="str">
        <f>Compétences!C15</f>
        <v>F4</v>
      </c>
      <c r="D21" s="209"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E21" s="210">
        <f t="shared" si="0"/>
        <v>1</v>
      </c>
      <c r="F21" s="175">
        <f>INDEX(Problématiques_compétences!$D$3:$AC$174,MATCH(Progression_MS!F$4,Problématiques_compétences!$D$3:$D$174,0),16)</f>
        <v>0</v>
      </c>
      <c r="G21" s="175">
        <f>INDEX(Problématiques_compétences!$D$3:$AC$174,MATCH(Progression_MS!G$4,Problématiques_compétences!$D$3:$D$174,0),16)</f>
        <v>0</v>
      </c>
      <c r="H21" s="175" t="e">
        <f>INDEX(Problématiques_compétences!$D$3:$AC$174,MATCH(Progression_MS!H$4,Problématiques_compétences!$D$3:$D$174,0),16)</f>
        <v>#N/A</v>
      </c>
      <c r="I21" s="175" t="e">
        <f>INDEX(Problématiques_compétences!$D$3:$AC$174,MATCH(Progression_MS!I$4,Problématiques_compétences!$D$3:$D$174,0),16)</f>
        <v>#N/A</v>
      </c>
      <c r="J21" s="175" t="e">
        <f>INDEX(Problématiques_compétences!$D$3:$AC$174,MATCH(Progression_MS!J$4,Problématiques_compétences!$D$3:$D$174,0),16)</f>
        <v>#N/A</v>
      </c>
      <c r="K21" s="175" t="e">
        <f>INDEX(Problématiques_compétences!$D$3:$AC$174,MATCH(Progression_MS!K$4,Problématiques_compétences!$D$3:$D$174,0),16)</f>
        <v>#N/A</v>
      </c>
      <c r="L21" s="175" t="e">
        <f>INDEX(Problématiques_compétences!$D$3:$AC$174,MATCH(Progression_MS!L$4,Problématiques_compétences!$D$3:$D$174,0),16)</f>
        <v>#N/A</v>
      </c>
      <c r="M21" s="175">
        <f>INDEX(Problématiques_compétences!$D$3:$AC$174,MATCH(Progression_MS!M$4,Problématiques_compétences!$D$3:$D$174,0),16)</f>
        <v>0</v>
      </c>
      <c r="N21" s="175" t="e">
        <f>INDEX(Problématiques_compétences!$D$3:$AC$174,MATCH(Progression_MS!N$4,Problématiques_compétences!$D$3:$D$174,0),16)</f>
        <v>#N/A</v>
      </c>
      <c r="O21" s="175" t="e">
        <f>INDEX(Problématiques_compétences!$D$3:$AC$174,MATCH(Progression_MS!O$4,Problématiques_compétences!$D$3:$D$174,0),16)</f>
        <v>#N/A</v>
      </c>
      <c r="P21" s="175" t="str">
        <f>INDEX(Problématiques_compétences!$D$3:$AC$174,MATCH(Progression_MS!P$4,Problématiques_compétences!$D$3:$D$174,0),16)</f>
        <v>x</v>
      </c>
      <c r="Q21" s="175">
        <f>INDEX(Problématiques_compétences!$D$3:$AC$174,MATCH(Progression_MS!Q$4,Problématiques_compétences!$D$3:$D$174,0),16)</f>
        <v>0</v>
      </c>
      <c r="R21" s="175" t="e">
        <f>INDEX(Problématiques_compétences!$D$3:$AC$174,MATCH(Progression_MS!R$4,Problématiques_compétences!$D$3:$D$174,0),16)</f>
        <v>#N/A</v>
      </c>
      <c r="S21" s="175">
        <f>INDEX(Problématiques_compétences!$D$3:$AC$174,MATCH(Progression_MS!S$4,Problématiques_compétences!$D$3:$D$174,0),16)</f>
        <v>0</v>
      </c>
      <c r="T21" s="175" t="e">
        <f>INDEX(Problématiques_compétences!$D$3:$AC$174,MATCH(Progression_MS!T$4,Problématiques_compétences!$D$3:$D$174,0),16)</f>
        <v>#N/A</v>
      </c>
      <c r="U21" s="175" t="e">
        <f>INDEX(Problématiques_compétences!$D$3:$AC$174,MATCH(Progression_MS!U$4,Problématiques_compétences!$D$3:$D$174,0),16)</f>
        <v>#N/A</v>
      </c>
      <c r="V21" s="175" t="e">
        <f>INDEX(Problématiques_compétences!$D$3:$AC$174,MATCH(Progression_MS!V$4,Problématiques_compétences!$D$3:$D$174,0),16)</f>
        <v>#N/A</v>
      </c>
      <c r="W21" s="175" t="e">
        <f>INDEX(Problématiques_compétences!$D$3:$AC$174,MATCH(Progression_MS!W$4,Problématiques_compétences!$D$3:$D$174,0),16)</f>
        <v>#N/A</v>
      </c>
      <c r="X21" s="175" t="e">
        <f>INDEX(Problématiques_compétences!$D$3:$AC$174,MATCH(Progression_MS!X$4,Problématiques_compétences!$D$3:$D$174,0),16)</f>
        <v>#N/A</v>
      </c>
      <c r="Y21" s="175" t="e">
        <f>INDEX(Problématiques_compétences!$D$3:$AC$174,MATCH(Progression_MS!Y$4,Problématiques_compétences!$D$3:$D$174,0),16)</f>
        <v>#N/A</v>
      </c>
      <c r="Z21" s="175" t="e">
        <f>INDEX(Problématiques_compétences!$D$3:$AC$174,MATCH(Progression_MS!Z$4,Problématiques_compétences!$D$3:$D$174,0),16)</f>
        <v>#N/A</v>
      </c>
      <c r="AA21" s="175" t="e">
        <f>INDEX(Problématiques_compétences!$D$3:$AC$174,MATCH(Progression_MS!AA$4,Problématiques_compétences!$D$3:$D$174,0),16)</f>
        <v>#N/A</v>
      </c>
      <c r="AB21" s="175" t="e">
        <f>INDEX(Problématiques_compétences!$D$3:$AC$174,MATCH(Progression_MS!AB$4,Problématiques_compétences!$D$3:$D$174,0),16)</f>
        <v>#N/A</v>
      </c>
      <c r="AC21" s="175" t="e">
        <f>INDEX(Problématiques_compétences!$D$3:$AC$174,MATCH(Progression_MS!AC$4,Problématiques_compétences!$D$3:$D$174,0),16)</f>
        <v>#N/A</v>
      </c>
      <c r="AD21" s="175" t="e">
        <f>INDEX(Problématiques_compétences!$D$3:$AC$174,MATCH(Progression_MS!AD$4,Problématiques_compétences!$D$3:$D$174,0),16)</f>
        <v>#N/A</v>
      </c>
      <c r="AE21" s="175" t="e">
        <f>INDEX(Problématiques_compétences!$D$3:$AC$174,MATCH(Progression_MS!AE$4,Problématiques_compétences!$D$3:$D$174,0),16)</f>
        <v>#N/A</v>
      </c>
      <c r="AF21" s="175" t="e">
        <f>INDEX(Problématiques_compétences!$D$3:$AC$174,MATCH(Progression_MS!AF$4,Problématiques_compétences!$D$3:$D$174,0),16)</f>
        <v>#N/A</v>
      </c>
      <c r="AG21" s="175" t="e">
        <f>INDEX(Problématiques_compétences!$D$3:$AC$174,MATCH(Progression_MS!AG$4,Problématiques_compétences!$D$3:$D$174,0),16)</f>
        <v>#N/A</v>
      </c>
      <c r="AH21" s="175" t="e">
        <f>INDEX(Problématiques_compétences!$D$3:$AC$174,MATCH(Progression_MS!AH$4,Problématiques_compétences!$D$3:$D$174,0),16)</f>
        <v>#N/A</v>
      </c>
      <c r="AI21" s="175" t="e">
        <f>INDEX(Problématiques_compétences!$D$3:$AC$174,MATCH(Progression_MS!AI$4,Problématiques_compétences!$D$3:$D$174,0),16)</f>
        <v>#N/A</v>
      </c>
    </row>
    <row r="22" spans="1:35" ht="57.6" x14ac:dyDescent="0.3">
      <c r="A22" s="366"/>
      <c r="B22" s="364"/>
      <c r="C22" s="74" t="str">
        <f>Compétences!C16</f>
        <v>F5</v>
      </c>
      <c r="D22" s="209"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E22" s="210">
        <f t="shared" si="0"/>
        <v>1</v>
      </c>
      <c r="F22" s="175" t="str">
        <f>INDEX(Problématiques_compétences!$D$3:$AC$174,MATCH(Progression_MS!F$4,Problématiques_compétences!$D$3:$D$174,0),17)</f>
        <v>x</v>
      </c>
      <c r="G22" s="175">
        <f>INDEX(Problématiques_compétences!$D$3:$AC$174,MATCH(Progression_MS!G$4,Problématiques_compétences!$D$3:$D$174,0),17)</f>
        <v>0</v>
      </c>
      <c r="H22" s="175" t="e">
        <f>INDEX(Problématiques_compétences!$D$3:$AC$174,MATCH(Progression_MS!H$4,Problématiques_compétences!$D$3:$D$174,0),17)</f>
        <v>#N/A</v>
      </c>
      <c r="I22" s="175" t="e">
        <f>INDEX(Problématiques_compétences!$D$3:$AC$174,MATCH(Progression_MS!I$4,Problématiques_compétences!$D$3:$D$174,0),17)</f>
        <v>#N/A</v>
      </c>
      <c r="J22" s="175" t="e">
        <f>INDEX(Problématiques_compétences!$D$3:$AC$174,MATCH(Progression_MS!J$4,Problématiques_compétences!$D$3:$D$174,0),17)</f>
        <v>#N/A</v>
      </c>
      <c r="K22" s="175" t="e">
        <f>INDEX(Problématiques_compétences!$D$3:$AC$174,MATCH(Progression_MS!K$4,Problématiques_compétences!$D$3:$D$174,0),17)</f>
        <v>#N/A</v>
      </c>
      <c r="L22" s="175" t="e">
        <f>INDEX(Problématiques_compétences!$D$3:$AC$174,MATCH(Progression_MS!L$4,Problématiques_compétences!$D$3:$D$174,0),17)</f>
        <v>#N/A</v>
      </c>
      <c r="M22" s="175">
        <f>INDEX(Problématiques_compétences!$D$3:$AC$174,MATCH(Progression_MS!M$4,Problématiques_compétences!$D$3:$D$174,0),17)</f>
        <v>0</v>
      </c>
      <c r="N22" s="175" t="e">
        <f>INDEX(Problématiques_compétences!$D$3:$AC$174,MATCH(Progression_MS!N$4,Problématiques_compétences!$D$3:$D$174,0),17)</f>
        <v>#N/A</v>
      </c>
      <c r="O22" s="175" t="e">
        <f>INDEX(Problématiques_compétences!$D$3:$AC$174,MATCH(Progression_MS!O$4,Problématiques_compétences!$D$3:$D$174,0),17)</f>
        <v>#N/A</v>
      </c>
      <c r="P22" s="175">
        <f>INDEX(Problématiques_compétences!$D$3:$AC$174,MATCH(Progression_MS!P$4,Problématiques_compétences!$D$3:$D$174,0),17)</f>
        <v>0</v>
      </c>
      <c r="Q22" s="175">
        <f>INDEX(Problématiques_compétences!$D$3:$AC$174,MATCH(Progression_MS!Q$4,Problématiques_compétences!$D$3:$D$174,0),17)</f>
        <v>0</v>
      </c>
      <c r="R22" s="175" t="e">
        <f>INDEX(Problématiques_compétences!$D$3:$AC$174,MATCH(Progression_MS!R$4,Problématiques_compétences!$D$3:$D$174,0),17)</f>
        <v>#N/A</v>
      </c>
      <c r="S22" s="175">
        <f>INDEX(Problématiques_compétences!$D$3:$AC$174,MATCH(Progression_MS!S$4,Problématiques_compétences!$D$3:$D$174,0),17)</f>
        <v>0</v>
      </c>
      <c r="T22" s="175" t="e">
        <f>INDEX(Problématiques_compétences!$D$3:$AC$174,MATCH(Progression_MS!T$4,Problématiques_compétences!$D$3:$D$174,0),17)</f>
        <v>#N/A</v>
      </c>
      <c r="U22" s="175" t="e">
        <f>INDEX(Problématiques_compétences!$D$3:$AC$174,MATCH(Progression_MS!U$4,Problématiques_compétences!$D$3:$D$174,0),17)</f>
        <v>#N/A</v>
      </c>
      <c r="V22" s="175" t="e">
        <f>INDEX(Problématiques_compétences!$D$3:$AC$174,MATCH(Progression_MS!V$4,Problématiques_compétences!$D$3:$D$174,0),17)</f>
        <v>#N/A</v>
      </c>
      <c r="W22" s="175" t="e">
        <f>INDEX(Problématiques_compétences!$D$3:$AC$174,MATCH(Progression_MS!W$4,Problématiques_compétences!$D$3:$D$174,0),17)</f>
        <v>#N/A</v>
      </c>
      <c r="X22" s="175" t="e">
        <f>INDEX(Problématiques_compétences!$D$3:$AC$174,MATCH(Progression_MS!X$4,Problématiques_compétences!$D$3:$D$174,0),17)</f>
        <v>#N/A</v>
      </c>
      <c r="Y22" s="175" t="e">
        <f>INDEX(Problématiques_compétences!$D$3:$AC$174,MATCH(Progression_MS!Y$4,Problématiques_compétences!$D$3:$D$174,0),17)</f>
        <v>#N/A</v>
      </c>
      <c r="Z22" s="175" t="e">
        <f>INDEX(Problématiques_compétences!$D$3:$AC$174,MATCH(Progression_MS!Z$4,Problématiques_compétences!$D$3:$D$174,0),17)</f>
        <v>#N/A</v>
      </c>
      <c r="AA22" s="175" t="e">
        <f>INDEX(Problématiques_compétences!$D$3:$AC$174,MATCH(Progression_MS!AA$4,Problématiques_compétences!$D$3:$D$174,0),17)</f>
        <v>#N/A</v>
      </c>
      <c r="AB22" s="175" t="e">
        <f>INDEX(Problématiques_compétences!$D$3:$AC$174,MATCH(Progression_MS!AB$4,Problématiques_compétences!$D$3:$D$174,0),17)</f>
        <v>#N/A</v>
      </c>
      <c r="AC22" s="175" t="e">
        <f>INDEX(Problématiques_compétences!$D$3:$AC$174,MATCH(Progression_MS!AC$4,Problématiques_compétences!$D$3:$D$174,0),17)</f>
        <v>#N/A</v>
      </c>
      <c r="AD22" s="175" t="e">
        <f>INDEX(Problématiques_compétences!$D$3:$AC$174,MATCH(Progression_MS!AD$4,Problématiques_compétences!$D$3:$D$174,0),17)</f>
        <v>#N/A</v>
      </c>
      <c r="AE22" s="175" t="e">
        <f>INDEX(Problématiques_compétences!$D$3:$AC$174,MATCH(Progression_MS!AE$4,Problématiques_compétences!$D$3:$D$174,0),17)</f>
        <v>#N/A</v>
      </c>
      <c r="AF22" s="175" t="e">
        <f>INDEX(Problématiques_compétences!$D$3:$AC$174,MATCH(Progression_MS!AF$4,Problématiques_compétences!$D$3:$D$174,0),17)</f>
        <v>#N/A</v>
      </c>
      <c r="AG22" s="175" t="e">
        <f>INDEX(Problématiques_compétences!$D$3:$AC$174,MATCH(Progression_MS!AG$4,Problématiques_compétences!$D$3:$D$174,0),17)</f>
        <v>#N/A</v>
      </c>
      <c r="AH22" s="175" t="e">
        <f>INDEX(Problématiques_compétences!$D$3:$AC$174,MATCH(Progression_MS!AH$4,Problématiques_compétences!$D$3:$D$174,0),17)</f>
        <v>#N/A</v>
      </c>
      <c r="AI22" s="175" t="e">
        <f>INDEX(Problématiques_compétences!$D$3:$AC$174,MATCH(Progression_MS!AI$4,Problématiques_compétences!$D$3:$D$174,0),17)</f>
        <v>#N/A</v>
      </c>
    </row>
    <row r="23" spans="1:35" ht="115.2" x14ac:dyDescent="0.3">
      <c r="A23" s="366"/>
      <c r="B23" s="364" t="s">
        <v>185</v>
      </c>
      <c r="C23" s="74" t="str">
        <f>Compétences!C17</f>
        <v>CC1</v>
      </c>
      <c r="D23" s="209" t="str">
        <f>Compétences!D17</f>
        <v>• Compléter une facture, un bon de commande, réaliser un devis en déterminant dans le cadre de situations professionnelles :
     - un prix ;
     - un cout ;
     - une marge ;
     - une taxe ;
     - une réduction commerciale (remise, rabais, ristourne) ;
     - un taux.</v>
      </c>
      <c r="E23" s="210">
        <f t="shared" si="0"/>
        <v>0</v>
      </c>
      <c r="F23" s="175">
        <f>INDEX(Problématiques_compétences!$D$3:$AC$174,MATCH(Progression_MS!F$4,Problématiques_compétences!$D$3:$D$174,0),18)</f>
        <v>0</v>
      </c>
      <c r="G23" s="175">
        <f>INDEX(Problématiques_compétences!$D$3:$AC$174,MATCH(Progression_MS!G$4,Problématiques_compétences!$D$3:$D$174,0),18)</f>
        <v>0</v>
      </c>
      <c r="H23" s="175" t="e">
        <f>INDEX(Problématiques_compétences!$D$3:$AC$174,MATCH(Progression_MS!H$4,Problématiques_compétences!$D$3:$D$174,0),18)</f>
        <v>#N/A</v>
      </c>
      <c r="I23" s="175" t="e">
        <f>INDEX(Problématiques_compétences!$D$3:$AC$174,MATCH(Progression_MS!I$4,Problématiques_compétences!$D$3:$D$174,0),18)</f>
        <v>#N/A</v>
      </c>
      <c r="J23" s="175" t="e">
        <f>INDEX(Problématiques_compétences!$D$3:$AC$174,MATCH(Progression_MS!J$4,Problématiques_compétences!$D$3:$D$174,0),18)</f>
        <v>#N/A</v>
      </c>
      <c r="K23" s="175" t="e">
        <f>INDEX(Problématiques_compétences!$D$3:$AC$174,MATCH(Progression_MS!K$4,Problématiques_compétences!$D$3:$D$174,0),18)</f>
        <v>#N/A</v>
      </c>
      <c r="L23" s="175" t="e">
        <f>INDEX(Problématiques_compétences!$D$3:$AC$174,MATCH(Progression_MS!L$4,Problématiques_compétences!$D$3:$D$174,0),18)</f>
        <v>#N/A</v>
      </c>
      <c r="M23" s="175">
        <f>INDEX(Problématiques_compétences!$D$3:$AC$174,MATCH(Progression_MS!M$4,Problématiques_compétences!$D$3:$D$174,0),18)</f>
        <v>0</v>
      </c>
      <c r="N23" s="175" t="e">
        <f>INDEX(Problématiques_compétences!$D$3:$AC$174,MATCH(Progression_MS!N$4,Problématiques_compétences!$D$3:$D$174,0),18)</f>
        <v>#N/A</v>
      </c>
      <c r="O23" s="175" t="e">
        <f>INDEX(Problématiques_compétences!$D$3:$AC$174,MATCH(Progression_MS!O$4,Problématiques_compétences!$D$3:$D$174,0),18)</f>
        <v>#N/A</v>
      </c>
      <c r="P23" s="175">
        <f>INDEX(Problématiques_compétences!$D$3:$AC$174,MATCH(Progression_MS!P$4,Problématiques_compétences!$D$3:$D$174,0),18)</f>
        <v>0</v>
      </c>
      <c r="Q23" s="175">
        <f>INDEX(Problématiques_compétences!$D$3:$AC$174,MATCH(Progression_MS!Q$4,Problématiques_compétences!$D$3:$D$174,0),18)</f>
        <v>0</v>
      </c>
      <c r="R23" s="175" t="e">
        <f>INDEX(Problématiques_compétences!$D$3:$AC$174,MATCH(Progression_MS!R$4,Problématiques_compétences!$D$3:$D$174,0),18)</f>
        <v>#N/A</v>
      </c>
      <c r="S23" s="175">
        <f>INDEX(Problématiques_compétences!$D$3:$AC$174,MATCH(Progression_MS!S$4,Problématiques_compétences!$D$3:$D$174,0),18)</f>
        <v>0</v>
      </c>
      <c r="T23" s="175" t="e">
        <f>INDEX(Problématiques_compétences!$D$3:$AC$174,MATCH(Progression_MS!T$4,Problématiques_compétences!$D$3:$D$174,0),18)</f>
        <v>#N/A</v>
      </c>
      <c r="U23" s="175" t="e">
        <f>INDEX(Problématiques_compétences!$D$3:$AC$174,MATCH(Progression_MS!U$4,Problématiques_compétences!$D$3:$D$174,0),18)</f>
        <v>#N/A</v>
      </c>
      <c r="V23" s="175" t="e">
        <f>INDEX(Problématiques_compétences!$D$3:$AC$174,MATCH(Progression_MS!V$4,Problématiques_compétences!$D$3:$D$174,0),18)</f>
        <v>#N/A</v>
      </c>
      <c r="W23" s="175" t="e">
        <f>INDEX(Problématiques_compétences!$D$3:$AC$174,MATCH(Progression_MS!W$4,Problématiques_compétences!$D$3:$D$174,0),18)</f>
        <v>#N/A</v>
      </c>
      <c r="X23" s="175" t="e">
        <f>INDEX(Problématiques_compétences!$D$3:$AC$174,MATCH(Progression_MS!X$4,Problématiques_compétences!$D$3:$D$174,0),18)</f>
        <v>#N/A</v>
      </c>
      <c r="Y23" s="175" t="e">
        <f>INDEX(Problématiques_compétences!$D$3:$AC$174,MATCH(Progression_MS!Y$4,Problématiques_compétences!$D$3:$D$174,0),18)</f>
        <v>#N/A</v>
      </c>
      <c r="Z23" s="175" t="e">
        <f>INDEX(Problématiques_compétences!$D$3:$AC$174,MATCH(Progression_MS!Z$4,Problématiques_compétences!$D$3:$D$174,0),18)</f>
        <v>#N/A</v>
      </c>
      <c r="AA23" s="175" t="e">
        <f>INDEX(Problématiques_compétences!$D$3:$AC$174,MATCH(Progression_MS!AA$4,Problématiques_compétences!$D$3:$D$174,0),18)</f>
        <v>#N/A</v>
      </c>
      <c r="AB23" s="175" t="e">
        <f>INDEX(Problématiques_compétences!$D$3:$AC$174,MATCH(Progression_MS!AB$4,Problématiques_compétences!$D$3:$D$174,0),18)</f>
        <v>#N/A</v>
      </c>
      <c r="AC23" s="175" t="e">
        <f>INDEX(Problématiques_compétences!$D$3:$AC$174,MATCH(Progression_MS!AC$4,Problématiques_compétences!$D$3:$D$174,0),18)</f>
        <v>#N/A</v>
      </c>
      <c r="AD23" s="175" t="e">
        <f>INDEX(Problématiques_compétences!$D$3:$AC$174,MATCH(Progression_MS!AD$4,Problématiques_compétences!$D$3:$D$174,0),18)</f>
        <v>#N/A</v>
      </c>
      <c r="AE23" s="175" t="e">
        <f>INDEX(Problématiques_compétences!$D$3:$AC$174,MATCH(Progression_MS!AE$4,Problématiques_compétences!$D$3:$D$174,0),18)</f>
        <v>#N/A</v>
      </c>
      <c r="AF23" s="175" t="e">
        <f>INDEX(Problématiques_compétences!$D$3:$AC$174,MATCH(Progression_MS!AF$4,Problématiques_compétences!$D$3:$D$174,0),18)</f>
        <v>#N/A</v>
      </c>
      <c r="AG23" s="175" t="e">
        <f>INDEX(Problématiques_compétences!$D$3:$AC$174,MATCH(Progression_MS!AG$4,Problématiques_compétences!$D$3:$D$174,0),18)</f>
        <v>#N/A</v>
      </c>
      <c r="AH23" s="175" t="e">
        <f>INDEX(Problématiques_compétences!$D$3:$AC$174,MATCH(Progression_MS!AH$4,Problématiques_compétences!$D$3:$D$174,0),18)</f>
        <v>#N/A</v>
      </c>
      <c r="AI23" s="175" t="e">
        <f>INDEX(Problématiques_compétences!$D$3:$AC$174,MATCH(Progression_MS!AI$4,Problématiques_compétences!$D$3:$D$174,0),18)</f>
        <v>#N/A</v>
      </c>
    </row>
    <row r="24" spans="1:35" ht="100.8" x14ac:dyDescent="0.3">
      <c r="A24" s="366"/>
      <c r="B24" s="364"/>
      <c r="C24" s="74" t="str">
        <f>Compétences!C18</f>
        <v>CC2</v>
      </c>
      <c r="D24" s="209" t="str">
        <f>Compétences!D18</f>
        <v>• Calculer le montant :
     - d’un intérêt simple ;
     - d’une valeur acquise.
• Déterminer graphiquement ou par le calcul :
     - un taux annuel de placement ;
     - la durée de placement (exprimée en jours, quinzaines, mois ou années) ;
     - le montant du capital placé.</v>
      </c>
      <c r="E24" s="210">
        <f t="shared" si="0"/>
        <v>1</v>
      </c>
      <c r="F24" s="175">
        <f>INDEX(Problématiques_compétences!$D$3:$AC$174,MATCH(Progression_MS!F$4,Problématiques_compétences!$D$3:$D$174,0),19)</f>
        <v>0</v>
      </c>
      <c r="G24" s="175" t="str">
        <f>INDEX(Problématiques_compétences!$D$3:$AC$174,MATCH(Progression_MS!G$4,Problématiques_compétences!$D$3:$D$174,0),19)</f>
        <v>x</v>
      </c>
      <c r="H24" s="175" t="e">
        <f>INDEX(Problématiques_compétences!$D$3:$AC$174,MATCH(Progression_MS!H$4,Problématiques_compétences!$D$3:$D$174,0),19)</f>
        <v>#N/A</v>
      </c>
      <c r="I24" s="175" t="e">
        <f>INDEX(Problématiques_compétences!$D$3:$AC$174,MATCH(Progression_MS!I$4,Problématiques_compétences!$D$3:$D$174,0),19)</f>
        <v>#N/A</v>
      </c>
      <c r="J24" s="175" t="e">
        <f>INDEX(Problématiques_compétences!$D$3:$AC$174,MATCH(Progression_MS!J$4,Problématiques_compétences!$D$3:$D$174,0),19)</f>
        <v>#N/A</v>
      </c>
      <c r="K24" s="175" t="e">
        <f>INDEX(Problématiques_compétences!$D$3:$AC$174,MATCH(Progression_MS!K$4,Problématiques_compétences!$D$3:$D$174,0),19)</f>
        <v>#N/A</v>
      </c>
      <c r="L24" s="175" t="e">
        <f>INDEX(Problématiques_compétences!$D$3:$AC$174,MATCH(Progression_MS!L$4,Problématiques_compétences!$D$3:$D$174,0),19)</f>
        <v>#N/A</v>
      </c>
      <c r="M24" s="175">
        <f>INDEX(Problématiques_compétences!$D$3:$AC$174,MATCH(Progression_MS!M$4,Problématiques_compétences!$D$3:$D$174,0),19)</f>
        <v>0</v>
      </c>
      <c r="N24" s="175" t="e">
        <f>INDEX(Problématiques_compétences!$D$3:$AC$174,MATCH(Progression_MS!N$4,Problématiques_compétences!$D$3:$D$174,0),19)</f>
        <v>#N/A</v>
      </c>
      <c r="O24" s="175" t="e">
        <f>INDEX(Problématiques_compétences!$D$3:$AC$174,MATCH(Progression_MS!O$4,Problématiques_compétences!$D$3:$D$174,0),19)</f>
        <v>#N/A</v>
      </c>
      <c r="P24" s="175">
        <f>INDEX(Problématiques_compétences!$D$3:$AC$174,MATCH(Progression_MS!P$4,Problématiques_compétences!$D$3:$D$174,0),19)</f>
        <v>0</v>
      </c>
      <c r="Q24" s="175">
        <f>INDEX(Problématiques_compétences!$D$3:$AC$174,MATCH(Progression_MS!Q$4,Problématiques_compétences!$D$3:$D$174,0),19)</f>
        <v>0</v>
      </c>
      <c r="R24" s="175" t="e">
        <f>INDEX(Problématiques_compétences!$D$3:$AC$174,MATCH(Progression_MS!R$4,Problématiques_compétences!$D$3:$D$174,0),19)</f>
        <v>#N/A</v>
      </c>
      <c r="S24" s="175">
        <f>INDEX(Problématiques_compétences!$D$3:$AC$174,MATCH(Progression_MS!S$4,Problématiques_compétences!$D$3:$D$174,0),19)</f>
        <v>0</v>
      </c>
      <c r="T24" s="175" t="e">
        <f>INDEX(Problématiques_compétences!$D$3:$AC$174,MATCH(Progression_MS!T$4,Problématiques_compétences!$D$3:$D$174,0),19)</f>
        <v>#N/A</v>
      </c>
      <c r="U24" s="175" t="e">
        <f>INDEX(Problématiques_compétences!$D$3:$AC$174,MATCH(Progression_MS!U$4,Problématiques_compétences!$D$3:$D$174,0),19)</f>
        <v>#N/A</v>
      </c>
      <c r="V24" s="175" t="e">
        <f>INDEX(Problématiques_compétences!$D$3:$AC$174,MATCH(Progression_MS!V$4,Problématiques_compétences!$D$3:$D$174,0),19)</f>
        <v>#N/A</v>
      </c>
      <c r="W24" s="175" t="e">
        <f>INDEX(Problématiques_compétences!$D$3:$AC$174,MATCH(Progression_MS!W$4,Problématiques_compétences!$D$3:$D$174,0),19)</f>
        <v>#N/A</v>
      </c>
      <c r="X24" s="175" t="e">
        <f>INDEX(Problématiques_compétences!$D$3:$AC$174,MATCH(Progression_MS!X$4,Problématiques_compétences!$D$3:$D$174,0),19)</f>
        <v>#N/A</v>
      </c>
      <c r="Y24" s="175" t="e">
        <f>INDEX(Problématiques_compétences!$D$3:$AC$174,MATCH(Progression_MS!Y$4,Problématiques_compétences!$D$3:$D$174,0),19)</f>
        <v>#N/A</v>
      </c>
      <c r="Z24" s="175" t="e">
        <f>INDEX(Problématiques_compétences!$D$3:$AC$174,MATCH(Progression_MS!Z$4,Problématiques_compétences!$D$3:$D$174,0),19)</f>
        <v>#N/A</v>
      </c>
      <c r="AA24" s="175" t="e">
        <f>INDEX(Problématiques_compétences!$D$3:$AC$174,MATCH(Progression_MS!AA$4,Problématiques_compétences!$D$3:$D$174,0),19)</f>
        <v>#N/A</v>
      </c>
      <c r="AB24" s="175" t="e">
        <f>INDEX(Problématiques_compétences!$D$3:$AC$174,MATCH(Progression_MS!AB$4,Problématiques_compétences!$D$3:$D$174,0),19)</f>
        <v>#N/A</v>
      </c>
      <c r="AC24" s="175" t="e">
        <f>INDEX(Problématiques_compétences!$D$3:$AC$174,MATCH(Progression_MS!AC$4,Problématiques_compétences!$D$3:$D$174,0),19)</f>
        <v>#N/A</v>
      </c>
      <c r="AD24" s="175" t="e">
        <f>INDEX(Problématiques_compétences!$D$3:$AC$174,MATCH(Progression_MS!AD$4,Problématiques_compétences!$D$3:$D$174,0),19)</f>
        <v>#N/A</v>
      </c>
      <c r="AE24" s="175" t="e">
        <f>INDEX(Problématiques_compétences!$D$3:$AC$174,MATCH(Progression_MS!AE$4,Problématiques_compétences!$D$3:$D$174,0),19)</f>
        <v>#N/A</v>
      </c>
      <c r="AF24" s="175" t="e">
        <f>INDEX(Problématiques_compétences!$D$3:$AC$174,MATCH(Progression_MS!AF$4,Problématiques_compétences!$D$3:$D$174,0),19)</f>
        <v>#N/A</v>
      </c>
      <c r="AG24" s="175" t="e">
        <f>INDEX(Problématiques_compétences!$D$3:$AC$174,MATCH(Progression_MS!AG$4,Problématiques_compétences!$D$3:$D$174,0),19)</f>
        <v>#N/A</v>
      </c>
      <c r="AH24" s="175" t="e">
        <f>INDEX(Problématiques_compétences!$D$3:$AC$174,MATCH(Progression_MS!AH$4,Problématiques_compétences!$D$3:$D$174,0),19)</f>
        <v>#N/A</v>
      </c>
      <c r="AI24" s="175" t="e">
        <f>INDEX(Problématiques_compétences!$D$3:$AC$174,MATCH(Progression_MS!AI$4,Problématiques_compétences!$D$3:$D$174,0),19)</f>
        <v>#N/A</v>
      </c>
    </row>
    <row r="25" spans="1:35" ht="91.5" customHeight="1" x14ac:dyDescent="0.3">
      <c r="A25" s="366" t="s">
        <v>187</v>
      </c>
      <c r="B25" s="364"/>
      <c r="C25" s="74" t="str">
        <f>Compétences!C19</f>
        <v>G1</v>
      </c>
      <c r="D25" s="209"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E25" s="210">
        <f t="shared" si="0"/>
        <v>0</v>
      </c>
      <c r="F25" s="175">
        <f>INDEX(Problématiques_compétences!$D$3:$AC$174,MATCH(Progression_MS!F$4,Problématiques_compétences!$D$3:$D$174,0),20)</f>
        <v>0</v>
      </c>
      <c r="G25" s="175">
        <f>INDEX(Problématiques_compétences!$D$3:$AC$174,MATCH(Progression_MS!G$4,Problématiques_compétences!$D$3:$D$174,0),20)</f>
        <v>0</v>
      </c>
      <c r="H25" s="175" t="e">
        <f>INDEX(Problématiques_compétences!$D$3:$AC$174,MATCH(Progression_MS!H$4,Problématiques_compétences!$D$3:$D$174,0),20)</f>
        <v>#N/A</v>
      </c>
      <c r="I25" s="175" t="e">
        <f>INDEX(Problématiques_compétences!$D$3:$AC$174,MATCH(Progression_MS!I$4,Problématiques_compétences!$D$3:$D$174,0),20)</f>
        <v>#N/A</v>
      </c>
      <c r="J25" s="175" t="e">
        <f>INDEX(Problématiques_compétences!$D$3:$AC$174,MATCH(Progression_MS!J$4,Problématiques_compétences!$D$3:$D$174,0),20)</f>
        <v>#N/A</v>
      </c>
      <c r="K25" s="175" t="e">
        <f>INDEX(Problématiques_compétences!$D$3:$AC$174,MATCH(Progression_MS!K$4,Problématiques_compétences!$D$3:$D$174,0),20)</f>
        <v>#N/A</v>
      </c>
      <c r="L25" s="175" t="e">
        <f>INDEX(Problématiques_compétences!$D$3:$AC$174,MATCH(Progression_MS!L$4,Problématiques_compétences!$D$3:$D$174,0),20)</f>
        <v>#N/A</v>
      </c>
      <c r="M25" s="175">
        <f>INDEX(Problématiques_compétences!$D$3:$AC$174,MATCH(Progression_MS!M$4,Problématiques_compétences!$D$3:$D$174,0),20)</f>
        <v>0</v>
      </c>
      <c r="N25" s="175" t="e">
        <f>INDEX(Problématiques_compétences!$D$3:$AC$174,MATCH(Progression_MS!N$4,Problématiques_compétences!$D$3:$D$174,0),20)</f>
        <v>#N/A</v>
      </c>
      <c r="O25" s="175" t="e">
        <f>INDEX(Problématiques_compétences!$D$3:$AC$174,MATCH(Progression_MS!O$4,Problématiques_compétences!$D$3:$D$174,0),20)</f>
        <v>#N/A</v>
      </c>
      <c r="P25" s="175">
        <f>INDEX(Problématiques_compétences!$D$3:$AC$174,MATCH(Progression_MS!P$4,Problématiques_compétences!$D$3:$D$174,0),20)</f>
        <v>0</v>
      </c>
      <c r="Q25" s="175">
        <f>INDEX(Problématiques_compétences!$D$3:$AC$174,MATCH(Progression_MS!Q$4,Problématiques_compétences!$D$3:$D$174,0),20)</f>
        <v>0</v>
      </c>
      <c r="R25" s="175" t="e">
        <f>INDEX(Problématiques_compétences!$D$3:$AC$174,MATCH(Progression_MS!R$4,Problématiques_compétences!$D$3:$D$174,0),20)</f>
        <v>#N/A</v>
      </c>
      <c r="S25" s="175">
        <f>INDEX(Problématiques_compétences!$D$3:$AC$174,MATCH(Progression_MS!S$4,Problématiques_compétences!$D$3:$D$174,0),20)</f>
        <v>0</v>
      </c>
      <c r="T25" s="175" t="e">
        <f>INDEX(Problématiques_compétences!$D$3:$AC$174,MATCH(Progression_MS!T$4,Problématiques_compétences!$D$3:$D$174,0),20)</f>
        <v>#N/A</v>
      </c>
      <c r="U25" s="175" t="e">
        <f>INDEX(Problématiques_compétences!$D$3:$AC$174,MATCH(Progression_MS!U$4,Problématiques_compétences!$D$3:$D$174,0),20)</f>
        <v>#N/A</v>
      </c>
      <c r="V25" s="175" t="e">
        <f>INDEX(Problématiques_compétences!$D$3:$AC$174,MATCH(Progression_MS!V$4,Problématiques_compétences!$D$3:$D$174,0),20)</f>
        <v>#N/A</v>
      </c>
      <c r="W25" s="175" t="e">
        <f>INDEX(Problématiques_compétences!$D$3:$AC$174,MATCH(Progression_MS!W$4,Problématiques_compétences!$D$3:$D$174,0),20)</f>
        <v>#N/A</v>
      </c>
      <c r="X25" s="175" t="e">
        <f>INDEX(Problématiques_compétences!$D$3:$AC$174,MATCH(Progression_MS!X$4,Problématiques_compétences!$D$3:$D$174,0),20)</f>
        <v>#N/A</v>
      </c>
      <c r="Y25" s="175" t="e">
        <f>INDEX(Problématiques_compétences!$D$3:$AC$174,MATCH(Progression_MS!Y$4,Problématiques_compétences!$D$3:$D$174,0),20)</f>
        <v>#N/A</v>
      </c>
      <c r="Z25" s="175" t="e">
        <f>INDEX(Problématiques_compétences!$D$3:$AC$174,MATCH(Progression_MS!Z$4,Problématiques_compétences!$D$3:$D$174,0),20)</f>
        <v>#N/A</v>
      </c>
      <c r="AA25" s="175" t="e">
        <f>INDEX(Problématiques_compétences!$D$3:$AC$174,MATCH(Progression_MS!AA$4,Problématiques_compétences!$D$3:$D$174,0),20)</f>
        <v>#N/A</v>
      </c>
      <c r="AB25" s="175" t="e">
        <f>INDEX(Problématiques_compétences!$D$3:$AC$174,MATCH(Progression_MS!AB$4,Problématiques_compétences!$D$3:$D$174,0),20)</f>
        <v>#N/A</v>
      </c>
      <c r="AC25" s="175" t="e">
        <f>INDEX(Problématiques_compétences!$D$3:$AC$174,MATCH(Progression_MS!AC$4,Problématiques_compétences!$D$3:$D$174,0),20)</f>
        <v>#N/A</v>
      </c>
      <c r="AD25" s="175" t="e">
        <f>INDEX(Problématiques_compétences!$D$3:$AC$174,MATCH(Progression_MS!AD$4,Problématiques_compétences!$D$3:$D$174,0),20)</f>
        <v>#N/A</v>
      </c>
      <c r="AE25" s="175" t="e">
        <f>INDEX(Problématiques_compétences!$D$3:$AC$174,MATCH(Progression_MS!AE$4,Problématiques_compétences!$D$3:$D$174,0),20)</f>
        <v>#N/A</v>
      </c>
      <c r="AF25" s="175" t="e">
        <f>INDEX(Problématiques_compétences!$D$3:$AC$174,MATCH(Progression_MS!AF$4,Problématiques_compétences!$D$3:$D$174,0),20)</f>
        <v>#N/A</v>
      </c>
      <c r="AG25" s="175" t="e">
        <f>INDEX(Problématiques_compétences!$D$3:$AC$174,MATCH(Progression_MS!AG$4,Problématiques_compétences!$D$3:$D$174,0),20)</f>
        <v>#N/A</v>
      </c>
      <c r="AH25" s="175" t="e">
        <f>INDEX(Problématiques_compétences!$D$3:$AC$174,MATCH(Progression_MS!AH$4,Problématiques_compétences!$D$3:$D$174,0),20)</f>
        <v>#N/A</v>
      </c>
      <c r="AI25" s="175" t="e">
        <f>INDEX(Problématiques_compétences!$D$3:$AC$174,MATCH(Progression_MS!AI$4,Problématiques_compétences!$D$3:$D$174,0),20)</f>
        <v>#N/A</v>
      </c>
    </row>
    <row r="26" spans="1:35" ht="57.75" customHeight="1" x14ac:dyDescent="0.3">
      <c r="A26" s="366"/>
      <c r="B26" s="364"/>
      <c r="C26" s="74" t="str">
        <f>Compétences!C20</f>
        <v>G2</v>
      </c>
      <c r="D26" s="209" t="str">
        <f>Compétences!D20</f>
        <v>• Déterminer les effets d’un agrandissement ou d’une réduction sur les longueurs, les aires et les volumes.</v>
      </c>
      <c r="E26" s="210">
        <f t="shared" si="0"/>
        <v>1</v>
      </c>
      <c r="F26" s="175">
        <f>INDEX(Problématiques_compétences!$D$3:$AC$174,MATCH(Progression_MS!F$4,Problématiques_compétences!$D$3:$D$174,0),21)</f>
        <v>0</v>
      </c>
      <c r="G26" s="175">
        <f>INDEX(Problématiques_compétences!$D$3:$AC$174,MATCH(Progression_MS!G$4,Problématiques_compétences!$D$3:$D$174,0),21)</f>
        <v>0</v>
      </c>
      <c r="H26" s="175" t="e">
        <f>INDEX(Problématiques_compétences!$D$3:$AC$174,MATCH(Progression_MS!H$4,Problématiques_compétences!$D$3:$D$174,0),21)</f>
        <v>#N/A</v>
      </c>
      <c r="I26" s="175" t="e">
        <f>INDEX(Problématiques_compétences!$D$3:$AC$174,MATCH(Progression_MS!I$4,Problématiques_compétences!$D$3:$D$174,0),21)</f>
        <v>#N/A</v>
      </c>
      <c r="J26" s="175" t="e">
        <f>INDEX(Problématiques_compétences!$D$3:$AC$174,MATCH(Progression_MS!J$4,Problématiques_compétences!$D$3:$D$174,0),21)</f>
        <v>#N/A</v>
      </c>
      <c r="K26" s="175" t="e">
        <f>INDEX(Problématiques_compétences!$D$3:$AC$174,MATCH(Progression_MS!K$4,Problématiques_compétences!$D$3:$D$174,0),21)</f>
        <v>#N/A</v>
      </c>
      <c r="L26" s="175" t="e">
        <f>INDEX(Problématiques_compétences!$D$3:$AC$174,MATCH(Progression_MS!L$4,Problématiques_compétences!$D$3:$D$174,0),21)</f>
        <v>#N/A</v>
      </c>
      <c r="M26" s="175" t="str">
        <f>INDEX(Problématiques_compétences!$D$3:$AC$174,MATCH(Progression_MS!M$4,Problématiques_compétences!$D$3:$D$174,0),21)</f>
        <v>x</v>
      </c>
      <c r="N26" s="175" t="e">
        <f>INDEX(Problématiques_compétences!$D$3:$AC$174,MATCH(Progression_MS!N$4,Problématiques_compétences!$D$3:$D$174,0),21)</f>
        <v>#N/A</v>
      </c>
      <c r="O26" s="175" t="e">
        <f>INDEX(Problématiques_compétences!$D$3:$AC$174,MATCH(Progression_MS!O$4,Problématiques_compétences!$D$3:$D$174,0),21)</f>
        <v>#N/A</v>
      </c>
      <c r="P26" s="175">
        <f>INDEX(Problématiques_compétences!$D$3:$AC$174,MATCH(Progression_MS!P$4,Problématiques_compétences!$D$3:$D$174,0),21)</f>
        <v>0</v>
      </c>
      <c r="Q26" s="175">
        <f>INDEX(Problématiques_compétences!$D$3:$AC$174,MATCH(Progression_MS!Q$4,Problématiques_compétences!$D$3:$D$174,0),21)</f>
        <v>0</v>
      </c>
      <c r="R26" s="175" t="e">
        <f>INDEX(Problématiques_compétences!$D$3:$AC$174,MATCH(Progression_MS!R$4,Problématiques_compétences!$D$3:$D$174,0),21)</f>
        <v>#N/A</v>
      </c>
      <c r="S26" s="175">
        <f>INDEX(Problématiques_compétences!$D$3:$AC$174,MATCH(Progression_MS!S$4,Problématiques_compétences!$D$3:$D$174,0),21)</f>
        <v>0</v>
      </c>
      <c r="T26" s="175" t="e">
        <f>INDEX(Problématiques_compétences!$D$3:$AC$174,MATCH(Progression_MS!T$4,Problématiques_compétences!$D$3:$D$174,0),21)</f>
        <v>#N/A</v>
      </c>
      <c r="U26" s="175" t="e">
        <f>INDEX(Problématiques_compétences!$D$3:$AC$174,MATCH(Progression_MS!U$4,Problématiques_compétences!$D$3:$D$174,0),21)</f>
        <v>#N/A</v>
      </c>
      <c r="V26" s="175" t="e">
        <f>INDEX(Problématiques_compétences!$D$3:$AC$174,MATCH(Progression_MS!V$4,Problématiques_compétences!$D$3:$D$174,0),21)</f>
        <v>#N/A</v>
      </c>
      <c r="W26" s="175" t="e">
        <f>INDEX(Problématiques_compétences!$D$3:$AC$174,MATCH(Progression_MS!W$4,Problématiques_compétences!$D$3:$D$174,0),21)</f>
        <v>#N/A</v>
      </c>
      <c r="X26" s="175" t="e">
        <f>INDEX(Problématiques_compétences!$D$3:$AC$174,MATCH(Progression_MS!X$4,Problématiques_compétences!$D$3:$D$174,0),21)</f>
        <v>#N/A</v>
      </c>
      <c r="Y26" s="175" t="e">
        <f>INDEX(Problématiques_compétences!$D$3:$AC$174,MATCH(Progression_MS!Y$4,Problématiques_compétences!$D$3:$D$174,0),21)</f>
        <v>#N/A</v>
      </c>
      <c r="Z26" s="175" t="e">
        <f>INDEX(Problématiques_compétences!$D$3:$AC$174,MATCH(Progression_MS!Z$4,Problématiques_compétences!$D$3:$D$174,0),21)</f>
        <v>#N/A</v>
      </c>
      <c r="AA26" s="175" t="e">
        <f>INDEX(Problématiques_compétences!$D$3:$AC$174,MATCH(Progression_MS!AA$4,Problématiques_compétences!$D$3:$D$174,0),21)</f>
        <v>#N/A</v>
      </c>
      <c r="AB26" s="175" t="e">
        <f>INDEX(Problématiques_compétences!$D$3:$AC$174,MATCH(Progression_MS!AB$4,Problématiques_compétences!$D$3:$D$174,0),21)</f>
        <v>#N/A</v>
      </c>
      <c r="AC26" s="175" t="e">
        <f>INDEX(Problématiques_compétences!$D$3:$AC$174,MATCH(Progression_MS!AC$4,Problématiques_compétences!$D$3:$D$174,0),21)</f>
        <v>#N/A</v>
      </c>
      <c r="AD26" s="175" t="e">
        <f>INDEX(Problématiques_compétences!$D$3:$AC$174,MATCH(Progression_MS!AD$4,Problématiques_compétences!$D$3:$D$174,0),21)</f>
        <v>#N/A</v>
      </c>
      <c r="AE26" s="175" t="e">
        <f>INDEX(Problématiques_compétences!$D$3:$AC$174,MATCH(Progression_MS!AE$4,Problématiques_compétences!$D$3:$D$174,0),21)</f>
        <v>#N/A</v>
      </c>
      <c r="AF26" s="175" t="e">
        <f>INDEX(Problématiques_compétences!$D$3:$AC$174,MATCH(Progression_MS!AF$4,Problématiques_compétences!$D$3:$D$174,0),21)</f>
        <v>#N/A</v>
      </c>
      <c r="AG26" s="175" t="e">
        <f>INDEX(Problématiques_compétences!$D$3:$AC$174,MATCH(Progression_MS!AG$4,Problématiques_compétences!$D$3:$D$174,0),21)</f>
        <v>#N/A</v>
      </c>
      <c r="AH26" s="175" t="e">
        <f>INDEX(Problématiques_compétences!$D$3:$AC$174,MATCH(Progression_MS!AH$4,Problématiques_compétences!$D$3:$D$174,0),21)</f>
        <v>#N/A</v>
      </c>
      <c r="AI26" s="175" t="e">
        <f>INDEX(Problématiques_compétences!$D$3:$AC$174,MATCH(Progression_MS!AI$4,Problématiques_compétences!$D$3:$D$174,0),21)</f>
        <v>#N/A</v>
      </c>
    </row>
    <row r="27" spans="1:35" ht="28.8" x14ac:dyDescent="0.3">
      <c r="A27" s="357" t="s">
        <v>307</v>
      </c>
      <c r="B27" s="367"/>
      <c r="C27" s="221" t="s">
        <v>294</v>
      </c>
      <c r="D27" s="209" t="str">
        <f>Compétences!D21</f>
        <v>• Analyser un problème.
• Décomposer un problème en sous-problèmes.</v>
      </c>
      <c r="E27" s="210">
        <f t="shared" ref="E27:E31" si="1">COUNTIF(F27:AI27,"x")</f>
        <v>1</v>
      </c>
      <c r="F27" s="175">
        <f>INDEX(Problématiques_compétences!$D$3:$AC$174,MATCH(Progression_MS!F$4,Problématiques_compétences!$D$3:$D$174,0),22)</f>
        <v>0</v>
      </c>
      <c r="G27" s="175">
        <f>INDEX(Problématiques_compétences!$D$3:$AC$174,MATCH(Progression_MS!G$4,Problématiques_compétences!$D$3:$D$174,0),22)</f>
        <v>0</v>
      </c>
      <c r="H27" s="175" t="e">
        <f>INDEX(Problématiques_compétences!$D$3:$AC$174,MATCH(Progression_MS!H$4,Problématiques_compétences!$D$3:$D$174,0),22)</f>
        <v>#N/A</v>
      </c>
      <c r="I27" s="175" t="e">
        <f>INDEX(Problématiques_compétences!$D$3:$AC$174,MATCH(Progression_MS!I$4,Problématiques_compétences!$D$3:$D$174,0),22)</f>
        <v>#N/A</v>
      </c>
      <c r="J27" s="175" t="e">
        <f>INDEX(Problématiques_compétences!$D$3:$AC$174,MATCH(Progression_MS!J$4,Problématiques_compétences!$D$3:$D$174,0),22)</f>
        <v>#N/A</v>
      </c>
      <c r="K27" s="175" t="e">
        <f>INDEX(Problématiques_compétences!$D$3:$AC$174,MATCH(Progression_MS!K$4,Problématiques_compétences!$D$3:$D$174,0),22)</f>
        <v>#N/A</v>
      </c>
      <c r="L27" s="175" t="e">
        <f>INDEX(Problématiques_compétences!$D$3:$AC$174,MATCH(Progression_MS!L$4,Problématiques_compétences!$D$3:$D$174,0),22)</f>
        <v>#N/A</v>
      </c>
      <c r="M27" s="175">
        <f>INDEX(Problématiques_compétences!$D$3:$AC$174,MATCH(Progression_MS!M$4,Problématiques_compétences!$D$3:$D$174,0),22)</f>
        <v>0</v>
      </c>
      <c r="N27" s="175" t="e">
        <f>INDEX(Problématiques_compétences!$D$3:$AC$174,MATCH(Progression_MS!N$4,Problématiques_compétences!$D$3:$D$174,0),22)</f>
        <v>#N/A</v>
      </c>
      <c r="O27" s="175" t="e">
        <f>INDEX(Problématiques_compétences!$D$3:$AC$174,MATCH(Progression_MS!O$4,Problématiques_compétences!$D$3:$D$174,0),22)</f>
        <v>#N/A</v>
      </c>
      <c r="P27" s="175" t="str">
        <f>INDEX(Problématiques_compétences!$D$3:$AC$174,MATCH(Progression_MS!P$4,Problématiques_compétences!$D$3:$D$174,0),22)</f>
        <v>x</v>
      </c>
      <c r="Q27" s="175">
        <f>INDEX(Problématiques_compétences!$D$3:$AC$174,MATCH(Progression_MS!Q$4,Problématiques_compétences!$D$3:$D$174,0),22)</f>
        <v>0</v>
      </c>
      <c r="R27" s="175" t="e">
        <f>INDEX(Problématiques_compétences!$D$3:$AC$174,MATCH(Progression_MS!R$4,Problématiques_compétences!$D$3:$D$174,0),22)</f>
        <v>#N/A</v>
      </c>
      <c r="S27" s="175">
        <f>INDEX(Problématiques_compétences!$D$3:$AC$174,MATCH(Progression_MS!S$4,Problématiques_compétences!$D$3:$D$174,0),22)</f>
        <v>0</v>
      </c>
      <c r="T27" s="175" t="e">
        <f>INDEX(Problématiques_compétences!$D$3:$AC$174,MATCH(Progression_MS!T$4,Problématiques_compétences!$D$3:$D$174,0),22)</f>
        <v>#N/A</v>
      </c>
      <c r="U27" s="175" t="e">
        <f>INDEX(Problématiques_compétences!$D$3:$AC$174,MATCH(Progression_MS!U$4,Problématiques_compétences!$D$3:$D$174,0),22)</f>
        <v>#N/A</v>
      </c>
      <c r="V27" s="175" t="e">
        <f>INDEX(Problématiques_compétences!$D$3:$AC$174,MATCH(Progression_MS!V$4,Problématiques_compétences!$D$3:$D$174,0),22)</f>
        <v>#N/A</v>
      </c>
      <c r="W27" s="175" t="e">
        <f>INDEX(Problématiques_compétences!$D$3:$AC$174,MATCH(Progression_MS!W$4,Problématiques_compétences!$D$3:$D$174,0),22)</f>
        <v>#N/A</v>
      </c>
      <c r="X27" s="175" t="e">
        <f>INDEX(Problématiques_compétences!$D$3:$AC$174,MATCH(Progression_MS!X$4,Problématiques_compétences!$D$3:$D$174,0),22)</f>
        <v>#N/A</v>
      </c>
      <c r="Y27" s="175" t="e">
        <f>INDEX(Problématiques_compétences!$D$3:$AC$174,MATCH(Progression_MS!Y$4,Problématiques_compétences!$D$3:$D$174,0),22)</f>
        <v>#N/A</v>
      </c>
      <c r="Z27" s="175" t="e">
        <f>INDEX(Problématiques_compétences!$D$3:$AC$174,MATCH(Progression_MS!Z$4,Problématiques_compétences!$D$3:$D$174,0),22)</f>
        <v>#N/A</v>
      </c>
      <c r="AA27" s="175" t="e">
        <f>INDEX(Problématiques_compétences!$D$3:$AC$174,MATCH(Progression_MS!AA$4,Problématiques_compétences!$D$3:$D$174,0),22)</f>
        <v>#N/A</v>
      </c>
      <c r="AB27" s="175" t="e">
        <f>INDEX(Problématiques_compétences!$D$3:$AC$174,MATCH(Progression_MS!AB$4,Problématiques_compétences!$D$3:$D$174,0),22)</f>
        <v>#N/A</v>
      </c>
      <c r="AC27" s="175" t="e">
        <f>INDEX(Problématiques_compétences!$D$3:$AC$174,MATCH(Progression_MS!AC$4,Problématiques_compétences!$D$3:$D$174,0),22)</f>
        <v>#N/A</v>
      </c>
      <c r="AD27" s="175" t="e">
        <f>INDEX(Problématiques_compétences!$D$3:$AC$174,MATCH(Progression_MS!AD$4,Problématiques_compétences!$D$3:$D$174,0),22)</f>
        <v>#N/A</v>
      </c>
      <c r="AE27" s="175" t="e">
        <f>INDEX(Problématiques_compétences!$D$3:$AC$174,MATCH(Progression_MS!AE$4,Problématiques_compétences!$D$3:$D$174,0),22)</f>
        <v>#N/A</v>
      </c>
      <c r="AF27" s="175" t="e">
        <f>INDEX(Problématiques_compétences!$D$3:$AC$174,MATCH(Progression_MS!AF$4,Problématiques_compétences!$D$3:$D$174,0),22)</f>
        <v>#N/A</v>
      </c>
      <c r="AG27" s="175" t="e">
        <f>INDEX(Problématiques_compétences!$D$3:$AC$174,MATCH(Progression_MS!AG$4,Problématiques_compétences!$D$3:$D$174,0),22)</f>
        <v>#N/A</v>
      </c>
      <c r="AH27" s="175" t="e">
        <f>INDEX(Problématiques_compétences!$D$3:$AC$174,MATCH(Progression_MS!AH$4,Problématiques_compétences!$D$3:$D$174,0),22)</f>
        <v>#N/A</v>
      </c>
      <c r="AI27" s="175" t="e">
        <f>INDEX(Problématiques_compétences!$D$3:$AC$174,MATCH(Progression_MS!AI$4,Problématiques_compétences!$D$3:$D$174,0),22)</f>
        <v>#N/A</v>
      </c>
    </row>
    <row r="28" spans="1:35" ht="28.8" x14ac:dyDescent="0.3">
      <c r="A28" s="358"/>
      <c r="B28" s="367"/>
      <c r="C28" s="221" t="s">
        <v>302</v>
      </c>
      <c r="D28" s="209" t="str">
        <f>Compétences!D22</f>
        <v>• Repérer les enchainements logiques et les traduire en instructions conditionnelles et en boucles.</v>
      </c>
      <c r="E28" s="210">
        <f t="shared" si="1"/>
        <v>0</v>
      </c>
      <c r="F28" s="175">
        <f>INDEX(Problématiques_compétences!$D$3:$AC$174,MATCH(Progression_MS!F$4,Problématiques_compétences!$D$3:$D$174,0),23)</f>
        <v>0</v>
      </c>
      <c r="G28" s="175">
        <f>INDEX(Problématiques_compétences!$D$3:$AC$174,MATCH(Progression_MS!G$4,Problématiques_compétences!$D$3:$D$174,0),23)</f>
        <v>0</v>
      </c>
      <c r="H28" s="175" t="e">
        <f>INDEX(Problématiques_compétences!$D$3:$AC$174,MATCH(Progression_MS!H$4,Problématiques_compétences!$D$3:$D$174,0),23)</f>
        <v>#N/A</v>
      </c>
      <c r="I28" s="175" t="e">
        <f>INDEX(Problématiques_compétences!$D$3:$AC$174,MATCH(Progression_MS!I$4,Problématiques_compétences!$D$3:$D$174,0),23)</f>
        <v>#N/A</v>
      </c>
      <c r="J28" s="175" t="e">
        <f>INDEX(Problématiques_compétences!$D$3:$AC$174,MATCH(Progression_MS!J$4,Problématiques_compétences!$D$3:$D$174,0),23)</f>
        <v>#N/A</v>
      </c>
      <c r="K28" s="175" t="e">
        <f>INDEX(Problématiques_compétences!$D$3:$AC$174,MATCH(Progression_MS!K$4,Problématiques_compétences!$D$3:$D$174,0),23)</f>
        <v>#N/A</v>
      </c>
      <c r="L28" s="175" t="e">
        <f>INDEX(Problématiques_compétences!$D$3:$AC$174,MATCH(Progression_MS!L$4,Problématiques_compétences!$D$3:$D$174,0),23)</f>
        <v>#N/A</v>
      </c>
      <c r="M28" s="175">
        <f>INDEX(Problématiques_compétences!$D$3:$AC$174,MATCH(Progression_MS!M$4,Problématiques_compétences!$D$3:$D$174,0),23)</f>
        <v>0</v>
      </c>
      <c r="N28" s="175" t="e">
        <f>INDEX(Problématiques_compétences!$D$3:$AC$174,MATCH(Progression_MS!N$4,Problématiques_compétences!$D$3:$D$174,0),23)</f>
        <v>#N/A</v>
      </c>
      <c r="O28" s="175" t="e">
        <f>INDEX(Problématiques_compétences!$D$3:$AC$174,MATCH(Progression_MS!O$4,Problématiques_compétences!$D$3:$D$174,0),23)</f>
        <v>#N/A</v>
      </c>
      <c r="P28" s="175">
        <f>INDEX(Problématiques_compétences!$D$3:$AC$174,MATCH(Progression_MS!P$4,Problématiques_compétences!$D$3:$D$174,0),23)</f>
        <v>0</v>
      </c>
      <c r="Q28" s="175">
        <f>INDEX(Problématiques_compétences!$D$3:$AC$174,MATCH(Progression_MS!Q$4,Problématiques_compétences!$D$3:$D$174,0),23)</f>
        <v>0</v>
      </c>
      <c r="R28" s="175" t="e">
        <f>INDEX(Problématiques_compétences!$D$3:$AC$174,MATCH(Progression_MS!R$4,Problématiques_compétences!$D$3:$D$174,0),23)</f>
        <v>#N/A</v>
      </c>
      <c r="S28" s="175">
        <f>INDEX(Problématiques_compétences!$D$3:$AC$174,MATCH(Progression_MS!S$4,Problématiques_compétences!$D$3:$D$174,0),23)</f>
        <v>0</v>
      </c>
      <c r="T28" s="175" t="e">
        <f>INDEX(Problématiques_compétences!$D$3:$AC$174,MATCH(Progression_MS!T$4,Problématiques_compétences!$D$3:$D$174,0),23)</f>
        <v>#N/A</v>
      </c>
      <c r="U28" s="175" t="e">
        <f>INDEX(Problématiques_compétences!$D$3:$AC$174,MATCH(Progression_MS!U$4,Problématiques_compétences!$D$3:$D$174,0),23)</f>
        <v>#N/A</v>
      </c>
      <c r="V28" s="175" t="e">
        <f>INDEX(Problématiques_compétences!$D$3:$AC$174,MATCH(Progression_MS!V$4,Problématiques_compétences!$D$3:$D$174,0),23)</f>
        <v>#N/A</v>
      </c>
      <c r="W28" s="175" t="e">
        <f>INDEX(Problématiques_compétences!$D$3:$AC$174,MATCH(Progression_MS!W$4,Problématiques_compétences!$D$3:$D$174,0),23)</f>
        <v>#N/A</v>
      </c>
      <c r="X28" s="175" t="e">
        <f>INDEX(Problématiques_compétences!$D$3:$AC$174,MATCH(Progression_MS!X$4,Problématiques_compétences!$D$3:$D$174,0),23)</f>
        <v>#N/A</v>
      </c>
      <c r="Y28" s="175" t="e">
        <f>INDEX(Problématiques_compétences!$D$3:$AC$174,MATCH(Progression_MS!Y$4,Problématiques_compétences!$D$3:$D$174,0),23)</f>
        <v>#N/A</v>
      </c>
      <c r="Z28" s="175" t="e">
        <f>INDEX(Problématiques_compétences!$D$3:$AC$174,MATCH(Progression_MS!Z$4,Problématiques_compétences!$D$3:$D$174,0),23)</f>
        <v>#N/A</v>
      </c>
      <c r="AA28" s="175" t="e">
        <f>INDEX(Problématiques_compétences!$D$3:$AC$174,MATCH(Progression_MS!AA$4,Problématiques_compétences!$D$3:$D$174,0),23)</f>
        <v>#N/A</v>
      </c>
      <c r="AB28" s="175" t="e">
        <f>INDEX(Problématiques_compétences!$D$3:$AC$174,MATCH(Progression_MS!AB$4,Problématiques_compétences!$D$3:$D$174,0),23)</f>
        <v>#N/A</v>
      </c>
      <c r="AC28" s="175" t="e">
        <f>INDEX(Problématiques_compétences!$D$3:$AC$174,MATCH(Progression_MS!AC$4,Problématiques_compétences!$D$3:$D$174,0),23)</f>
        <v>#N/A</v>
      </c>
      <c r="AD28" s="175" t="e">
        <f>INDEX(Problématiques_compétences!$D$3:$AC$174,MATCH(Progression_MS!AD$4,Problématiques_compétences!$D$3:$D$174,0),23)</f>
        <v>#N/A</v>
      </c>
      <c r="AE28" s="175" t="e">
        <f>INDEX(Problématiques_compétences!$D$3:$AC$174,MATCH(Progression_MS!AE$4,Problématiques_compétences!$D$3:$D$174,0),23)</f>
        <v>#N/A</v>
      </c>
      <c r="AF28" s="175" t="e">
        <f>INDEX(Problématiques_compétences!$D$3:$AC$174,MATCH(Progression_MS!AF$4,Problématiques_compétences!$D$3:$D$174,0),23)</f>
        <v>#N/A</v>
      </c>
      <c r="AG28" s="175" t="e">
        <f>INDEX(Problématiques_compétences!$D$3:$AC$174,MATCH(Progression_MS!AG$4,Problématiques_compétences!$D$3:$D$174,0),23)</f>
        <v>#N/A</v>
      </c>
      <c r="AH28" s="175" t="e">
        <f>INDEX(Problématiques_compétences!$D$3:$AC$174,MATCH(Progression_MS!AH$4,Problématiques_compétences!$D$3:$D$174,0),23)</f>
        <v>#N/A</v>
      </c>
      <c r="AI28" s="175" t="e">
        <f>INDEX(Problématiques_compétences!$D$3:$AC$174,MATCH(Progression_MS!AI$4,Problématiques_compétences!$D$3:$D$174,0),23)</f>
        <v>#N/A</v>
      </c>
    </row>
    <row r="29" spans="1:35" ht="28.8" x14ac:dyDescent="0.3">
      <c r="A29" s="358"/>
      <c r="B29" s="367"/>
      <c r="C29" s="221" t="s">
        <v>303</v>
      </c>
      <c r="D29" s="209" t="str">
        <f>Compétences!D23</f>
        <v>• Choisir ou reconnaitre le type d’une variable.
• Réaliser un calcul à l’aide d’une ou de plusieurs variables.</v>
      </c>
      <c r="E29" s="210">
        <f t="shared" si="1"/>
        <v>1</v>
      </c>
      <c r="F29" s="175">
        <f>INDEX(Problématiques_compétences!$D$3:$AC$174,MATCH(Progression_MS!F$4,Problématiques_compétences!$D$3:$D$174,0),24)</f>
        <v>0</v>
      </c>
      <c r="G29" s="175">
        <f>INDEX(Problématiques_compétences!$D$3:$AC$174,MATCH(Progression_MS!G$4,Problématiques_compétences!$D$3:$D$174,0),24)</f>
        <v>0</v>
      </c>
      <c r="H29" s="175" t="e">
        <f>INDEX(Problématiques_compétences!$D$3:$AC$174,MATCH(Progression_MS!H$4,Problématiques_compétences!$D$3:$D$174,0),24)</f>
        <v>#N/A</v>
      </c>
      <c r="I29" s="175" t="e">
        <f>INDEX(Problématiques_compétences!$D$3:$AC$174,MATCH(Progression_MS!I$4,Problématiques_compétences!$D$3:$D$174,0),24)</f>
        <v>#N/A</v>
      </c>
      <c r="J29" s="175" t="e">
        <f>INDEX(Problématiques_compétences!$D$3:$AC$174,MATCH(Progression_MS!J$4,Problématiques_compétences!$D$3:$D$174,0),24)</f>
        <v>#N/A</v>
      </c>
      <c r="K29" s="175" t="e">
        <f>INDEX(Problématiques_compétences!$D$3:$AC$174,MATCH(Progression_MS!K$4,Problématiques_compétences!$D$3:$D$174,0),24)</f>
        <v>#N/A</v>
      </c>
      <c r="L29" s="175" t="e">
        <f>INDEX(Problématiques_compétences!$D$3:$AC$174,MATCH(Progression_MS!L$4,Problématiques_compétences!$D$3:$D$174,0),24)</f>
        <v>#N/A</v>
      </c>
      <c r="M29" s="175">
        <f>INDEX(Problématiques_compétences!$D$3:$AC$174,MATCH(Progression_MS!M$4,Problématiques_compétences!$D$3:$D$174,0),24)</f>
        <v>0</v>
      </c>
      <c r="N29" s="175" t="e">
        <f>INDEX(Problématiques_compétences!$D$3:$AC$174,MATCH(Progression_MS!N$4,Problématiques_compétences!$D$3:$D$174,0),24)</f>
        <v>#N/A</v>
      </c>
      <c r="O29" s="175" t="e">
        <f>INDEX(Problématiques_compétences!$D$3:$AC$174,MATCH(Progression_MS!O$4,Problématiques_compétences!$D$3:$D$174,0),24)</f>
        <v>#N/A</v>
      </c>
      <c r="P29" s="175" t="str">
        <f>INDEX(Problématiques_compétences!$D$3:$AC$174,MATCH(Progression_MS!P$4,Problématiques_compétences!$D$3:$D$174,0),24)</f>
        <v>x</v>
      </c>
      <c r="Q29" s="175">
        <f>INDEX(Problématiques_compétences!$D$3:$AC$174,MATCH(Progression_MS!Q$4,Problématiques_compétences!$D$3:$D$174,0),24)</f>
        <v>0</v>
      </c>
      <c r="R29" s="175" t="e">
        <f>INDEX(Problématiques_compétences!$D$3:$AC$174,MATCH(Progression_MS!R$4,Problématiques_compétences!$D$3:$D$174,0),24)</f>
        <v>#N/A</v>
      </c>
      <c r="S29" s="175">
        <f>INDEX(Problématiques_compétences!$D$3:$AC$174,MATCH(Progression_MS!S$4,Problématiques_compétences!$D$3:$D$174,0),24)</f>
        <v>0</v>
      </c>
      <c r="T29" s="175" t="e">
        <f>INDEX(Problématiques_compétences!$D$3:$AC$174,MATCH(Progression_MS!T$4,Problématiques_compétences!$D$3:$D$174,0),24)</f>
        <v>#N/A</v>
      </c>
      <c r="U29" s="175" t="e">
        <f>INDEX(Problématiques_compétences!$D$3:$AC$174,MATCH(Progression_MS!U$4,Problématiques_compétences!$D$3:$D$174,0),24)</f>
        <v>#N/A</v>
      </c>
      <c r="V29" s="175" t="e">
        <f>INDEX(Problématiques_compétences!$D$3:$AC$174,MATCH(Progression_MS!V$4,Problématiques_compétences!$D$3:$D$174,0),24)</f>
        <v>#N/A</v>
      </c>
      <c r="W29" s="175" t="e">
        <f>INDEX(Problématiques_compétences!$D$3:$AC$174,MATCH(Progression_MS!W$4,Problématiques_compétences!$D$3:$D$174,0),24)</f>
        <v>#N/A</v>
      </c>
      <c r="X29" s="175" t="e">
        <f>INDEX(Problématiques_compétences!$D$3:$AC$174,MATCH(Progression_MS!X$4,Problématiques_compétences!$D$3:$D$174,0),24)</f>
        <v>#N/A</v>
      </c>
      <c r="Y29" s="175" t="e">
        <f>INDEX(Problématiques_compétences!$D$3:$AC$174,MATCH(Progression_MS!Y$4,Problématiques_compétences!$D$3:$D$174,0),24)</f>
        <v>#N/A</v>
      </c>
      <c r="Z29" s="175" t="e">
        <f>INDEX(Problématiques_compétences!$D$3:$AC$174,MATCH(Progression_MS!Z$4,Problématiques_compétences!$D$3:$D$174,0),24)</f>
        <v>#N/A</v>
      </c>
      <c r="AA29" s="175" t="e">
        <f>INDEX(Problématiques_compétences!$D$3:$AC$174,MATCH(Progression_MS!AA$4,Problématiques_compétences!$D$3:$D$174,0),24)</f>
        <v>#N/A</v>
      </c>
      <c r="AB29" s="175" t="e">
        <f>INDEX(Problématiques_compétences!$D$3:$AC$174,MATCH(Progression_MS!AB$4,Problématiques_compétences!$D$3:$D$174,0),24)</f>
        <v>#N/A</v>
      </c>
      <c r="AC29" s="175" t="e">
        <f>INDEX(Problématiques_compétences!$D$3:$AC$174,MATCH(Progression_MS!AC$4,Problématiques_compétences!$D$3:$D$174,0),24)</f>
        <v>#N/A</v>
      </c>
      <c r="AD29" s="175" t="e">
        <f>INDEX(Problématiques_compétences!$D$3:$AC$174,MATCH(Progression_MS!AD$4,Problématiques_compétences!$D$3:$D$174,0),24)</f>
        <v>#N/A</v>
      </c>
      <c r="AE29" s="175" t="e">
        <f>INDEX(Problématiques_compétences!$D$3:$AC$174,MATCH(Progression_MS!AE$4,Problématiques_compétences!$D$3:$D$174,0),24)</f>
        <v>#N/A</v>
      </c>
      <c r="AF29" s="175" t="e">
        <f>INDEX(Problématiques_compétences!$D$3:$AC$174,MATCH(Progression_MS!AF$4,Problématiques_compétences!$D$3:$D$174,0),24)</f>
        <v>#N/A</v>
      </c>
      <c r="AG29" s="175" t="e">
        <f>INDEX(Problématiques_compétences!$D$3:$AC$174,MATCH(Progression_MS!AG$4,Problématiques_compétences!$D$3:$D$174,0),24)</f>
        <v>#N/A</v>
      </c>
      <c r="AH29" s="175" t="e">
        <f>INDEX(Problématiques_compétences!$D$3:$AC$174,MATCH(Progression_MS!AH$4,Problématiques_compétences!$D$3:$D$174,0),24)</f>
        <v>#N/A</v>
      </c>
      <c r="AI29" s="175" t="e">
        <f>INDEX(Problématiques_compétences!$D$3:$AC$174,MATCH(Progression_MS!AI$4,Problématiques_compétences!$D$3:$D$174,0),24)</f>
        <v>#N/A</v>
      </c>
    </row>
    <row r="30" spans="1:35" ht="43.95" customHeight="1" x14ac:dyDescent="0.3">
      <c r="A30" s="358"/>
      <c r="B30" s="367"/>
      <c r="C30" s="221" t="s">
        <v>304</v>
      </c>
      <c r="D30" s="209" t="str">
        <f>Compétences!D24</f>
        <v>• Modifier ou compléter un algorithme ou un programme. 
• Concevoir un algorithme ou un programme simple pour résoudre un problème.</v>
      </c>
      <c r="E30" s="210">
        <f t="shared" si="1"/>
        <v>0</v>
      </c>
      <c r="F30" s="175">
        <f>INDEX(Problématiques_compétences!$D$3:$AC$174,MATCH(Progression_MS!F$4,Problématiques_compétences!$D$3:$D$174,0),25)</f>
        <v>0</v>
      </c>
      <c r="G30" s="175">
        <f>INDEX(Problématiques_compétences!$D$3:$AC$174,MATCH(Progression_MS!G$4,Problématiques_compétences!$D$3:$D$174,0),25)</f>
        <v>0</v>
      </c>
      <c r="H30" s="175" t="e">
        <f>INDEX(Problématiques_compétences!$D$3:$AC$174,MATCH(Progression_MS!H$4,Problématiques_compétences!$D$3:$D$174,0),25)</f>
        <v>#N/A</v>
      </c>
      <c r="I30" s="175" t="e">
        <f>INDEX(Problématiques_compétences!$D$3:$AC$174,MATCH(Progression_MS!I$4,Problématiques_compétences!$D$3:$D$174,0),25)</f>
        <v>#N/A</v>
      </c>
      <c r="J30" s="175" t="e">
        <f>INDEX(Problématiques_compétences!$D$3:$AC$174,MATCH(Progression_MS!J$4,Problématiques_compétences!$D$3:$D$174,0),25)</f>
        <v>#N/A</v>
      </c>
      <c r="K30" s="175" t="e">
        <f>INDEX(Problématiques_compétences!$D$3:$AC$174,MATCH(Progression_MS!K$4,Problématiques_compétences!$D$3:$D$174,0),25)</f>
        <v>#N/A</v>
      </c>
      <c r="L30" s="175" t="e">
        <f>INDEX(Problématiques_compétences!$D$3:$AC$174,MATCH(Progression_MS!L$4,Problématiques_compétences!$D$3:$D$174,0),25)</f>
        <v>#N/A</v>
      </c>
      <c r="M30" s="175">
        <f>INDEX(Problématiques_compétences!$D$3:$AC$174,MATCH(Progression_MS!M$4,Problématiques_compétences!$D$3:$D$174,0),25)</f>
        <v>0</v>
      </c>
      <c r="N30" s="175" t="e">
        <f>INDEX(Problématiques_compétences!$D$3:$AC$174,MATCH(Progression_MS!N$4,Problématiques_compétences!$D$3:$D$174,0),25)</f>
        <v>#N/A</v>
      </c>
      <c r="O30" s="175" t="e">
        <f>INDEX(Problématiques_compétences!$D$3:$AC$174,MATCH(Progression_MS!O$4,Problématiques_compétences!$D$3:$D$174,0),25)</f>
        <v>#N/A</v>
      </c>
      <c r="P30" s="175">
        <f>INDEX(Problématiques_compétences!$D$3:$AC$174,MATCH(Progression_MS!P$4,Problématiques_compétences!$D$3:$D$174,0),25)</f>
        <v>0</v>
      </c>
      <c r="Q30" s="175">
        <f>INDEX(Problématiques_compétences!$D$3:$AC$174,MATCH(Progression_MS!Q$4,Problématiques_compétences!$D$3:$D$174,0),25)</f>
        <v>0</v>
      </c>
      <c r="R30" s="175" t="e">
        <f>INDEX(Problématiques_compétences!$D$3:$AC$174,MATCH(Progression_MS!R$4,Problématiques_compétences!$D$3:$D$174,0),25)</f>
        <v>#N/A</v>
      </c>
      <c r="S30" s="175">
        <f>INDEX(Problématiques_compétences!$D$3:$AC$174,MATCH(Progression_MS!S$4,Problématiques_compétences!$D$3:$D$174,0),25)</f>
        <v>0</v>
      </c>
      <c r="T30" s="175" t="e">
        <f>INDEX(Problématiques_compétences!$D$3:$AC$174,MATCH(Progression_MS!T$4,Problématiques_compétences!$D$3:$D$174,0),25)</f>
        <v>#N/A</v>
      </c>
      <c r="U30" s="175" t="e">
        <f>INDEX(Problématiques_compétences!$D$3:$AC$174,MATCH(Progression_MS!U$4,Problématiques_compétences!$D$3:$D$174,0),25)</f>
        <v>#N/A</v>
      </c>
      <c r="V30" s="175" t="e">
        <f>INDEX(Problématiques_compétences!$D$3:$AC$174,MATCH(Progression_MS!V$4,Problématiques_compétences!$D$3:$D$174,0),25)</f>
        <v>#N/A</v>
      </c>
      <c r="W30" s="175" t="e">
        <f>INDEX(Problématiques_compétences!$D$3:$AC$174,MATCH(Progression_MS!W$4,Problématiques_compétences!$D$3:$D$174,0),25)</f>
        <v>#N/A</v>
      </c>
      <c r="X30" s="175" t="e">
        <f>INDEX(Problématiques_compétences!$D$3:$AC$174,MATCH(Progression_MS!X$4,Problématiques_compétences!$D$3:$D$174,0),25)</f>
        <v>#N/A</v>
      </c>
      <c r="Y30" s="175" t="e">
        <f>INDEX(Problématiques_compétences!$D$3:$AC$174,MATCH(Progression_MS!Y$4,Problématiques_compétences!$D$3:$D$174,0),25)</f>
        <v>#N/A</v>
      </c>
      <c r="Z30" s="175" t="e">
        <f>INDEX(Problématiques_compétences!$D$3:$AC$174,MATCH(Progression_MS!Z$4,Problématiques_compétences!$D$3:$D$174,0),25)</f>
        <v>#N/A</v>
      </c>
      <c r="AA30" s="175" t="e">
        <f>INDEX(Problématiques_compétences!$D$3:$AC$174,MATCH(Progression_MS!AA$4,Problématiques_compétences!$D$3:$D$174,0),25)</f>
        <v>#N/A</v>
      </c>
      <c r="AB30" s="175" t="e">
        <f>INDEX(Problématiques_compétences!$D$3:$AC$174,MATCH(Progression_MS!AB$4,Problématiques_compétences!$D$3:$D$174,0),25)</f>
        <v>#N/A</v>
      </c>
      <c r="AC30" s="175" t="e">
        <f>INDEX(Problématiques_compétences!$D$3:$AC$174,MATCH(Progression_MS!AC$4,Problématiques_compétences!$D$3:$D$174,0),25)</f>
        <v>#N/A</v>
      </c>
      <c r="AD30" s="175" t="e">
        <f>INDEX(Problématiques_compétences!$D$3:$AC$174,MATCH(Progression_MS!AD$4,Problématiques_compétences!$D$3:$D$174,0),25)</f>
        <v>#N/A</v>
      </c>
      <c r="AE30" s="175" t="e">
        <f>INDEX(Problématiques_compétences!$D$3:$AC$174,MATCH(Progression_MS!AE$4,Problématiques_compétences!$D$3:$D$174,0),25)</f>
        <v>#N/A</v>
      </c>
      <c r="AF30" s="175" t="e">
        <f>INDEX(Problématiques_compétences!$D$3:$AC$174,MATCH(Progression_MS!AF$4,Problématiques_compétences!$D$3:$D$174,0),25)</f>
        <v>#N/A</v>
      </c>
      <c r="AG30" s="175" t="e">
        <f>INDEX(Problématiques_compétences!$D$3:$AC$174,MATCH(Progression_MS!AG$4,Problématiques_compétences!$D$3:$D$174,0),25)</f>
        <v>#N/A</v>
      </c>
      <c r="AH30" s="175" t="e">
        <f>INDEX(Problématiques_compétences!$D$3:$AC$174,MATCH(Progression_MS!AH$4,Problématiques_compétences!$D$3:$D$174,0),25)</f>
        <v>#N/A</v>
      </c>
      <c r="AI30" s="175" t="e">
        <f>INDEX(Problématiques_compétences!$D$3:$AC$174,MATCH(Progression_MS!AI$4,Problématiques_compétences!$D$3:$D$174,0),25)</f>
        <v>#N/A</v>
      </c>
    </row>
    <row r="31" spans="1:35" ht="57.6" x14ac:dyDescent="0.3">
      <c r="A31" s="359"/>
      <c r="B31" s="367"/>
      <c r="C31" s="221" t="s">
        <v>305</v>
      </c>
      <c r="D31" s="209" t="str">
        <f>Compétences!D25</f>
        <v>• Comprendre et utiliser des fonctions. 
• Compléter la définition d’une fonction. 
• Structurer un programme en ayant recours à des fonctions pour résoudre un problème donné.</v>
      </c>
      <c r="E31" s="210">
        <f t="shared" si="1"/>
        <v>0</v>
      </c>
      <c r="F31" s="175">
        <f>INDEX(Problématiques_compétences!$D$3:$AC$174,MATCH(Progression_MS!F$4,Problématiques_compétences!$D$3:$D$174,0),26)</f>
        <v>0</v>
      </c>
      <c r="G31" s="175">
        <f>INDEX(Problématiques_compétences!$D$3:$AC$174,MATCH(Progression_MS!G$4,Problématiques_compétences!$D$3:$D$174,0),26)</f>
        <v>0</v>
      </c>
      <c r="H31" s="175" t="e">
        <f>INDEX(Problématiques_compétences!$D$3:$AC$174,MATCH(Progression_MS!H$4,Problématiques_compétences!$D$3:$D$174,0),26)</f>
        <v>#N/A</v>
      </c>
      <c r="I31" s="175" t="e">
        <f>INDEX(Problématiques_compétences!$D$3:$AC$174,MATCH(Progression_MS!I$4,Problématiques_compétences!$D$3:$D$174,0),26)</f>
        <v>#N/A</v>
      </c>
      <c r="J31" s="175" t="e">
        <f>INDEX(Problématiques_compétences!$D$3:$AC$174,MATCH(Progression_MS!J$4,Problématiques_compétences!$D$3:$D$174,0),26)</f>
        <v>#N/A</v>
      </c>
      <c r="K31" s="175" t="e">
        <f>INDEX(Problématiques_compétences!$D$3:$AC$174,MATCH(Progression_MS!K$4,Problématiques_compétences!$D$3:$D$174,0),26)</f>
        <v>#N/A</v>
      </c>
      <c r="L31" s="175" t="e">
        <f>INDEX(Problématiques_compétences!$D$3:$AC$174,MATCH(Progression_MS!L$4,Problématiques_compétences!$D$3:$D$174,0),26)</f>
        <v>#N/A</v>
      </c>
      <c r="M31" s="175">
        <f>INDEX(Problématiques_compétences!$D$3:$AC$174,MATCH(Progression_MS!M$4,Problématiques_compétences!$D$3:$D$174,0),26)</f>
        <v>0</v>
      </c>
      <c r="N31" s="175" t="e">
        <f>INDEX(Problématiques_compétences!$D$3:$AC$174,MATCH(Progression_MS!N$4,Problématiques_compétences!$D$3:$D$174,0),26)</f>
        <v>#N/A</v>
      </c>
      <c r="O31" s="175" t="e">
        <f>INDEX(Problématiques_compétences!$D$3:$AC$174,MATCH(Progression_MS!O$4,Problématiques_compétences!$D$3:$D$174,0),26)</f>
        <v>#N/A</v>
      </c>
      <c r="P31" s="175">
        <f>INDEX(Problématiques_compétences!$D$3:$AC$174,MATCH(Progression_MS!P$4,Problématiques_compétences!$D$3:$D$174,0),26)</f>
        <v>0</v>
      </c>
      <c r="Q31" s="175">
        <f>INDEX(Problématiques_compétences!$D$3:$AC$174,MATCH(Progression_MS!Q$4,Problématiques_compétences!$D$3:$D$174,0),26)</f>
        <v>0</v>
      </c>
      <c r="R31" s="175" t="e">
        <f>INDEX(Problématiques_compétences!$D$3:$AC$174,MATCH(Progression_MS!R$4,Problématiques_compétences!$D$3:$D$174,0),26)</f>
        <v>#N/A</v>
      </c>
      <c r="S31" s="175">
        <f>INDEX(Problématiques_compétences!$D$3:$AC$174,MATCH(Progression_MS!S$4,Problématiques_compétences!$D$3:$D$174,0),26)</f>
        <v>0</v>
      </c>
      <c r="T31" s="175" t="e">
        <f>INDEX(Problématiques_compétences!$D$3:$AC$174,MATCH(Progression_MS!T$4,Problématiques_compétences!$D$3:$D$174,0),26)</f>
        <v>#N/A</v>
      </c>
      <c r="U31" s="175" t="e">
        <f>INDEX(Problématiques_compétences!$D$3:$AC$174,MATCH(Progression_MS!U$4,Problématiques_compétences!$D$3:$D$174,0),26)</f>
        <v>#N/A</v>
      </c>
      <c r="V31" s="175" t="e">
        <f>INDEX(Problématiques_compétences!$D$3:$AC$174,MATCH(Progression_MS!V$4,Problématiques_compétences!$D$3:$D$174,0),26)</f>
        <v>#N/A</v>
      </c>
      <c r="W31" s="175" t="e">
        <f>INDEX(Problématiques_compétences!$D$3:$AC$174,MATCH(Progression_MS!W$4,Problématiques_compétences!$D$3:$D$174,0),26)</f>
        <v>#N/A</v>
      </c>
      <c r="X31" s="175" t="e">
        <f>INDEX(Problématiques_compétences!$D$3:$AC$174,MATCH(Progression_MS!X$4,Problématiques_compétences!$D$3:$D$174,0),26)</f>
        <v>#N/A</v>
      </c>
      <c r="Y31" s="175" t="e">
        <f>INDEX(Problématiques_compétences!$D$3:$AC$174,MATCH(Progression_MS!Y$4,Problématiques_compétences!$D$3:$D$174,0),26)</f>
        <v>#N/A</v>
      </c>
      <c r="Z31" s="175" t="e">
        <f>INDEX(Problématiques_compétences!$D$3:$AC$174,MATCH(Progression_MS!Z$4,Problématiques_compétences!$D$3:$D$174,0),26)</f>
        <v>#N/A</v>
      </c>
      <c r="AA31" s="175" t="e">
        <f>INDEX(Problématiques_compétences!$D$3:$AC$174,MATCH(Progression_MS!AA$4,Problématiques_compétences!$D$3:$D$174,0),26)</f>
        <v>#N/A</v>
      </c>
      <c r="AB31" s="175" t="e">
        <f>INDEX(Problématiques_compétences!$D$3:$AC$174,MATCH(Progression_MS!AB$4,Problématiques_compétences!$D$3:$D$174,0),26)</f>
        <v>#N/A</v>
      </c>
      <c r="AC31" s="175" t="e">
        <f>INDEX(Problématiques_compétences!$D$3:$AC$174,MATCH(Progression_MS!AC$4,Problématiques_compétences!$D$3:$D$174,0),26)</f>
        <v>#N/A</v>
      </c>
      <c r="AD31" s="175" t="e">
        <f>INDEX(Problématiques_compétences!$D$3:$AC$174,MATCH(Progression_MS!AD$4,Problématiques_compétences!$D$3:$D$174,0),26)</f>
        <v>#N/A</v>
      </c>
      <c r="AE31" s="175" t="e">
        <f>INDEX(Problématiques_compétences!$D$3:$AC$174,MATCH(Progression_MS!AE$4,Problématiques_compétences!$D$3:$D$174,0),26)</f>
        <v>#N/A</v>
      </c>
      <c r="AF31" s="175" t="e">
        <f>INDEX(Problématiques_compétences!$D$3:$AC$174,MATCH(Progression_MS!AF$4,Problématiques_compétences!$D$3:$D$174,0),26)</f>
        <v>#N/A</v>
      </c>
      <c r="AG31" s="175" t="e">
        <f>INDEX(Problématiques_compétences!$D$3:$AC$174,MATCH(Progression_MS!AG$4,Problématiques_compétences!$D$3:$D$174,0),26)</f>
        <v>#N/A</v>
      </c>
      <c r="AH31" s="175" t="e">
        <f>INDEX(Problématiques_compétences!$D$3:$AC$174,MATCH(Progression_MS!AH$4,Problématiques_compétences!$D$3:$D$174,0),26)</f>
        <v>#N/A</v>
      </c>
      <c r="AI31" s="175" t="e">
        <f>INDEX(Problématiques_compétences!$D$3:$AC$174,MATCH(Progression_MS!AI$4,Problématiques_compétences!$D$3:$D$174,0),26)</f>
        <v>#N/A</v>
      </c>
    </row>
    <row r="32" spans="1:35" x14ac:dyDescent="0.3">
      <c r="A32" s="94"/>
      <c r="B32" s="92"/>
      <c r="C32" s="95"/>
      <c r="D32" s="97"/>
    </row>
    <row r="33" spans="1:4" x14ac:dyDescent="0.3">
      <c r="A33" s="94"/>
      <c r="B33" s="92"/>
      <c r="C33" s="95"/>
      <c r="D33" s="97"/>
    </row>
    <row r="34" spans="1:4" x14ac:dyDescent="0.3">
      <c r="A34" s="94"/>
      <c r="B34" s="92"/>
      <c r="C34" s="95"/>
      <c r="D34" s="97"/>
    </row>
    <row r="35" spans="1:4" x14ac:dyDescent="0.3">
      <c r="A35" s="360"/>
      <c r="B35" s="92"/>
      <c r="C35" s="93"/>
      <c r="D35" s="94"/>
    </row>
    <row r="36" spans="1:4" x14ac:dyDescent="0.3">
      <c r="A36" s="361"/>
      <c r="B36" s="95"/>
      <c r="C36" s="95"/>
      <c r="D36" s="97"/>
    </row>
    <row r="37" spans="1:4" x14ac:dyDescent="0.3">
      <c r="A37" s="361"/>
      <c r="B37" s="95"/>
      <c r="C37" s="95"/>
      <c r="D37" s="97"/>
    </row>
    <row r="38" spans="1:4" x14ac:dyDescent="0.3">
      <c r="A38" s="361"/>
      <c r="B38" s="95"/>
      <c r="C38" s="95"/>
      <c r="D38" s="97"/>
    </row>
    <row r="39" spans="1:4" x14ac:dyDescent="0.3">
      <c r="A39" s="98"/>
      <c r="B39" s="98"/>
      <c r="C39" s="93"/>
      <c r="D39" s="94"/>
    </row>
    <row r="40" spans="1:4" x14ac:dyDescent="0.3">
      <c r="A40" s="99"/>
      <c r="B40" s="99"/>
      <c r="C40" s="100"/>
      <c r="D40" s="97"/>
    </row>
    <row r="41" spans="1:4" x14ac:dyDescent="0.3">
      <c r="A41" s="100"/>
      <c r="B41" s="100"/>
      <c r="C41" s="100"/>
      <c r="D41" s="97"/>
    </row>
    <row r="42" spans="1:4" x14ac:dyDescent="0.3">
      <c r="A42" s="360"/>
      <c r="B42" s="92"/>
      <c r="C42" s="93"/>
      <c r="D42" s="94"/>
    </row>
    <row r="43" spans="1:4" x14ac:dyDescent="0.3">
      <c r="A43" s="361"/>
      <c r="B43" s="95"/>
      <c r="C43" s="95"/>
      <c r="D43" s="101"/>
    </row>
    <row r="44" spans="1:4" x14ac:dyDescent="0.3">
      <c r="A44" s="361"/>
      <c r="B44" s="95"/>
      <c r="C44" s="95"/>
      <c r="D44" s="97"/>
    </row>
    <row r="45" spans="1:4" x14ac:dyDescent="0.3">
      <c r="A45" s="361"/>
      <c r="B45" s="95"/>
      <c r="C45" s="95"/>
      <c r="D45" s="101"/>
    </row>
    <row r="46" spans="1:4" x14ac:dyDescent="0.3">
      <c r="A46" s="361"/>
      <c r="B46" s="95"/>
      <c r="C46" s="95"/>
      <c r="D46" s="97"/>
    </row>
    <row r="47" spans="1:4" x14ac:dyDescent="0.3">
      <c r="A47" s="361"/>
      <c r="B47" s="95"/>
      <c r="C47" s="95"/>
      <c r="D47" s="97"/>
    </row>
    <row r="48" spans="1:4" x14ac:dyDescent="0.3">
      <c r="A48" s="92"/>
      <c r="B48" s="92"/>
      <c r="C48" s="93"/>
      <c r="D48" s="94"/>
    </row>
    <row r="49" spans="1:4" x14ac:dyDescent="0.3">
      <c r="A49" s="92"/>
      <c r="B49" s="92"/>
      <c r="C49" s="95"/>
      <c r="D49" s="101"/>
    </row>
    <row r="50" spans="1:4" x14ac:dyDescent="0.3">
      <c r="A50" s="102"/>
      <c r="B50" s="102"/>
      <c r="C50" s="95"/>
      <c r="D50" s="97"/>
    </row>
    <row r="51" spans="1:4" x14ac:dyDescent="0.3">
      <c r="A51" s="102"/>
      <c r="B51" s="102"/>
      <c r="C51" s="95"/>
      <c r="D51" s="101"/>
    </row>
    <row r="52" spans="1:4" x14ac:dyDescent="0.3">
      <c r="A52" s="360"/>
      <c r="B52" s="92"/>
      <c r="C52" s="93"/>
      <c r="D52" s="94"/>
    </row>
    <row r="53" spans="1:4" x14ac:dyDescent="0.3">
      <c r="A53" s="360"/>
      <c r="B53" s="92"/>
      <c r="C53" s="95"/>
      <c r="D53" s="96"/>
    </row>
    <row r="54" spans="1:4" x14ac:dyDescent="0.3">
      <c r="A54" s="360"/>
      <c r="B54" s="92"/>
      <c r="C54" s="95"/>
      <c r="D54" s="96"/>
    </row>
    <row r="55" spans="1:4" x14ac:dyDescent="0.3">
      <c r="A55" s="103"/>
      <c r="B55" s="103"/>
      <c r="C55" s="103"/>
      <c r="D55" s="103"/>
    </row>
    <row r="56" spans="1:4" x14ac:dyDescent="0.3">
      <c r="A56" s="103"/>
      <c r="B56" s="103"/>
      <c r="C56" s="104"/>
      <c r="D56" s="105"/>
    </row>
    <row r="57" spans="1:4" x14ac:dyDescent="0.3">
      <c r="A57" s="103"/>
      <c r="B57" s="103"/>
      <c r="C57" s="106"/>
      <c r="D57" s="107"/>
    </row>
    <row r="58" spans="1:4" x14ac:dyDescent="0.3">
      <c r="A58" s="103"/>
      <c r="B58" s="103"/>
      <c r="C58" s="104"/>
      <c r="D58" s="107"/>
    </row>
    <row r="59" spans="1:4" x14ac:dyDescent="0.3">
      <c r="A59" s="103"/>
      <c r="B59" s="103"/>
      <c r="C59" s="104"/>
      <c r="D59" s="105"/>
    </row>
    <row r="60" spans="1:4" x14ac:dyDescent="0.3">
      <c r="A60" s="103"/>
      <c r="B60" s="103"/>
      <c r="C60" s="104"/>
      <c r="D60" s="108"/>
    </row>
    <row r="61" spans="1:4" x14ac:dyDescent="0.3">
      <c r="A61" s="91"/>
      <c r="B61" s="91"/>
      <c r="C61" s="104"/>
      <c r="D61" s="109"/>
    </row>
  </sheetData>
  <sheetProtection selectLockedCells="1"/>
  <mergeCells count="23">
    <mergeCell ref="A27:A31"/>
    <mergeCell ref="A35:A38"/>
    <mergeCell ref="A42:A47"/>
    <mergeCell ref="A52:A54"/>
    <mergeCell ref="F5:N5"/>
    <mergeCell ref="A7:B7"/>
    <mergeCell ref="B8:B11"/>
    <mergeCell ref="B12:B14"/>
    <mergeCell ref="A8:A14"/>
    <mergeCell ref="B15:B17"/>
    <mergeCell ref="B18:B22"/>
    <mergeCell ref="B23:B24"/>
    <mergeCell ref="A15:A24"/>
    <mergeCell ref="B25:B26"/>
    <mergeCell ref="A25:A26"/>
    <mergeCell ref="B27:B31"/>
    <mergeCell ref="F1:AI1"/>
    <mergeCell ref="Z5:AI5"/>
    <mergeCell ref="A6:D6"/>
    <mergeCell ref="A3:D3"/>
    <mergeCell ref="A5:D5"/>
    <mergeCell ref="A4:D4"/>
    <mergeCell ref="O5:T5"/>
  </mergeCells>
  <conditionalFormatting sqref="F2:AI2">
    <cfRule type="cellIs" dxfId="0" priority="1" operator="equal">
      <formula>"P"</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Z46"/>
  <sheetViews>
    <sheetView zoomScale="115" zoomScaleNormal="115" workbookViewId="0">
      <pane ySplit="2" topLeftCell="A6" activePane="bottomLeft" state="frozen"/>
      <selection pane="bottomLeft" activeCell="A39" sqref="A39:B39"/>
    </sheetView>
  </sheetViews>
  <sheetFormatPr baseColWidth="10" defaultColWidth="11.44140625" defaultRowHeight="14.4" x14ac:dyDescent="0.3"/>
  <cols>
    <col min="1" max="1" width="12.5546875" style="139" customWidth="1"/>
    <col min="2" max="2" width="12" style="139" customWidth="1"/>
    <col min="3" max="10" width="6.5546875" style="139" customWidth="1"/>
    <col min="11" max="11" width="8.33203125" style="139" customWidth="1"/>
    <col min="12" max="12" width="5.44140625" style="139" customWidth="1"/>
    <col min="13" max="13" width="8.33203125" style="139" customWidth="1"/>
    <col min="14" max="14" width="7.109375" style="139" customWidth="1"/>
    <col min="15" max="15" width="8.33203125" style="139" customWidth="1"/>
    <col min="16" max="16" width="20.109375" style="139" customWidth="1"/>
    <col min="17" max="17" width="5.44140625" style="139" customWidth="1"/>
    <col min="18" max="18" width="8.5546875" style="139" customWidth="1"/>
    <col min="19" max="19" width="7.44140625" style="139" customWidth="1"/>
    <col min="20" max="20" width="8.5546875" style="139" customWidth="1"/>
    <col min="21" max="21" width="6.44140625" style="139" customWidth="1"/>
    <col min="22" max="22" width="8.5546875" style="139" customWidth="1"/>
    <col min="23" max="23" width="6" style="139" customWidth="1"/>
    <col min="24" max="25" width="8.5546875" style="139" customWidth="1"/>
    <col min="26" max="26" width="6.33203125" style="139" customWidth="1"/>
    <col min="27" max="32" width="4.6640625" style="139" customWidth="1"/>
    <col min="33" max="16384" width="11.44140625" style="139"/>
  </cols>
  <sheetData>
    <row r="1" spans="1:26" ht="18" customHeight="1" x14ac:dyDescent="0.3">
      <c r="A1" s="477"/>
      <c r="B1" s="142" t="s">
        <v>31</v>
      </c>
      <c r="C1" s="143"/>
      <c r="D1" s="143"/>
      <c r="E1" s="143"/>
      <c r="F1" s="143"/>
      <c r="G1" s="143"/>
      <c r="H1" s="143"/>
      <c r="I1" s="143"/>
      <c r="J1" s="143"/>
      <c r="K1" s="492" t="s">
        <v>58</v>
      </c>
      <c r="L1" s="493"/>
      <c r="M1" s="493"/>
      <c r="N1" s="493"/>
      <c r="O1" s="493"/>
      <c r="P1" s="493"/>
      <c r="Q1" s="493"/>
      <c r="R1" s="493"/>
      <c r="S1" s="493"/>
      <c r="T1" s="493"/>
      <c r="U1" s="493"/>
      <c r="V1" s="493"/>
      <c r="W1" s="493"/>
      <c r="X1" s="493"/>
      <c r="Y1" s="493"/>
      <c r="Z1" s="494"/>
    </row>
    <row r="2" spans="1:26" ht="20.25" customHeight="1" thickBot="1" x14ac:dyDescent="0.35">
      <c r="A2" s="478"/>
      <c r="B2" s="479" t="str" cm="1">
        <f t="array" ref="B2">IFERROR(INDEX(Problématiques_compétences!$A$3:$D$174,QUOTIENT(MATCH(A1,Problématiques_compétences!$D$3:$D$174,0)-2,12)*12+2,1),"")</f>
        <v/>
      </c>
      <c r="C2" s="480"/>
      <c r="D2" s="480"/>
      <c r="E2" s="480"/>
      <c r="F2" s="480"/>
      <c r="G2" s="480"/>
      <c r="H2" s="480"/>
      <c r="I2" s="480"/>
      <c r="J2" s="480"/>
      <c r="K2" s="489" t="str">
        <f>IFERROR(INDEX(Problématiques_compétences!$B$3:$D$174,MATCH(A1,Problématiques_compétences!$D$3:$D$174,0),1),"")</f>
        <v/>
      </c>
      <c r="L2" s="490"/>
      <c r="M2" s="490"/>
      <c r="N2" s="490"/>
      <c r="O2" s="490"/>
      <c r="P2" s="490"/>
      <c r="Q2" s="490"/>
      <c r="R2" s="490"/>
      <c r="S2" s="490"/>
      <c r="T2" s="490"/>
      <c r="U2" s="490"/>
      <c r="V2" s="490"/>
      <c r="W2" s="490"/>
      <c r="X2" s="490"/>
      <c r="Y2" s="490"/>
      <c r="Z2" s="491"/>
    </row>
    <row r="3" spans="1:26" ht="15.75" customHeight="1" thickBot="1" x14ac:dyDescent="0.35">
      <c r="A3" s="495" t="s">
        <v>1</v>
      </c>
      <c r="B3" s="481"/>
      <c r="C3" s="481"/>
      <c r="D3" s="481"/>
      <c r="E3" s="481"/>
      <c r="F3" s="481"/>
      <c r="G3" s="481"/>
      <c r="H3" s="481"/>
      <c r="I3" s="481"/>
      <c r="J3" s="482"/>
      <c r="K3" s="481" t="s">
        <v>57</v>
      </c>
      <c r="L3" s="481"/>
      <c r="M3" s="481"/>
      <c r="N3" s="481"/>
      <c r="O3" s="481"/>
      <c r="P3" s="482"/>
      <c r="Q3" s="486" t="s">
        <v>113</v>
      </c>
      <c r="R3" s="487"/>
      <c r="S3" s="487"/>
      <c r="T3" s="487"/>
      <c r="U3" s="487"/>
      <c r="V3" s="487"/>
      <c r="W3" s="487"/>
      <c r="X3" s="487"/>
      <c r="Y3" s="487"/>
      <c r="Z3" s="488"/>
    </row>
    <row r="4" spans="1:26" ht="57" customHeight="1" x14ac:dyDescent="0.3">
      <c r="A4" s="483" t="str">
        <f t="array" aca="1" ref="A4" ca="1">IFERROR(INDEX(Problématiques_compétences!$F$2:$W$2,SMALL(IF(INDIRECT("Problématiques_compétences!F"&amp;MATCH($A$1,Problématiques_compétences!$D$1:$D$174,0)):INDIRECT("Problématiques_compétences!BC"&amp;MATCH($A$1,Problématiques_compétences!$D$1:$D$174,0))="x",COLUMN(Problématiques_compétences!$F$1:$W$1)-5,""),ROW()-3)),"")</f>
        <v/>
      </c>
      <c r="B4" s="484" t="str">
        <f ca="1">IFERROR(INDEX(Compétences!$C$1:$D$20,MATCH(A4,Compétences!$C$1:$C$20,0),2),"")</f>
        <v/>
      </c>
      <c r="C4" s="484"/>
      <c r="D4" s="484"/>
      <c r="E4" s="484"/>
      <c r="F4" s="484"/>
      <c r="G4" s="484"/>
      <c r="H4" s="484"/>
      <c r="I4" s="484"/>
      <c r="J4" s="484"/>
      <c r="K4" s="485" t="str">
        <f ca="1">IFERROR(INDEX(Compétences!C2:E20,MATCH(A4,Compétences!C2:C20,0),3),"")</f>
        <v/>
      </c>
      <c r="L4" s="485"/>
      <c r="M4" s="485"/>
      <c r="N4" s="485"/>
      <c r="O4" s="485"/>
      <c r="P4" s="485"/>
      <c r="Q4" s="475" t="s">
        <v>248</v>
      </c>
      <c r="R4" s="475"/>
      <c r="S4" s="475"/>
      <c r="T4" s="475"/>
      <c r="U4" s="475"/>
      <c r="V4" s="475"/>
      <c r="W4" s="475"/>
      <c r="X4" s="475"/>
      <c r="Y4" s="475"/>
      <c r="Z4" s="476"/>
    </row>
    <row r="5" spans="1:26" ht="32.25" customHeight="1" x14ac:dyDescent="0.3">
      <c r="A5" s="473"/>
      <c r="B5" s="474"/>
      <c r="C5" s="474"/>
      <c r="D5" s="474"/>
      <c r="E5" s="474"/>
      <c r="F5" s="474"/>
      <c r="G5" s="474"/>
      <c r="H5" s="474"/>
      <c r="I5" s="474"/>
      <c r="J5" s="474"/>
      <c r="K5" s="460"/>
      <c r="L5" s="460"/>
      <c r="M5" s="460"/>
      <c r="N5" s="460"/>
      <c r="O5" s="460"/>
      <c r="P5" s="460"/>
      <c r="Q5" s="471"/>
      <c r="R5" s="471"/>
      <c r="S5" s="471"/>
      <c r="T5" s="471"/>
      <c r="U5" s="471"/>
      <c r="V5" s="471"/>
      <c r="W5" s="471"/>
      <c r="X5" s="471"/>
      <c r="Y5" s="471"/>
      <c r="Z5" s="472"/>
    </row>
    <row r="6" spans="1:26" ht="43.5" customHeight="1" x14ac:dyDescent="0.3">
      <c r="A6" s="473" t="str">
        <f t="array" aca="1" ref="A6" ca="1">IFERROR(INDEX(Problématiques_compétences!$F$2:$W$2,SMALL(IF(INDIRECT("Problématiques_compétences!F"&amp;MATCH($A$1,Problématiques_compétences!$D$1:$D$174,0)):INDIRECT("Problématiques_compétences!BC"&amp;MATCH($A$1,Problématiques_compétences!$D$1:$D$174,0))="x",COLUMN(Problématiques_compétences!$F$1:$W$1)-5,""),ROW()-4)),"")</f>
        <v/>
      </c>
      <c r="B6" s="474" t="str">
        <f ca="1">IFERROR(INDEX(Compétences!$C$1:$D$20,MATCH(A6,Compétences!$C$1:$C$20,0),2),"")</f>
        <v/>
      </c>
      <c r="C6" s="474"/>
      <c r="D6" s="474"/>
      <c r="E6" s="474"/>
      <c r="F6" s="474"/>
      <c r="G6" s="474"/>
      <c r="H6" s="474"/>
      <c r="I6" s="474"/>
      <c r="J6" s="474"/>
      <c r="K6" s="460" t="str">
        <f ca="1">IFERROR(INDEX(Compétences!C4:E20,MATCH(A6,Compétences!C4:C20,0),3),"")</f>
        <v/>
      </c>
      <c r="L6" s="460"/>
      <c r="M6" s="460"/>
      <c r="N6" s="460"/>
      <c r="O6" s="460"/>
      <c r="P6" s="460"/>
      <c r="Q6" s="471" t="s">
        <v>249</v>
      </c>
      <c r="R6" s="471"/>
      <c r="S6" s="471"/>
      <c r="T6" s="471"/>
      <c r="U6" s="471"/>
      <c r="V6" s="471"/>
      <c r="W6" s="471"/>
      <c r="X6" s="471"/>
      <c r="Y6" s="471"/>
      <c r="Z6" s="472"/>
    </row>
    <row r="7" spans="1:26" ht="52.5" customHeight="1" x14ac:dyDescent="0.3">
      <c r="A7" s="473"/>
      <c r="B7" s="474"/>
      <c r="C7" s="474"/>
      <c r="D7" s="474"/>
      <c r="E7" s="474"/>
      <c r="F7" s="474"/>
      <c r="G7" s="474"/>
      <c r="H7" s="474"/>
      <c r="I7" s="474"/>
      <c r="J7" s="474"/>
      <c r="K7" s="460"/>
      <c r="L7" s="460"/>
      <c r="M7" s="460"/>
      <c r="N7" s="460"/>
      <c r="O7" s="460"/>
      <c r="P7" s="460"/>
      <c r="Q7" s="471"/>
      <c r="R7" s="471"/>
      <c r="S7" s="471"/>
      <c r="T7" s="471"/>
      <c r="U7" s="471"/>
      <c r="V7" s="471"/>
      <c r="W7" s="471"/>
      <c r="X7" s="471"/>
      <c r="Y7" s="471"/>
      <c r="Z7" s="472"/>
    </row>
    <row r="8" spans="1:26" ht="32.25" customHeight="1" x14ac:dyDescent="0.3">
      <c r="A8" s="473" t="str">
        <f t="array" aca="1" ref="A8" ca="1">IFERROR(INDEX(Problématiques_compétences!$F$2:$W$2,SMALL(IF(INDIRECT("Problématiques_compétences!F"&amp;MATCH($A$1,Problématiques_compétences!$D$1:$D$174,0)):INDIRECT("Problématiques_compétences!BC"&amp;MATCH($A$1,Problématiques_compétences!$D$1:$D$174,0))="x",COLUMN(Problématiques_compétences!$F$1:$W$1)-5,""),ROW()-5)),"")</f>
        <v/>
      </c>
      <c r="B8" s="474" t="str">
        <f ca="1">IFERROR(INDEX(Compétences!$C$1:$D$20,MATCH(A8,Compétences!$C$1:$C$20,0),2),"")</f>
        <v/>
      </c>
      <c r="C8" s="474"/>
      <c r="D8" s="474"/>
      <c r="E8" s="474"/>
      <c r="F8" s="474"/>
      <c r="G8" s="474"/>
      <c r="H8" s="474"/>
      <c r="I8" s="474"/>
      <c r="J8" s="474"/>
      <c r="K8" s="460" t="str">
        <f ca="1">IFERROR(INDEX(Compétences!C6:E20,MATCH(A8,Compétences!C6:C20,0),3),"")</f>
        <v/>
      </c>
      <c r="L8" s="460"/>
      <c r="M8" s="460"/>
      <c r="N8" s="460"/>
      <c r="O8" s="460"/>
      <c r="P8" s="460"/>
      <c r="Q8" s="471" t="s">
        <v>249</v>
      </c>
      <c r="R8" s="471"/>
      <c r="S8" s="471"/>
      <c r="T8" s="471"/>
      <c r="U8" s="471"/>
      <c r="V8" s="471"/>
      <c r="W8" s="471"/>
      <c r="X8" s="471"/>
      <c r="Y8" s="471"/>
      <c r="Z8" s="472"/>
    </row>
    <row r="9" spans="1:26" ht="45" customHeight="1" x14ac:dyDescent="0.3">
      <c r="A9" s="473"/>
      <c r="B9" s="474"/>
      <c r="C9" s="474"/>
      <c r="D9" s="474"/>
      <c r="E9" s="474"/>
      <c r="F9" s="474"/>
      <c r="G9" s="474"/>
      <c r="H9" s="474"/>
      <c r="I9" s="474"/>
      <c r="J9" s="474"/>
      <c r="K9" s="460"/>
      <c r="L9" s="460"/>
      <c r="M9" s="460"/>
      <c r="N9" s="460"/>
      <c r="O9" s="460"/>
      <c r="P9" s="460"/>
      <c r="Q9" s="471"/>
      <c r="R9" s="471"/>
      <c r="S9" s="471"/>
      <c r="T9" s="471"/>
      <c r="U9" s="471"/>
      <c r="V9" s="471"/>
      <c r="W9" s="471"/>
      <c r="X9" s="471"/>
      <c r="Y9" s="471"/>
      <c r="Z9" s="472"/>
    </row>
    <row r="10" spans="1:26" ht="32.25" customHeight="1" x14ac:dyDescent="0.3">
      <c r="A10" s="473" t="str">
        <f t="array" aca="1" ref="A10" ca="1">IFERROR(INDEX(Problématiques_compétences!$F$2:$W$2,SMALL(IF(INDIRECT("Problématiques_compétences!F"&amp;MATCH($A$1,Problématiques_compétences!$D$1:$D$174,0)):INDIRECT("Problématiques_compétences!BC"&amp;MATCH($A$1,Problématiques_compétences!$D$1:$D$174,0))="x",COLUMN(Problématiques_compétences!$F$1:$W$1)-5,""),ROW()-6)),"")</f>
        <v/>
      </c>
      <c r="B10" s="474" t="str">
        <f ca="1">IFERROR(INDEX(Compétences!$C$1:$D$20,MATCH(A10,Compétences!$C$1:$C$20,0),2),"")</f>
        <v/>
      </c>
      <c r="C10" s="474"/>
      <c r="D10" s="474"/>
      <c r="E10" s="474"/>
      <c r="F10" s="474"/>
      <c r="G10" s="474"/>
      <c r="H10" s="474"/>
      <c r="I10" s="474"/>
      <c r="J10" s="474"/>
      <c r="K10" s="460" t="str">
        <f ca="1">IFERROR(INDEX(Compétences!C8:E20,MATCH(A10,Compétences!C8:C20,0),3),"")</f>
        <v/>
      </c>
      <c r="L10" s="460"/>
      <c r="M10" s="460"/>
      <c r="N10" s="460"/>
      <c r="O10" s="460"/>
      <c r="P10" s="460"/>
      <c r="Q10" s="471" t="s">
        <v>249</v>
      </c>
      <c r="R10" s="471"/>
      <c r="S10" s="471"/>
      <c r="T10" s="471"/>
      <c r="U10" s="471"/>
      <c r="V10" s="471"/>
      <c r="W10" s="471"/>
      <c r="X10" s="471"/>
      <c r="Y10" s="471"/>
      <c r="Z10" s="472"/>
    </row>
    <row r="11" spans="1:26" ht="44.25" customHeight="1" x14ac:dyDescent="0.3">
      <c r="A11" s="473"/>
      <c r="B11" s="474"/>
      <c r="C11" s="474"/>
      <c r="D11" s="474"/>
      <c r="E11" s="474"/>
      <c r="F11" s="474"/>
      <c r="G11" s="474"/>
      <c r="H11" s="474"/>
      <c r="I11" s="474"/>
      <c r="J11" s="474"/>
      <c r="K11" s="460"/>
      <c r="L11" s="460"/>
      <c r="M11" s="460"/>
      <c r="N11" s="460"/>
      <c r="O11" s="460"/>
      <c r="P11" s="460"/>
      <c r="Q11" s="471"/>
      <c r="R11" s="471"/>
      <c r="S11" s="471"/>
      <c r="T11" s="471"/>
      <c r="U11" s="471"/>
      <c r="V11" s="471"/>
      <c r="W11" s="471"/>
      <c r="X11" s="471"/>
      <c r="Y11" s="471"/>
      <c r="Z11" s="472"/>
    </row>
    <row r="12" spans="1:26" ht="32.25" customHeight="1" x14ac:dyDescent="0.3">
      <c r="A12" s="456" t="str">
        <f t="array" aca="1" ref="A12" ca="1">IFERROR(INDEX(Problématiques_compétences!$F$2:$W$2,SMALL(IF(INDIRECT("Problématiques_compétences!F"&amp;MATCH($A$1,Problématiques_compétences!$D$1:$D$174,0)):INDIRECT("Problématiques_compétences!BC"&amp;MATCH($A$1,Problématiques_compétences!$D$1:$D$174,0))="x",COLUMN(Problématiques_compétences!$F$1:$W$1)-5,""),ROW()-7)),"")</f>
        <v/>
      </c>
      <c r="B12" s="458" t="str">
        <f ca="1">IFERROR(INDEX(Compétences!$C$1:$D$20,MATCH(A12,Compétences!$C$1:$C$20,0),2),"")</f>
        <v/>
      </c>
      <c r="C12" s="458"/>
      <c r="D12" s="458"/>
      <c r="E12" s="458"/>
      <c r="F12" s="458"/>
      <c r="G12" s="458"/>
      <c r="H12" s="458"/>
      <c r="I12" s="458"/>
      <c r="J12" s="458"/>
      <c r="K12" s="460" t="str">
        <f ca="1">IFERROR(INDEX(Compétences!C10:E20,MATCH(A12,Compétences!C10:C20,0),3),"")</f>
        <v/>
      </c>
      <c r="L12" s="460"/>
      <c r="M12" s="460"/>
      <c r="N12" s="460"/>
      <c r="O12" s="460"/>
      <c r="P12" s="460"/>
      <c r="Q12" s="462" t="s">
        <v>249</v>
      </c>
      <c r="R12" s="463"/>
      <c r="S12" s="463"/>
      <c r="T12" s="463"/>
      <c r="U12" s="463"/>
      <c r="V12" s="463"/>
      <c r="W12" s="463"/>
      <c r="X12" s="463"/>
      <c r="Y12" s="463"/>
      <c r="Z12" s="464"/>
    </row>
    <row r="13" spans="1:26" ht="43.5" customHeight="1" thickBot="1" x14ac:dyDescent="0.35">
      <c r="A13" s="457"/>
      <c r="B13" s="459"/>
      <c r="C13" s="459"/>
      <c r="D13" s="459"/>
      <c r="E13" s="459"/>
      <c r="F13" s="459"/>
      <c r="G13" s="459"/>
      <c r="H13" s="459"/>
      <c r="I13" s="459"/>
      <c r="J13" s="459"/>
      <c r="K13" s="461"/>
      <c r="L13" s="461"/>
      <c r="M13" s="461"/>
      <c r="N13" s="461"/>
      <c r="O13" s="461"/>
      <c r="P13" s="461"/>
      <c r="Q13" s="465"/>
      <c r="R13" s="466"/>
      <c r="S13" s="466"/>
      <c r="T13" s="466"/>
      <c r="U13" s="466"/>
      <c r="V13" s="466"/>
      <c r="W13" s="466"/>
      <c r="X13" s="466"/>
      <c r="Y13" s="466"/>
      <c r="Z13" s="467"/>
    </row>
    <row r="14" spans="1:26" ht="43.5" customHeight="1" thickBot="1" x14ac:dyDescent="0.35">
      <c r="A14" s="468"/>
      <c r="B14" s="469"/>
      <c r="C14" s="469"/>
      <c r="D14" s="469"/>
      <c r="E14" s="469"/>
      <c r="F14" s="469"/>
      <c r="G14" s="469"/>
      <c r="H14" s="469"/>
      <c r="I14" s="469"/>
      <c r="J14" s="469"/>
      <c r="K14" s="469"/>
      <c r="L14" s="469"/>
      <c r="M14" s="469"/>
      <c r="N14" s="469"/>
      <c r="O14" s="469"/>
      <c r="P14" s="469"/>
      <c r="Q14" s="469"/>
      <c r="R14" s="469"/>
      <c r="S14" s="469"/>
      <c r="T14" s="469"/>
      <c r="U14" s="469"/>
      <c r="V14" s="469"/>
      <c r="W14" s="469"/>
      <c r="X14" s="469"/>
      <c r="Y14" s="469"/>
      <c r="Z14" s="470"/>
    </row>
    <row r="15" spans="1:26" ht="16.5" customHeight="1" x14ac:dyDescent="0.3">
      <c r="A15" s="435" t="s">
        <v>33</v>
      </c>
      <c r="B15" s="436"/>
      <c r="C15" s="436"/>
      <c r="D15" s="436"/>
      <c r="E15" s="436"/>
      <c r="F15" s="436"/>
      <c r="G15" s="436"/>
      <c r="H15" s="436"/>
      <c r="I15" s="436"/>
      <c r="J15" s="436"/>
      <c r="K15" s="436"/>
      <c r="L15" s="436"/>
      <c r="M15" s="437"/>
      <c r="N15" s="438" t="s">
        <v>34</v>
      </c>
      <c r="O15" s="439"/>
      <c r="P15" s="439"/>
      <c r="Q15" s="439"/>
      <c r="R15" s="439"/>
      <c r="S15" s="439"/>
      <c r="T15" s="439"/>
      <c r="U15" s="439"/>
      <c r="V15" s="439"/>
      <c r="W15" s="439"/>
      <c r="X15" s="439"/>
      <c r="Y15" s="439"/>
      <c r="Z15" s="440"/>
    </row>
    <row r="16" spans="1:26" ht="30.75" customHeight="1" x14ac:dyDescent="0.3">
      <c r="A16" s="441" t="s">
        <v>249</v>
      </c>
      <c r="B16" s="442"/>
      <c r="C16" s="442"/>
      <c r="D16" s="442"/>
      <c r="E16" s="442"/>
      <c r="F16" s="442"/>
      <c r="G16" s="442"/>
      <c r="H16" s="442"/>
      <c r="I16" s="442"/>
      <c r="J16" s="442"/>
      <c r="K16" s="442"/>
      <c r="L16" s="442"/>
      <c r="M16" s="443"/>
      <c r="N16" s="418"/>
      <c r="O16" s="419"/>
      <c r="P16" s="419"/>
      <c r="Q16" s="419"/>
      <c r="R16" s="419"/>
      <c r="S16" s="419"/>
      <c r="T16" s="419"/>
      <c r="U16" s="419"/>
      <c r="V16" s="419"/>
      <c r="W16" s="419"/>
      <c r="X16" s="419"/>
      <c r="Y16" s="419"/>
      <c r="Z16" s="420"/>
    </row>
    <row r="17" spans="1:26" ht="30.75" customHeight="1" x14ac:dyDescent="0.3">
      <c r="A17" s="444"/>
      <c r="B17" s="445"/>
      <c r="C17" s="445"/>
      <c r="D17" s="445"/>
      <c r="E17" s="445"/>
      <c r="F17" s="445"/>
      <c r="G17" s="445"/>
      <c r="H17" s="445"/>
      <c r="I17" s="445"/>
      <c r="J17" s="445"/>
      <c r="K17" s="445"/>
      <c r="L17" s="445"/>
      <c r="M17" s="446"/>
      <c r="N17" s="447"/>
      <c r="O17" s="448"/>
      <c r="P17" s="448"/>
      <c r="Q17" s="448"/>
      <c r="R17" s="448"/>
      <c r="S17" s="448"/>
      <c r="T17" s="448"/>
      <c r="U17" s="448"/>
      <c r="V17" s="448"/>
      <c r="W17" s="448"/>
      <c r="X17" s="448"/>
      <c r="Y17" s="448"/>
      <c r="Z17" s="449"/>
    </row>
    <row r="18" spans="1:26" ht="16.5" customHeight="1" x14ac:dyDescent="0.3">
      <c r="A18" s="450" t="s">
        <v>59</v>
      </c>
      <c r="B18" s="451"/>
      <c r="C18" s="451"/>
      <c r="D18" s="451"/>
      <c r="E18" s="451"/>
      <c r="F18" s="451"/>
      <c r="G18" s="451"/>
      <c r="H18" s="451"/>
      <c r="I18" s="451"/>
      <c r="J18" s="451"/>
      <c r="K18" s="451"/>
      <c r="L18" s="451"/>
      <c r="M18" s="452"/>
      <c r="N18" s="453" t="s">
        <v>60</v>
      </c>
      <c r="O18" s="454"/>
      <c r="P18" s="454"/>
      <c r="Q18" s="454"/>
      <c r="R18" s="454"/>
      <c r="S18" s="454"/>
      <c r="T18" s="454"/>
      <c r="U18" s="454"/>
      <c r="V18" s="454"/>
      <c r="W18" s="454"/>
      <c r="X18" s="454"/>
      <c r="Y18" s="454"/>
      <c r="Z18" s="455"/>
    </row>
    <row r="19" spans="1:26" ht="30" customHeight="1" x14ac:dyDescent="0.3">
      <c r="A19" s="418" t="s">
        <v>249</v>
      </c>
      <c r="B19" s="419"/>
      <c r="C19" s="419"/>
      <c r="D19" s="419"/>
      <c r="E19" s="419"/>
      <c r="F19" s="419"/>
      <c r="G19" s="419"/>
      <c r="H19" s="419"/>
      <c r="I19" s="419"/>
      <c r="J19" s="419"/>
      <c r="K19" s="419"/>
      <c r="L19" s="419"/>
      <c r="M19" s="420"/>
      <c r="N19" s="418" t="s">
        <v>249</v>
      </c>
      <c r="O19" s="419"/>
      <c r="P19" s="419"/>
      <c r="Q19" s="419"/>
      <c r="R19" s="419"/>
      <c r="S19" s="419"/>
      <c r="T19" s="419"/>
      <c r="U19" s="419"/>
      <c r="V19" s="419"/>
      <c r="W19" s="419"/>
      <c r="X19" s="419"/>
      <c r="Y19" s="419"/>
      <c r="Z19" s="420"/>
    </row>
    <row r="20" spans="1:26" ht="30" customHeight="1" thickBot="1" x14ac:dyDescent="0.35">
      <c r="A20" s="421"/>
      <c r="B20" s="422"/>
      <c r="C20" s="422"/>
      <c r="D20" s="422"/>
      <c r="E20" s="422"/>
      <c r="F20" s="422"/>
      <c r="G20" s="422"/>
      <c r="H20" s="422"/>
      <c r="I20" s="422"/>
      <c r="J20" s="422"/>
      <c r="K20" s="422"/>
      <c r="L20" s="422"/>
      <c r="M20" s="423"/>
      <c r="N20" s="421"/>
      <c r="O20" s="422"/>
      <c r="P20" s="422"/>
      <c r="Q20" s="422"/>
      <c r="R20" s="422"/>
      <c r="S20" s="422"/>
      <c r="T20" s="422"/>
      <c r="U20" s="422"/>
      <c r="V20" s="422"/>
      <c r="W20" s="422"/>
      <c r="X20" s="422"/>
      <c r="Y20" s="422"/>
      <c r="Z20" s="423"/>
    </row>
    <row r="21" spans="1:26" ht="16.5" customHeight="1" x14ac:dyDescent="0.3">
      <c r="A21" s="424" t="s">
        <v>130</v>
      </c>
      <c r="B21" s="425"/>
      <c r="C21" s="425"/>
      <c r="D21" s="425"/>
      <c r="E21" s="425"/>
      <c r="F21" s="425"/>
      <c r="G21" s="425"/>
      <c r="H21" s="425"/>
      <c r="I21" s="425"/>
      <c r="J21" s="425"/>
      <c r="K21" s="425"/>
      <c r="L21" s="425"/>
      <c r="M21" s="426"/>
      <c r="N21" s="427" t="s">
        <v>225</v>
      </c>
      <c r="O21" s="428"/>
      <c r="P21" s="428"/>
      <c r="Q21" s="428"/>
      <c r="R21" s="428"/>
      <c r="S21" s="428"/>
      <c r="T21" s="428"/>
      <c r="U21" s="428"/>
      <c r="V21" s="428"/>
      <c r="W21" s="428"/>
      <c r="X21" s="428"/>
      <c r="Y21" s="428"/>
      <c r="Z21" s="429"/>
    </row>
    <row r="22" spans="1:26" ht="84.75" customHeight="1" thickBot="1" x14ac:dyDescent="0.35">
      <c r="A22" s="421" t="s">
        <v>249</v>
      </c>
      <c r="B22" s="430"/>
      <c r="C22" s="430"/>
      <c r="D22" s="430"/>
      <c r="E22" s="430"/>
      <c r="F22" s="430"/>
      <c r="G22" s="430"/>
      <c r="H22" s="430"/>
      <c r="I22" s="430"/>
      <c r="J22" s="430"/>
      <c r="K22" s="430"/>
      <c r="L22" s="430"/>
      <c r="M22" s="431"/>
      <c r="N22" s="432" t="s">
        <v>249</v>
      </c>
      <c r="O22" s="433"/>
      <c r="P22" s="433"/>
      <c r="Q22" s="433"/>
      <c r="R22" s="433"/>
      <c r="S22" s="433"/>
      <c r="T22" s="433"/>
      <c r="U22" s="433"/>
      <c r="V22" s="433"/>
      <c r="W22" s="433"/>
      <c r="X22" s="433"/>
      <c r="Y22" s="433"/>
      <c r="Z22" s="434"/>
    </row>
    <row r="23" spans="1:26" ht="33" customHeight="1" thickBot="1" x14ac:dyDescent="0.35">
      <c r="A23" s="374"/>
      <c r="B23" s="375"/>
      <c r="C23" s="375"/>
      <c r="D23" s="375"/>
      <c r="E23" s="375"/>
      <c r="F23" s="375"/>
      <c r="G23" s="375"/>
      <c r="H23" s="375"/>
      <c r="I23" s="375"/>
      <c r="J23" s="375"/>
      <c r="K23" s="375"/>
      <c r="L23" s="375"/>
      <c r="M23" s="375"/>
      <c r="N23" s="375"/>
      <c r="O23" s="375"/>
      <c r="P23" s="375"/>
      <c r="Q23" s="375"/>
      <c r="R23" s="375"/>
      <c r="S23" s="375"/>
      <c r="T23" s="375"/>
      <c r="U23" s="375"/>
      <c r="V23" s="375"/>
      <c r="W23" s="375"/>
      <c r="X23" s="375"/>
      <c r="Y23" s="375"/>
      <c r="Z23" s="376"/>
    </row>
    <row r="24" spans="1:26" ht="16.2" thickBot="1" x14ac:dyDescent="0.35">
      <c r="A24" s="392" t="s">
        <v>35</v>
      </c>
      <c r="B24" s="393"/>
      <c r="C24" s="393"/>
      <c r="D24" s="393"/>
      <c r="E24" s="393"/>
      <c r="F24" s="393"/>
      <c r="G24" s="393"/>
      <c r="H24" s="393"/>
      <c r="I24" s="393"/>
      <c r="J24" s="393"/>
      <c r="K24" s="393"/>
      <c r="L24" s="393"/>
      <c r="M24" s="393"/>
      <c r="N24" s="393"/>
      <c r="O24" s="393"/>
      <c r="P24" s="393"/>
      <c r="Q24" s="393"/>
      <c r="R24" s="393"/>
      <c r="S24" s="393"/>
      <c r="T24" s="393"/>
      <c r="U24" s="393"/>
      <c r="V24" s="393"/>
      <c r="W24" s="393"/>
      <c r="X24" s="393"/>
      <c r="Y24" s="393"/>
      <c r="Z24" s="394"/>
    </row>
    <row r="25" spans="1:26" x14ac:dyDescent="0.3">
      <c r="A25" s="401"/>
      <c r="B25" s="402"/>
      <c r="C25" s="395" t="s">
        <v>120</v>
      </c>
      <c r="D25" s="396"/>
      <c r="E25" s="396"/>
      <c r="F25" s="396"/>
      <c r="G25" s="396"/>
      <c r="H25" s="396"/>
      <c r="I25" s="396"/>
      <c r="J25" s="397"/>
      <c r="K25" s="398" t="s">
        <v>121</v>
      </c>
      <c r="L25" s="396"/>
      <c r="M25" s="396"/>
      <c r="N25" s="396"/>
      <c r="O25" s="396"/>
      <c r="P25" s="396"/>
      <c r="Q25" s="399"/>
      <c r="R25" s="395" t="s">
        <v>135</v>
      </c>
      <c r="S25" s="396"/>
      <c r="T25" s="396"/>
      <c r="U25" s="396"/>
      <c r="V25" s="396"/>
      <c r="W25" s="396"/>
      <c r="X25" s="396"/>
      <c r="Y25" s="396"/>
      <c r="Z25" s="400"/>
    </row>
    <row r="26" spans="1:26" x14ac:dyDescent="0.3">
      <c r="A26" s="403"/>
      <c r="B26" s="404"/>
      <c r="C26" s="405"/>
      <c r="D26" s="406"/>
      <c r="E26" s="406"/>
      <c r="F26" s="406"/>
      <c r="G26" s="406"/>
      <c r="H26" s="406"/>
      <c r="I26" s="406"/>
      <c r="J26" s="407"/>
      <c r="K26" s="408"/>
      <c r="L26" s="408"/>
      <c r="M26" s="408"/>
      <c r="N26" s="408"/>
      <c r="O26" s="408"/>
      <c r="P26" s="408"/>
      <c r="Q26" s="409"/>
      <c r="R26" s="405"/>
      <c r="S26" s="406"/>
      <c r="T26" s="406"/>
      <c r="U26" s="406"/>
      <c r="V26" s="406"/>
      <c r="W26" s="406"/>
      <c r="X26" s="406"/>
      <c r="Y26" s="406"/>
      <c r="Z26" s="410"/>
    </row>
    <row r="27" spans="1:26" ht="33.75" customHeight="1" x14ac:dyDescent="0.3">
      <c r="A27" s="388" t="s">
        <v>36</v>
      </c>
      <c r="B27" s="389"/>
      <c r="C27" s="411"/>
      <c r="D27" s="412"/>
      <c r="E27" s="412"/>
      <c r="F27" s="412"/>
      <c r="G27" s="412"/>
      <c r="H27" s="412"/>
      <c r="I27" s="412"/>
      <c r="J27" s="413"/>
      <c r="K27" s="411"/>
      <c r="L27" s="412"/>
      <c r="M27" s="412"/>
      <c r="N27" s="412"/>
      <c r="O27" s="412"/>
      <c r="P27" s="412"/>
      <c r="Q27" s="413"/>
      <c r="R27" s="414"/>
      <c r="S27" s="414"/>
      <c r="T27" s="414"/>
      <c r="U27" s="414"/>
      <c r="V27" s="414"/>
      <c r="W27" s="414"/>
      <c r="X27" s="414"/>
      <c r="Y27" s="414"/>
      <c r="Z27" s="415"/>
    </row>
    <row r="28" spans="1:26" ht="89.25" customHeight="1" x14ac:dyDescent="0.3">
      <c r="A28" s="388" t="s">
        <v>137</v>
      </c>
      <c r="B28" s="389"/>
      <c r="C28" s="373" t="s">
        <v>249</v>
      </c>
      <c r="D28" s="370"/>
      <c r="E28" s="370"/>
      <c r="F28" s="370"/>
      <c r="G28" s="370"/>
      <c r="H28" s="370"/>
      <c r="I28" s="370"/>
      <c r="J28" s="371"/>
      <c r="K28" s="416" t="s">
        <v>249</v>
      </c>
      <c r="L28" s="416"/>
      <c r="M28" s="416"/>
      <c r="N28" s="416"/>
      <c r="O28" s="416"/>
      <c r="P28" s="416"/>
      <c r="Q28" s="417"/>
      <c r="R28" s="370" t="s">
        <v>249</v>
      </c>
      <c r="S28" s="370"/>
      <c r="T28" s="370"/>
      <c r="U28" s="370"/>
      <c r="V28" s="370"/>
      <c r="W28" s="370"/>
      <c r="X28" s="370"/>
      <c r="Y28" s="370"/>
      <c r="Z28" s="371"/>
    </row>
    <row r="29" spans="1:26" ht="84" customHeight="1" x14ac:dyDescent="0.3">
      <c r="A29" s="388" t="s">
        <v>38</v>
      </c>
      <c r="B29" s="389"/>
      <c r="C29" s="373" t="s">
        <v>249</v>
      </c>
      <c r="D29" s="370"/>
      <c r="E29" s="370"/>
      <c r="F29" s="370"/>
      <c r="G29" s="370"/>
      <c r="H29" s="370"/>
      <c r="I29" s="370"/>
      <c r="J29" s="371"/>
      <c r="K29" s="370" t="s">
        <v>249</v>
      </c>
      <c r="L29" s="370"/>
      <c r="M29" s="370"/>
      <c r="N29" s="370"/>
      <c r="O29" s="370"/>
      <c r="P29" s="370"/>
      <c r="Q29" s="371"/>
      <c r="R29" s="370" t="s">
        <v>249</v>
      </c>
      <c r="S29" s="370"/>
      <c r="T29" s="370"/>
      <c r="U29" s="370"/>
      <c r="V29" s="370"/>
      <c r="W29" s="370"/>
      <c r="X29" s="370"/>
      <c r="Y29" s="370"/>
      <c r="Z29" s="371"/>
    </row>
    <row r="30" spans="1:26" ht="60" customHeight="1" x14ac:dyDescent="0.3">
      <c r="A30" s="388" t="s">
        <v>37</v>
      </c>
      <c r="B30" s="389"/>
      <c r="C30" s="373" t="s">
        <v>249</v>
      </c>
      <c r="D30" s="370"/>
      <c r="E30" s="370"/>
      <c r="F30" s="370"/>
      <c r="G30" s="370"/>
      <c r="H30" s="370"/>
      <c r="I30" s="370"/>
      <c r="J30" s="371"/>
      <c r="K30" s="370" t="s">
        <v>249</v>
      </c>
      <c r="L30" s="370"/>
      <c r="M30" s="370"/>
      <c r="N30" s="370"/>
      <c r="O30" s="370"/>
      <c r="P30" s="370"/>
      <c r="Q30" s="371"/>
      <c r="R30" s="370" t="s">
        <v>249</v>
      </c>
      <c r="S30" s="370"/>
      <c r="T30" s="370"/>
      <c r="U30" s="370"/>
      <c r="V30" s="370"/>
      <c r="W30" s="370"/>
      <c r="X30" s="370"/>
      <c r="Y30" s="370"/>
      <c r="Z30" s="371"/>
    </row>
    <row r="31" spans="1:26" ht="45" customHeight="1" x14ac:dyDescent="0.3">
      <c r="A31" s="388" t="s">
        <v>129</v>
      </c>
      <c r="B31" s="389"/>
      <c r="C31" s="373" t="s">
        <v>249</v>
      </c>
      <c r="D31" s="370"/>
      <c r="E31" s="370"/>
      <c r="F31" s="370"/>
      <c r="G31" s="370"/>
      <c r="H31" s="370"/>
      <c r="I31" s="370"/>
      <c r="J31" s="371"/>
      <c r="K31" s="370" t="s">
        <v>249</v>
      </c>
      <c r="L31" s="370"/>
      <c r="M31" s="370"/>
      <c r="N31" s="370"/>
      <c r="O31" s="370"/>
      <c r="P31" s="370"/>
      <c r="Q31" s="371"/>
      <c r="R31" s="370" t="s">
        <v>249</v>
      </c>
      <c r="S31" s="370"/>
      <c r="T31" s="370"/>
      <c r="U31" s="370"/>
      <c r="V31" s="370"/>
      <c r="W31" s="370"/>
      <c r="X31" s="370"/>
      <c r="Y31" s="370"/>
      <c r="Z31" s="371"/>
    </row>
    <row r="32" spans="1:26" ht="45" customHeight="1" x14ac:dyDescent="0.3">
      <c r="A32" s="390" t="s">
        <v>55</v>
      </c>
      <c r="B32" s="391"/>
      <c r="C32" s="373" t="s">
        <v>249</v>
      </c>
      <c r="D32" s="370"/>
      <c r="E32" s="370"/>
      <c r="F32" s="370"/>
      <c r="G32" s="370"/>
      <c r="H32" s="370"/>
      <c r="I32" s="370"/>
      <c r="J32" s="371"/>
      <c r="K32" s="370" t="s">
        <v>249</v>
      </c>
      <c r="L32" s="370"/>
      <c r="M32" s="370"/>
      <c r="N32" s="370"/>
      <c r="O32" s="370"/>
      <c r="P32" s="370"/>
      <c r="Q32" s="371"/>
      <c r="R32" s="370" t="s">
        <v>249</v>
      </c>
      <c r="S32" s="370"/>
      <c r="T32" s="370"/>
      <c r="U32" s="370"/>
      <c r="V32" s="370"/>
      <c r="W32" s="370"/>
      <c r="X32" s="370"/>
      <c r="Y32" s="370"/>
      <c r="Z32" s="371"/>
    </row>
    <row r="33" spans="1:26" ht="36" customHeight="1" thickBot="1" x14ac:dyDescent="0.35">
      <c r="A33" s="167" t="s">
        <v>97</v>
      </c>
      <c r="B33" s="166"/>
      <c r="C33" s="372" t="s">
        <v>249</v>
      </c>
      <c r="D33" s="368"/>
      <c r="E33" s="368"/>
      <c r="F33" s="368"/>
      <c r="G33" s="368"/>
      <c r="H33" s="368"/>
      <c r="I33" s="368"/>
      <c r="J33" s="369"/>
      <c r="K33" s="370" t="s">
        <v>249</v>
      </c>
      <c r="L33" s="370"/>
      <c r="M33" s="370"/>
      <c r="N33" s="370"/>
      <c r="O33" s="370"/>
      <c r="P33" s="370"/>
      <c r="Q33" s="371"/>
      <c r="R33" s="368" t="s">
        <v>249</v>
      </c>
      <c r="S33" s="368"/>
      <c r="T33" s="368"/>
      <c r="U33" s="368"/>
      <c r="V33" s="368"/>
      <c r="W33" s="368"/>
      <c r="X33" s="368"/>
      <c r="Y33" s="368"/>
      <c r="Z33" s="369"/>
    </row>
    <row r="34" spans="1:26" ht="15" thickBot="1" x14ac:dyDescent="0.35">
      <c r="A34" s="141"/>
      <c r="B34" s="141"/>
    </row>
    <row r="35" spans="1:26" ht="15.6" x14ac:dyDescent="0.3">
      <c r="A35" s="381"/>
      <c r="B35" s="381"/>
      <c r="C35" s="382" t="s">
        <v>119</v>
      </c>
      <c r="D35" s="383"/>
      <c r="E35" s="383"/>
      <c r="F35" s="383"/>
      <c r="G35" s="383"/>
      <c r="H35" s="383"/>
      <c r="I35" s="383"/>
      <c r="J35" s="383"/>
      <c r="K35" s="383"/>
      <c r="L35" s="383"/>
      <c r="M35" s="383"/>
      <c r="N35" s="383"/>
      <c r="O35" s="383"/>
      <c r="P35" s="383"/>
      <c r="Q35" s="383"/>
      <c r="R35" s="383"/>
      <c r="S35" s="383"/>
      <c r="T35" s="383"/>
      <c r="U35" s="383"/>
      <c r="V35" s="383"/>
      <c r="W35" s="383"/>
      <c r="X35" s="383"/>
      <c r="Y35" s="383"/>
      <c r="Z35" s="384"/>
    </row>
    <row r="36" spans="1:26" ht="15.6" x14ac:dyDescent="0.3">
      <c r="A36" s="381"/>
      <c r="B36" s="381"/>
      <c r="C36" s="385" t="s">
        <v>120</v>
      </c>
      <c r="D36" s="386"/>
      <c r="E36" s="386"/>
      <c r="F36" s="386"/>
      <c r="G36" s="386"/>
      <c r="H36" s="386"/>
      <c r="I36" s="386"/>
      <c r="J36" s="386"/>
      <c r="K36" s="386" t="s">
        <v>121</v>
      </c>
      <c r="L36" s="386"/>
      <c r="M36" s="386"/>
      <c r="N36" s="386"/>
      <c r="O36" s="386"/>
      <c r="P36" s="386"/>
      <c r="Q36" s="386"/>
      <c r="R36" s="386" t="s">
        <v>135</v>
      </c>
      <c r="S36" s="386"/>
      <c r="T36" s="386"/>
      <c r="U36" s="386"/>
      <c r="V36" s="386"/>
      <c r="W36" s="386"/>
      <c r="X36" s="386"/>
      <c r="Y36" s="386"/>
      <c r="Z36" s="387"/>
    </row>
    <row r="37" spans="1:26" ht="18.75" customHeight="1" x14ac:dyDescent="0.3">
      <c r="A37" s="377" t="s">
        <v>122</v>
      </c>
      <c r="B37" s="377"/>
      <c r="C37" s="378" t="s">
        <v>249</v>
      </c>
      <c r="D37" s="379"/>
      <c r="E37" s="379"/>
      <c r="F37" s="379"/>
      <c r="G37" s="379"/>
      <c r="H37" s="379"/>
      <c r="I37" s="379"/>
      <c r="J37" s="379"/>
      <c r="K37" s="378" t="s">
        <v>249</v>
      </c>
      <c r="L37" s="379"/>
      <c r="M37" s="379"/>
      <c r="N37" s="379"/>
      <c r="O37" s="379"/>
      <c r="P37" s="379"/>
      <c r="Q37" s="379"/>
      <c r="R37" s="378" t="s">
        <v>249</v>
      </c>
      <c r="S37" s="379"/>
      <c r="T37" s="379"/>
      <c r="U37" s="379"/>
      <c r="V37" s="379"/>
      <c r="W37" s="379"/>
      <c r="X37" s="379"/>
      <c r="Y37" s="379"/>
      <c r="Z37" s="379"/>
    </row>
    <row r="38" spans="1:26" ht="43.2" customHeight="1" x14ac:dyDescent="0.3">
      <c r="A38" s="377" t="s">
        <v>267</v>
      </c>
      <c r="B38" s="377"/>
      <c r="C38" s="378" t="s">
        <v>249</v>
      </c>
      <c r="D38" s="379"/>
      <c r="E38" s="379"/>
      <c r="F38" s="379"/>
      <c r="G38" s="379"/>
      <c r="H38" s="379"/>
      <c r="I38" s="379"/>
      <c r="J38" s="379"/>
      <c r="K38" s="378" t="s">
        <v>249</v>
      </c>
      <c r="L38" s="379"/>
      <c r="M38" s="379"/>
      <c r="N38" s="379"/>
      <c r="O38" s="379"/>
      <c r="P38" s="379"/>
      <c r="Q38" s="379"/>
      <c r="R38" s="378" t="s">
        <v>249</v>
      </c>
      <c r="S38" s="379"/>
      <c r="T38" s="379"/>
      <c r="U38" s="379"/>
      <c r="V38" s="379"/>
      <c r="W38" s="379"/>
      <c r="X38" s="379"/>
      <c r="Y38" s="379"/>
      <c r="Z38" s="379"/>
    </row>
    <row r="39" spans="1:26" x14ac:dyDescent="0.3">
      <c r="A39" s="377" t="s">
        <v>51</v>
      </c>
      <c r="B39" s="377"/>
      <c r="C39" s="378" t="s">
        <v>249</v>
      </c>
      <c r="D39" s="379"/>
      <c r="E39" s="379"/>
      <c r="F39" s="379"/>
      <c r="G39" s="379"/>
      <c r="H39" s="379"/>
      <c r="I39" s="379"/>
      <c r="J39" s="379"/>
      <c r="K39" s="378" t="s">
        <v>249</v>
      </c>
      <c r="L39" s="379"/>
      <c r="M39" s="379"/>
      <c r="N39" s="379"/>
      <c r="O39" s="379"/>
      <c r="P39" s="379"/>
      <c r="Q39" s="379"/>
      <c r="R39" s="378" t="s">
        <v>249</v>
      </c>
      <c r="S39" s="379"/>
      <c r="T39" s="379"/>
      <c r="U39" s="379"/>
      <c r="V39" s="379"/>
      <c r="W39" s="379"/>
      <c r="X39" s="379"/>
      <c r="Y39" s="379"/>
      <c r="Z39" s="379"/>
    </row>
    <row r="40" spans="1:26" ht="51" customHeight="1" x14ac:dyDescent="0.3">
      <c r="A40" s="377" t="s">
        <v>123</v>
      </c>
      <c r="B40" s="380"/>
      <c r="C40" s="378" t="s">
        <v>249</v>
      </c>
      <c r="D40" s="379"/>
      <c r="E40" s="379"/>
      <c r="F40" s="379"/>
      <c r="G40" s="379"/>
      <c r="H40" s="379"/>
      <c r="I40" s="379"/>
      <c r="J40" s="379"/>
      <c r="K40" s="378" t="s">
        <v>249</v>
      </c>
      <c r="L40" s="378"/>
      <c r="M40" s="378"/>
      <c r="N40" s="378"/>
      <c r="O40" s="378"/>
      <c r="P40" s="378"/>
      <c r="Q40" s="378"/>
      <c r="R40" s="378" t="s">
        <v>249</v>
      </c>
      <c r="S40" s="378"/>
      <c r="T40" s="378"/>
      <c r="U40" s="378"/>
      <c r="V40" s="378"/>
      <c r="W40" s="378"/>
      <c r="X40" s="378"/>
      <c r="Y40" s="378"/>
      <c r="Z40" s="378"/>
    </row>
    <row r="41" spans="1:26" ht="28.2" customHeight="1" x14ac:dyDescent="0.3">
      <c r="A41" s="377" t="s">
        <v>124</v>
      </c>
      <c r="B41" s="377"/>
      <c r="C41" s="378" t="s">
        <v>249</v>
      </c>
      <c r="D41" s="379"/>
      <c r="E41" s="379"/>
      <c r="F41" s="379"/>
      <c r="G41" s="379"/>
      <c r="H41" s="379"/>
      <c r="I41" s="379"/>
      <c r="J41" s="379"/>
      <c r="K41" s="378" t="s">
        <v>249</v>
      </c>
      <c r="L41" s="379"/>
      <c r="M41" s="379"/>
      <c r="N41" s="379"/>
      <c r="O41" s="379"/>
      <c r="P41" s="379"/>
      <c r="Q41" s="379"/>
      <c r="R41" s="378" t="s">
        <v>249</v>
      </c>
      <c r="S41" s="379"/>
      <c r="T41" s="379"/>
      <c r="U41" s="379"/>
      <c r="V41" s="379"/>
      <c r="W41" s="379"/>
      <c r="X41" s="379"/>
      <c r="Y41" s="379"/>
      <c r="Z41" s="379"/>
    </row>
    <row r="42" spans="1:26" ht="37.200000000000003" customHeight="1" x14ac:dyDescent="0.3">
      <c r="A42" s="377" t="s">
        <v>125</v>
      </c>
      <c r="B42" s="377"/>
      <c r="C42" s="378" t="s">
        <v>249</v>
      </c>
      <c r="D42" s="379"/>
      <c r="E42" s="379"/>
      <c r="F42" s="379"/>
      <c r="G42" s="379"/>
      <c r="H42" s="379"/>
      <c r="I42" s="379"/>
      <c r="J42" s="379"/>
      <c r="K42" s="378" t="s">
        <v>249</v>
      </c>
      <c r="L42" s="379"/>
      <c r="M42" s="379"/>
      <c r="N42" s="379"/>
      <c r="O42" s="379"/>
      <c r="P42" s="379"/>
      <c r="Q42" s="379"/>
      <c r="R42" s="378" t="s">
        <v>249</v>
      </c>
      <c r="S42" s="379"/>
      <c r="T42" s="379"/>
      <c r="U42" s="379"/>
      <c r="V42" s="379"/>
      <c r="W42" s="379"/>
      <c r="X42" s="379"/>
      <c r="Y42" s="379"/>
      <c r="Z42" s="379"/>
    </row>
    <row r="43" spans="1:26" x14ac:dyDescent="0.3">
      <c r="A43" s="377" t="s">
        <v>126</v>
      </c>
      <c r="B43" s="377"/>
      <c r="C43" s="378" t="s">
        <v>266</v>
      </c>
      <c r="D43" s="379"/>
      <c r="E43" s="379"/>
      <c r="F43" s="379"/>
      <c r="G43" s="379"/>
      <c r="H43" s="379"/>
      <c r="I43" s="379"/>
      <c r="J43" s="379"/>
      <c r="K43" s="378" t="s">
        <v>266</v>
      </c>
      <c r="L43" s="379"/>
      <c r="M43" s="379"/>
      <c r="N43" s="379"/>
      <c r="O43" s="379"/>
      <c r="P43" s="379"/>
      <c r="Q43" s="379"/>
      <c r="R43" s="378" t="s">
        <v>266</v>
      </c>
      <c r="S43" s="379"/>
      <c r="T43" s="379"/>
      <c r="U43" s="379"/>
      <c r="V43" s="379"/>
      <c r="W43" s="379"/>
      <c r="X43" s="379"/>
      <c r="Y43" s="379"/>
      <c r="Z43" s="379"/>
    </row>
    <row r="44" spans="1:26" x14ac:dyDescent="0.3">
      <c r="A44" s="377"/>
      <c r="B44" s="377"/>
      <c r="C44" s="379"/>
      <c r="D44" s="379"/>
      <c r="E44" s="379"/>
      <c r="F44" s="379"/>
      <c r="G44" s="379"/>
      <c r="H44" s="379"/>
      <c r="I44" s="379"/>
      <c r="J44" s="379"/>
      <c r="K44" s="379"/>
      <c r="L44" s="379"/>
      <c r="M44" s="379"/>
      <c r="N44" s="379"/>
      <c r="O44" s="379"/>
      <c r="P44" s="379"/>
      <c r="Q44" s="379"/>
      <c r="R44" s="379"/>
      <c r="S44" s="379"/>
      <c r="T44" s="379"/>
      <c r="U44" s="379"/>
      <c r="V44" s="379"/>
      <c r="W44" s="379"/>
      <c r="X44" s="379"/>
      <c r="Y44" s="379"/>
      <c r="Z44" s="379"/>
    </row>
    <row r="45" spans="1:26" x14ac:dyDescent="0.3">
      <c r="A45" s="377"/>
      <c r="B45" s="377"/>
      <c r="C45" s="379"/>
      <c r="D45" s="379"/>
      <c r="E45" s="379"/>
      <c r="F45" s="379"/>
      <c r="G45" s="379"/>
      <c r="H45" s="379"/>
      <c r="I45" s="379"/>
      <c r="J45" s="379"/>
      <c r="K45" s="379"/>
      <c r="L45" s="379"/>
      <c r="M45" s="379"/>
      <c r="N45" s="379"/>
      <c r="O45" s="379"/>
      <c r="P45" s="379"/>
      <c r="Q45" s="379"/>
      <c r="R45" s="379"/>
      <c r="S45" s="379"/>
      <c r="T45" s="379"/>
      <c r="U45" s="379"/>
      <c r="V45" s="379"/>
      <c r="W45" s="379"/>
      <c r="X45" s="379"/>
      <c r="Y45" s="379"/>
      <c r="Z45" s="379"/>
    </row>
    <row r="46" spans="1:26" ht="27" customHeight="1" x14ac:dyDescent="0.3">
      <c r="A46" s="377"/>
      <c r="B46" s="377"/>
      <c r="C46" s="379"/>
      <c r="D46" s="379"/>
      <c r="E46" s="379"/>
      <c r="F46" s="379"/>
      <c r="G46" s="379"/>
      <c r="H46" s="379"/>
      <c r="I46" s="379"/>
      <c r="J46" s="379"/>
      <c r="K46" s="379"/>
      <c r="L46" s="379"/>
      <c r="M46" s="379"/>
      <c r="N46" s="379"/>
      <c r="O46" s="379"/>
      <c r="P46" s="379"/>
      <c r="Q46" s="379"/>
      <c r="R46" s="379"/>
      <c r="S46" s="379"/>
      <c r="T46" s="379"/>
      <c r="U46" s="379"/>
      <c r="V46" s="379"/>
      <c r="W46" s="379"/>
      <c r="X46" s="379"/>
      <c r="Y46" s="379"/>
      <c r="Z46" s="379"/>
    </row>
  </sheetData>
  <sheetProtection selectLockedCells="1" selectUnlockedCells="1"/>
  <mergeCells count="109">
    <mergeCell ref="Q4:Z5"/>
    <mergeCell ref="A6:A7"/>
    <mergeCell ref="B6:J7"/>
    <mergeCell ref="K6:P7"/>
    <mergeCell ref="Q6:Z7"/>
    <mergeCell ref="A1:A2"/>
    <mergeCell ref="B2:J2"/>
    <mergeCell ref="K3:P3"/>
    <mergeCell ref="A4:A5"/>
    <mergeCell ref="B4:J5"/>
    <mergeCell ref="K4:P5"/>
    <mergeCell ref="Q3:Z3"/>
    <mergeCell ref="K2:Z2"/>
    <mergeCell ref="K1:Z1"/>
    <mergeCell ref="A3:J3"/>
    <mergeCell ref="A12:A13"/>
    <mergeCell ref="B12:J13"/>
    <mergeCell ref="K12:P13"/>
    <mergeCell ref="Q12:Z13"/>
    <mergeCell ref="A14:Z14"/>
    <mergeCell ref="Q8:Z9"/>
    <mergeCell ref="A10:A11"/>
    <mergeCell ref="B10:J11"/>
    <mergeCell ref="K10:P11"/>
    <mergeCell ref="Q10:Z11"/>
    <mergeCell ref="A8:A9"/>
    <mergeCell ref="B8:J9"/>
    <mergeCell ref="K8:P9"/>
    <mergeCell ref="A19:M20"/>
    <mergeCell ref="N19:Z20"/>
    <mergeCell ref="A21:M21"/>
    <mergeCell ref="N21:Z21"/>
    <mergeCell ref="A22:M22"/>
    <mergeCell ref="N22:Z22"/>
    <mergeCell ref="A15:M15"/>
    <mergeCell ref="N15:Z15"/>
    <mergeCell ref="A16:M17"/>
    <mergeCell ref="N16:Z17"/>
    <mergeCell ref="A18:M18"/>
    <mergeCell ref="N18:Z18"/>
    <mergeCell ref="A30:B30"/>
    <mergeCell ref="A32:B32"/>
    <mergeCell ref="A31:B31"/>
    <mergeCell ref="A27:B27"/>
    <mergeCell ref="A29:B29"/>
    <mergeCell ref="A28:B28"/>
    <mergeCell ref="A24:Z24"/>
    <mergeCell ref="C25:J25"/>
    <mergeCell ref="K25:Q25"/>
    <mergeCell ref="R25:Z25"/>
    <mergeCell ref="A25:B26"/>
    <mergeCell ref="C26:J26"/>
    <mergeCell ref="K26:Q26"/>
    <mergeCell ref="R26:Z26"/>
    <mergeCell ref="C27:J27"/>
    <mergeCell ref="K27:Q27"/>
    <mergeCell ref="R27:Z27"/>
    <mergeCell ref="C28:J28"/>
    <mergeCell ref="K28:Q28"/>
    <mergeCell ref="R28:Z28"/>
    <mergeCell ref="C29:J29"/>
    <mergeCell ref="K29:Q29"/>
    <mergeCell ref="R29:Z29"/>
    <mergeCell ref="C38:J38"/>
    <mergeCell ref="C39:J39"/>
    <mergeCell ref="C40:J40"/>
    <mergeCell ref="K38:Q38"/>
    <mergeCell ref="R38:Z38"/>
    <mergeCell ref="A35:B36"/>
    <mergeCell ref="C35:Z35"/>
    <mergeCell ref="C36:J36"/>
    <mergeCell ref="K36:Q36"/>
    <mergeCell ref="R36:Z36"/>
    <mergeCell ref="A23:Z23"/>
    <mergeCell ref="A43:B46"/>
    <mergeCell ref="C43:J46"/>
    <mergeCell ref="K43:Q46"/>
    <mergeCell ref="A41:B41"/>
    <mergeCell ref="C41:J41"/>
    <mergeCell ref="K41:Q41"/>
    <mergeCell ref="R41:Z41"/>
    <mergeCell ref="A42:B42"/>
    <mergeCell ref="C42:J42"/>
    <mergeCell ref="K42:Q42"/>
    <mergeCell ref="R42:Z42"/>
    <mergeCell ref="R43:Z46"/>
    <mergeCell ref="A39:B39"/>
    <mergeCell ref="K39:Q39"/>
    <mergeCell ref="R39:Z39"/>
    <mergeCell ref="A40:B40"/>
    <mergeCell ref="K40:Q40"/>
    <mergeCell ref="R40:Z40"/>
    <mergeCell ref="A37:B37"/>
    <mergeCell ref="C37:J37"/>
    <mergeCell ref="K37:Q37"/>
    <mergeCell ref="R37:Z37"/>
    <mergeCell ref="A38:B38"/>
    <mergeCell ref="R33:Z33"/>
    <mergeCell ref="K33:Q33"/>
    <mergeCell ref="C33:J33"/>
    <mergeCell ref="C30:J30"/>
    <mergeCell ref="K30:Q30"/>
    <mergeCell ref="R30:Z30"/>
    <mergeCell ref="C31:J31"/>
    <mergeCell ref="K31:Q31"/>
    <mergeCell ref="R31:Z31"/>
    <mergeCell ref="C32:J32"/>
    <mergeCell ref="K32:Q32"/>
    <mergeCell ref="R32:Z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Z41"/>
  <sheetViews>
    <sheetView zoomScale="115" zoomScaleNormal="115" workbookViewId="0">
      <pane ySplit="2" topLeftCell="A3" activePane="bottomLeft" state="frozen"/>
      <selection pane="bottomLeft" activeCell="A7" sqref="A7"/>
    </sheetView>
  </sheetViews>
  <sheetFormatPr baseColWidth="10" defaultColWidth="11.44140625" defaultRowHeight="14.4" x14ac:dyDescent="0.3"/>
  <cols>
    <col min="1" max="1" width="12.5546875" style="139" customWidth="1"/>
    <col min="2" max="2" width="12" style="139" customWidth="1"/>
    <col min="3" max="10" width="6.5546875" style="139" customWidth="1"/>
    <col min="11" max="11" width="8.33203125" style="139" customWidth="1"/>
    <col min="12" max="12" width="5.44140625" style="139" customWidth="1"/>
    <col min="13" max="13" width="8.33203125" style="139" customWidth="1"/>
    <col min="14" max="14" width="7.109375" style="139" customWidth="1"/>
    <col min="15" max="15" width="8.33203125" style="139" customWidth="1"/>
    <col min="16" max="16" width="15.109375" style="139" customWidth="1"/>
    <col min="17" max="17" width="5.44140625" style="139" customWidth="1"/>
    <col min="18" max="18" width="8.5546875" style="139" customWidth="1"/>
    <col min="19" max="19" width="7.44140625" style="139" customWidth="1"/>
    <col min="20" max="20" width="8.5546875" style="139" customWidth="1"/>
    <col min="21" max="21" width="6.44140625" style="139" customWidth="1"/>
    <col min="22" max="22" width="8.5546875" style="139" customWidth="1"/>
    <col min="23" max="23" width="6" style="139" customWidth="1"/>
    <col min="24" max="25" width="8.5546875" style="139" customWidth="1"/>
    <col min="26" max="26" width="6.33203125" style="139" customWidth="1"/>
    <col min="27" max="32" width="4.6640625" style="139" customWidth="1"/>
    <col min="33" max="16384" width="11.44140625" style="139"/>
  </cols>
  <sheetData>
    <row r="1" spans="1:26" ht="18" customHeight="1" x14ac:dyDescent="0.3">
      <c r="A1" s="477" t="s">
        <v>11</v>
      </c>
      <c r="B1" s="142" t="s">
        <v>31</v>
      </c>
      <c r="C1" s="143"/>
      <c r="D1" s="143"/>
      <c r="E1" s="143"/>
      <c r="F1" s="143"/>
      <c r="G1" s="143"/>
      <c r="H1" s="143"/>
      <c r="I1" s="143"/>
      <c r="J1" s="143"/>
      <c r="K1" s="492" t="s">
        <v>58</v>
      </c>
      <c r="L1" s="493"/>
      <c r="M1" s="493"/>
      <c r="N1" s="493"/>
      <c r="O1" s="493"/>
      <c r="P1" s="493"/>
      <c r="Q1" s="493"/>
      <c r="R1" s="493"/>
      <c r="S1" s="493"/>
      <c r="T1" s="493"/>
      <c r="U1" s="493"/>
      <c r="V1" s="493"/>
      <c r="W1" s="493"/>
      <c r="X1" s="493"/>
      <c r="Y1" s="493"/>
      <c r="Z1" s="494"/>
    </row>
    <row r="2" spans="1:26" ht="20.25" customHeight="1" thickBot="1" x14ac:dyDescent="0.35">
      <c r="A2" s="478"/>
      <c r="B2" s="479" t="str" cm="1">
        <f t="array" ref="B2">IFERROR(INDEX(Problématiques_compétences!$A$3:$D$174,QUOTIENT(MATCH(A1,Problématiques_compétences!$D$3:$D$174,0)-2,12)*12+2,1),"")</f>
        <v>3) Géométrie</v>
      </c>
      <c r="C2" s="480"/>
      <c r="D2" s="480"/>
      <c r="E2" s="480"/>
      <c r="F2" s="480"/>
      <c r="G2" s="480"/>
      <c r="H2" s="480"/>
      <c r="I2" s="480"/>
      <c r="J2" s="480"/>
      <c r="K2" s="489" t="str">
        <f>IFERROR(INDEX(Problématiques_compétences!$B$3:$D$174,MATCH(A1,Problématiques_compétences!$D$3:$D$174,0),1),"")</f>
        <v>P3_2 : Vous disposez d’une corde à 50 nœuds, combien de triangles rectangles pouvez-vous former ?</v>
      </c>
      <c r="L2" s="490"/>
      <c r="M2" s="490"/>
      <c r="N2" s="490"/>
      <c r="O2" s="490"/>
      <c r="P2" s="490"/>
      <c r="Q2" s="490"/>
      <c r="R2" s="490"/>
      <c r="S2" s="490"/>
      <c r="T2" s="490"/>
      <c r="U2" s="490"/>
      <c r="V2" s="490"/>
      <c r="W2" s="490"/>
      <c r="X2" s="490"/>
      <c r="Y2" s="490"/>
      <c r="Z2" s="491"/>
    </row>
    <row r="3" spans="1:26" ht="15.75" customHeight="1" thickBot="1" x14ac:dyDescent="0.35">
      <c r="A3" s="495" t="s">
        <v>1</v>
      </c>
      <c r="B3" s="481"/>
      <c r="C3" s="481"/>
      <c r="D3" s="481"/>
      <c r="E3" s="481"/>
      <c r="F3" s="481"/>
      <c r="G3" s="481"/>
      <c r="H3" s="481"/>
      <c r="I3" s="481"/>
      <c r="J3" s="482"/>
      <c r="K3" s="481" t="s">
        <v>57</v>
      </c>
      <c r="L3" s="481"/>
      <c r="M3" s="481"/>
      <c r="N3" s="481"/>
      <c r="O3" s="481"/>
      <c r="P3" s="482"/>
      <c r="Q3" s="486" t="s">
        <v>113</v>
      </c>
      <c r="R3" s="487"/>
      <c r="S3" s="487"/>
      <c r="T3" s="487"/>
      <c r="U3" s="487"/>
      <c r="V3" s="487"/>
      <c r="W3" s="487"/>
      <c r="X3" s="487"/>
      <c r="Y3" s="487"/>
      <c r="Z3" s="488"/>
    </row>
    <row r="4" spans="1:26" ht="57" customHeight="1" x14ac:dyDescent="0.3">
      <c r="A4" s="225" t="str">
        <f t="array" aca="1" ref="A4" ca="1">IFERROR(INDEX(Problématiques_compétences!$F$2:$AC$2,SMALL(IF(INDIRECT("Problématiques_compétences!F"&amp;MATCH($A$1,Problématiques_compétences!$D$1:$D$173,0)&amp;":aC"&amp;MATCH($A$1,Problématiques_compétences!$D$1:$D$173,0))="x",COLUMN(Problématiques_compétences!$F$1:$AC$1)-5),ROW()-3)),"")</f>
        <v>SV1</v>
      </c>
      <c r="B4" s="484" t="str">
        <f ca="1">IFERROR(INDEX(Compétences!$D$1:$D$25,MATCH($A4,Compétences!$C$1:$C$25,0)),"")</f>
        <v>• Recueillir et organiser des données statistiques.</v>
      </c>
      <c r="C4" s="484"/>
      <c r="D4" s="484"/>
      <c r="E4" s="484"/>
      <c r="F4" s="484"/>
      <c r="G4" s="484"/>
      <c r="H4" s="484"/>
      <c r="I4" s="484"/>
      <c r="J4" s="484"/>
      <c r="K4" s="485" t="str">
        <f ca="1">IFERROR(INDEX(Compétences!$E$1:$E$25,MATCH($A4,Compétences!$C$1:$C$25,0)),"")</f>
        <v>• Regroupement par classes d’une série statistique.</v>
      </c>
      <c r="L4" s="485"/>
      <c r="M4" s="485"/>
      <c r="N4" s="485"/>
      <c r="O4" s="485"/>
      <c r="P4" s="485"/>
      <c r="Q4" s="475" t="s">
        <v>235</v>
      </c>
      <c r="R4" s="475"/>
      <c r="S4" s="475"/>
      <c r="T4" s="475"/>
      <c r="U4" s="475"/>
      <c r="V4" s="475"/>
      <c r="W4" s="475"/>
      <c r="X4" s="475"/>
      <c r="Y4" s="475"/>
      <c r="Z4" s="476"/>
    </row>
    <row r="5" spans="1:26" ht="43.5" customHeight="1" x14ac:dyDescent="0.3">
      <c r="A5" s="225" t="str">
        <f ca="1">IFERROR(INDEX(Problématiques_compétences!$F$2:$AC$2,SMALL(IF(INDIRECT("Problématiques_compétences!F"&amp;MATCH($A$1,Problématiques_compétences!$D$1:$D$173,0)&amp;":aC"&amp;MATCH($A$1,Problématiques_compétences!$D$1:$D$173,0))="x",COLUMN(Problématiques_compétences!$F$1:$AC$1)-5),ROW()-4)),"")</f>
        <v/>
      </c>
      <c r="B5" s="474" t="str">
        <f ca="1">IFERROR(INDEX(Compétences!$C$1:$D$20,MATCH(A5,Compétences!$C$1:$C$20,0),2),"")</f>
        <v/>
      </c>
      <c r="C5" s="474"/>
      <c r="D5" s="474"/>
      <c r="E5" s="474"/>
      <c r="F5" s="474"/>
      <c r="G5" s="474"/>
      <c r="H5" s="474"/>
      <c r="I5" s="474"/>
      <c r="J5" s="474"/>
      <c r="K5" s="460" t="str">
        <f ca="1">IFERROR(INDEX(Compétences!C4:E20,MATCH(A5,Compétences!C4:C20,0),4),"")</f>
        <v/>
      </c>
      <c r="L5" s="460"/>
      <c r="M5" s="460"/>
      <c r="N5" s="460"/>
      <c r="O5" s="460"/>
      <c r="P5" s="460"/>
      <c r="Q5" s="471"/>
      <c r="R5" s="471"/>
      <c r="S5" s="471"/>
      <c r="T5" s="471"/>
      <c r="U5" s="471"/>
      <c r="V5" s="471"/>
      <c r="W5" s="471"/>
      <c r="X5" s="471"/>
      <c r="Y5" s="471"/>
      <c r="Z5" s="472"/>
    </row>
    <row r="6" spans="1:26" ht="32.25" customHeight="1" x14ac:dyDescent="0.3">
      <c r="A6" s="225" t="str">
        <f ca="1">IFERROR(INDEX(Problématiques_compétences!$F$2:$AC$2,SMALL(IF(INDIRECT("Problématiques_compétences!F"&amp;MATCH($A$1,Problématiques_compétences!$D$1:$D$173,0)&amp;":aC"&amp;MATCH($A$1,Problématiques_compétences!$D$1:$D$173,0))="x",COLUMN(Problématiques_compétences!$F$1:$AC$1)-5),ROW()-5)),"")</f>
        <v/>
      </c>
      <c r="B6" s="474" t="str">
        <f ca="1">IFERROR(INDEX(Compétences!$C$1:$D$20,MATCH(A6,Compétences!$C$1:$C$20,0),2),"")</f>
        <v/>
      </c>
      <c r="C6" s="474"/>
      <c r="D6" s="474"/>
      <c r="E6" s="474"/>
      <c r="F6" s="474"/>
      <c r="G6" s="474"/>
      <c r="H6" s="474"/>
      <c r="I6" s="474"/>
      <c r="J6" s="474"/>
      <c r="K6" s="460" t="str">
        <f ca="1">IFERROR(INDEX(Compétences!C6:E20,MATCH(A6,Compétences!C6:C20,0),3),"")</f>
        <v/>
      </c>
      <c r="L6" s="460"/>
      <c r="M6" s="460"/>
      <c r="N6" s="460"/>
      <c r="O6" s="460"/>
      <c r="P6" s="460"/>
      <c r="Q6" s="471"/>
      <c r="R6" s="471"/>
      <c r="S6" s="471"/>
      <c r="T6" s="471"/>
      <c r="U6" s="471"/>
      <c r="V6" s="471"/>
      <c r="W6" s="471"/>
      <c r="X6" s="471"/>
      <c r="Y6" s="471"/>
      <c r="Z6" s="472"/>
    </row>
    <row r="7" spans="1:26" ht="32.25" customHeight="1" x14ac:dyDescent="0.3">
      <c r="A7" s="225" t="str">
        <f ca="1">IFERROR(INDEX(Problématiques_compétences!$F$2:$AC$2,SMALL(IF(INDIRECT("Problématiques_compétences!F"&amp;MATCH($A$1,Problématiques_compétences!$D$1:$D$173,0)&amp;":aC"&amp;MATCH($A$1,Problématiques_compétences!$D$1:$D$173,0))="x",COLUMN(Problématiques_compétences!$F$1:$AC$1)-5),ROW()-6)),"")</f>
        <v/>
      </c>
      <c r="B7" s="474" t="str">
        <f ca="1">IFERROR(INDEX(Compétences!$C$1:$D$20,MATCH(A7,Compétences!$C$1:$C$20,0),2),"")</f>
        <v/>
      </c>
      <c r="C7" s="474"/>
      <c r="D7" s="474"/>
      <c r="E7" s="474"/>
      <c r="F7" s="474"/>
      <c r="G7" s="474"/>
      <c r="H7" s="474"/>
      <c r="I7" s="474"/>
      <c r="J7" s="474"/>
      <c r="K7" s="460" t="str">
        <f ca="1">IFERROR(INDEX(Compétences!C8:E20,MATCH(A7,Compétences!C8:C20,0),3),"")</f>
        <v/>
      </c>
      <c r="L7" s="460"/>
      <c r="M7" s="460"/>
      <c r="N7" s="460"/>
      <c r="O7" s="460"/>
      <c r="P7" s="460"/>
      <c r="Q7" s="471"/>
      <c r="R7" s="471"/>
      <c r="S7" s="471"/>
      <c r="T7" s="471"/>
      <c r="U7" s="471"/>
      <c r="V7" s="471"/>
      <c r="W7" s="471"/>
      <c r="X7" s="471"/>
      <c r="Y7" s="471"/>
      <c r="Z7" s="472"/>
    </row>
    <row r="8" spans="1:26" ht="32.25" customHeight="1" thickBot="1" x14ac:dyDescent="0.35">
      <c r="A8" s="510" t="str">
        <f ca="1">IFERROR(INDEX(Problématiques_compétences!$F$2:$AC$2,SMALL(IF(INDIRECT("Problématiques_compétences!F"&amp;MATCH($A$1,Problématiques_compétences!$D$1:$D$173,0)&amp;":aC"&amp;MATCH($A$1,Problématiques_compétences!$D$1:$D$173,0))="x",COLUMN(Problématiques_compétences!$F$1:$AC$1)-5),ROW()-9)),"")</f>
        <v/>
      </c>
      <c r="B8" s="458" t="str">
        <f ca="1">IFERROR(INDEX(Compétences!$C$1:$D$20,MATCH(A8,Compétences!$C$1:$C$20,0),2),"")</f>
        <v/>
      </c>
      <c r="C8" s="458"/>
      <c r="D8" s="458"/>
      <c r="E8" s="458"/>
      <c r="F8" s="458"/>
      <c r="G8" s="458"/>
      <c r="H8" s="458"/>
      <c r="I8" s="458"/>
      <c r="J8" s="458"/>
      <c r="K8" s="460" t="str">
        <f ca="1">IFERROR(INDEX(Compétences!C10:E20,MATCH(A8,Compétences!C10:C20,0),3),"")</f>
        <v/>
      </c>
      <c r="L8" s="460"/>
      <c r="M8" s="460"/>
      <c r="N8" s="460"/>
      <c r="O8" s="460"/>
      <c r="P8" s="460"/>
      <c r="Q8" s="507"/>
      <c r="R8" s="508"/>
      <c r="S8" s="508"/>
      <c r="T8" s="508"/>
      <c r="U8" s="508"/>
      <c r="V8" s="508"/>
      <c r="W8" s="508"/>
      <c r="X8" s="508"/>
      <c r="Y8" s="508"/>
      <c r="Z8" s="509"/>
    </row>
    <row r="9" spans="1:26" ht="43.5" customHeight="1" thickBot="1" x14ac:dyDescent="0.35">
      <c r="A9" s="468"/>
      <c r="B9" s="469"/>
      <c r="C9" s="469"/>
      <c r="D9" s="469"/>
      <c r="E9" s="469"/>
      <c r="F9" s="469"/>
      <c r="G9" s="469"/>
      <c r="H9" s="469"/>
      <c r="I9" s="469"/>
      <c r="J9" s="469"/>
      <c r="K9" s="469"/>
      <c r="L9" s="469"/>
      <c r="M9" s="469"/>
      <c r="N9" s="469"/>
      <c r="O9" s="469"/>
      <c r="P9" s="469"/>
      <c r="Q9" s="469"/>
      <c r="R9" s="469"/>
      <c r="S9" s="469"/>
      <c r="T9" s="469"/>
      <c r="U9" s="469"/>
      <c r="V9" s="469"/>
      <c r="W9" s="469"/>
      <c r="X9" s="469"/>
      <c r="Y9" s="469"/>
      <c r="Z9" s="470"/>
    </row>
    <row r="10" spans="1:26" ht="16.5" customHeight="1" x14ac:dyDescent="0.3">
      <c r="A10" s="435" t="s">
        <v>33</v>
      </c>
      <c r="B10" s="436"/>
      <c r="C10" s="436"/>
      <c r="D10" s="436"/>
      <c r="E10" s="436"/>
      <c r="F10" s="436"/>
      <c r="G10" s="436"/>
      <c r="H10" s="436"/>
      <c r="I10" s="436"/>
      <c r="J10" s="436"/>
      <c r="K10" s="436"/>
      <c r="L10" s="436"/>
      <c r="M10" s="437"/>
      <c r="N10" s="438" t="s">
        <v>34</v>
      </c>
      <c r="O10" s="439"/>
      <c r="P10" s="439"/>
      <c r="Q10" s="439"/>
      <c r="R10" s="439"/>
      <c r="S10" s="439"/>
      <c r="T10" s="439"/>
      <c r="U10" s="439"/>
      <c r="V10" s="439"/>
      <c r="W10" s="439"/>
      <c r="X10" s="439"/>
      <c r="Y10" s="439"/>
      <c r="Z10" s="440"/>
    </row>
    <row r="11" spans="1:26" ht="30.75" customHeight="1" x14ac:dyDescent="0.3">
      <c r="A11" s="441" t="s">
        <v>236</v>
      </c>
      <c r="B11" s="442"/>
      <c r="C11" s="442"/>
      <c r="D11" s="442"/>
      <c r="E11" s="442"/>
      <c r="F11" s="442"/>
      <c r="G11" s="442"/>
      <c r="H11" s="442"/>
      <c r="I11" s="442"/>
      <c r="J11" s="442"/>
      <c r="K11" s="442"/>
      <c r="L11" s="442"/>
      <c r="M11" s="443"/>
      <c r="N11" s="418" t="s">
        <v>237</v>
      </c>
      <c r="O11" s="419"/>
      <c r="P11" s="419"/>
      <c r="Q11" s="419"/>
      <c r="R11" s="419"/>
      <c r="S11" s="419"/>
      <c r="T11" s="419"/>
      <c r="U11" s="419"/>
      <c r="V11" s="419"/>
      <c r="W11" s="419"/>
      <c r="X11" s="419"/>
      <c r="Y11" s="419"/>
      <c r="Z11" s="420"/>
    </row>
    <row r="12" spans="1:26" ht="30.75" customHeight="1" x14ac:dyDescent="0.3">
      <c r="A12" s="444"/>
      <c r="B12" s="445"/>
      <c r="C12" s="445"/>
      <c r="D12" s="445"/>
      <c r="E12" s="445"/>
      <c r="F12" s="445"/>
      <c r="G12" s="445"/>
      <c r="H12" s="445"/>
      <c r="I12" s="445"/>
      <c r="J12" s="445"/>
      <c r="K12" s="445"/>
      <c r="L12" s="445"/>
      <c r="M12" s="446"/>
      <c r="N12" s="447"/>
      <c r="O12" s="448"/>
      <c r="P12" s="448"/>
      <c r="Q12" s="448"/>
      <c r="R12" s="448"/>
      <c r="S12" s="448"/>
      <c r="T12" s="448"/>
      <c r="U12" s="448"/>
      <c r="V12" s="448"/>
      <c r="W12" s="448"/>
      <c r="X12" s="448"/>
      <c r="Y12" s="448"/>
      <c r="Z12" s="449"/>
    </row>
    <row r="13" spans="1:26" ht="16.5" customHeight="1" x14ac:dyDescent="0.3">
      <c r="A13" s="450" t="s">
        <v>59</v>
      </c>
      <c r="B13" s="451"/>
      <c r="C13" s="451"/>
      <c r="D13" s="451"/>
      <c r="E13" s="451"/>
      <c r="F13" s="451"/>
      <c r="G13" s="451"/>
      <c r="H13" s="451"/>
      <c r="I13" s="451"/>
      <c r="J13" s="451"/>
      <c r="K13" s="451"/>
      <c r="L13" s="451"/>
      <c r="M13" s="452"/>
      <c r="N13" s="453" t="s">
        <v>60</v>
      </c>
      <c r="O13" s="454"/>
      <c r="P13" s="454"/>
      <c r="Q13" s="454"/>
      <c r="R13" s="454"/>
      <c r="S13" s="454"/>
      <c r="T13" s="454"/>
      <c r="U13" s="454"/>
      <c r="V13" s="454"/>
      <c r="W13" s="454"/>
      <c r="X13" s="454"/>
      <c r="Y13" s="454"/>
      <c r="Z13" s="455"/>
    </row>
    <row r="14" spans="1:26" ht="30" customHeight="1" x14ac:dyDescent="0.3">
      <c r="A14" s="418" t="s">
        <v>239</v>
      </c>
      <c r="B14" s="419"/>
      <c r="C14" s="419"/>
      <c r="D14" s="419"/>
      <c r="E14" s="419"/>
      <c r="F14" s="419"/>
      <c r="G14" s="419"/>
      <c r="H14" s="419"/>
      <c r="I14" s="419"/>
      <c r="J14" s="419"/>
      <c r="K14" s="419"/>
      <c r="L14" s="419"/>
      <c r="M14" s="420"/>
      <c r="N14" s="418" t="s">
        <v>240</v>
      </c>
      <c r="O14" s="419"/>
      <c r="P14" s="419"/>
      <c r="Q14" s="419"/>
      <c r="R14" s="419"/>
      <c r="S14" s="419"/>
      <c r="T14" s="419"/>
      <c r="U14" s="419"/>
      <c r="V14" s="419"/>
      <c r="W14" s="419"/>
      <c r="X14" s="419"/>
      <c r="Y14" s="419"/>
      <c r="Z14" s="420"/>
    </row>
    <row r="15" spans="1:26" ht="30" customHeight="1" thickBot="1" x14ac:dyDescent="0.35">
      <c r="A15" s="421"/>
      <c r="B15" s="422"/>
      <c r="C15" s="422"/>
      <c r="D15" s="422"/>
      <c r="E15" s="422"/>
      <c r="F15" s="422"/>
      <c r="G15" s="422"/>
      <c r="H15" s="422"/>
      <c r="I15" s="422"/>
      <c r="J15" s="422"/>
      <c r="K15" s="422"/>
      <c r="L15" s="422"/>
      <c r="M15" s="423"/>
      <c r="N15" s="421"/>
      <c r="O15" s="422"/>
      <c r="P15" s="422"/>
      <c r="Q15" s="422"/>
      <c r="R15" s="422"/>
      <c r="S15" s="422"/>
      <c r="T15" s="422"/>
      <c r="U15" s="422"/>
      <c r="V15" s="422"/>
      <c r="W15" s="422"/>
      <c r="X15" s="422"/>
      <c r="Y15" s="422"/>
      <c r="Z15" s="423"/>
    </row>
    <row r="16" spans="1:26" ht="16.5" customHeight="1" x14ac:dyDescent="0.3">
      <c r="A16" s="424" t="s">
        <v>130</v>
      </c>
      <c r="B16" s="425"/>
      <c r="C16" s="425"/>
      <c r="D16" s="425"/>
      <c r="E16" s="425"/>
      <c r="F16" s="425"/>
      <c r="G16" s="425"/>
      <c r="H16" s="425"/>
      <c r="I16" s="425"/>
      <c r="J16" s="425"/>
      <c r="K16" s="425"/>
      <c r="L16" s="425"/>
      <c r="M16" s="426"/>
      <c r="N16" s="427" t="s">
        <v>225</v>
      </c>
      <c r="O16" s="428"/>
      <c r="P16" s="428"/>
      <c r="Q16" s="428"/>
      <c r="R16" s="428"/>
      <c r="S16" s="428"/>
      <c r="T16" s="428"/>
      <c r="U16" s="428"/>
      <c r="V16" s="428"/>
      <c r="W16" s="428"/>
      <c r="X16" s="428"/>
      <c r="Y16" s="428"/>
      <c r="Z16" s="429"/>
    </row>
    <row r="17" spans="1:26" ht="84.75" customHeight="1" thickBot="1" x14ac:dyDescent="0.35">
      <c r="A17" s="421" t="s">
        <v>238</v>
      </c>
      <c r="B17" s="430"/>
      <c r="C17" s="430"/>
      <c r="D17" s="430"/>
      <c r="E17" s="430"/>
      <c r="F17" s="430"/>
      <c r="G17" s="430"/>
      <c r="H17" s="430"/>
      <c r="I17" s="430"/>
      <c r="J17" s="430"/>
      <c r="K17" s="430"/>
      <c r="L17" s="430"/>
      <c r="M17" s="431"/>
      <c r="N17" s="432"/>
      <c r="O17" s="433"/>
      <c r="P17" s="433"/>
      <c r="Q17" s="433"/>
      <c r="R17" s="433"/>
      <c r="S17" s="433"/>
      <c r="T17" s="433"/>
      <c r="U17" s="433"/>
      <c r="V17" s="433"/>
      <c r="W17" s="433"/>
      <c r="X17" s="433"/>
      <c r="Y17" s="433"/>
      <c r="Z17" s="434"/>
    </row>
    <row r="18" spans="1:26" ht="33" customHeight="1" thickBot="1" x14ac:dyDescent="0.35">
      <c r="A18" s="374"/>
      <c r="B18" s="375"/>
      <c r="C18" s="375"/>
      <c r="D18" s="375"/>
      <c r="E18" s="375"/>
      <c r="F18" s="375"/>
      <c r="G18" s="375"/>
      <c r="H18" s="375"/>
      <c r="I18" s="375"/>
      <c r="J18" s="375"/>
      <c r="K18" s="375"/>
      <c r="L18" s="375"/>
      <c r="M18" s="375"/>
      <c r="N18" s="375"/>
      <c r="O18" s="375"/>
      <c r="P18" s="375"/>
      <c r="Q18" s="375"/>
      <c r="R18" s="375"/>
      <c r="S18" s="375"/>
      <c r="T18" s="375"/>
      <c r="U18" s="375"/>
      <c r="V18" s="375"/>
      <c r="W18" s="375"/>
      <c r="X18" s="375"/>
      <c r="Y18" s="375"/>
      <c r="Z18" s="376"/>
    </row>
    <row r="19" spans="1:26" ht="16.2" thickBot="1" x14ac:dyDescent="0.35">
      <c r="A19" s="392" t="s">
        <v>35</v>
      </c>
      <c r="B19" s="393"/>
      <c r="C19" s="393"/>
      <c r="D19" s="393"/>
      <c r="E19" s="393"/>
      <c r="F19" s="393"/>
      <c r="G19" s="393"/>
      <c r="H19" s="393"/>
      <c r="I19" s="393"/>
      <c r="J19" s="393"/>
      <c r="K19" s="393"/>
      <c r="L19" s="393"/>
      <c r="M19" s="393"/>
      <c r="N19" s="393"/>
      <c r="O19" s="393"/>
      <c r="P19" s="393"/>
      <c r="Q19" s="393"/>
      <c r="R19" s="393"/>
      <c r="S19" s="393"/>
      <c r="T19" s="393"/>
      <c r="U19" s="393"/>
      <c r="V19" s="393"/>
      <c r="W19" s="393"/>
      <c r="X19" s="393"/>
      <c r="Y19" s="393"/>
      <c r="Z19" s="394"/>
    </row>
    <row r="20" spans="1:26" x14ac:dyDescent="0.3">
      <c r="A20" s="401"/>
      <c r="B20" s="402"/>
      <c r="C20" s="395" t="s">
        <v>120</v>
      </c>
      <c r="D20" s="396"/>
      <c r="E20" s="396"/>
      <c r="F20" s="396"/>
      <c r="G20" s="396"/>
      <c r="H20" s="396"/>
      <c r="I20" s="396"/>
      <c r="J20" s="396"/>
      <c r="K20" s="396" t="s">
        <v>121</v>
      </c>
      <c r="L20" s="396"/>
      <c r="M20" s="396"/>
      <c r="N20" s="396"/>
      <c r="O20" s="396"/>
      <c r="P20" s="396"/>
      <c r="Q20" s="399"/>
      <c r="R20" s="395" t="s">
        <v>135</v>
      </c>
      <c r="S20" s="396"/>
      <c r="T20" s="396"/>
      <c r="U20" s="396"/>
      <c r="V20" s="396"/>
      <c r="W20" s="396"/>
      <c r="X20" s="396"/>
      <c r="Y20" s="396"/>
      <c r="Z20" s="397"/>
    </row>
    <row r="21" spans="1:26" x14ac:dyDescent="0.3">
      <c r="A21" s="403"/>
      <c r="B21" s="404"/>
      <c r="C21" s="498"/>
      <c r="D21" s="408"/>
      <c r="E21" s="408"/>
      <c r="F21" s="408"/>
      <c r="G21" s="408"/>
      <c r="H21" s="408"/>
      <c r="I21" s="408"/>
      <c r="J21" s="506"/>
      <c r="K21" s="497"/>
      <c r="L21" s="408"/>
      <c r="M21" s="408"/>
      <c r="N21" s="408"/>
      <c r="O21" s="408"/>
      <c r="P21" s="408"/>
      <c r="Q21" s="409"/>
      <c r="R21" s="498"/>
      <c r="S21" s="408"/>
      <c r="T21" s="408"/>
      <c r="U21" s="408"/>
      <c r="V21" s="408"/>
      <c r="W21" s="408"/>
      <c r="X21" s="408"/>
      <c r="Y21" s="408"/>
      <c r="Z21" s="409"/>
    </row>
    <row r="22" spans="1:26" ht="33.75" customHeight="1" x14ac:dyDescent="0.3">
      <c r="A22" s="388" t="s">
        <v>36</v>
      </c>
      <c r="B22" s="389"/>
      <c r="C22" s="504" t="s">
        <v>241</v>
      </c>
      <c r="D22" s="414"/>
      <c r="E22" s="414"/>
      <c r="F22" s="414"/>
      <c r="G22" s="414"/>
      <c r="H22" s="414"/>
      <c r="I22" s="414"/>
      <c r="J22" s="415"/>
      <c r="K22" s="499" t="s">
        <v>246</v>
      </c>
      <c r="L22" s="500"/>
      <c r="M22" s="500"/>
      <c r="N22" s="500"/>
      <c r="O22" s="500"/>
      <c r="P22" s="500"/>
      <c r="Q22" s="501"/>
      <c r="R22" s="500" t="s">
        <v>255</v>
      </c>
      <c r="S22" s="500"/>
      <c r="T22" s="500"/>
      <c r="U22" s="500"/>
      <c r="V22" s="500"/>
      <c r="W22" s="500"/>
      <c r="X22" s="500"/>
      <c r="Y22" s="500"/>
      <c r="Z22" s="501"/>
    </row>
    <row r="23" spans="1:26" ht="89.25" customHeight="1" x14ac:dyDescent="0.3">
      <c r="A23" s="388" t="s">
        <v>137</v>
      </c>
      <c r="B23" s="389"/>
      <c r="C23" s="505" t="s">
        <v>242</v>
      </c>
      <c r="D23" s="416"/>
      <c r="E23" s="416"/>
      <c r="F23" s="416"/>
      <c r="G23" s="416"/>
      <c r="H23" s="416"/>
      <c r="I23" s="416"/>
      <c r="J23" s="417"/>
      <c r="K23" s="502" t="s">
        <v>247</v>
      </c>
      <c r="L23" s="416"/>
      <c r="M23" s="416"/>
      <c r="N23" s="416"/>
      <c r="O23" s="416"/>
      <c r="P23" s="416"/>
      <c r="Q23" s="417"/>
      <c r="R23" s="502" t="s">
        <v>256</v>
      </c>
      <c r="S23" s="416"/>
      <c r="T23" s="416"/>
      <c r="U23" s="416"/>
      <c r="V23" s="416"/>
      <c r="W23" s="416"/>
      <c r="X23" s="416"/>
      <c r="Y23" s="416"/>
      <c r="Z23" s="417"/>
    </row>
    <row r="24" spans="1:26" ht="41.25" customHeight="1" x14ac:dyDescent="0.3">
      <c r="A24" s="388" t="s">
        <v>38</v>
      </c>
      <c r="B24" s="389"/>
      <c r="C24" s="373" t="s">
        <v>245</v>
      </c>
      <c r="D24" s="370"/>
      <c r="E24" s="370"/>
      <c r="F24" s="370"/>
      <c r="G24" s="370"/>
      <c r="H24" s="370"/>
      <c r="I24" s="370"/>
      <c r="J24" s="371"/>
      <c r="K24" s="496" t="s">
        <v>250</v>
      </c>
      <c r="L24" s="370"/>
      <c r="M24" s="370"/>
      <c r="N24" s="370"/>
      <c r="O24" s="370"/>
      <c r="P24" s="370"/>
      <c r="Q24" s="371"/>
      <c r="R24" s="496" t="s">
        <v>259</v>
      </c>
      <c r="S24" s="370"/>
      <c r="T24" s="370"/>
      <c r="U24" s="370"/>
      <c r="V24" s="370"/>
      <c r="W24" s="370"/>
      <c r="X24" s="370"/>
      <c r="Y24" s="370"/>
      <c r="Z24" s="371"/>
    </row>
    <row r="25" spans="1:26" ht="60" customHeight="1" x14ac:dyDescent="0.3">
      <c r="A25" s="388" t="s">
        <v>37</v>
      </c>
      <c r="B25" s="389"/>
      <c r="C25" s="373" t="s">
        <v>244</v>
      </c>
      <c r="D25" s="370"/>
      <c r="E25" s="370"/>
      <c r="F25" s="370"/>
      <c r="G25" s="370"/>
      <c r="H25" s="370"/>
      <c r="I25" s="370"/>
      <c r="J25" s="371"/>
      <c r="K25" s="496" t="s">
        <v>251</v>
      </c>
      <c r="L25" s="370"/>
      <c r="M25" s="370"/>
      <c r="N25" s="370"/>
      <c r="O25" s="370"/>
      <c r="P25" s="370"/>
      <c r="Q25" s="371"/>
      <c r="R25" s="496" t="s">
        <v>257</v>
      </c>
      <c r="S25" s="370"/>
      <c r="T25" s="370"/>
      <c r="U25" s="370"/>
      <c r="V25" s="370"/>
      <c r="W25" s="370"/>
      <c r="X25" s="370"/>
      <c r="Y25" s="370"/>
      <c r="Z25" s="371"/>
    </row>
    <row r="26" spans="1:26" ht="45" customHeight="1" x14ac:dyDescent="0.3">
      <c r="A26" s="388" t="s">
        <v>129</v>
      </c>
      <c r="B26" s="389"/>
      <c r="C26" s="373" t="s">
        <v>252</v>
      </c>
      <c r="D26" s="370"/>
      <c r="E26" s="370"/>
      <c r="F26" s="370"/>
      <c r="G26" s="370"/>
      <c r="H26" s="370"/>
      <c r="I26" s="370"/>
      <c r="J26" s="371"/>
      <c r="K26" s="496" t="s">
        <v>253</v>
      </c>
      <c r="L26" s="370"/>
      <c r="M26" s="370"/>
      <c r="N26" s="370"/>
      <c r="O26" s="370"/>
      <c r="P26" s="370"/>
      <c r="Q26" s="371"/>
      <c r="R26" s="496" t="s">
        <v>253</v>
      </c>
      <c r="S26" s="370"/>
      <c r="T26" s="370"/>
      <c r="U26" s="370"/>
      <c r="V26" s="370"/>
      <c r="W26" s="370"/>
      <c r="X26" s="370"/>
      <c r="Y26" s="370"/>
      <c r="Z26" s="371"/>
    </row>
    <row r="27" spans="1:26" ht="45" customHeight="1" x14ac:dyDescent="0.3">
      <c r="A27" s="390" t="s">
        <v>55</v>
      </c>
      <c r="B27" s="391"/>
      <c r="C27" s="373" t="s">
        <v>243</v>
      </c>
      <c r="D27" s="370"/>
      <c r="E27" s="370"/>
      <c r="F27" s="370"/>
      <c r="G27" s="370"/>
      <c r="H27" s="370"/>
      <c r="I27" s="370"/>
      <c r="J27" s="371"/>
      <c r="K27" s="496" t="s">
        <v>254</v>
      </c>
      <c r="L27" s="370"/>
      <c r="M27" s="370"/>
      <c r="N27" s="370"/>
      <c r="O27" s="370"/>
      <c r="P27" s="370"/>
      <c r="Q27" s="371"/>
      <c r="R27" s="496" t="s">
        <v>258</v>
      </c>
      <c r="S27" s="370"/>
      <c r="T27" s="370"/>
      <c r="U27" s="370"/>
      <c r="V27" s="370"/>
      <c r="W27" s="370"/>
      <c r="X27" s="370"/>
      <c r="Y27" s="370"/>
      <c r="Z27" s="371"/>
    </row>
    <row r="28" spans="1:26" ht="36" customHeight="1" thickBot="1" x14ac:dyDescent="0.35">
      <c r="A28" s="167" t="s">
        <v>97</v>
      </c>
      <c r="B28" s="166"/>
      <c r="C28" s="372"/>
      <c r="D28" s="368"/>
      <c r="E28" s="368"/>
      <c r="F28" s="368"/>
      <c r="G28" s="368"/>
      <c r="H28" s="368"/>
      <c r="I28" s="368"/>
      <c r="J28" s="369"/>
      <c r="K28" s="503"/>
      <c r="L28" s="368"/>
      <c r="M28" s="368"/>
      <c r="N28" s="368"/>
      <c r="O28" s="368"/>
      <c r="P28" s="368"/>
      <c r="Q28" s="369"/>
      <c r="R28" s="503"/>
      <c r="S28" s="368"/>
      <c r="T28" s="368"/>
      <c r="U28" s="368"/>
      <c r="V28" s="368"/>
      <c r="W28" s="368"/>
      <c r="X28" s="368"/>
      <c r="Y28" s="368"/>
      <c r="Z28" s="369"/>
    </row>
    <row r="29" spans="1:26" ht="15" thickBot="1" x14ac:dyDescent="0.35">
      <c r="A29" s="141"/>
      <c r="B29" s="141"/>
    </row>
    <row r="30" spans="1:26" ht="15.6" x14ac:dyDescent="0.3">
      <c r="A30" s="381"/>
      <c r="B30" s="381"/>
      <c r="C30" s="382" t="s">
        <v>119</v>
      </c>
      <c r="D30" s="383"/>
      <c r="E30" s="383"/>
      <c r="F30" s="383"/>
      <c r="G30" s="383"/>
      <c r="H30" s="383"/>
      <c r="I30" s="383"/>
      <c r="J30" s="383"/>
      <c r="K30" s="383"/>
      <c r="L30" s="383"/>
      <c r="M30" s="383"/>
      <c r="N30" s="383"/>
      <c r="O30" s="383"/>
      <c r="P30" s="383"/>
      <c r="Q30" s="383"/>
      <c r="R30" s="383"/>
      <c r="S30" s="383"/>
      <c r="T30" s="383"/>
      <c r="U30" s="383"/>
      <c r="V30" s="383"/>
      <c r="W30" s="383"/>
      <c r="X30" s="383"/>
      <c r="Y30" s="383"/>
      <c r="Z30" s="384"/>
    </row>
    <row r="31" spans="1:26" ht="15.6" x14ac:dyDescent="0.3">
      <c r="A31" s="381"/>
      <c r="B31" s="381"/>
      <c r="C31" s="385" t="s">
        <v>120</v>
      </c>
      <c r="D31" s="386"/>
      <c r="E31" s="386"/>
      <c r="F31" s="386"/>
      <c r="G31" s="386"/>
      <c r="H31" s="386"/>
      <c r="I31" s="386"/>
      <c r="J31" s="386"/>
      <c r="K31" s="386" t="s">
        <v>121</v>
      </c>
      <c r="L31" s="386"/>
      <c r="M31" s="386"/>
      <c r="N31" s="386"/>
      <c r="O31" s="386"/>
      <c r="P31" s="386"/>
      <c r="Q31" s="386"/>
      <c r="R31" s="386" t="s">
        <v>135</v>
      </c>
      <c r="S31" s="386"/>
      <c r="T31" s="386"/>
      <c r="U31" s="386"/>
      <c r="V31" s="386"/>
      <c r="W31" s="386"/>
      <c r="X31" s="386"/>
      <c r="Y31" s="386"/>
      <c r="Z31" s="387"/>
    </row>
    <row r="32" spans="1:26" ht="37.950000000000003" customHeight="1" x14ac:dyDescent="0.3">
      <c r="A32" s="377" t="s">
        <v>122</v>
      </c>
      <c r="B32" s="377"/>
      <c r="C32" s="378" t="s">
        <v>260</v>
      </c>
      <c r="D32" s="379"/>
      <c r="E32" s="379"/>
      <c r="F32" s="379"/>
      <c r="G32" s="379"/>
      <c r="H32" s="379"/>
      <c r="I32" s="379"/>
      <c r="J32" s="379"/>
      <c r="K32" s="378" t="s">
        <v>249</v>
      </c>
      <c r="L32" s="379"/>
      <c r="M32" s="379"/>
      <c r="N32" s="379"/>
      <c r="O32" s="379"/>
      <c r="P32" s="379"/>
      <c r="Q32" s="379"/>
      <c r="R32" s="378" t="s">
        <v>249</v>
      </c>
      <c r="S32" s="379"/>
      <c r="T32" s="379"/>
      <c r="U32" s="379"/>
      <c r="V32" s="379"/>
      <c r="W32" s="379"/>
      <c r="X32" s="379"/>
      <c r="Y32" s="379"/>
      <c r="Z32" s="379"/>
    </row>
    <row r="33" spans="1:26" ht="47.4" customHeight="1" x14ac:dyDescent="0.3">
      <c r="A33" s="377" t="s">
        <v>268</v>
      </c>
      <c r="B33" s="377"/>
      <c r="C33" s="378" t="s">
        <v>269</v>
      </c>
      <c r="D33" s="379"/>
      <c r="E33" s="379"/>
      <c r="F33" s="379"/>
      <c r="G33" s="379"/>
      <c r="H33" s="379"/>
      <c r="I33" s="379"/>
      <c r="J33" s="379"/>
      <c r="K33" s="378" t="s">
        <v>249</v>
      </c>
      <c r="L33" s="379"/>
      <c r="M33" s="379"/>
      <c r="N33" s="379"/>
      <c r="O33" s="379"/>
      <c r="P33" s="379"/>
      <c r="Q33" s="379"/>
      <c r="R33" s="378" t="s">
        <v>249</v>
      </c>
      <c r="S33" s="379"/>
      <c r="T33" s="379"/>
      <c r="U33" s="379"/>
      <c r="V33" s="379"/>
      <c r="W33" s="379"/>
      <c r="X33" s="379"/>
      <c r="Y33" s="379"/>
      <c r="Z33" s="379"/>
    </row>
    <row r="34" spans="1:26" x14ac:dyDescent="0.3">
      <c r="A34" s="377" t="s">
        <v>51</v>
      </c>
      <c r="B34" s="377"/>
      <c r="C34" s="378" t="s">
        <v>261</v>
      </c>
      <c r="D34" s="379"/>
      <c r="E34" s="379"/>
      <c r="F34" s="379"/>
      <c r="G34" s="379"/>
      <c r="H34" s="379"/>
      <c r="I34" s="379"/>
      <c r="J34" s="379"/>
      <c r="K34" s="378" t="s">
        <v>249</v>
      </c>
      <c r="L34" s="379"/>
      <c r="M34" s="379"/>
      <c r="N34" s="379"/>
      <c r="O34" s="379"/>
      <c r="P34" s="379"/>
      <c r="Q34" s="379"/>
      <c r="R34" s="378" t="s">
        <v>249</v>
      </c>
      <c r="S34" s="379"/>
      <c r="T34" s="379"/>
      <c r="U34" s="379"/>
      <c r="V34" s="379"/>
      <c r="W34" s="379"/>
      <c r="X34" s="379"/>
      <c r="Y34" s="379"/>
      <c r="Z34" s="379"/>
    </row>
    <row r="35" spans="1:26" ht="51" customHeight="1" x14ac:dyDescent="0.3">
      <c r="A35" s="377" t="s">
        <v>123</v>
      </c>
      <c r="B35" s="380"/>
      <c r="C35" s="378" t="s">
        <v>262</v>
      </c>
      <c r="D35" s="379"/>
      <c r="E35" s="379"/>
      <c r="F35" s="379"/>
      <c r="G35" s="379"/>
      <c r="H35" s="379"/>
      <c r="I35" s="379"/>
      <c r="J35" s="379"/>
      <c r="K35" s="378" t="s">
        <v>249</v>
      </c>
      <c r="L35" s="378"/>
      <c r="M35" s="378"/>
      <c r="N35" s="378"/>
      <c r="O35" s="378"/>
      <c r="P35" s="378"/>
      <c r="Q35" s="378"/>
      <c r="R35" s="378" t="s">
        <v>249</v>
      </c>
      <c r="S35" s="378"/>
      <c r="T35" s="378"/>
      <c r="U35" s="378"/>
      <c r="V35" s="378"/>
      <c r="W35" s="378"/>
      <c r="X35" s="378"/>
      <c r="Y35" s="378"/>
      <c r="Z35" s="378"/>
    </row>
    <row r="36" spans="1:26" ht="18" customHeight="1" x14ac:dyDescent="0.3">
      <c r="A36" s="377" t="s">
        <v>124</v>
      </c>
      <c r="B36" s="377"/>
      <c r="C36" s="378" t="s">
        <v>263</v>
      </c>
      <c r="D36" s="379"/>
      <c r="E36" s="379"/>
      <c r="F36" s="379"/>
      <c r="G36" s="379"/>
      <c r="H36" s="379"/>
      <c r="I36" s="379"/>
      <c r="J36" s="379"/>
      <c r="K36" s="378" t="s">
        <v>249</v>
      </c>
      <c r="L36" s="379"/>
      <c r="M36" s="379"/>
      <c r="N36" s="379"/>
      <c r="O36" s="379"/>
      <c r="P36" s="379"/>
      <c r="Q36" s="379"/>
      <c r="R36" s="378" t="s">
        <v>249</v>
      </c>
      <c r="S36" s="379"/>
      <c r="T36" s="379"/>
      <c r="U36" s="379"/>
      <c r="V36" s="379"/>
      <c r="W36" s="379"/>
      <c r="X36" s="379"/>
      <c r="Y36" s="379"/>
      <c r="Z36" s="379"/>
    </row>
    <row r="37" spans="1:26" ht="19.5" customHeight="1" x14ac:dyDescent="0.3">
      <c r="A37" s="377" t="s">
        <v>125</v>
      </c>
      <c r="B37" s="377"/>
      <c r="C37" s="378" t="s">
        <v>264</v>
      </c>
      <c r="D37" s="379"/>
      <c r="E37" s="379"/>
      <c r="F37" s="379"/>
      <c r="G37" s="379"/>
      <c r="H37" s="379"/>
      <c r="I37" s="379"/>
      <c r="J37" s="379"/>
      <c r="K37" s="378" t="s">
        <v>249</v>
      </c>
      <c r="L37" s="379"/>
      <c r="M37" s="379"/>
      <c r="N37" s="379"/>
      <c r="O37" s="379"/>
      <c r="P37" s="379"/>
      <c r="Q37" s="379"/>
      <c r="R37" s="378" t="s">
        <v>249</v>
      </c>
      <c r="S37" s="379"/>
      <c r="T37" s="379"/>
      <c r="U37" s="379"/>
      <c r="V37" s="379"/>
      <c r="W37" s="379"/>
      <c r="X37" s="379"/>
      <c r="Y37" s="379"/>
      <c r="Z37" s="379"/>
    </row>
    <row r="38" spans="1:26" x14ac:dyDescent="0.3">
      <c r="A38" s="377" t="s">
        <v>126</v>
      </c>
      <c r="B38" s="377"/>
      <c r="C38" s="378" t="s">
        <v>265</v>
      </c>
      <c r="D38" s="379"/>
      <c r="E38" s="379"/>
      <c r="F38" s="379"/>
      <c r="G38" s="379"/>
      <c r="H38" s="379"/>
      <c r="I38" s="379"/>
      <c r="J38" s="379"/>
      <c r="K38" s="378" t="s">
        <v>249</v>
      </c>
      <c r="L38" s="379"/>
      <c r="M38" s="379"/>
      <c r="N38" s="379"/>
      <c r="O38" s="379"/>
      <c r="P38" s="379"/>
      <c r="Q38" s="379"/>
      <c r="R38" s="378" t="s">
        <v>249</v>
      </c>
      <c r="S38" s="379"/>
      <c r="T38" s="379"/>
      <c r="U38" s="379"/>
      <c r="V38" s="379"/>
      <c r="W38" s="379"/>
      <c r="X38" s="379"/>
      <c r="Y38" s="379"/>
      <c r="Z38" s="379"/>
    </row>
    <row r="39" spans="1:26" x14ac:dyDescent="0.3">
      <c r="A39" s="377"/>
      <c r="B39" s="377"/>
      <c r="C39" s="379"/>
      <c r="D39" s="379"/>
      <c r="E39" s="379"/>
      <c r="F39" s="379"/>
      <c r="G39" s="379"/>
      <c r="H39" s="379"/>
      <c r="I39" s="379"/>
      <c r="J39" s="379"/>
      <c r="K39" s="379"/>
      <c r="L39" s="379"/>
      <c r="M39" s="379"/>
      <c r="N39" s="379"/>
      <c r="O39" s="379"/>
      <c r="P39" s="379"/>
      <c r="Q39" s="379"/>
      <c r="R39" s="379"/>
      <c r="S39" s="379"/>
      <c r="T39" s="379"/>
      <c r="U39" s="379"/>
      <c r="V39" s="379"/>
      <c r="W39" s="379"/>
      <c r="X39" s="379"/>
      <c r="Y39" s="379"/>
      <c r="Z39" s="379"/>
    </row>
    <row r="40" spans="1:26" x14ac:dyDescent="0.3">
      <c r="A40" s="377"/>
      <c r="B40" s="377"/>
      <c r="C40" s="379"/>
      <c r="D40" s="379"/>
      <c r="E40" s="379"/>
      <c r="F40" s="379"/>
      <c r="G40" s="379"/>
      <c r="H40" s="379"/>
      <c r="I40" s="379"/>
      <c r="J40" s="379"/>
      <c r="K40" s="379"/>
      <c r="L40" s="379"/>
      <c r="M40" s="379"/>
      <c r="N40" s="379"/>
      <c r="O40" s="379"/>
      <c r="P40" s="379"/>
      <c r="Q40" s="379"/>
      <c r="R40" s="379"/>
      <c r="S40" s="379"/>
      <c r="T40" s="379"/>
      <c r="U40" s="379"/>
      <c r="V40" s="379"/>
      <c r="W40" s="379"/>
      <c r="X40" s="379"/>
      <c r="Y40" s="379"/>
      <c r="Z40" s="379"/>
    </row>
    <row r="41" spans="1:26" ht="36" customHeight="1" x14ac:dyDescent="0.3">
      <c r="A41" s="377"/>
      <c r="B41" s="377"/>
      <c r="C41" s="379"/>
      <c r="D41" s="379"/>
      <c r="E41" s="379"/>
      <c r="F41" s="379"/>
      <c r="G41" s="379"/>
      <c r="H41" s="379"/>
      <c r="I41" s="379"/>
      <c r="J41" s="379"/>
      <c r="K41" s="379"/>
      <c r="L41" s="379"/>
      <c r="M41" s="379"/>
      <c r="N41" s="379"/>
      <c r="O41" s="379"/>
      <c r="P41" s="379"/>
      <c r="Q41" s="379"/>
      <c r="R41" s="379"/>
      <c r="S41" s="379"/>
      <c r="T41" s="379"/>
      <c r="U41" s="379"/>
      <c r="V41" s="379"/>
      <c r="W41" s="379"/>
      <c r="X41" s="379"/>
      <c r="Y41" s="379"/>
      <c r="Z41" s="379"/>
    </row>
  </sheetData>
  <sheetProtection selectLockedCells="1" selectUnlockedCells="1"/>
  <mergeCells count="104">
    <mergeCell ref="B4:J4"/>
    <mergeCell ref="K4:P4"/>
    <mergeCell ref="Q4:Z4"/>
    <mergeCell ref="B5:J5"/>
    <mergeCell ref="K5:P5"/>
    <mergeCell ref="Q5:Z5"/>
    <mergeCell ref="A1:A2"/>
    <mergeCell ref="K1:Z1"/>
    <mergeCell ref="B2:J2"/>
    <mergeCell ref="K2:Z2"/>
    <mergeCell ref="A3:J3"/>
    <mergeCell ref="K3:P3"/>
    <mergeCell ref="Q3:Z3"/>
    <mergeCell ref="B8:J8"/>
    <mergeCell ref="K8:P8"/>
    <mergeCell ref="Q8:Z8"/>
    <mergeCell ref="A9:Z9"/>
    <mergeCell ref="A10:M10"/>
    <mergeCell ref="N10:Z10"/>
    <mergeCell ref="B6:J6"/>
    <mergeCell ref="K6:P6"/>
    <mergeCell ref="Q6:Z6"/>
    <mergeCell ref="B7:J7"/>
    <mergeCell ref="K7:P7"/>
    <mergeCell ref="Q7:Z7"/>
    <mergeCell ref="A16:M16"/>
    <mergeCell ref="N16:Z16"/>
    <mergeCell ref="A17:M17"/>
    <mergeCell ref="N17:Z17"/>
    <mergeCell ref="A18:Z18"/>
    <mergeCell ref="A19:Z19"/>
    <mergeCell ref="A11:M12"/>
    <mergeCell ref="N11:Z12"/>
    <mergeCell ref="A13:M13"/>
    <mergeCell ref="N13:Z13"/>
    <mergeCell ref="A14:M15"/>
    <mergeCell ref="N14:Z15"/>
    <mergeCell ref="A23:B23"/>
    <mergeCell ref="C22:J22"/>
    <mergeCell ref="C23:J23"/>
    <mergeCell ref="A22:B22"/>
    <mergeCell ref="A20:B21"/>
    <mergeCell ref="C20:J20"/>
    <mergeCell ref="C21:J21"/>
    <mergeCell ref="K20:Q20"/>
    <mergeCell ref="R20:Z20"/>
    <mergeCell ref="R22:Z22"/>
    <mergeCell ref="R23:Z23"/>
    <mergeCell ref="A27:B27"/>
    <mergeCell ref="C26:J26"/>
    <mergeCell ref="C27:J27"/>
    <mergeCell ref="A26:B26"/>
    <mergeCell ref="K26:Q26"/>
    <mergeCell ref="K27:Q27"/>
    <mergeCell ref="K28:Q28"/>
    <mergeCell ref="A25:B25"/>
    <mergeCell ref="C24:J24"/>
    <mergeCell ref="C25:J25"/>
    <mergeCell ref="A24:B24"/>
    <mergeCell ref="A30:B31"/>
    <mergeCell ref="C30:Z30"/>
    <mergeCell ref="C31:J31"/>
    <mergeCell ref="K31:Q31"/>
    <mergeCell ref="R31:Z31"/>
    <mergeCell ref="A32:B32"/>
    <mergeCell ref="K25:Q25"/>
    <mergeCell ref="A38:B41"/>
    <mergeCell ref="C38:J41"/>
    <mergeCell ref="K38:Q41"/>
    <mergeCell ref="R38:Z41"/>
    <mergeCell ref="A35:B35"/>
    <mergeCell ref="C35:J35"/>
    <mergeCell ref="K35:Q35"/>
    <mergeCell ref="R35:Z35"/>
    <mergeCell ref="A36:B36"/>
    <mergeCell ref="C36:J36"/>
    <mergeCell ref="K36:Q36"/>
    <mergeCell ref="R36:Z36"/>
    <mergeCell ref="C32:J32"/>
    <mergeCell ref="K32:Q32"/>
    <mergeCell ref="R32:Z32"/>
    <mergeCell ref="C28:J28"/>
    <mergeCell ref="R28:Z28"/>
    <mergeCell ref="A37:B37"/>
    <mergeCell ref="C37:J37"/>
    <mergeCell ref="K37:Q37"/>
    <mergeCell ref="R37:Z37"/>
    <mergeCell ref="A33:B33"/>
    <mergeCell ref="C33:J33"/>
    <mergeCell ref="K33:Q33"/>
    <mergeCell ref="R33:Z33"/>
    <mergeCell ref="A34:B34"/>
    <mergeCell ref="C34:J34"/>
    <mergeCell ref="K34:Q34"/>
    <mergeCell ref="R34:Z34"/>
    <mergeCell ref="R24:Z24"/>
    <mergeCell ref="R25:Z25"/>
    <mergeCell ref="R26:Z26"/>
    <mergeCell ref="R27:Z27"/>
    <mergeCell ref="K21:Q21"/>
    <mergeCell ref="R21:Z21"/>
    <mergeCell ref="K22:Q22"/>
    <mergeCell ref="K23:Q23"/>
    <mergeCell ref="K24:Q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266</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Contexte</vt:lpstr>
      <vt:lpstr>Notice</vt:lpstr>
      <vt:lpstr>Compétences</vt:lpstr>
      <vt:lpstr>Problématiques_compétences</vt:lpstr>
      <vt:lpstr>Progression_MS</vt:lpstr>
      <vt:lpstr>Générateur 1</vt:lpstr>
      <vt:lpstr>S11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pclaunay</dc:creator>
  <cp:lastModifiedBy>Fabien NGUYEN</cp:lastModifiedBy>
  <cp:revision>44</cp:revision>
  <cp:lastPrinted>2016-07-28T07:00:55Z</cp:lastPrinted>
  <dcterms:created xsi:type="dcterms:W3CDTF">2015-11-08T10:15:20Z</dcterms:created>
  <dcterms:modified xsi:type="dcterms:W3CDTF">2021-02-02T14:42:01Z</dcterms:modified>
</cp:coreProperties>
</file>