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V:\DOC RESEAU\7- TRANSPORT\1 GESTION ROLLS DANOIS\LISTES DEPART\2021\"/>
    </mc:Choice>
  </mc:AlternateContent>
  <xr:revisionPtr revIDLastSave="0" documentId="13_ncr:1_{B0B0E663-077B-4D39-ADA5-ABB9CDFF60E9}" xr6:coauthVersionLast="46" xr6:coauthVersionMax="46" xr10:uidLastSave="{00000000-0000-0000-0000-000000000000}"/>
  <bookViews>
    <workbookView xWindow="-28920" yWindow="-120" windowWidth="29040" windowHeight="15840" xr2:uid="{DCF9E345-F508-411A-BE99-487DD7CF4851}"/>
  </bookViews>
  <sheets>
    <sheet name="Suivi coût" sheetId="5" r:id="rId1"/>
    <sheet name="Rolls 2021" sheetId="1" r:id="rId2"/>
    <sheet name="Tarif 2021" sheetId="4" r:id="rId3"/>
    <sheet name="Base clients" sheetId="3" r:id="rId4"/>
    <sheet name="Liste déroulante" sheetId="2" r:id="rId5"/>
  </sheets>
  <definedNames>
    <definedName name="_xlnm._FilterDatabase" localSheetId="3" hidden="1">'Base clients'!$A$1:$I$13</definedName>
    <definedName name="TRANSPORTEUR">'Liste déroulante'!$A$1:$A$17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5" l="1"/>
  <c r="J5" i="5"/>
  <c r="J6" i="5"/>
  <c r="J7" i="5"/>
  <c r="J8" i="5"/>
  <c r="J9" i="5"/>
  <c r="J10" i="5"/>
  <c r="J11" i="5"/>
  <c r="J12" i="5"/>
  <c r="I4" i="5"/>
  <c r="A5" i="5" l="1"/>
  <c r="B5" i="5"/>
  <c r="F5" i="5"/>
  <c r="G5" i="5"/>
  <c r="H5" i="5"/>
  <c r="A6" i="5"/>
  <c r="B6" i="5"/>
  <c r="F6" i="5"/>
  <c r="G6" i="5"/>
  <c r="H6" i="5"/>
  <c r="A7" i="5"/>
  <c r="B7" i="5"/>
  <c r="F7" i="5"/>
  <c r="G7" i="5"/>
  <c r="H7" i="5"/>
  <c r="A8" i="5"/>
  <c r="B8" i="5"/>
  <c r="F8" i="5"/>
  <c r="G8" i="5"/>
  <c r="H8" i="5"/>
  <c r="A9" i="5"/>
  <c r="B9" i="5"/>
  <c r="F9" i="5"/>
  <c r="G9" i="5"/>
  <c r="H9" i="5"/>
  <c r="A10" i="5"/>
  <c r="B10" i="5"/>
  <c r="F10" i="5"/>
  <c r="G10" i="5"/>
  <c r="H10" i="5"/>
  <c r="A11" i="5"/>
  <c r="B11" i="5"/>
  <c r="F11" i="5"/>
  <c r="G11" i="5"/>
  <c r="H11" i="5"/>
  <c r="A12" i="5"/>
  <c r="B12" i="5"/>
  <c r="F12" i="5"/>
  <c r="G12" i="5"/>
  <c r="H12" i="5"/>
  <c r="H4" i="5"/>
  <c r="G4" i="5"/>
  <c r="F4" i="5"/>
  <c r="B4" i="5"/>
  <c r="A4" i="5"/>
  <c r="C12" i="1"/>
  <c r="D12" i="1"/>
  <c r="E12" i="1"/>
  <c r="C11" i="1"/>
  <c r="C12" i="5" s="1"/>
  <c r="D11" i="1"/>
  <c r="D12" i="5" s="1"/>
  <c r="E11" i="1"/>
  <c r="C10" i="1"/>
  <c r="C11" i="5" s="1"/>
  <c r="D10" i="1"/>
  <c r="D11" i="5" s="1"/>
  <c r="E10" i="1"/>
  <c r="C9" i="1"/>
  <c r="C10" i="5" s="1"/>
  <c r="D9" i="1"/>
  <c r="D10" i="5" s="1"/>
  <c r="E9" i="1"/>
  <c r="C8" i="1"/>
  <c r="C9" i="5" s="1"/>
  <c r="D8" i="1"/>
  <c r="D9" i="5" s="1"/>
  <c r="E8" i="1"/>
  <c r="C7" i="1"/>
  <c r="C8" i="5" s="1"/>
  <c r="D7" i="1"/>
  <c r="D8" i="5" s="1"/>
  <c r="N8" i="5" s="1"/>
  <c r="E7" i="1"/>
  <c r="C4" i="1"/>
  <c r="C5" i="1"/>
  <c r="C6" i="1"/>
  <c r="C7" i="5" s="1"/>
  <c r="D6" i="1"/>
  <c r="D7" i="5" s="1"/>
  <c r="E6" i="1"/>
  <c r="E4" i="1"/>
  <c r="E5" i="1"/>
  <c r="D4" i="1"/>
  <c r="D4" i="5" s="1"/>
  <c r="D5" i="1"/>
  <c r="D6" i="5" s="1"/>
  <c r="N6" i="5" s="1"/>
  <c r="N4" i="5" l="1"/>
  <c r="E12" i="5"/>
  <c r="E11" i="5"/>
  <c r="E10" i="5"/>
  <c r="E9" i="5"/>
  <c r="E8" i="5"/>
  <c r="E7" i="5"/>
  <c r="C5" i="5"/>
  <c r="E5" i="5"/>
  <c r="D5" i="5"/>
  <c r="E6" i="5"/>
  <c r="E4" i="5"/>
  <c r="C6" i="5"/>
  <c r="C4" i="5"/>
  <c r="N12" i="5"/>
  <c r="N11" i="5"/>
  <c r="N10" i="5"/>
  <c r="N9" i="5"/>
  <c r="N7" i="5"/>
  <c r="N5" i="5"/>
  <c r="I12" i="5"/>
  <c r="I10" i="5"/>
  <c r="I8" i="5"/>
  <c r="I6" i="5"/>
  <c r="I11" i="5"/>
  <c r="I9" i="5"/>
  <c r="I7" i="5"/>
  <c r="I5" i="5" l="1"/>
</calcChain>
</file>

<file path=xl/sharedStrings.xml><?xml version="1.0" encoding="utf-8"?>
<sst xmlns="http://schemas.openxmlformats.org/spreadsheetml/2006/main" count="402" uniqueCount="224">
  <si>
    <t>Suivi des départs et retours de rolls</t>
  </si>
  <si>
    <t>Colonne1</t>
  </si>
  <si>
    <t>Date</t>
  </si>
  <si>
    <t>Code clt</t>
  </si>
  <si>
    <t>Destinataire</t>
  </si>
  <si>
    <t>Dpt</t>
  </si>
  <si>
    <t>Ville</t>
  </si>
  <si>
    <t>Transporteur</t>
  </si>
  <si>
    <t>Roll Tag 5</t>
  </si>
  <si>
    <t>Roll CC</t>
  </si>
  <si>
    <t>Etage</t>
  </si>
  <si>
    <t>Réhausse</t>
  </si>
  <si>
    <t>Commentaire</t>
  </si>
  <si>
    <t>DAVID</t>
  </si>
  <si>
    <t>CUSNOCUSTOMER</t>
  </si>
  <si>
    <t>ENSEIGNE</t>
  </si>
  <si>
    <t>CUSNAME</t>
  </si>
  <si>
    <t>CUSZIPCODE</t>
  </si>
  <si>
    <t>CUSCITY</t>
  </si>
  <si>
    <t>CUSADDRESS1</t>
  </si>
  <si>
    <t>CUSPHONE</t>
  </si>
  <si>
    <t>CUSFAX</t>
  </si>
  <si>
    <t>CUSEMAIL</t>
  </si>
  <si>
    <t>VOUVRAY/ LOIR</t>
  </si>
  <si>
    <t>CUSSET</t>
  </si>
  <si>
    <t>AUBEVOYE</t>
  </si>
  <si>
    <t>RUFFEC</t>
  </si>
  <si>
    <t>GISORS</t>
  </si>
  <si>
    <t>LOCHES</t>
  </si>
  <si>
    <t>ST CYR EN RETZ</t>
  </si>
  <si>
    <t>CARVIN CEDEX</t>
  </si>
  <si>
    <t>LA CHAPELLE EN SERVAL</t>
  </si>
  <si>
    <t>ROUEN CEDEX</t>
  </si>
  <si>
    <t>ST MARTIN DU FOUILLOUX</t>
  </si>
  <si>
    <t>LANDUJAN</t>
  </si>
  <si>
    <t/>
  </si>
  <si>
    <t>14DAVID</t>
  </si>
  <si>
    <t>27DAVID</t>
  </si>
  <si>
    <t>50DAVID</t>
  </si>
  <si>
    <t>61DAVID</t>
  </si>
  <si>
    <t>76DAVID</t>
  </si>
  <si>
    <t>RUNGIS</t>
  </si>
  <si>
    <t>Liste départs 2021</t>
  </si>
  <si>
    <t>Retour</t>
  </si>
  <si>
    <t>Cumul</t>
  </si>
  <si>
    <t>Groupage</t>
  </si>
  <si>
    <t>Dpt + Transporteur</t>
  </si>
  <si>
    <t>Avoir</t>
  </si>
  <si>
    <t>Représentant</t>
  </si>
  <si>
    <t>Coût TAG 5</t>
  </si>
  <si>
    <t>Coût CC</t>
  </si>
  <si>
    <t>TNT</t>
  </si>
  <si>
    <t>DHL</t>
  </si>
  <si>
    <t>SCHENKER JOYAU</t>
  </si>
  <si>
    <t>GEODIS</t>
  </si>
  <si>
    <t>10TNT</t>
  </si>
  <si>
    <t>11SCHENKER JOYAU</t>
  </si>
  <si>
    <t>11TNT</t>
  </si>
  <si>
    <t>12SCHENKER JOYAU</t>
  </si>
  <si>
    <t>12TNT</t>
  </si>
  <si>
    <t>13SCHENKER JOYAU</t>
  </si>
  <si>
    <t>13TNT</t>
  </si>
  <si>
    <t>14DHL</t>
  </si>
  <si>
    <t>14TNT</t>
  </si>
  <si>
    <t>15TNT</t>
  </si>
  <si>
    <t>16DHL</t>
  </si>
  <si>
    <t>16TNT</t>
  </si>
  <si>
    <t>17DHL</t>
  </si>
  <si>
    <t>17TNT</t>
  </si>
  <si>
    <t>18DHL</t>
  </si>
  <si>
    <t>18SCHENKER JOYAU</t>
  </si>
  <si>
    <t>18TNT</t>
  </si>
  <si>
    <t>19SCHENKER JOYAU</t>
  </si>
  <si>
    <t>19TNT</t>
  </si>
  <si>
    <t>1TNT</t>
  </si>
  <si>
    <t>20TNT</t>
  </si>
  <si>
    <t>21TNT</t>
  </si>
  <si>
    <t>22DHL</t>
  </si>
  <si>
    <t>22TNT</t>
  </si>
  <si>
    <t>23TNT</t>
  </si>
  <si>
    <t>24TNT</t>
  </si>
  <si>
    <t>25TNT</t>
  </si>
  <si>
    <t>26SCHENKER JOYAU</t>
  </si>
  <si>
    <t>26TNT</t>
  </si>
  <si>
    <t>27GEODIS</t>
  </si>
  <si>
    <t>27TNT</t>
  </si>
  <si>
    <t>28DHL</t>
  </si>
  <si>
    <t>28TNT</t>
  </si>
  <si>
    <t>29DHL</t>
  </si>
  <si>
    <t>29TNT</t>
  </si>
  <si>
    <t>2GEODIS</t>
  </si>
  <si>
    <t>2TNT</t>
  </si>
  <si>
    <t>30SCHENKER JOYAU</t>
  </si>
  <si>
    <t>30TNT</t>
  </si>
  <si>
    <t>31SCHENKER JOYAU</t>
  </si>
  <si>
    <t>31TNT</t>
  </si>
  <si>
    <t>32TNT</t>
  </si>
  <si>
    <t>33DHL</t>
  </si>
  <si>
    <t>33TNT</t>
  </si>
  <si>
    <t>34SCHENKER JOYAU</t>
  </si>
  <si>
    <t>34TNT</t>
  </si>
  <si>
    <t>35DHL</t>
  </si>
  <si>
    <t>35TNT</t>
  </si>
  <si>
    <t>36DHL</t>
  </si>
  <si>
    <t>36SCHENKER JOYAU</t>
  </si>
  <si>
    <t>36TNT</t>
  </si>
  <si>
    <t>37DHL</t>
  </si>
  <si>
    <t>37TNT</t>
  </si>
  <si>
    <t>38TNT</t>
  </si>
  <si>
    <t>39TNT</t>
  </si>
  <si>
    <t>3DHL</t>
  </si>
  <si>
    <t>3SCHENKER JOYAU</t>
  </si>
  <si>
    <t>3TNT</t>
  </si>
  <si>
    <t>40TNT</t>
  </si>
  <si>
    <t>41DHL</t>
  </si>
  <si>
    <t>41TNT</t>
  </si>
  <si>
    <t>42SCHENKER JOYAU</t>
  </si>
  <si>
    <t>42TNT</t>
  </si>
  <si>
    <t>43TNT</t>
  </si>
  <si>
    <t>44DHL</t>
  </si>
  <si>
    <t>44TNT</t>
  </si>
  <si>
    <t>45DHL</t>
  </si>
  <si>
    <t>45TNT</t>
  </si>
  <si>
    <t>46SCHENKER JOYAU</t>
  </si>
  <si>
    <t>46TNT</t>
  </si>
  <si>
    <t>47TNT</t>
  </si>
  <si>
    <t>48TNT</t>
  </si>
  <si>
    <t>49DHL</t>
  </si>
  <si>
    <t>49TNT</t>
  </si>
  <si>
    <t>4TNT</t>
  </si>
  <si>
    <t>50DHL</t>
  </si>
  <si>
    <t>50TNT</t>
  </si>
  <si>
    <t>51TNT</t>
  </si>
  <si>
    <t>52TNT</t>
  </si>
  <si>
    <t>53DHL</t>
  </si>
  <si>
    <t>53TNT</t>
  </si>
  <si>
    <t>54TNT</t>
  </si>
  <si>
    <t>55TNT</t>
  </si>
  <si>
    <t>56DHL</t>
  </si>
  <si>
    <t>56TNT</t>
  </si>
  <si>
    <t>57TNT</t>
  </si>
  <si>
    <t>58DHL</t>
  </si>
  <si>
    <t>58TNT</t>
  </si>
  <si>
    <t>59GEODIS</t>
  </si>
  <si>
    <t>59TNT</t>
  </si>
  <si>
    <t>5TNT</t>
  </si>
  <si>
    <t>60GEODIS</t>
  </si>
  <si>
    <t>60TNT</t>
  </si>
  <si>
    <t>61DHL</t>
  </si>
  <si>
    <t>61TNT</t>
  </si>
  <si>
    <t>62GEODIS</t>
  </si>
  <si>
    <t>62TNT</t>
  </si>
  <si>
    <t>63SCHENKER JOYAU</t>
  </si>
  <si>
    <t>63TNT</t>
  </si>
  <si>
    <t>64TNT</t>
  </si>
  <si>
    <t>65TNT</t>
  </si>
  <si>
    <t>66TNT</t>
  </si>
  <si>
    <t>67TNT</t>
  </si>
  <si>
    <t>68TNT</t>
  </si>
  <si>
    <t>69SCHENKER JOYAU</t>
  </si>
  <si>
    <t>69TNT</t>
  </si>
  <si>
    <t>6SCHENKER JOYAU</t>
  </si>
  <si>
    <t>6TNT</t>
  </si>
  <si>
    <t>70TNT</t>
  </si>
  <si>
    <t>71TNT</t>
  </si>
  <si>
    <t>72DHL</t>
  </si>
  <si>
    <t>72TNT</t>
  </si>
  <si>
    <t>73TNT</t>
  </si>
  <si>
    <t>74TNT</t>
  </si>
  <si>
    <t>75GEODIS</t>
  </si>
  <si>
    <t>75TNT</t>
  </si>
  <si>
    <t>76TNT</t>
  </si>
  <si>
    <t>77GEODIS</t>
  </si>
  <si>
    <t>77TNT</t>
  </si>
  <si>
    <t>78GEODIS</t>
  </si>
  <si>
    <t>78TNT</t>
  </si>
  <si>
    <t>79DHL</t>
  </si>
  <si>
    <t>79TNT</t>
  </si>
  <si>
    <t>7TNT</t>
  </si>
  <si>
    <t>80GEODIS</t>
  </si>
  <si>
    <t>80TNT</t>
  </si>
  <si>
    <t>81SCHENKER JOYAU</t>
  </si>
  <si>
    <t>81TNT</t>
  </si>
  <si>
    <t>82SCHENKER JOYAU</t>
  </si>
  <si>
    <t>82TNT</t>
  </si>
  <si>
    <t>83SCHENKER JOYAU</t>
  </si>
  <si>
    <t>83TNT</t>
  </si>
  <si>
    <t>84SCHENKER JOYAU</t>
  </si>
  <si>
    <t>84TNT</t>
  </si>
  <si>
    <t>85DHL</t>
  </si>
  <si>
    <t>85TNT</t>
  </si>
  <si>
    <t>86DHL</t>
  </si>
  <si>
    <t>86TNT</t>
  </si>
  <si>
    <t>87TNT</t>
  </si>
  <si>
    <t>88TNT</t>
  </si>
  <si>
    <t>89GEODIS</t>
  </si>
  <si>
    <t>89TNT</t>
  </si>
  <si>
    <t>8TNT</t>
  </si>
  <si>
    <t>90TNT</t>
  </si>
  <si>
    <t>91GEODIS</t>
  </si>
  <si>
    <t>91TNT</t>
  </si>
  <si>
    <t>92GEODIS</t>
  </si>
  <si>
    <t>92TNT</t>
  </si>
  <si>
    <t>93GEODIS</t>
  </si>
  <si>
    <t>93TNT</t>
  </si>
  <si>
    <t>94GEODIS</t>
  </si>
  <si>
    <t>94TNT</t>
  </si>
  <si>
    <t>95GEODIS</t>
  </si>
  <si>
    <t>95TNT</t>
  </si>
  <si>
    <t>97DHL</t>
  </si>
  <si>
    <t>9TNT</t>
  </si>
  <si>
    <t>RUNGISGEODIS</t>
  </si>
  <si>
    <t>ENTS PIERRE</t>
  </si>
  <si>
    <t>ENTS PAUL</t>
  </si>
  <si>
    <t>ENTS JACQUES</t>
  </si>
  <si>
    <t>ENTS 123</t>
  </si>
  <si>
    <t>SARL BIJOU</t>
  </si>
  <si>
    <t>EURL CHOU</t>
  </si>
  <si>
    <t>SAS JOUJOU</t>
  </si>
  <si>
    <t>EARL GENOU</t>
  </si>
  <si>
    <t>SA CAILLOU</t>
  </si>
  <si>
    <t>EARL POU</t>
  </si>
  <si>
    <t>SARL HIBOU</t>
  </si>
  <si>
    <t>EURL ORNICAR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</si>
</sst>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2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vertical="center"/>
    </xf>
    <xf numFmtId="1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1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3" fillId="0" borderId="0" xfId="0" applyFont="1" applyAlignment="1">
      <alignment horizontal="centerContinuous" vertical="center"/>
    </xf>
  </cellXfs>
  <cellStyles count="1">
    <cellStyle name="Normal" xfId="0" builtinId="0"/>
  </cellStyles>
  <dxfs count="21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1" formatCode="0"/>
      <alignment vertical="center" textRotation="0" wrapText="0" indent="0" justifyLastLine="0" shrinkToFit="0" readingOrder="0"/>
    </dxf>
    <dxf>
      <numFmt numFmtId="1" formatCode="0"/>
      <alignment vertical="center" textRotation="0" wrapText="0" indent="0" justifyLastLine="0" shrinkToFit="0" readingOrder="0"/>
    </dxf>
    <dxf>
      <numFmt numFmtId="1" formatCode="0"/>
      <alignment vertical="center" textRotation="0" wrapText="0" indent="0" justifyLastLine="0" shrinkToFit="0" readingOrder="0"/>
    </dxf>
    <dxf>
      <numFmt numFmtId="1" formatCode="0"/>
      <alignment vertical="center" textRotation="0" wrapText="0" indent="0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64" formatCode="dd/mm/yy;@"/>
      <alignment horizontal="center" vertical="center" textRotation="0" wrapText="0" indent="0" justifyLastLine="0" shrinkToFit="0" readingOrder="0"/>
    </dxf>
    <dxf>
      <numFmt numFmtId="164" formatCode="dd/mm/yy;@"/>
      <alignment vertical="center" textRotation="0" wrapText="0" indent="0" justifyLastLine="0" shrinkToFit="0" readingOrder="0"/>
    </dxf>
    <dxf>
      <font>
        <b/>
      </font>
      <numFmt numFmtId="164" formatCode="dd/mm/yy;@"/>
      <alignment vertical="center" textRotation="0" wrapText="0" indent="0" justifyLastLine="0" shrinkToFit="0" readingOrder="0"/>
    </dxf>
    <dxf>
      <numFmt numFmtId="0" formatCode="General"/>
    </dxf>
    <dxf>
      <numFmt numFmtId="1" formatCode="0"/>
    </dxf>
    <dxf>
      <numFmt numFmtId="1" formatCode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FB5C98A-C905-4E8F-9AAC-7C08F7218354}" name="Tableau3" displayName="Tableau3" ref="A3:P12" totalsRowShown="0">
  <autoFilter ref="A3:P12" xr:uid="{A00E40E4-6B57-4E1F-9A28-9E373524C6D7}"/>
  <tableColumns count="16">
    <tableColumn id="1" xr3:uid="{95043A58-93B3-4E36-8856-DE07D770E3B0}" name="Date" dataDxfId="20">
      <calculatedColumnFormula>Tableau1[[#This Row],[Date]]</calculatedColumnFormula>
    </tableColumn>
    <tableColumn id="2" xr3:uid="{8170EBBB-0381-4D4C-B64F-70DB4337B796}" name="Code clt" dataDxfId="19">
      <calculatedColumnFormula>Tableau1[[#This Row],[Code clt]]</calculatedColumnFormula>
    </tableColumn>
    <tableColumn id="3" xr3:uid="{D75EA969-9C51-4DF7-A2F2-B6F2582BE657}" name="Destinataire">
      <calculatedColumnFormula>Tableau1[[#This Row],[Destinataire]]</calculatedColumnFormula>
    </tableColumn>
    <tableColumn id="4" xr3:uid="{A50072F3-FA77-4361-928D-F06F1D4CA604}" name="Dpt" dataDxfId="18">
      <calculatedColumnFormula>Tableau1[[#This Row],[Dpt]]</calculatedColumnFormula>
    </tableColumn>
    <tableColumn id="5" xr3:uid="{C0138C7C-174B-4487-9FC6-C0A5ED450B54}" name="Ville">
      <calculatedColumnFormula>Tableau1[[#This Row],[Ville]]</calculatedColumnFormula>
    </tableColumn>
    <tableColumn id="6" xr3:uid="{643BFCAB-0B48-4804-AA5E-21DF22BC91F0}" name="Transporteur">
      <calculatedColumnFormula>Tableau1[[#This Row],[Transporteur]]</calculatedColumnFormula>
    </tableColumn>
    <tableColumn id="7" xr3:uid="{880F8BAA-9DC6-4377-A9A7-24B46F37CB2D}" name="Roll Tag 5">
      <calculatedColumnFormula>Tableau1[[#This Row],[Roll Tag 5]]</calculatedColumnFormula>
    </tableColumn>
    <tableColumn id="8" xr3:uid="{22A5EC3A-52C0-40E4-838F-0EEB2D48AFB1}" name="Roll CC">
      <calculatedColumnFormula>Tableau1[[#This Row],[Roll CC]]</calculatedColumnFormula>
    </tableColumn>
    <tableColumn id="18" xr3:uid="{A49CF831-BF0A-4406-A42D-EFD0FBAA7819}" name="Coût TAG 5" dataDxfId="17">
      <calculatedColumnFormula>INDEX('Tarif 2021'!$B$2:$W$163,MATCH(Tableau3[[#This Row],[Roll Tag 5]],'Tarif 2021'!$B$1:$W$1,0),MATCH(Tableau3[[#This Row],[Dpt + Transporteur]],'Tarif 2021'!$A$2:$A$163,0))</calculatedColumnFormula>
    </tableColumn>
    <tableColumn id="19" xr3:uid="{6182F586-210D-4A14-B879-655A8CA1D40D}" name="Coût CC" dataDxfId="16">
      <calculatedColumnFormula>IF(Tableau3[[#This Row],[Roll CC]]&lt;&gt;0,INDEX('Tarif 2021'!$B$2:$W$163,MATCH(Tableau3[[#This Row],[Roll CC]],'Tarif 2021'!$B$1:$W$1,0),MATCH(Tableau3[[#This Row],[Dpt + Transporteur]],'Tarif 2021'!$A$2:$A$163,0))," ")</calculatedColumnFormula>
    </tableColumn>
    <tableColumn id="9" xr3:uid="{9703EF73-DF47-4C00-A76A-00A19534B2CD}" name="Retour"/>
    <tableColumn id="10" xr3:uid="{C64D7A77-098D-4AE6-B574-AE9ADDA4BEF9}" name="Cumul"/>
    <tableColumn id="11" xr3:uid="{C94EC3E0-88D5-467C-A2F8-45DFF2ECB331}" name="Groupage"/>
    <tableColumn id="12" xr3:uid="{09C43BE0-2275-4FC0-8B5D-05D90A662771}" name="Dpt + Transporteur" dataDxfId="15">
      <calculatedColumnFormula>Tableau3[[#This Row],[Dpt]]&amp;Tableau3[[#This Row],[Transporteur]]</calculatedColumnFormula>
    </tableColumn>
    <tableColumn id="13" xr3:uid="{464C5511-EC08-4713-9C20-96C37C2F73FA}" name="Avoir"/>
    <tableColumn id="14" xr3:uid="{BF20AE3E-2FA3-43F1-8054-0B9B10FF1C99}" name="Représenta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7F2145-6DCC-4FC7-8414-1751021E141F}" name="Tableau1" displayName="Tableau1" ref="A3:K12" totalsRowShown="0" headerRowDxfId="14" dataDxfId="13">
  <autoFilter ref="A3:K12" xr:uid="{C80EE288-CADE-4493-A55E-E3B6C2291759}"/>
  <tableColumns count="11">
    <tableColumn id="1" xr3:uid="{E00AFCE3-B798-4ACC-B33C-EE964188BC31}" name="Date" dataDxfId="12"/>
    <tableColumn id="2" xr3:uid="{CD26EF41-D2E9-4E1E-AA0A-5413597B3B47}" name="Code clt" dataDxfId="11"/>
    <tableColumn id="3" xr3:uid="{492B0A45-1ED7-4197-8B72-31A3AE912D96}" name="Destinataire" dataDxfId="10">
      <calculatedColumnFormula>IF(Tableau1[[#This Row],[Code clt]]&lt;&gt;0,VLOOKUP(Tableau1[[#This Row],[Code clt]],Tableau13[],3,FALSE)," ")</calculatedColumnFormula>
    </tableColumn>
    <tableColumn id="4" xr3:uid="{B6D2630E-E6BC-4104-809E-B32830729332}" name="Dpt" dataDxfId="9">
      <calculatedColumnFormula>IF(Tableau1[[#This Row],[Code clt]]&lt;&gt;0,VLOOKUP(Tableau1[[#This Row],[Code clt]],Tableau13[],5,FALSE)," ")</calculatedColumnFormula>
    </tableColumn>
    <tableColumn id="5" xr3:uid="{B36BE383-4792-492A-824F-EE7E5358681F}" name="Ville" dataDxfId="8">
      <calculatedColumnFormula>IF(Tableau1[[#This Row],[Code clt]]&lt;&gt;0,VLOOKUP(Tableau1[[#This Row],[Code clt]],Tableau13[],6,FALSE)," ")</calculatedColumnFormula>
    </tableColumn>
    <tableColumn id="6" xr3:uid="{372620A1-4B67-4B10-9A2B-3D94667D0FBC}" name="Transporteur" dataDxfId="7"/>
    <tableColumn id="7" xr3:uid="{15111CA7-DE80-43A2-98B4-16B808C9A72D}" name="Roll Tag 5" dataDxfId="6"/>
    <tableColumn id="8" xr3:uid="{F292D569-AD82-46CD-ABC3-FC34148ECAA3}" name="Roll CC" dataDxfId="5"/>
    <tableColumn id="9" xr3:uid="{17EFF40D-AB38-42D9-9A12-078483D76543}" name="Etage" dataDxfId="4"/>
    <tableColumn id="10" xr3:uid="{FCFE893C-A406-474F-90AC-1CA24AFE9863}" name="Réhausse" dataDxfId="3"/>
    <tableColumn id="11" xr3:uid="{E589E3E9-3893-4B3B-AABC-FF554827D1A2}" name="Commentaire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86651D-2105-4F10-82A0-FC5A20117125}" name="Tableau13" displayName="Tableau13" ref="A1:J13" totalsRowShown="0">
  <autoFilter ref="A1:J13" xr:uid="{2F73DFA4-FA8E-445F-AD56-6527E3EB31C6}"/>
  <sortState xmlns:xlrd2="http://schemas.microsoft.com/office/spreadsheetml/2017/richdata2" ref="A2:J13">
    <sortCondition ref="A2:A13"/>
  </sortState>
  <tableColumns count="10">
    <tableColumn id="1" xr3:uid="{19436A34-8713-4DE9-A1B3-159C441A650B}" name="CUSNOCUSTOMER"/>
    <tableColumn id="2" xr3:uid="{D7A6C7EB-3CC1-464A-8ECB-90C5F918A56C}" name="ENSEIGNE" dataDxfId="1"/>
    <tableColumn id="3" xr3:uid="{9274F868-D58A-489B-BD2B-A716DFF83253}" name="CUSNAME" dataDxfId="0"/>
    <tableColumn id="4" xr3:uid="{34CB1DA3-CD7C-48CD-BE62-BF2542F1EA1E}" name="CUSZIPCODE"/>
    <tableColumn id="10" xr3:uid="{B9CEEC0A-AE9A-495B-B03A-94156CFF4921}" name="Colonne1"/>
    <tableColumn id="5" xr3:uid="{E39356E7-6926-448D-A633-77C34723C818}" name="CUSCITY"/>
    <tableColumn id="6" xr3:uid="{F2FDACB2-36FA-425E-A114-9649637BB8F1}" name="CUSADDRESS1"/>
    <tableColumn id="7" xr3:uid="{A8B5BDAA-E890-4121-8F65-346608D0A34D}" name="CUSPHONE"/>
    <tableColumn id="8" xr3:uid="{49161C36-4920-4BCF-8817-23D67941A509}" name="CUSFAX"/>
    <tableColumn id="9" xr3:uid="{AE7130C3-C456-42C0-B2E6-743CDBE60559}" name="CUSEMAI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7E7F7-FD9E-44A6-BBFA-D8ECE7F131FD}">
  <dimension ref="A1:P12"/>
  <sheetViews>
    <sheetView tabSelected="1" workbookViewId="0">
      <selection activeCell="G19" sqref="G19"/>
    </sheetView>
  </sheetViews>
  <sheetFormatPr baseColWidth="10" defaultRowHeight="15" x14ac:dyDescent="0.25"/>
  <cols>
    <col min="1" max="1" width="10.7109375" style="2" customWidth="1"/>
    <col min="2" max="2" width="8.28515625" style="2" customWidth="1"/>
    <col min="3" max="3" width="35.42578125" customWidth="1"/>
    <col min="4" max="4" width="7.42578125" style="2" customWidth="1"/>
    <col min="5" max="5" width="26.7109375" customWidth="1"/>
    <col min="6" max="6" width="17.5703125" customWidth="1"/>
    <col min="14" max="14" width="19" customWidth="1"/>
  </cols>
  <sheetData>
    <row r="1" spans="1:16" x14ac:dyDescent="0.25">
      <c r="A1" s="2" t="s">
        <v>42</v>
      </c>
    </row>
    <row r="3" spans="1:16" x14ac:dyDescent="0.25">
      <c r="A3" s="8" t="s">
        <v>2</v>
      </c>
      <c r="B3" s="9" t="s">
        <v>3</v>
      </c>
      <c r="C3" s="10" t="s">
        <v>4</v>
      </c>
      <c r="D3" s="9" t="s">
        <v>5</v>
      </c>
      <c r="E3" s="10" t="s">
        <v>6</v>
      </c>
      <c r="F3" s="10" t="s">
        <v>7</v>
      </c>
      <c r="G3" s="11" t="s">
        <v>8</v>
      </c>
      <c r="H3" s="11" t="s">
        <v>9</v>
      </c>
      <c r="I3" s="11" t="s">
        <v>49</v>
      </c>
      <c r="J3" s="11" t="s">
        <v>50</v>
      </c>
      <c r="K3" t="s">
        <v>43</v>
      </c>
      <c r="L3" t="s">
        <v>44</v>
      </c>
      <c r="M3" t="s">
        <v>45</v>
      </c>
      <c r="N3" t="s">
        <v>46</v>
      </c>
      <c r="O3" t="s">
        <v>47</v>
      </c>
      <c r="P3" t="s">
        <v>48</v>
      </c>
    </row>
    <row r="4" spans="1:16" x14ac:dyDescent="0.25">
      <c r="A4" s="6">
        <f>Tableau1[[#This Row],[Date]]</f>
        <v>44207</v>
      </c>
      <c r="B4" s="7">
        <f>Tableau1[[#This Row],[Code clt]]</f>
        <v>1</v>
      </c>
      <c r="C4" t="str">
        <f>Tableau1[[#This Row],[Destinataire]]</f>
        <v>ENTS PIERRE</v>
      </c>
      <c r="D4" s="2">
        <f>Tableau1[[#This Row],[Dpt]]</f>
        <v>27</v>
      </c>
      <c r="E4" t="str">
        <f>Tableau1[[#This Row],[Ville]]</f>
        <v>AUBEVOYE</v>
      </c>
      <c r="F4" t="str">
        <f>Tableau1[[#This Row],[Transporteur]]</f>
        <v>GEODIS</v>
      </c>
      <c r="G4" s="1">
        <f>Tableau1[[#This Row],[Roll Tag 5]]</f>
        <v>1</v>
      </c>
      <c r="H4" s="1">
        <f>Tableau1[[#This Row],[Roll CC]]</f>
        <v>0</v>
      </c>
      <c r="I4" s="1" t="e">
        <f>INDEX('Tarif 2021'!$B$2:$W$163,MATCH(Tableau3[[#This Row],[Roll Tag 5]],'Tarif 2021'!$B$1:$W$1,0),MATCH(Tableau3[[#This Row],[Dpt + Transporteur]],'Tarif 2021'!$A$2:$A$163,0))</f>
        <v>#REF!</v>
      </c>
      <c r="J4" s="1" t="str">
        <f>IF(Tableau3[[#This Row],[Roll CC]]&lt;&gt;0,INDEX('Tarif 2021'!$B$2:$W$163,MATCH(Tableau3[[#This Row],[Roll CC]],'Tarif 2021'!$B$1:$W$1,0),MATCH(Tableau3[[#This Row],[Dpt + Transporteur]],'Tarif 2021'!$A$2:$A$163,0))," ")</f>
        <v xml:space="preserve"> </v>
      </c>
      <c r="N4" t="str">
        <f>Tableau3[[#This Row],[Dpt]]&amp;Tableau3[[#This Row],[Transporteur]]</f>
        <v>27GEODIS</v>
      </c>
    </row>
    <row r="5" spans="1:16" x14ac:dyDescent="0.25">
      <c r="A5" s="6">
        <f>Tableau1[[#This Row],[Date]]</f>
        <v>44207</v>
      </c>
      <c r="B5" s="7">
        <f>Tableau1[[#This Row],[Code clt]]</f>
        <v>4</v>
      </c>
      <c r="C5" t="str">
        <f>Tableau1[[#This Row],[Destinataire]]</f>
        <v>ENTS 123</v>
      </c>
      <c r="D5" s="2">
        <f>Tableau1[[#This Row],[Dpt]]</f>
        <v>44</v>
      </c>
      <c r="E5" t="str">
        <f>Tableau1[[#This Row],[Ville]]</f>
        <v>ST CYR EN RETZ</v>
      </c>
      <c r="F5" t="str">
        <f>Tableau1[[#This Row],[Transporteur]]</f>
        <v>DHL</v>
      </c>
      <c r="G5" s="1">
        <f>Tableau1[[#This Row],[Roll Tag 5]]</f>
        <v>1</v>
      </c>
      <c r="H5" s="1">
        <f>Tableau1[[#This Row],[Roll CC]]</f>
        <v>0</v>
      </c>
      <c r="I5" s="1" t="e">
        <f>INDEX('Tarif 2021'!$B$2:$W$163,MATCH(Tableau3[[#This Row],[Roll Tag 5]],'Tarif 2021'!$B$1:$W$1,0),MATCH(Tableau3[[#This Row],[Dpt + Transporteur]],'Tarif 2021'!$A$2:$A$163,0))</f>
        <v>#REF!</v>
      </c>
      <c r="J5" s="1" t="str">
        <f>IF(Tableau3[[#This Row],[Roll CC]]&lt;&gt;0,INDEX('Tarif 2021'!$B$2:$W$163,MATCH(Tableau3[[#This Row],[Roll CC]],'Tarif 2021'!$B$1:$W$1,0),MATCH(Tableau3[[#This Row],[Dpt + Transporteur]],'Tarif 2021'!$A$2:$A$163,0))," ")</f>
        <v xml:space="preserve"> </v>
      </c>
      <c r="N5" t="str">
        <f>Tableau3[[#This Row],[Dpt]]&amp;Tableau3[[#This Row],[Transporteur]]</f>
        <v>44DHL</v>
      </c>
    </row>
    <row r="6" spans="1:16" x14ac:dyDescent="0.25">
      <c r="A6" s="6">
        <f>Tableau1[[#This Row],[Date]]</f>
        <v>44207</v>
      </c>
      <c r="B6" s="7">
        <f>Tableau1[[#This Row],[Code clt]]</f>
        <v>9</v>
      </c>
      <c r="C6" t="str">
        <f>Tableau1[[#This Row],[Destinataire]]</f>
        <v>SA CAILLOU</v>
      </c>
      <c r="D6" s="2">
        <f>Tableau1[[#This Row],[Dpt]]</f>
        <v>35</v>
      </c>
      <c r="E6" t="str">
        <f>Tableau1[[#This Row],[Ville]]</f>
        <v>LANDUJAN</v>
      </c>
      <c r="F6" t="str">
        <f>Tableau1[[#This Row],[Transporteur]]</f>
        <v>TNT</v>
      </c>
      <c r="G6" s="1">
        <f>Tableau1[[#This Row],[Roll Tag 5]]</f>
        <v>2</v>
      </c>
      <c r="H6" s="1">
        <f>Tableau1[[#This Row],[Roll CC]]</f>
        <v>0</v>
      </c>
      <c r="I6" s="1" t="e">
        <f>INDEX('Tarif 2021'!$B$2:$W$163,MATCH(Tableau3[[#This Row],[Roll Tag 5]],'Tarif 2021'!$B$1:$W$1,0),MATCH(Tableau3[[#This Row],[Dpt + Transporteur]],'Tarif 2021'!$A$2:$A$163,0))</f>
        <v>#REF!</v>
      </c>
      <c r="J6" s="1" t="str">
        <f>IF(Tableau3[[#This Row],[Roll CC]]&lt;&gt;0,INDEX('Tarif 2021'!$B$2:$W$163,MATCH(Tableau3[[#This Row],[Roll CC]],'Tarif 2021'!$B$1:$W$1,0),MATCH(Tableau3[[#This Row],[Dpt + Transporteur]],'Tarif 2021'!$A$2:$A$163,0))," ")</f>
        <v xml:space="preserve"> </v>
      </c>
      <c r="N6" t="str">
        <f>Tableau3[[#This Row],[Dpt]]&amp;Tableau3[[#This Row],[Transporteur]]</f>
        <v>35TNT</v>
      </c>
    </row>
    <row r="7" spans="1:16" x14ac:dyDescent="0.25">
      <c r="A7" s="6">
        <f>Tableau1[[#This Row],[Date]]</f>
        <v>44215</v>
      </c>
      <c r="B7" s="7">
        <f>Tableau1[[#This Row],[Code clt]]</f>
        <v>12</v>
      </c>
      <c r="C7" t="str">
        <f>Tableau1[[#This Row],[Destinataire]]</f>
        <v>EURL ORNICAR</v>
      </c>
      <c r="D7" s="2">
        <f>Tableau1[[#This Row],[Dpt]]</f>
        <v>27</v>
      </c>
      <c r="E7" t="str">
        <f>Tableau1[[#This Row],[Ville]]</f>
        <v>GISORS</v>
      </c>
      <c r="F7" t="str">
        <f>Tableau1[[#This Row],[Transporteur]]</f>
        <v>GEODIS</v>
      </c>
      <c r="G7" s="1">
        <f>Tableau1[[#This Row],[Roll Tag 5]]</f>
        <v>3</v>
      </c>
      <c r="H7" s="1">
        <f>Tableau1[[#This Row],[Roll CC]]</f>
        <v>0</v>
      </c>
      <c r="I7" s="1" t="e">
        <f>INDEX('Tarif 2021'!$B$2:$W$163,MATCH(Tableau3[[#This Row],[Roll Tag 5]],'Tarif 2021'!$B$1:$W$1,0),MATCH(Tableau3[[#This Row],[Dpt + Transporteur]],'Tarif 2021'!$A$2:$A$163,0))</f>
        <v>#REF!</v>
      </c>
      <c r="J7" s="1" t="str">
        <f>IF(Tableau3[[#This Row],[Roll CC]]&lt;&gt;0,INDEX('Tarif 2021'!$B$2:$W$163,MATCH(Tableau3[[#This Row],[Roll CC]],'Tarif 2021'!$B$1:$W$1,0),MATCH(Tableau3[[#This Row],[Dpt + Transporteur]],'Tarif 2021'!$A$2:$A$163,0))," ")</f>
        <v xml:space="preserve"> </v>
      </c>
      <c r="N7" t="str">
        <f>Tableau3[[#This Row],[Dpt]]&amp;Tableau3[[#This Row],[Transporteur]]</f>
        <v>27GEODIS</v>
      </c>
    </row>
    <row r="8" spans="1:16" x14ac:dyDescent="0.25">
      <c r="A8" s="6">
        <f>Tableau1[[#This Row],[Date]]</f>
        <v>44215</v>
      </c>
      <c r="B8" s="7">
        <f>Tableau1[[#This Row],[Code clt]]</f>
        <v>3</v>
      </c>
      <c r="C8" t="str">
        <f>Tableau1[[#This Row],[Destinataire]]</f>
        <v>ENTS JACQUES</v>
      </c>
      <c r="D8" s="2">
        <f>Tableau1[[#This Row],[Dpt]]</f>
        <v>37</v>
      </c>
      <c r="E8" t="str">
        <f>Tableau1[[#This Row],[Ville]]</f>
        <v>LOCHES</v>
      </c>
      <c r="F8" t="str">
        <f>Tableau1[[#This Row],[Transporteur]]</f>
        <v>DHL</v>
      </c>
      <c r="G8" s="1">
        <f>Tableau1[[#This Row],[Roll Tag 5]]</f>
        <v>1</v>
      </c>
      <c r="H8" s="1">
        <f>Tableau1[[#This Row],[Roll CC]]</f>
        <v>0</v>
      </c>
      <c r="I8" s="1" t="e">
        <f>INDEX('Tarif 2021'!$B$2:$W$163,MATCH(Tableau3[[#This Row],[Roll Tag 5]],'Tarif 2021'!$B$1:$W$1,0),MATCH(Tableau3[[#This Row],[Dpt + Transporteur]],'Tarif 2021'!$A$2:$A$163,0))</f>
        <v>#REF!</v>
      </c>
      <c r="J8" s="1" t="str">
        <f>IF(Tableau3[[#This Row],[Roll CC]]&lt;&gt;0,INDEX('Tarif 2021'!$B$2:$W$163,MATCH(Tableau3[[#This Row],[Roll CC]],'Tarif 2021'!$B$1:$W$1,0),MATCH(Tableau3[[#This Row],[Dpt + Transporteur]],'Tarif 2021'!$A$2:$A$163,0))," ")</f>
        <v xml:space="preserve"> </v>
      </c>
      <c r="N8" t="str">
        <f>Tableau3[[#This Row],[Dpt]]&amp;Tableau3[[#This Row],[Transporteur]]</f>
        <v>37DHL</v>
      </c>
    </row>
    <row r="9" spans="1:16" x14ac:dyDescent="0.25">
      <c r="A9" s="6">
        <f>Tableau1[[#This Row],[Date]]</f>
        <v>44215</v>
      </c>
      <c r="B9" s="7">
        <f>Tableau1[[#This Row],[Code clt]]</f>
        <v>5</v>
      </c>
      <c r="C9" t="str">
        <f>Tableau1[[#This Row],[Destinataire]]</f>
        <v>SARL BIJOU</v>
      </c>
      <c r="D9" s="2">
        <f>Tableau1[[#This Row],[Dpt]]</f>
        <v>62</v>
      </c>
      <c r="E9" t="str">
        <f>Tableau1[[#This Row],[Ville]]</f>
        <v>CARVIN CEDEX</v>
      </c>
      <c r="F9" t="str">
        <f>Tableau1[[#This Row],[Transporteur]]</f>
        <v>TNT</v>
      </c>
      <c r="G9" s="1">
        <f>Tableau1[[#This Row],[Roll Tag 5]]</f>
        <v>2</v>
      </c>
      <c r="H9" s="1">
        <f>Tableau1[[#This Row],[Roll CC]]</f>
        <v>0</v>
      </c>
      <c r="I9" s="1" t="e">
        <f>INDEX('Tarif 2021'!$B$2:$W$163,MATCH(Tableau3[[#This Row],[Roll Tag 5]],'Tarif 2021'!$B$1:$W$1,0),MATCH(Tableau3[[#This Row],[Dpt + Transporteur]],'Tarif 2021'!$A$2:$A$163,0))</f>
        <v>#REF!</v>
      </c>
      <c r="J9" s="1" t="str">
        <f>IF(Tableau3[[#This Row],[Roll CC]]&lt;&gt;0,INDEX('Tarif 2021'!$B$2:$W$163,MATCH(Tableau3[[#This Row],[Roll CC]],'Tarif 2021'!$B$1:$W$1,0),MATCH(Tableau3[[#This Row],[Dpt + Transporteur]],'Tarif 2021'!$A$2:$A$163,0))," ")</f>
        <v xml:space="preserve"> </v>
      </c>
      <c r="N9" t="str">
        <f>Tableau3[[#This Row],[Dpt]]&amp;Tableau3[[#This Row],[Transporteur]]</f>
        <v>62TNT</v>
      </c>
    </row>
    <row r="10" spans="1:16" x14ac:dyDescent="0.25">
      <c r="A10" s="6">
        <f>Tableau1[[#This Row],[Date]]</f>
        <v>44215</v>
      </c>
      <c r="B10" s="7">
        <f>Tableau1[[#This Row],[Code clt]]</f>
        <v>2</v>
      </c>
      <c r="C10" t="str">
        <f>Tableau1[[#This Row],[Destinataire]]</f>
        <v>ENTS PAUL</v>
      </c>
      <c r="D10" s="2">
        <f>Tableau1[[#This Row],[Dpt]]</f>
        <v>77</v>
      </c>
      <c r="E10" t="str">
        <f>Tableau1[[#This Row],[Ville]]</f>
        <v>RUFFEC</v>
      </c>
      <c r="F10" t="str">
        <f>Tableau1[[#This Row],[Transporteur]]</f>
        <v>GEODIS</v>
      </c>
      <c r="G10" s="1">
        <f>Tableau1[[#This Row],[Roll Tag 5]]</f>
        <v>1</v>
      </c>
      <c r="H10" s="1">
        <f>Tableau1[[#This Row],[Roll CC]]</f>
        <v>0</v>
      </c>
      <c r="I10" s="1" t="e">
        <f>INDEX('Tarif 2021'!$B$2:$W$163,MATCH(Tableau3[[#This Row],[Roll Tag 5]],'Tarif 2021'!$B$1:$W$1,0),MATCH(Tableau3[[#This Row],[Dpt + Transporteur]],'Tarif 2021'!$A$2:$A$163,0))</f>
        <v>#REF!</v>
      </c>
      <c r="J10" s="1" t="str">
        <f>IF(Tableau3[[#This Row],[Roll CC]]&lt;&gt;0,INDEX('Tarif 2021'!$B$2:$W$163,MATCH(Tableau3[[#This Row],[Roll CC]],'Tarif 2021'!$B$1:$W$1,0),MATCH(Tableau3[[#This Row],[Dpt + Transporteur]],'Tarif 2021'!$A$2:$A$163,0))," ")</f>
        <v xml:space="preserve"> </v>
      </c>
      <c r="N10" t="str">
        <f>Tableau3[[#This Row],[Dpt]]&amp;Tableau3[[#This Row],[Transporteur]]</f>
        <v>77GEODIS</v>
      </c>
    </row>
    <row r="11" spans="1:16" x14ac:dyDescent="0.25">
      <c r="A11" s="6">
        <f>Tableau1[[#This Row],[Date]]</f>
        <v>44217</v>
      </c>
      <c r="B11" s="7">
        <f>Tableau1[[#This Row],[Code clt]]</f>
        <v>6</v>
      </c>
      <c r="C11" t="str">
        <f>Tableau1[[#This Row],[Destinataire]]</f>
        <v>EURL CHOU</v>
      </c>
      <c r="D11" s="2">
        <f>Tableau1[[#This Row],[Dpt]]</f>
        <v>60</v>
      </c>
      <c r="E11" t="str">
        <f>Tableau1[[#This Row],[Ville]]</f>
        <v>LA CHAPELLE EN SERVAL</v>
      </c>
      <c r="F11" t="str">
        <f>Tableau1[[#This Row],[Transporteur]]</f>
        <v>TNT</v>
      </c>
      <c r="G11" s="1">
        <f>Tableau1[[#This Row],[Roll Tag 5]]</f>
        <v>3</v>
      </c>
      <c r="H11" s="1">
        <f>Tableau1[[#This Row],[Roll CC]]</f>
        <v>0</v>
      </c>
      <c r="I11" s="1" t="e">
        <f>INDEX('Tarif 2021'!$B$2:$W$163,MATCH(Tableau3[[#This Row],[Roll Tag 5]],'Tarif 2021'!$B$1:$W$1,0),MATCH(Tableau3[[#This Row],[Dpt + Transporteur]],'Tarif 2021'!$A$2:$A$163,0))</f>
        <v>#REF!</v>
      </c>
      <c r="J11" s="1" t="str">
        <f>IF(Tableau3[[#This Row],[Roll CC]]&lt;&gt;0,INDEX('Tarif 2021'!$B$2:$W$163,MATCH(Tableau3[[#This Row],[Roll CC]],'Tarif 2021'!$B$1:$W$1,0),MATCH(Tableau3[[#This Row],[Dpt + Transporteur]],'Tarif 2021'!$A$2:$A$163,0))," ")</f>
        <v xml:space="preserve"> </v>
      </c>
      <c r="N11" t="str">
        <f>Tableau3[[#This Row],[Dpt]]&amp;Tableau3[[#This Row],[Transporteur]]</f>
        <v>60TNT</v>
      </c>
    </row>
    <row r="12" spans="1:16" x14ac:dyDescent="0.25">
      <c r="A12" s="6">
        <f>Tableau1[[#This Row],[Date]]</f>
        <v>44222</v>
      </c>
      <c r="B12" s="7">
        <f>Tableau1[[#This Row],[Code clt]]</f>
        <v>10</v>
      </c>
      <c r="C12" t="str">
        <f>Tableau1[[#This Row],[Destinataire]]</f>
        <v>EARL POU</v>
      </c>
      <c r="D12" s="2">
        <f>Tableau1[[#This Row],[Dpt]]</f>
        <v>72</v>
      </c>
      <c r="E12" t="str">
        <f>Tableau1[[#This Row],[Ville]]</f>
        <v>VOUVRAY/ LOIR</v>
      </c>
      <c r="F12" t="str">
        <f>Tableau1[[#This Row],[Transporteur]]</f>
        <v>DHL</v>
      </c>
      <c r="G12" s="1">
        <f>Tableau1[[#This Row],[Roll Tag 5]]</f>
        <v>4</v>
      </c>
      <c r="H12" s="1">
        <f>Tableau1[[#This Row],[Roll CC]]</f>
        <v>0</v>
      </c>
      <c r="I12" s="1" t="e">
        <f>INDEX('Tarif 2021'!$B$2:$W$163,MATCH(Tableau3[[#This Row],[Roll Tag 5]],'Tarif 2021'!$B$1:$W$1,0),MATCH(Tableau3[[#This Row],[Dpt + Transporteur]],'Tarif 2021'!$A$2:$A$163,0))</f>
        <v>#REF!</v>
      </c>
      <c r="J12" s="1" t="str">
        <f>IF(Tableau3[[#This Row],[Roll CC]]&lt;&gt;0,INDEX('Tarif 2021'!$B$2:$W$163,MATCH(Tableau3[[#This Row],[Roll CC]],'Tarif 2021'!$B$1:$W$1,0),MATCH(Tableau3[[#This Row],[Dpt + Transporteur]],'Tarif 2021'!$A$2:$A$163,0))," ")</f>
        <v xml:space="preserve"> </v>
      </c>
      <c r="N12" t="str">
        <f>Tableau3[[#This Row],[Dpt]]&amp;Tableau3[[#This Row],[Transporteur]]</f>
        <v>72DHL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2D36F-0748-4437-B3DA-1048FD853B4A}">
  <dimension ref="A1:K12"/>
  <sheetViews>
    <sheetView workbookViewId="0">
      <selection activeCell="F13" sqref="F13"/>
    </sheetView>
  </sheetViews>
  <sheetFormatPr baseColWidth="10" defaultRowHeight="15" x14ac:dyDescent="0.25"/>
  <cols>
    <col min="1" max="1" width="10.42578125" style="13" customWidth="1"/>
    <col min="2" max="2" width="8.7109375" style="13" customWidth="1"/>
    <col min="3" max="3" width="36.85546875" style="14" customWidth="1"/>
    <col min="4" max="4" width="7.140625" style="13" customWidth="1"/>
    <col min="5" max="5" width="27.28515625" style="14" customWidth="1"/>
    <col min="6" max="6" width="17.5703125" style="14" customWidth="1"/>
    <col min="7" max="10" width="11.42578125" style="14"/>
    <col min="11" max="11" width="21.7109375" style="20" customWidth="1"/>
    <col min="12" max="16384" width="11.42578125" style="14"/>
  </cols>
  <sheetData>
    <row r="1" spans="1:11" ht="33.7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x14ac:dyDescent="0.25">
      <c r="G2" s="23"/>
      <c r="H2" s="23"/>
      <c r="I2" s="23"/>
      <c r="J2" s="23"/>
    </row>
    <row r="3" spans="1:11" s="12" customFormat="1" x14ac:dyDescent="0.25">
      <c r="A3" s="8" t="s">
        <v>2</v>
      </c>
      <c r="B3" s="9" t="s">
        <v>3</v>
      </c>
      <c r="C3" s="10" t="s">
        <v>4</v>
      </c>
      <c r="D3" s="9" t="s">
        <v>5</v>
      </c>
      <c r="E3" s="10" t="s">
        <v>6</v>
      </c>
      <c r="F3" s="10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21" t="s">
        <v>12</v>
      </c>
    </row>
    <row r="4" spans="1:11" x14ac:dyDescent="0.25">
      <c r="A4" s="15">
        <v>44207</v>
      </c>
      <c r="B4" s="16">
        <v>1</v>
      </c>
      <c r="C4" s="17" t="str">
        <f>IF(Tableau1[[#This Row],[Code clt]]&lt;&gt;0,VLOOKUP(Tableau1[[#This Row],[Code clt]],Tableau13[],3,FALSE)," ")</f>
        <v>ENTS PIERRE</v>
      </c>
      <c r="D4" s="16">
        <f>IF(Tableau1[[#This Row],[Code clt]]&lt;&gt;0,VLOOKUP(Tableau1[[#This Row],[Code clt]],Tableau13[],5,FALSE)," ")</f>
        <v>27</v>
      </c>
      <c r="E4" s="17" t="str">
        <f>IF(Tableau1[[#This Row],[Code clt]]&lt;&gt;0,VLOOKUP(Tableau1[[#This Row],[Code clt]],Tableau13[],6,FALSE)," ")</f>
        <v>AUBEVOYE</v>
      </c>
      <c r="F4" s="17" t="s">
        <v>54</v>
      </c>
      <c r="G4" s="18">
        <v>1</v>
      </c>
      <c r="H4" s="18"/>
      <c r="I4" s="18"/>
      <c r="J4" s="18"/>
      <c r="K4" s="22"/>
    </row>
    <row r="5" spans="1:11" x14ac:dyDescent="0.25">
      <c r="A5" s="15">
        <v>44207</v>
      </c>
      <c r="B5" s="16">
        <v>4</v>
      </c>
      <c r="C5" s="17" t="str">
        <f>IF(Tableau1[[#This Row],[Code clt]]&lt;&gt;0,VLOOKUP(Tableau1[[#This Row],[Code clt]],Tableau13[],3,FALSE)," ")</f>
        <v>ENTS 123</v>
      </c>
      <c r="D5" s="19">
        <f>IF(Tableau1[[#This Row],[Code clt]]&lt;&gt;0,VLOOKUP(Tableau1[[#This Row],[Code clt]],Tableau13[],5,FALSE)," ")</f>
        <v>44</v>
      </c>
      <c r="E5" s="17" t="str">
        <f>IF(Tableau1[[#This Row],[Code clt]]&lt;&gt;0,VLOOKUP(Tableau1[[#This Row],[Code clt]],Tableau13[],6,FALSE)," ")</f>
        <v>ST CYR EN RETZ</v>
      </c>
      <c r="F5" s="17" t="s">
        <v>52</v>
      </c>
      <c r="G5" s="18">
        <v>1</v>
      </c>
      <c r="H5" s="18"/>
      <c r="I5" s="18"/>
      <c r="J5" s="18"/>
      <c r="K5" s="22"/>
    </row>
    <row r="6" spans="1:11" x14ac:dyDescent="0.25">
      <c r="A6" s="15">
        <v>44207</v>
      </c>
      <c r="B6" s="16">
        <v>9</v>
      </c>
      <c r="C6" s="17" t="str">
        <f>IF(Tableau1[[#This Row],[Code clt]]&lt;&gt;0,VLOOKUP(Tableau1[[#This Row],[Code clt]],Tableau13[],3,FALSE)," ")</f>
        <v>SA CAILLOU</v>
      </c>
      <c r="D6" s="19">
        <f>IF(Tableau1[[#This Row],[Code clt]]&lt;&gt;0,VLOOKUP(Tableau1[[#This Row],[Code clt]],Tableau13[],5,FALSE)," ")</f>
        <v>35</v>
      </c>
      <c r="E6" s="17" t="str">
        <f>IF(Tableau1[[#This Row],[Code clt]]&lt;&gt;0,VLOOKUP(Tableau1[[#This Row],[Code clt]],Tableau13[],6,FALSE)," ")</f>
        <v>LANDUJAN</v>
      </c>
      <c r="F6" s="17" t="s">
        <v>51</v>
      </c>
      <c r="G6" s="18">
        <v>2</v>
      </c>
      <c r="H6" s="18"/>
      <c r="I6" s="18"/>
      <c r="J6" s="18"/>
      <c r="K6" s="22"/>
    </row>
    <row r="7" spans="1:11" x14ac:dyDescent="0.25">
      <c r="A7" s="15">
        <v>44215</v>
      </c>
      <c r="B7" s="16">
        <v>12</v>
      </c>
      <c r="C7" s="17" t="str">
        <f>IF(Tableau1[[#This Row],[Code clt]]&lt;&gt;0,VLOOKUP(Tableau1[[#This Row],[Code clt]],Tableau13[],3,FALSE)," ")</f>
        <v>EURL ORNICAR</v>
      </c>
      <c r="D7" s="19">
        <f>IF(Tableau1[[#This Row],[Code clt]]&lt;&gt;0,VLOOKUP(Tableau1[[#This Row],[Code clt]],Tableau13[],5,FALSE)," ")</f>
        <v>27</v>
      </c>
      <c r="E7" s="17" t="str">
        <f>IF(Tableau1[[#This Row],[Code clt]]&lt;&gt;0,VLOOKUP(Tableau1[[#This Row],[Code clt]],Tableau13[],6,FALSE)," ")</f>
        <v>GISORS</v>
      </c>
      <c r="F7" s="17" t="s">
        <v>54</v>
      </c>
      <c r="G7" s="18">
        <v>3</v>
      </c>
      <c r="H7" s="18"/>
      <c r="I7" s="18"/>
      <c r="J7" s="18"/>
      <c r="K7" s="22"/>
    </row>
    <row r="8" spans="1:11" x14ac:dyDescent="0.25">
      <c r="A8" s="15">
        <v>44215</v>
      </c>
      <c r="B8" s="16">
        <v>3</v>
      </c>
      <c r="C8" s="17" t="str">
        <f>IF(Tableau1[[#This Row],[Code clt]]&lt;&gt;0,VLOOKUP(Tableau1[[#This Row],[Code clt]],Tableau13[],3,FALSE)," ")</f>
        <v>ENTS JACQUES</v>
      </c>
      <c r="D8" s="19">
        <f>IF(Tableau1[[#This Row],[Code clt]]&lt;&gt;0,VLOOKUP(Tableau1[[#This Row],[Code clt]],Tableau13[],5,FALSE)," ")</f>
        <v>37</v>
      </c>
      <c r="E8" s="17" t="str">
        <f>IF(Tableau1[[#This Row],[Code clt]]&lt;&gt;0,VLOOKUP(Tableau1[[#This Row],[Code clt]],Tableau13[],6,FALSE)," ")</f>
        <v>LOCHES</v>
      </c>
      <c r="F8" s="17" t="s">
        <v>52</v>
      </c>
      <c r="G8" s="18">
        <v>1</v>
      </c>
      <c r="H8" s="18"/>
      <c r="I8" s="18"/>
      <c r="J8" s="18"/>
      <c r="K8" s="22"/>
    </row>
    <row r="9" spans="1:11" x14ac:dyDescent="0.25">
      <c r="A9" s="15">
        <v>44215</v>
      </c>
      <c r="B9" s="16">
        <v>5</v>
      </c>
      <c r="C9" s="17" t="str">
        <f>IF(Tableau1[[#This Row],[Code clt]]&lt;&gt;0,VLOOKUP(Tableau1[[#This Row],[Code clt]],Tableau13[],3,FALSE)," ")</f>
        <v>SARL BIJOU</v>
      </c>
      <c r="D9" s="19">
        <f>IF(Tableau1[[#This Row],[Code clt]]&lt;&gt;0,VLOOKUP(Tableau1[[#This Row],[Code clt]],Tableau13[],5,FALSE)," ")</f>
        <v>62</v>
      </c>
      <c r="E9" s="17" t="str">
        <f>IF(Tableau1[[#This Row],[Code clt]]&lt;&gt;0,VLOOKUP(Tableau1[[#This Row],[Code clt]],Tableau13[],6,FALSE)," ")</f>
        <v>CARVIN CEDEX</v>
      </c>
      <c r="F9" s="17" t="s">
        <v>51</v>
      </c>
      <c r="G9" s="18">
        <v>2</v>
      </c>
      <c r="H9" s="18"/>
      <c r="I9" s="18"/>
      <c r="J9" s="18"/>
      <c r="K9" s="22"/>
    </row>
    <row r="10" spans="1:11" x14ac:dyDescent="0.25">
      <c r="A10" s="15">
        <v>44215</v>
      </c>
      <c r="B10" s="16">
        <v>2</v>
      </c>
      <c r="C10" s="17" t="str">
        <f>IF(Tableau1[[#This Row],[Code clt]]&lt;&gt;0,VLOOKUP(Tableau1[[#This Row],[Code clt]],Tableau13[],3,FALSE)," ")</f>
        <v>ENTS PAUL</v>
      </c>
      <c r="D10" s="19">
        <f>IF(Tableau1[[#This Row],[Code clt]]&lt;&gt;0,VLOOKUP(Tableau1[[#This Row],[Code clt]],Tableau13[],5,FALSE)," ")</f>
        <v>77</v>
      </c>
      <c r="E10" s="17" t="str">
        <f>IF(Tableau1[[#This Row],[Code clt]]&lt;&gt;0,VLOOKUP(Tableau1[[#This Row],[Code clt]],Tableau13[],6,FALSE)," ")</f>
        <v>RUFFEC</v>
      </c>
      <c r="F10" s="17" t="s">
        <v>54</v>
      </c>
      <c r="G10" s="18">
        <v>1</v>
      </c>
      <c r="H10" s="18"/>
      <c r="I10" s="18"/>
      <c r="J10" s="18"/>
      <c r="K10" s="22"/>
    </row>
    <row r="11" spans="1:11" x14ac:dyDescent="0.25">
      <c r="A11" s="15">
        <v>44217</v>
      </c>
      <c r="B11" s="16">
        <v>6</v>
      </c>
      <c r="C11" s="17" t="str">
        <f>IF(Tableau1[[#This Row],[Code clt]]&lt;&gt;0,VLOOKUP(Tableau1[[#This Row],[Code clt]],Tableau13[],3,FALSE)," ")</f>
        <v>EURL CHOU</v>
      </c>
      <c r="D11" s="19">
        <f>IF(Tableau1[[#This Row],[Code clt]]&lt;&gt;0,VLOOKUP(Tableau1[[#This Row],[Code clt]],Tableau13[],5,FALSE)," ")</f>
        <v>60</v>
      </c>
      <c r="E11" s="17" t="str">
        <f>IF(Tableau1[[#This Row],[Code clt]]&lt;&gt;0,VLOOKUP(Tableau1[[#This Row],[Code clt]],Tableau13[],6,FALSE)," ")</f>
        <v>LA CHAPELLE EN SERVAL</v>
      </c>
      <c r="F11" s="17" t="s">
        <v>51</v>
      </c>
      <c r="G11" s="18">
        <v>3</v>
      </c>
      <c r="H11" s="18"/>
      <c r="I11" s="18"/>
      <c r="J11" s="18"/>
      <c r="K11" s="22"/>
    </row>
    <row r="12" spans="1:11" x14ac:dyDescent="0.25">
      <c r="A12" s="15">
        <v>44222</v>
      </c>
      <c r="B12" s="16">
        <v>10</v>
      </c>
      <c r="C12" s="17" t="str">
        <f>IF(Tableau1[[#This Row],[Code clt]]&lt;&gt;0,VLOOKUP(Tableau1[[#This Row],[Code clt]],Tableau13[],3,FALSE)," ")</f>
        <v>EARL POU</v>
      </c>
      <c r="D12" s="19">
        <f>IF(Tableau1[[#This Row],[Code clt]]&lt;&gt;0,VLOOKUP(Tableau1[[#This Row],[Code clt]],Tableau13[],5,FALSE)," ")</f>
        <v>72</v>
      </c>
      <c r="E12" s="17" t="str">
        <f>IF(Tableau1[[#This Row],[Code clt]]&lt;&gt;0,VLOOKUP(Tableau1[[#This Row],[Code clt]],Tableau13[],6,FALSE)," ")</f>
        <v>VOUVRAY/ LOIR</v>
      </c>
      <c r="F12" s="17" t="s">
        <v>52</v>
      </c>
      <c r="G12" s="18">
        <v>4</v>
      </c>
      <c r="H12" s="18"/>
      <c r="I12" s="18"/>
      <c r="J12" s="18"/>
      <c r="K12" s="22"/>
    </row>
  </sheetData>
  <phoneticPr fontId="2" type="noConversion"/>
  <dataValidations count="1">
    <dataValidation type="list" allowBlank="1" showInputMessage="1" showErrorMessage="1" sqref="F4:F13" xr:uid="{B4FC4F5A-5575-4B5D-8ECD-28E28BFABCD7}">
      <formula1>TRANSPORTEUR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DEEB0-1CBC-4F58-852E-D61DF837224A}">
  <dimension ref="A1:W163"/>
  <sheetViews>
    <sheetView workbookViewId="0">
      <selection activeCell="E21" sqref="E21"/>
    </sheetView>
  </sheetViews>
  <sheetFormatPr baseColWidth="10" defaultRowHeight="15" x14ac:dyDescent="0.25"/>
  <sheetData>
    <row r="1" spans="1:23" x14ac:dyDescent="0.25">
      <c r="A1" t="s">
        <v>35</v>
      </c>
      <c r="D1">
        <v>1</v>
      </c>
      <c r="E1">
        <v>2</v>
      </c>
      <c r="F1">
        <v>3</v>
      </c>
      <c r="G1">
        <v>4</v>
      </c>
      <c r="H1">
        <v>5</v>
      </c>
      <c r="I1">
        <v>6</v>
      </c>
      <c r="J1">
        <v>7</v>
      </c>
      <c r="K1">
        <v>8</v>
      </c>
      <c r="L1">
        <v>9</v>
      </c>
      <c r="M1">
        <v>10</v>
      </c>
      <c r="N1">
        <v>11</v>
      </c>
      <c r="O1">
        <v>12</v>
      </c>
      <c r="P1">
        <v>13</v>
      </c>
      <c r="Q1">
        <v>14</v>
      </c>
      <c r="R1">
        <v>15</v>
      </c>
      <c r="S1">
        <v>16</v>
      </c>
      <c r="T1">
        <v>17</v>
      </c>
      <c r="U1">
        <v>18</v>
      </c>
      <c r="V1">
        <v>19</v>
      </c>
      <c r="W1">
        <v>20</v>
      </c>
    </row>
    <row r="2" spans="1:23" x14ac:dyDescent="0.25">
      <c r="A2" t="s">
        <v>55</v>
      </c>
      <c r="B2">
        <v>10</v>
      </c>
      <c r="C2" t="s">
        <v>51</v>
      </c>
      <c r="D2">
        <v>114.5</v>
      </c>
      <c r="E2">
        <v>92.5</v>
      </c>
      <c r="F2">
        <v>86</v>
      </c>
      <c r="G2">
        <v>77</v>
      </c>
      <c r="H2">
        <v>74</v>
      </c>
      <c r="I2">
        <v>72</v>
      </c>
      <c r="J2">
        <v>69.5</v>
      </c>
      <c r="K2">
        <v>67.5</v>
      </c>
      <c r="L2">
        <v>66.5</v>
      </c>
      <c r="M2">
        <v>65.5</v>
      </c>
      <c r="N2">
        <v>65</v>
      </c>
      <c r="O2">
        <v>64.5</v>
      </c>
      <c r="P2">
        <v>64</v>
      </c>
      <c r="Q2">
        <v>63.5</v>
      </c>
      <c r="R2">
        <v>63.5</v>
      </c>
      <c r="S2">
        <v>63</v>
      </c>
      <c r="T2">
        <v>62.5</v>
      </c>
      <c r="U2">
        <v>62</v>
      </c>
      <c r="V2">
        <v>62</v>
      </c>
      <c r="W2">
        <v>61.5</v>
      </c>
    </row>
    <row r="3" spans="1:23" x14ac:dyDescent="0.25">
      <c r="A3" t="s">
        <v>56</v>
      </c>
      <c r="B3">
        <v>11</v>
      </c>
      <c r="C3" t="s">
        <v>53</v>
      </c>
      <c r="D3">
        <v>124.5</v>
      </c>
      <c r="E3">
        <v>70.5</v>
      </c>
      <c r="F3">
        <v>65</v>
      </c>
      <c r="G3">
        <v>65</v>
      </c>
      <c r="H3">
        <v>65</v>
      </c>
      <c r="I3">
        <v>65</v>
      </c>
      <c r="J3">
        <v>65</v>
      </c>
      <c r="K3">
        <v>55.5</v>
      </c>
      <c r="L3">
        <v>55.5</v>
      </c>
      <c r="M3">
        <v>55.5</v>
      </c>
      <c r="N3">
        <v>55.5</v>
      </c>
      <c r="O3">
        <v>55.5</v>
      </c>
      <c r="P3">
        <v>55.5</v>
      </c>
      <c r="Q3">
        <v>55.5</v>
      </c>
      <c r="R3">
        <v>51</v>
      </c>
      <c r="S3">
        <v>51</v>
      </c>
      <c r="T3">
        <v>51</v>
      </c>
      <c r="U3">
        <v>51</v>
      </c>
      <c r="V3">
        <v>51</v>
      </c>
      <c r="W3">
        <v>51</v>
      </c>
    </row>
    <row r="4" spans="1:23" x14ac:dyDescent="0.25">
      <c r="A4" t="s">
        <v>57</v>
      </c>
      <c r="B4">
        <v>11</v>
      </c>
      <c r="C4" t="s">
        <v>51</v>
      </c>
      <c r="D4">
        <v>149.5</v>
      </c>
      <c r="E4">
        <v>118</v>
      </c>
      <c r="F4">
        <v>105</v>
      </c>
      <c r="G4">
        <v>97</v>
      </c>
      <c r="H4">
        <v>93.5</v>
      </c>
      <c r="I4">
        <v>89</v>
      </c>
      <c r="J4">
        <v>95.5</v>
      </c>
      <c r="K4">
        <v>93</v>
      </c>
      <c r="L4">
        <v>91</v>
      </c>
      <c r="M4">
        <v>89.5</v>
      </c>
      <c r="N4">
        <v>87.5</v>
      </c>
      <c r="O4">
        <v>86.5</v>
      </c>
      <c r="P4">
        <v>85.5</v>
      </c>
      <c r="Q4">
        <v>85</v>
      </c>
      <c r="R4">
        <v>84</v>
      </c>
      <c r="S4">
        <v>83.5</v>
      </c>
      <c r="T4">
        <v>82</v>
      </c>
      <c r="U4">
        <v>81.5</v>
      </c>
      <c r="V4">
        <v>80.5</v>
      </c>
      <c r="W4">
        <v>80</v>
      </c>
    </row>
    <row r="5" spans="1:23" x14ac:dyDescent="0.25">
      <c r="A5" t="s">
        <v>58</v>
      </c>
      <c r="B5">
        <v>12</v>
      </c>
      <c r="C5" t="s">
        <v>53</v>
      </c>
      <c r="D5">
        <v>119</v>
      </c>
      <c r="E5">
        <v>66</v>
      </c>
      <c r="F5">
        <v>62</v>
      </c>
      <c r="G5">
        <v>62</v>
      </c>
      <c r="H5">
        <v>62</v>
      </c>
      <c r="I5">
        <v>52</v>
      </c>
      <c r="J5">
        <v>62</v>
      </c>
      <c r="K5">
        <v>55.5</v>
      </c>
      <c r="L5">
        <v>55.5</v>
      </c>
      <c r="M5">
        <v>55.5</v>
      </c>
      <c r="N5">
        <v>55.5</v>
      </c>
      <c r="O5">
        <v>55.5</v>
      </c>
      <c r="P5">
        <v>55.5</v>
      </c>
      <c r="Q5">
        <v>55.5</v>
      </c>
      <c r="R5">
        <v>49</v>
      </c>
      <c r="S5">
        <v>49</v>
      </c>
      <c r="T5">
        <v>49</v>
      </c>
      <c r="U5">
        <v>49</v>
      </c>
      <c r="V5">
        <v>49</v>
      </c>
      <c r="W5">
        <v>49</v>
      </c>
    </row>
    <row r="6" spans="1:23" x14ac:dyDescent="0.25">
      <c r="A6" t="s">
        <v>59</v>
      </c>
      <c r="B6">
        <v>12</v>
      </c>
      <c r="C6" t="s">
        <v>51</v>
      </c>
      <c r="D6">
        <v>132.5</v>
      </c>
      <c r="E6">
        <v>110</v>
      </c>
      <c r="F6">
        <v>103.5</v>
      </c>
      <c r="G6">
        <v>96.5</v>
      </c>
      <c r="H6">
        <v>92.5</v>
      </c>
      <c r="I6">
        <v>92</v>
      </c>
      <c r="J6">
        <v>91</v>
      </c>
      <c r="K6">
        <v>90</v>
      </c>
      <c r="L6">
        <v>89</v>
      </c>
      <c r="M6">
        <v>88</v>
      </c>
      <c r="N6">
        <v>87</v>
      </c>
      <c r="O6">
        <v>86</v>
      </c>
      <c r="P6">
        <v>85.5</v>
      </c>
      <c r="Q6">
        <v>85</v>
      </c>
      <c r="R6">
        <v>84.5</v>
      </c>
      <c r="S6">
        <v>83.5</v>
      </c>
      <c r="T6">
        <v>82.5</v>
      </c>
      <c r="U6">
        <v>81.5</v>
      </c>
      <c r="V6">
        <v>80.5</v>
      </c>
      <c r="W6">
        <v>80</v>
      </c>
    </row>
    <row r="7" spans="1:23" x14ac:dyDescent="0.25">
      <c r="A7" t="s">
        <v>60</v>
      </c>
      <c r="B7">
        <v>13</v>
      </c>
      <c r="C7" t="s">
        <v>53</v>
      </c>
      <c r="D7">
        <v>113.5</v>
      </c>
      <c r="E7">
        <v>70.5</v>
      </c>
      <c r="F7">
        <v>68.5</v>
      </c>
      <c r="G7">
        <v>68.5</v>
      </c>
      <c r="H7">
        <v>68.5</v>
      </c>
      <c r="I7">
        <v>68.5</v>
      </c>
      <c r="J7">
        <v>68.5</v>
      </c>
      <c r="K7">
        <v>58.5</v>
      </c>
      <c r="L7">
        <v>58.5</v>
      </c>
      <c r="M7">
        <v>58.5</v>
      </c>
      <c r="N7">
        <v>58.5</v>
      </c>
      <c r="O7">
        <v>58.5</v>
      </c>
      <c r="P7">
        <v>58.5</v>
      </c>
      <c r="Q7">
        <v>58.5</v>
      </c>
      <c r="R7">
        <v>55.5</v>
      </c>
      <c r="S7">
        <v>55.5</v>
      </c>
      <c r="T7">
        <v>55.5</v>
      </c>
      <c r="U7">
        <v>55.5</v>
      </c>
      <c r="V7">
        <v>55.5</v>
      </c>
      <c r="W7">
        <v>55.5</v>
      </c>
    </row>
    <row r="8" spans="1:23" x14ac:dyDescent="0.25">
      <c r="A8" t="s">
        <v>61</v>
      </c>
      <c r="B8">
        <v>13</v>
      </c>
      <c r="C8" t="s">
        <v>51</v>
      </c>
      <c r="D8">
        <v>169</v>
      </c>
      <c r="E8">
        <v>133.5</v>
      </c>
      <c r="F8">
        <v>114</v>
      </c>
      <c r="G8">
        <v>108.5</v>
      </c>
      <c r="H8">
        <v>104.5</v>
      </c>
      <c r="I8">
        <v>99.5</v>
      </c>
      <c r="J8">
        <v>91.5</v>
      </c>
      <c r="K8">
        <v>86.5</v>
      </c>
      <c r="L8">
        <v>82</v>
      </c>
      <c r="M8">
        <v>80.5</v>
      </c>
      <c r="N8">
        <v>79.5</v>
      </c>
      <c r="O8">
        <v>78.5</v>
      </c>
      <c r="P8">
        <v>77.5</v>
      </c>
      <c r="Q8">
        <v>77</v>
      </c>
      <c r="R8">
        <v>76</v>
      </c>
      <c r="S8">
        <v>75.5</v>
      </c>
      <c r="T8">
        <v>75</v>
      </c>
      <c r="U8">
        <v>74.5</v>
      </c>
      <c r="V8">
        <v>73.5</v>
      </c>
      <c r="W8">
        <v>73</v>
      </c>
    </row>
    <row r="9" spans="1:23" x14ac:dyDescent="0.25">
      <c r="A9" t="s">
        <v>62</v>
      </c>
      <c r="B9">
        <v>14</v>
      </c>
      <c r="C9" t="s">
        <v>52</v>
      </c>
      <c r="D9">
        <v>69</v>
      </c>
      <c r="E9">
        <v>63</v>
      </c>
      <c r="F9">
        <v>61</v>
      </c>
      <c r="G9">
        <v>59</v>
      </c>
      <c r="H9">
        <v>59</v>
      </c>
      <c r="I9">
        <v>59</v>
      </c>
      <c r="J9">
        <v>59</v>
      </c>
      <c r="K9">
        <v>59</v>
      </c>
      <c r="L9">
        <v>59</v>
      </c>
      <c r="M9">
        <v>59</v>
      </c>
    </row>
    <row r="10" spans="1:23" x14ac:dyDescent="0.25">
      <c r="A10" t="s">
        <v>36</v>
      </c>
      <c r="B10">
        <v>14</v>
      </c>
      <c r="C10" t="s">
        <v>13</v>
      </c>
      <c r="D10">
        <v>69</v>
      </c>
      <c r="E10">
        <v>63.5</v>
      </c>
      <c r="F10">
        <v>59</v>
      </c>
      <c r="G10">
        <v>58</v>
      </c>
      <c r="H10">
        <v>57</v>
      </c>
      <c r="I10">
        <v>53</v>
      </c>
      <c r="J10">
        <v>49</v>
      </c>
      <c r="K10">
        <v>47</v>
      </c>
      <c r="L10">
        <v>46</v>
      </c>
      <c r="M10">
        <v>45</v>
      </c>
      <c r="N10">
        <v>43</v>
      </c>
      <c r="O10">
        <v>41</v>
      </c>
      <c r="P10">
        <v>39</v>
      </c>
      <c r="Q10">
        <v>39</v>
      </c>
      <c r="R10">
        <v>39</v>
      </c>
      <c r="S10">
        <v>39</v>
      </c>
      <c r="T10">
        <v>39</v>
      </c>
      <c r="U10">
        <v>39</v>
      </c>
      <c r="V10">
        <v>39</v>
      </c>
      <c r="W10">
        <v>39</v>
      </c>
    </row>
    <row r="11" spans="1:23" x14ac:dyDescent="0.25">
      <c r="A11" t="s">
        <v>63</v>
      </c>
      <c r="B11">
        <v>14</v>
      </c>
      <c r="C11" t="s">
        <v>51</v>
      </c>
      <c r="D11">
        <v>109.5</v>
      </c>
      <c r="E11">
        <v>93.5</v>
      </c>
      <c r="F11">
        <v>90</v>
      </c>
      <c r="G11">
        <v>87.5</v>
      </c>
      <c r="H11">
        <v>85.5</v>
      </c>
      <c r="I11">
        <v>80.5</v>
      </c>
      <c r="J11">
        <v>79.5</v>
      </c>
      <c r="K11">
        <v>79.5</v>
      </c>
      <c r="L11">
        <v>73.5</v>
      </c>
      <c r="M11">
        <v>73.5</v>
      </c>
      <c r="N11">
        <v>73.5</v>
      </c>
      <c r="O11">
        <v>71</v>
      </c>
      <c r="P11">
        <v>71</v>
      </c>
      <c r="Q11">
        <v>71</v>
      </c>
      <c r="R11">
        <v>69</v>
      </c>
      <c r="S11">
        <v>69</v>
      </c>
      <c r="T11">
        <v>69</v>
      </c>
      <c r="U11">
        <v>67.5</v>
      </c>
      <c r="V11">
        <v>67.5</v>
      </c>
      <c r="W11">
        <v>67.5</v>
      </c>
    </row>
    <row r="12" spans="1:23" x14ac:dyDescent="0.25">
      <c r="A12" t="s">
        <v>64</v>
      </c>
      <c r="B12">
        <v>15</v>
      </c>
      <c r="C12" t="s">
        <v>51</v>
      </c>
      <c r="D12">
        <v>120.5</v>
      </c>
      <c r="E12">
        <v>101</v>
      </c>
      <c r="F12">
        <v>95</v>
      </c>
      <c r="G12">
        <v>91</v>
      </c>
      <c r="H12">
        <v>88.5</v>
      </c>
      <c r="I12">
        <v>87</v>
      </c>
      <c r="J12">
        <v>86</v>
      </c>
      <c r="K12">
        <v>85</v>
      </c>
      <c r="L12">
        <v>84.5</v>
      </c>
      <c r="M12">
        <v>83.5</v>
      </c>
      <c r="N12">
        <v>82.5</v>
      </c>
      <c r="O12">
        <v>82</v>
      </c>
      <c r="P12">
        <v>81.5</v>
      </c>
      <c r="Q12">
        <v>81.5</v>
      </c>
      <c r="R12">
        <v>81</v>
      </c>
      <c r="S12">
        <v>80.5</v>
      </c>
      <c r="T12">
        <v>79.5</v>
      </c>
      <c r="U12">
        <v>78.5</v>
      </c>
      <c r="V12">
        <v>77.5</v>
      </c>
      <c r="W12">
        <v>77</v>
      </c>
    </row>
    <row r="13" spans="1:23" x14ac:dyDescent="0.25">
      <c r="A13" t="s">
        <v>65</v>
      </c>
      <c r="B13">
        <v>16</v>
      </c>
      <c r="C13" t="s">
        <v>52</v>
      </c>
      <c r="D13">
        <v>78</v>
      </c>
      <c r="E13">
        <v>65</v>
      </c>
      <c r="F13">
        <v>60</v>
      </c>
      <c r="G13">
        <v>57</v>
      </c>
      <c r="H13">
        <v>57</v>
      </c>
      <c r="I13">
        <v>57</v>
      </c>
      <c r="J13">
        <v>57</v>
      </c>
      <c r="K13">
        <v>57</v>
      </c>
      <c r="L13">
        <v>57</v>
      </c>
      <c r="M13">
        <v>57</v>
      </c>
    </row>
    <row r="14" spans="1:23" x14ac:dyDescent="0.25">
      <c r="A14" t="s">
        <v>66</v>
      </c>
      <c r="B14">
        <v>16</v>
      </c>
      <c r="C14" t="s">
        <v>51</v>
      </c>
      <c r="D14">
        <v>93</v>
      </c>
      <c r="E14">
        <v>75</v>
      </c>
      <c r="F14">
        <v>70.5</v>
      </c>
      <c r="G14">
        <v>65</v>
      </c>
      <c r="H14">
        <v>62</v>
      </c>
      <c r="I14">
        <v>61.5</v>
      </c>
      <c r="J14">
        <v>60</v>
      </c>
      <c r="K14">
        <v>59</v>
      </c>
      <c r="L14">
        <v>58</v>
      </c>
      <c r="M14">
        <v>57.5</v>
      </c>
      <c r="N14">
        <v>56.5</v>
      </c>
      <c r="O14">
        <v>56</v>
      </c>
      <c r="P14">
        <v>55.5</v>
      </c>
      <c r="Q14">
        <v>55.5</v>
      </c>
      <c r="R14">
        <v>55</v>
      </c>
      <c r="S14">
        <v>55</v>
      </c>
      <c r="T14">
        <v>54</v>
      </c>
      <c r="U14">
        <v>54</v>
      </c>
      <c r="V14">
        <v>53.5</v>
      </c>
      <c r="W14">
        <v>53</v>
      </c>
    </row>
    <row r="15" spans="1:23" x14ac:dyDescent="0.25">
      <c r="A15" t="s">
        <v>67</v>
      </c>
      <c r="B15">
        <v>17</v>
      </c>
      <c r="C15" t="s">
        <v>52</v>
      </c>
      <c r="D15">
        <v>73</v>
      </c>
      <c r="E15">
        <v>65</v>
      </c>
      <c r="F15">
        <v>60</v>
      </c>
      <c r="G15">
        <v>57</v>
      </c>
      <c r="H15">
        <v>57</v>
      </c>
      <c r="I15">
        <v>57</v>
      </c>
      <c r="J15">
        <v>57</v>
      </c>
      <c r="K15">
        <v>57</v>
      </c>
      <c r="L15">
        <v>57</v>
      </c>
      <c r="M15">
        <v>57</v>
      </c>
    </row>
    <row r="16" spans="1:23" x14ac:dyDescent="0.25">
      <c r="A16" t="s">
        <v>68</v>
      </c>
      <c r="B16">
        <v>17</v>
      </c>
      <c r="C16" t="s">
        <v>51</v>
      </c>
      <c r="D16">
        <v>81</v>
      </c>
      <c r="E16">
        <v>68.5</v>
      </c>
      <c r="F16">
        <v>63</v>
      </c>
      <c r="G16">
        <v>59.5</v>
      </c>
      <c r="H16">
        <v>57.5</v>
      </c>
      <c r="I16">
        <v>56</v>
      </c>
      <c r="J16">
        <v>55</v>
      </c>
      <c r="K16">
        <v>55</v>
      </c>
      <c r="L16">
        <v>54.5</v>
      </c>
      <c r="M16">
        <v>54</v>
      </c>
      <c r="N16">
        <v>53</v>
      </c>
      <c r="O16">
        <v>53</v>
      </c>
      <c r="P16">
        <v>52.5</v>
      </c>
      <c r="Q16">
        <v>52.5</v>
      </c>
      <c r="R16">
        <v>52</v>
      </c>
      <c r="S16">
        <v>52</v>
      </c>
      <c r="T16">
        <v>51.5</v>
      </c>
      <c r="U16">
        <v>51.5</v>
      </c>
      <c r="V16">
        <v>51</v>
      </c>
      <c r="W16">
        <v>51</v>
      </c>
    </row>
    <row r="17" spans="1:23" x14ac:dyDescent="0.25">
      <c r="A17" t="s">
        <v>69</v>
      </c>
      <c r="B17">
        <v>18</v>
      </c>
      <c r="C17" t="s">
        <v>52</v>
      </c>
      <c r="D17">
        <v>88</v>
      </c>
      <c r="E17">
        <v>78</v>
      </c>
      <c r="F17">
        <v>68</v>
      </c>
      <c r="G17">
        <v>63</v>
      </c>
      <c r="H17">
        <v>63</v>
      </c>
      <c r="I17">
        <v>63</v>
      </c>
      <c r="J17">
        <v>63</v>
      </c>
      <c r="K17">
        <v>63</v>
      </c>
      <c r="L17">
        <v>63</v>
      </c>
      <c r="M17">
        <v>63</v>
      </c>
    </row>
    <row r="18" spans="1:23" x14ac:dyDescent="0.25">
      <c r="A18" t="s">
        <v>70</v>
      </c>
      <c r="B18">
        <v>18</v>
      </c>
      <c r="C18" t="s">
        <v>53</v>
      </c>
      <c r="D18">
        <v>76</v>
      </c>
      <c r="E18">
        <v>66</v>
      </c>
      <c r="F18">
        <v>54.5</v>
      </c>
      <c r="G18">
        <v>54.5</v>
      </c>
      <c r="H18">
        <v>52.5</v>
      </c>
      <c r="I18">
        <v>50</v>
      </c>
      <c r="J18">
        <v>43.5</v>
      </c>
      <c r="K18">
        <v>40.5</v>
      </c>
      <c r="L18">
        <v>40.5</v>
      </c>
      <c r="M18">
        <v>40.5</v>
      </c>
      <c r="N18">
        <v>40.5</v>
      </c>
      <c r="O18">
        <v>40.5</v>
      </c>
      <c r="P18">
        <v>40.5</v>
      </c>
      <c r="Q18">
        <v>40.5</v>
      </c>
      <c r="R18">
        <v>39.5</v>
      </c>
      <c r="S18">
        <v>39.5</v>
      </c>
      <c r="T18">
        <v>39.5</v>
      </c>
      <c r="U18">
        <v>39.5</v>
      </c>
      <c r="V18">
        <v>39.5</v>
      </c>
      <c r="W18">
        <v>39.5</v>
      </c>
    </row>
    <row r="19" spans="1:23" x14ac:dyDescent="0.25">
      <c r="A19" t="s">
        <v>71</v>
      </c>
      <c r="B19">
        <v>18</v>
      </c>
      <c r="C19" t="s">
        <v>51</v>
      </c>
      <c r="D19">
        <v>116.5</v>
      </c>
      <c r="E19">
        <v>102.5</v>
      </c>
      <c r="F19">
        <v>93.5</v>
      </c>
      <c r="G19">
        <v>88.5</v>
      </c>
      <c r="H19">
        <v>85</v>
      </c>
      <c r="I19">
        <v>82</v>
      </c>
      <c r="J19">
        <v>80</v>
      </c>
      <c r="K19">
        <v>78</v>
      </c>
      <c r="L19">
        <v>76.5</v>
      </c>
      <c r="M19">
        <v>75.5</v>
      </c>
      <c r="N19">
        <v>74</v>
      </c>
      <c r="O19">
        <v>73</v>
      </c>
      <c r="P19">
        <v>72.5</v>
      </c>
      <c r="Q19">
        <v>71.5</v>
      </c>
      <c r="R19">
        <v>71</v>
      </c>
      <c r="S19">
        <v>70.5</v>
      </c>
      <c r="T19">
        <v>70</v>
      </c>
      <c r="U19">
        <v>70</v>
      </c>
      <c r="V19">
        <v>69.5</v>
      </c>
      <c r="W19">
        <v>69.5</v>
      </c>
    </row>
    <row r="20" spans="1:23" x14ac:dyDescent="0.25">
      <c r="A20" t="s">
        <v>72</v>
      </c>
      <c r="B20">
        <v>19</v>
      </c>
      <c r="C20" t="s">
        <v>53</v>
      </c>
      <c r="D20">
        <v>113.5</v>
      </c>
      <c r="E20">
        <v>66</v>
      </c>
      <c r="F20">
        <v>61</v>
      </c>
      <c r="G20">
        <v>61</v>
      </c>
      <c r="H20">
        <v>61</v>
      </c>
      <c r="I20">
        <v>61</v>
      </c>
      <c r="J20">
        <v>61</v>
      </c>
      <c r="K20">
        <v>54.5</v>
      </c>
      <c r="L20">
        <v>54.5</v>
      </c>
      <c r="M20">
        <v>54.5</v>
      </c>
      <c r="N20">
        <v>54.5</v>
      </c>
      <c r="O20">
        <v>54.5</v>
      </c>
      <c r="P20">
        <v>54.5</v>
      </c>
      <c r="Q20">
        <v>54.5</v>
      </c>
      <c r="R20">
        <v>48</v>
      </c>
      <c r="S20">
        <v>48</v>
      </c>
      <c r="T20">
        <v>48</v>
      </c>
      <c r="U20">
        <v>48</v>
      </c>
      <c r="V20">
        <v>48</v>
      </c>
      <c r="W20">
        <v>48</v>
      </c>
    </row>
    <row r="21" spans="1:23" x14ac:dyDescent="0.25">
      <c r="A21" t="s">
        <v>73</v>
      </c>
      <c r="B21">
        <v>19</v>
      </c>
      <c r="C21" t="s">
        <v>51</v>
      </c>
      <c r="D21">
        <v>116.5</v>
      </c>
      <c r="E21">
        <v>103.5</v>
      </c>
      <c r="F21">
        <v>95</v>
      </c>
      <c r="G21">
        <v>90</v>
      </c>
      <c r="H21">
        <v>87</v>
      </c>
      <c r="I21">
        <v>84.5</v>
      </c>
      <c r="J21">
        <v>82.5</v>
      </c>
      <c r="K21">
        <v>80.5</v>
      </c>
      <c r="L21">
        <v>79</v>
      </c>
      <c r="M21">
        <v>78</v>
      </c>
      <c r="N21">
        <v>77</v>
      </c>
      <c r="O21">
        <v>76.5</v>
      </c>
      <c r="P21">
        <v>75.5</v>
      </c>
      <c r="Q21">
        <v>75</v>
      </c>
      <c r="R21">
        <v>74.5</v>
      </c>
      <c r="S21">
        <v>74</v>
      </c>
      <c r="T21">
        <v>73.5</v>
      </c>
      <c r="U21">
        <v>73</v>
      </c>
      <c r="V21">
        <v>73</v>
      </c>
      <c r="W21">
        <v>72.5</v>
      </c>
    </row>
    <row r="22" spans="1:23" x14ac:dyDescent="0.25">
      <c r="A22" t="s">
        <v>74</v>
      </c>
      <c r="B22">
        <v>1</v>
      </c>
      <c r="C22" t="s">
        <v>51</v>
      </c>
      <c r="D22">
        <v>141</v>
      </c>
      <c r="E22">
        <v>110.5</v>
      </c>
      <c r="F22">
        <v>107.5</v>
      </c>
      <c r="G22">
        <v>103</v>
      </c>
      <c r="H22">
        <v>98.5</v>
      </c>
      <c r="I22">
        <v>96.5</v>
      </c>
      <c r="J22">
        <v>94.5</v>
      </c>
      <c r="K22">
        <v>92</v>
      </c>
      <c r="L22">
        <v>90</v>
      </c>
      <c r="M22">
        <v>90</v>
      </c>
      <c r="N22">
        <v>88.5</v>
      </c>
      <c r="O22">
        <v>87.5</v>
      </c>
      <c r="P22">
        <v>86.5</v>
      </c>
      <c r="Q22">
        <v>85</v>
      </c>
      <c r="R22">
        <v>84</v>
      </c>
      <c r="S22">
        <v>83.5</v>
      </c>
      <c r="T22">
        <v>83</v>
      </c>
      <c r="U22">
        <v>82.5</v>
      </c>
      <c r="V22">
        <v>82</v>
      </c>
      <c r="W22">
        <v>81.5</v>
      </c>
    </row>
    <row r="23" spans="1:23" x14ac:dyDescent="0.25">
      <c r="A23" t="s">
        <v>75</v>
      </c>
      <c r="B23">
        <v>20</v>
      </c>
      <c r="C23" t="s">
        <v>51</v>
      </c>
      <c r="D23">
        <v>281.5</v>
      </c>
      <c r="E23">
        <v>246.5</v>
      </c>
      <c r="F23">
        <v>226.5</v>
      </c>
      <c r="G23">
        <v>215</v>
      </c>
      <c r="H23">
        <v>211</v>
      </c>
      <c r="I23">
        <v>193.5</v>
      </c>
      <c r="J23">
        <v>186.5</v>
      </c>
      <c r="K23">
        <v>181</v>
      </c>
      <c r="L23">
        <v>177</v>
      </c>
      <c r="M23">
        <v>169.5</v>
      </c>
      <c r="N23">
        <v>166.5</v>
      </c>
      <c r="O23">
        <v>165.5</v>
      </c>
      <c r="P23">
        <v>158.5</v>
      </c>
      <c r="Q23">
        <v>157.5</v>
      </c>
      <c r="R23">
        <v>156.5</v>
      </c>
      <c r="S23">
        <v>156</v>
      </c>
      <c r="T23">
        <v>155.5</v>
      </c>
      <c r="U23">
        <v>149.5</v>
      </c>
      <c r="V23">
        <v>149</v>
      </c>
      <c r="W23">
        <v>148.5</v>
      </c>
    </row>
    <row r="24" spans="1:23" x14ac:dyDescent="0.25">
      <c r="A24" t="s">
        <v>76</v>
      </c>
      <c r="B24">
        <v>21</v>
      </c>
      <c r="C24" t="s">
        <v>51</v>
      </c>
      <c r="D24">
        <v>116</v>
      </c>
      <c r="E24">
        <v>98</v>
      </c>
      <c r="F24">
        <v>91.5</v>
      </c>
      <c r="G24">
        <v>85.5</v>
      </c>
      <c r="H24">
        <v>83</v>
      </c>
      <c r="I24">
        <v>81.5</v>
      </c>
      <c r="J24">
        <v>80</v>
      </c>
      <c r="K24">
        <v>78.5</v>
      </c>
      <c r="L24">
        <v>78</v>
      </c>
      <c r="M24">
        <v>77</v>
      </c>
      <c r="N24">
        <v>76.5</v>
      </c>
      <c r="O24">
        <v>76.5</v>
      </c>
      <c r="P24">
        <v>76</v>
      </c>
      <c r="Q24">
        <v>75.5</v>
      </c>
      <c r="R24">
        <v>75.5</v>
      </c>
      <c r="S24">
        <v>75.5</v>
      </c>
      <c r="T24">
        <v>75</v>
      </c>
      <c r="U24">
        <v>74.5</v>
      </c>
      <c r="V24">
        <v>74.5</v>
      </c>
      <c r="W24">
        <v>74.5</v>
      </c>
    </row>
    <row r="25" spans="1:23" x14ac:dyDescent="0.25">
      <c r="A25" t="s">
        <v>77</v>
      </c>
      <c r="B25">
        <v>22</v>
      </c>
      <c r="C25" t="s">
        <v>52</v>
      </c>
      <c r="D25">
        <v>83</v>
      </c>
      <c r="E25">
        <v>69</v>
      </c>
      <c r="F25">
        <v>63</v>
      </c>
      <c r="G25">
        <v>58</v>
      </c>
      <c r="H25">
        <v>58</v>
      </c>
      <c r="I25">
        <v>58</v>
      </c>
      <c r="J25">
        <v>58</v>
      </c>
      <c r="K25">
        <v>58</v>
      </c>
      <c r="L25">
        <v>58</v>
      </c>
      <c r="M25">
        <v>58</v>
      </c>
    </row>
    <row r="26" spans="1:23" x14ac:dyDescent="0.25">
      <c r="A26" t="s">
        <v>78</v>
      </c>
      <c r="B26">
        <v>22</v>
      </c>
      <c r="C26" t="s">
        <v>51</v>
      </c>
      <c r="D26">
        <v>99.5</v>
      </c>
      <c r="E26">
        <v>76.5</v>
      </c>
      <c r="F26">
        <v>69.5</v>
      </c>
      <c r="G26">
        <v>63.5</v>
      </c>
      <c r="H26">
        <v>59.5</v>
      </c>
      <c r="I26">
        <v>57.5</v>
      </c>
      <c r="J26">
        <v>55</v>
      </c>
      <c r="K26">
        <v>53.5</v>
      </c>
      <c r="L26">
        <v>52</v>
      </c>
      <c r="M26">
        <v>51</v>
      </c>
      <c r="N26">
        <v>50.5</v>
      </c>
      <c r="O26">
        <v>49</v>
      </c>
      <c r="P26">
        <v>48.5</v>
      </c>
      <c r="Q26">
        <v>47.5</v>
      </c>
      <c r="R26">
        <v>47</v>
      </c>
      <c r="S26">
        <v>46</v>
      </c>
      <c r="T26">
        <v>45.5</v>
      </c>
      <c r="U26">
        <v>44.5</v>
      </c>
      <c r="V26">
        <v>44.5</v>
      </c>
      <c r="W26">
        <v>44.5</v>
      </c>
    </row>
    <row r="27" spans="1:23" x14ac:dyDescent="0.25">
      <c r="A27" t="s">
        <v>79</v>
      </c>
      <c r="B27">
        <v>23</v>
      </c>
      <c r="C27" t="s">
        <v>51</v>
      </c>
      <c r="D27">
        <v>116</v>
      </c>
      <c r="E27">
        <v>102.5</v>
      </c>
      <c r="F27">
        <v>94</v>
      </c>
      <c r="G27">
        <v>89</v>
      </c>
      <c r="H27">
        <v>86</v>
      </c>
      <c r="I27">
        <v>83.5</v>
      </c>
      <c r="J27">
        <v>81.5</v>
      </c>
      <c r="K27">
        <v>79.5</v>
      </c>
      <c r="L27">
        <v>78</v>
      </c>
      <c r="M27">
        <v>77.5</v>
      </c>
      <c r="N27">
        <v>76</v>
      </c>
      <c r="O27">
        <v>75.5</v>
      </c>
      <c r="P27">
        <v>74.5</v>
      </c>
      <c r="Q27">
        <v>74</v>
      </c>
      <c r="R27">
        <v>73.5</v>
      </c>
      <c r="S27">
        <v>73</v>
      </c>
      <c r="T27">
        <v>72.5</v>
      </c>
      <c r="U27">
        <v>72</v>
      </c>
      <c r="V27">
        <v>71.5</v>
      </c>
      <c r="W27">
        <v>71.5</v>
      </c>
    </row>
    <row r="28" spans="1:23" x14ac:dyDescent="0.25">
      <c r="A28" t="s">
        <v>80</v>
      </c>
      <c r="B28">
        <v>24</v>
      </c>
      <c r="C28" t="s">
        <v>51</v>
      </c>
      <c r="D28">
        <v>112.5</v>
      </c>
      <c r="E28">
        <v>90.5</v>
      </c>
      <c r="F28">
        <v>84</v>
      </c>
      <c r="G28">
        <v>77.5</v>
      </c>
      <c r="H28">
        <v>73.5</v>
      </c>
      <c r="I28">
        <v>72.5</v>
      </c>
      <c r="J28">
        <v>70</v>
      </c>
      <c r="K28">
        <v>69</v>
      </c>
      <c r="L28">
        <v>67.5</v>
      </c>
      <c r="M28">
        <v>67</v>
      </c>
      <c r="N28">
        <v>66</v>
      </c>
      <c r="O28">
        <v>65</v>
      </c>
      <c r="P28">
        <v>64.5</v>
      </c>
      <c r="Q28">
        <v>64</v>
      </c>
      <c r="R28">
        <v>63.5</v>
      </c>
      <c r="S28">
        <v>63</v>
      </c>
      <c r="T28">
        <v>62.5</v>
      </c>
      <c r="U28">
        <v>62.5</v>
      </c>
      <c r="V28">
        <v>62</v>
      </c>
      <c r="W28">
        <v>61.5</v>
      </c>
    </row>
    <row r="29" spans="1:23" x14ac:dyDescent="0.25">
      <c r="A29" t="s">
        <v>81</v>
      </c>
      <c r="B29">
        <v>25</v>
      </c>
      <c r="C29" t="s">
        <v>51</v>
      </c>
      <c r="D29">
        <v>122.5</v>
      </c>
      <c r="E29">
        <v>103.5</v>
      </c>
      <c r="F29">
        <v>95.5</v>
      </c>
      <c r="G29">
        <v>88.5</v>
      </c>
      <c r="H29">
        <v>86</v>
      </c>
      <c r="I29">
        <v>84</v>
      </c>
      <c r="J29">
        <v>82</v>
      </c>
      <c r="K29">
        <v>80.5</v>
      </c>
      <c r="L29">
        <v>80</v>
      </c>
      <c r="M29">
        <v>78.5</v>
      </c>
      <c r="N29">
        <v>78.5</v>
      </c>
      <c r="O29">
        <v>78</v>
      </c>
      <c r="P29">
        <v>77.5</v>
      </c>
      <c r="Q29">
        <v>77.5</v>
      </c>
      <c r="R29">
        <v>77.5</v>
      </c>
      <c r="S29">
        <v>77</v>
      </c>
      <c r="T29">
        <v>76.5</v>
      </c>
      <c r="U29">
        <v>76.5</v>
      </c>
      <c r="V29">
        <v>76.5</v>
      </c>
      <c r="W29">
        <v>75.5</v>
      </c>
    </row>
    <row r="30" spans="1:23" x14ac:dyDescent="0.25">
      <c r="A30" t="s">
        <v>82</v>
      </c>
      <c r="B30">
        <v>26</v>
      </c>
      <c r="C30" t="s">
        <v>53</v>
      </c>
      <c r="D30">
        <v>108</v>
      </c>
      <c r="E30">
        <v>66</v>
      </c>
      <c r="F30">
        <v>64</v>
      </c>
      <c r="G30">
        <v>64</v>
      </c>
      <c r="H30">
        <v>64</v>
      </c>
      <c r="I30">
        <v>64</v>
      </c>
      <c r="J30">
        <v>64</v>
      </c>
      <c r="K30">
        <v>53.5</v>
      </c>
      <c r="L30">
        <v>53.5</v>
      </c>
      <c r="M30">
        <v>53.5</v>
      </c>
      <c r="N30">
        <v>53.5</v>
      </c>
      <c r="O30">
        <v>53.5</v>
      </c>
      <c r="P30">
        <v>53.5</v>
      </c>
      <c r="Q30">
        <v>53.5</v>
      </c>
      <c r="R30">
        <v>50</v>
      </c>
      <c r="S30">
        <v>50</v>
      </c>
      <c r="T30">
        <v>50</v>
      </c>
      <c r="U30">
        <v>50</v>
      </c>
      <c r="V30">
        <v>50</v>
      </c>
      <c r="W30">
        <v>50</v>
      </c>
    </row>
    <row r="31" spans="1:23" x14ac:dyDescent="0.25">
      <c r="A31" t="s">
        <v>83</v>
      </c>
      <c r="B31">
        <v>26</v>
      </c>
      <c r="C31" t="s">
        <v>51</v>
      </c>
      <c r="D31">
        <v>147</v>
      </c>
      <c r="E31">
        <v>113.5</v>
      </c>
      <c r="F31">
        <v>110.5</v>
      </c>
      <c r="G31">
        <v>105.5</v>
      </c>
      <c r="H31">
        <v>101</v>
      </c>
      <c r="I31">
        <v>98.5</v>
      </c>
      <c r="J31">
        <v>96</v>
      </c>
      <c r="K31">
        <v>93.5</v>
      </c>
      <c r="L31">
        <v>91.5</v>
      </c>
      <c r="M31">
        <v>91</v>
      </c>
      <c r="N31">
        <v>89.5</v>
      </c>
      <c r="O31">
        <v>88.5</v>
      </c>
      <c r="P31">
        <v>87.5</v>
      </c>
      <c r="Q31">
        <v>86</v>
      </c>
      <c r="R31">
        <v>85</v>
      </c>
      <c r="S31">
        <v>84.5</v>
      </c>
      <c r="T31">
        <v>84</v>
      </c>
      <c r="U31">
        <v>83.5</v>
      </c>
      <c r="V31">
        <v>82.5</v>
      </c>
      <c r="W31">
        <v>82</v>
      </c>
    </row>
    <row r="32" spans="1:23" x14ac:dyDescent="0.25">
      <c r="A32" t="s">
        <v>84</v>
      </c>
      <c r="B32">
        <v>27</v>
      </c>
      <c r="C32" t="s">
        <v>54</v>
      </c>
      <c r="D32">
        <v>92</v>
      </c>
      <c r="E32">
        <v>86</v>
      </c>
      <c r="F32">
        <v>73.5</v>
      </c>
      <c r="G32">
        <v>73.5</v>
      </c>
      <c r="H32">
        <v>68</v>
      </c>
      <c r="I32">
        <v>68</v>
      </c>
      <c r="J32">
        <v>56.5</v>
      </c>
      <c r="K32">
        <v>49.994999999999997</v>
      </c>
      <c r="L32">
        <v>49.994999999999997</v>
      </c>
      <c r="M32">
        <v>45.5</v>
      </c>
      <c r="N32">
        <v>40.5</v>
      </c>
      <c r="O32">
        <v>40.5</v>
      </c>
      <c r="P32">
        <v>40.5</v>
      </c>
      <c r="Q32">
        <v>40.5</v>
      </c>
      <c r="R32">
        <v>40.5</v>
      </c>
      <c r="S32">
        <v>40.5</v>
      </c>
      <c r="T32">
        <v>40.5</v>
      </c>
      <c r="U32">
        <v>40.5</v>
      </c>
      <c r="V32">
        <v>40.5</v>
      </c>
      <c r="W32">
        <v>40.5</v>
      </c>
    </row>
    <row r="33" spans="1:23" x14ac:dyDescent="0.25">
      <c r="A33" t="s">
        <v>37</v>
      </c>
      <c r="B33">
        <v>27</v>
      </c>
      <c r="C33" t="s">
        <v>13</v>
      </c>
      <c r="D33">
        <v>69</v>
      </c>
      <c r="E33">
        <v>63.5</v>
      </c>
      <c r="F33">
        <v>59</v>
      </c>
      <c r="G33">
        <v>58</v>
      </c>
      <c r="H33">
        <v>57</v>
      </c>
      <c r="I33">
        <v>53</v>
      </c>
      <c r="J33">
        <v>49</v>
      </c>
      <c r="K33">
        <v>47</v>
      </c>
      <c r="L33">
        <v>46</v>
      </c>
      <c r="M33">
        <v>45</v>
      </c>
      <c r="N33">
        <v>43</v>
      </c>
      <c r="O33">
        <v>41</v>
      </c>
      <c r="P33">
        <v>39</v>
      </c>
      <c r="Q33">
        <v>39</v>
      </c>
      <c r="R33">
        <v>39</v>
      </c>
      <c r="S33">
        <v>39</v>
      </c>
      <c r="T33">
        <v>39</v>
      </c>
      <c r="U33">
        <v>39</v>
      </c>
      <c r="V33">
        <v>39</v>
      </c>
      <c r="W33">
        <v>39</v>
      </c>
    </row>
    <row r="34" spans="1:23" x14ac:dyDescent="0.25">
      <c r="A34" t="s">
        <v>85</v>
      </c>
      <c r="B34">
        <v>27</v>
      </c>
      <c r="C34" t="s">
        <v>51</v>
      </c>
      <c r="D34">
        <v>113.5</v>
      </c>
      <c r="E34">
        <v>93.5</v>
      </c>
      <c r="F34">
        <v>90</v>
      </c>
      <c r="G34">
        <v>87.5</v>
      </c>
      <c r="H34">
        <v>85.5</v>
      </c>
      <c r="I34">
        <v>80.5</v>
      </c>
      <c r="J34">
        <v>79.5</v>
      </c>
      <c r="K34">
        <v>79.5</v>
      </c>
      <c r="L34">
        <v>73.5</v>
      </c>
      <c r="M34">
        <v>73.5</v>
      </c>
      <c r="N34">
        <v>73.5</v>
      </c>
      <c r="O34">
        <v>71.5</v>
      </c>
      <c r="P34">
        <v>71.5</v>
      </c>
      <c r="Q34">
        <v>71.5</v>
      </c>
      <c r="R34">
        <v>69</v>
      </c>
      <c r="S34">
        <v>69</v>
      </c>
      <c r="T34">
        <v>69</v>
      </c>
      <c r="U34">
        <v>68</v>
      </c>
      <c r="V34">
        <v>68</v>
      </c>
      <c r="W34">
        <v>68</v>
      </c>
    </row>
    <row r="35" spans="1:23" x14ac:dyDescent="0.25">
      <c r="A35" t="s">
        <v>86</v>
      </c>
      <c r="B35">
        <v>28</v>
      </c>
      <c r="C35" t="s">
        <v>52</v>
      </c>
      <c r="D35">
        <v>78</v>
      </c>
      <c r="E35">
        <v>68</v>
      </c>
      <c r="F35">
        <v>63</v>
      </c>
      <c r="G35">
        <v>58</v>
      </c>
      <c r="H35">
        <v>58</v>
      </c>
      <c r="I35">
        <v>58</v>
      </c>
      <c r="J35">
        <v>58</v>
      </c>
      <c r="K35">
        <v>58</v>
      </c>
      <c r="L35">
        <v>58</v>
      </c>
      <c r="M35">
        <v>58</v>
      </c>
    </row>
    <row r="36" spans="1:23" x14ac:dyDescent="0.25">
      <c r="A36" t="s">
        <v>87</v>
      </c>
      <c r="B36">
        <v>28</v>
      </c>
      <c r="C36" t="s">
        <v>51</v>
      </c>
      <c r="D36">
        <v>87</v>
      </c>
      <c r="E36">
        <v>81</v>
      </c>
      <c r="F36">
        <v>68</v>
      </c>
      <c r="G36">
        <v>64</v>
      </c>
      <c r="H36">
        <v>57.5</v>
      </c>
      <c r="I36">
        <v>57</v>
      </c>
      <c r="J36">
        <v>56</v>
      </c>
      <c r="K36">
        <v>54</v>
      </c>
      <c r="L36">
        <v>52</v>
      </c>
      <c r="M36">
        <v>50</v>
      </c>
      <c r="N36">
        <v>48.5</v>
      </c>
      <c r="O36">
        <v>47</v>
      </c>
      <c r="P36">
        <v>46</v>
      </c>
      <c r="Q36">
        <v>45</v>
      </c>
      <c r="R36">
        <v>44</v>
      </c>
      <c r="S36">
        <v>43.5</v>
      </c>
      <c r="T36">
        <v>43</v>
      </c>
      <c r="U36">
        <v>42.5</v>
      </c>
      <c r="V36">
        <v>42</v>
      </c>
      <c r="W36">
        <v>41.5</v>
      </c>
    </row>
    <row r="37" spans="1:23" x14ac:dyDescent="0.25">
      <c r="A37" t="s">
        <v>88</v>
      </c>
      <c r="B37">
        <v>29</v>
      </c>
      <c r="C37" t="s">
        <v>52</v>
      </c>
      <c r="D37">
        <v>95</v>
      </c>
      <c r="E37">
        <v>75</v>
      </c>
      <c r="F37">
        <v>69</v>
      </c>
      <c r="G37">
        <v>63</v>
      </c>
      <c r="H37">
        <v>63</v>
      </c>
      <c r="I37">
        <v>63</v>
      </c>
      <c r="J37">
        <v>63</v>
      </c>
      <c r="K37">
        <v>63</v>
      </c>
      <c r="L37">
        <v>63</v>
      </c>
      <c r="M37">
        <v>63</v>
      </c>
    </row>
    <row r="38" spans="1:23" x14ac:dyDescent="0.25">
      <c r="A38" t="s">
        <v>89</v>
      </c>
      <c r="B38">
        <v>29</v>
      </c>
      <c r="C38" t="s">
        <v>51</v>
      </c>
      <c r="D38">
        <v>107</v>
      </c>
      <c r="E38">
        <v>80</v>
      </c>
      <c r="F38">
        <v>72.5</v>
      </c>
      <c r="G38">
        <v>66</v>
      </c>
      <c r="H38">
        <v>62</v>
      </c>
      <c r="I38">
        <v>60</v>
      </c>
      <c r="J38">
        <v>58</v>
      </c>
      <c r="K38">
        <v>55</v>
      </c>
      <c r="L38">
        <v>54.5</v>
      </c>
      <c r="M38">
        <v>53</v>
      </c>
      <c r="N38">
        <v>51.5</v>
      </c>
      <c r="O38">
        <v>50.5</v>
      </c>
      <c r="P38">
        <v>49.5</v>
      </c>
      <c r="Q38">
        <v>49</v>
      </c>
      <c r="R38">
        <v>48</v>
      </c>
      <c r="S38">
        <v>47.5</v>
      </c>
      <c r="T38">
        <v>47</v>
      </c>
      <c r="U38">
        <v>46.5</v>
      </c>
      <c r="V38">
        <v>45.5</v>
      </c>
      <c r="W38">
        <v>45.5</v>
      </c>
    </row>
    <row r="39" spans="1:23" x14ac:dyDescent="0.25">
      <c r="A39" t="s">
        <v>90</v>
      </c>
      <c r="B39">
        <v>2</v>
      </c>
      <c r="C39" t="s">
        <v>54</v>
      </c>
      <c r="D39">
        <v>108</v>
      </c>
      <c r="E39">
        <v>86</v>
      </c>
      <c r="F39">
        <v>79.5</v>
      </c>
      <c r="G39">
        <v>76</v>
      </c>
      <c r="H39">
        <v>73</v>
      </c>
      <c r="I39">
        <v>70</v>
      </c>
      <c r="J39">
        <v>58.5</v>
      </c>
      <c r="K39">
        <v>52.5</v>
      </c>
      <c r="L39">
        <v>52.5</v>
      </c>
      <c r="M39">
        <v>49</v>
      </c>
      <c r="N39">
        <v>45</v>
      </c>
      <c r="O39">
        <v>45</v>
      </c>
      <c r="P39">
        <v>45</v>
      </c>
      <c r="Q39">
        <v>45</v>
      </c>
      <c r="R39">
        <v>45</v>
      </c>
      <c r="S39">
        <v>45</v>
      </c>
      <c r="T39">
        <v>45</v>
      </c>
      <c r="U39">
        <v>45</v>
      </c>
      <c r="V39">
        <v>45</v>
      </c>
      <c r="W39">
        <v>45</v>
      </c>
    </row>
    <row r="40" spans="1:23" x14ac:dyDescent="0.25">
      <c r="A40" t="s">
        <v>91</v>
      </c>
      <c r="B40">
        <v>2</v>
      </c>
      <c r="C40" t="s">
        <v>51</v>
      </c>
      <c r="D40">
        <v>120</v>
      </c>
      <c r="E40">
        <v>93.5</v>
      </c>
      <c r="F40">
        <v>85</v>
      </c>
      <c r="G40">
        <v>79</v>
      </c>
      <c r="H40">
        <v>75.5</v>
      </c>
      <c r="I40">
        <v>73.5</v>
      </c>
      <c r="J40">
        <v>70.5</v>
      </c>
      <c r="K40">
        <v>68.5</v>
      </c>
      <c r="L40">
        <v>67.5</v>
      </c>
      <c r="M40">
        <v>66.5</v>
      </c>
      <c r="N40">
        <v>65</v>
      </c>
      <c r="O40">
        <v>64.5</v>
      </c>
      <c r="P40">
        <v>64</v>
      </c>
      <c r="Q40">
        <v>64</v>
      </c>
      <c r="R40">
        <v>63.5</v>
      </c>
      <c r="S40">
        <v>63.5</v>
      </c>
      <c r="T40">
        <v>63</v>
      </c>
      <c r="U40">
        <v>63</v>
      </c>
      <c r="V40">
        <v>62.5</v>
      </c>
      <c r="W40">
        <v>62.5</v>
      </c>
    </row>
    <row r="41" spans="1:23" x14ac:dyDescent="0.25">
      <c r="A41" t="s">
        <v>92</v>
      </c>
      <c r="B41">
        <v>30</v>
      </c>
      <c r="C41" t="s">
        <v>53</v>
      </c>
      <c r="D41">
        <v>113.5</v>
      </c>
      <c r="E41">
        <v>70.5</v>
      </c>
      <c r="F41">
        <v>68.5</v>
      </c>
      <c r="G41">
        <v>68.5</v>
      </c>
      <c r="H41">
        <v>68.5</v>
      </c>
      <c r="I41">
        <v>68.5</v>
      </c>
      <c r="J41">
        <v>68.5</v>
      </c>
      <c r="K41">
        <v>58.5</v>
      </c>
      <c r="L41">
        <v>58.5</v>
      </c>
      <c r="M41">
        <v>58.5</v>
      </c>
      <c r="N41">
        <v>58.5</v>
      </c>
      <c r="O41">
        <v>58.5</v>
      </c>
      <c r="P41">
        <v>58.5</v>
      </c>
      <c r="Q41">
        <v>58.5</v>
      </c>
      <c r="R41">
        <v>55.5</v>
      </c>
      <c r="S41">
        <v>55.5</v>
      </c>
      <c r="T41">
        <v>55.5</v>
      </c>
      <c r="U41">
        <v>55.5</v>
      </c>
      <c r="V41">
        <v>55.5</v>
      </c>
      <c r="W41">
        <v>55.5</v>
      </c>
    </row>
    <row r="42" spans="1:23" x14ac:dyDescent="0.25">
      <c r="A42" t="s">
        <v>93</v>
      </c>
      <c r="B42">
        <v>30</v>
      </c>
      <c r="C42" t="s">
        <v>51</v>
      </c>
      <c r="D42">
        <v>168</v>
      </c>
      <c r="E42">
        <v>133</v>
      </c>
      <c r="F42">
        <v>113</v>
      </c>
      <c r="G42">
        <v>107.5</v>
      </c>
      <c r="H42">
        <v>103</v>
      </c>
      <c r="I42">
        <v>98</v>
      </c>
      <c r="J42">
        <v>90</v>
      </c>
      <c r="K42">
        <v>85</v>
      </c>
      <c r="L42">
        <v>80.5</v>
      </c>
      <c r="M42">
        <v>76</v>
      </c>
      <c r="N42">
        <v>73.5</v>
      </c>
      <c r="O42">
        <v>70.5</v>
      </c>
      <c r="P42">
        <v>69.5</v>
      </c>
      <c r="Q42">
        <v>68.5</v>
      </c>
      <c r="R42">
        <v>68.5</v>
      </c>
      <c r="S42">
        <v>67.5</v>
      </c>
      <c r="T42">
        <v>67.5</v>
      </c>
      <c r="U42">
        <v>67.5</v>
      </c>
      <c r="V42">
        <v>67.5</v>
      </c>
      <c r="W42">
        <v>67.5</v>
      </c>
    </row>
    <row r="43" spans="1:23" x14ac:dyDescent="0.25">
      <c r="A43" t="s">
        <v>94</v>
      </c>
      <c r="B43">
        <v>31</v>
      </c>
      <c r="C43" t="s">
        <v>53</v>
      </c>
      <c r="D43">
        <v>124.5</v>
      </c>
      <c r="E43">
        <v>70.5</v>
      </c>
      <c r="F43">
        <v>63</v>
      </c>
      <c r="G43">
        <v>63</v>
      </c>
      <c r="H43">
        <v>63</v>
      </c>
      <c r="I43">
        <v>63</v>
      </c>
      <c r="J43">
        <v>63</v>
      </c>
      <c r="K43">
        <v>55.5</v>
      </c>
      <c r="L43">
        <v>55.5</v>
      </c>
      <c r="M43">
        <v>55.5</v>
      </c>
      <c r="N43">
        <v>55.5</v>
      </c>
      <c r="O43">
        <v>55.5</v>
      </c>
      <c r="P43">
        <v>55.5</v>
      </c>
      <c r="Q43">
        <v>55.5</v>
      </c>
      <c r="R43">
        <v>49</v>
      </c>
      <c r="S43">
        <v>49</v>
      </c>
      <c r="T43">
        <v>49</v>
      </c>
      <c r="U43">
        <v>49</v>
      </c>
      <c r="V43">
        <v>49</v>
      </c>
      <c r="W43">
        <v>49</v>
      </c>
    </row>
    <row r="44" spans="1:23" x14ac:dyDescent="0.25">
      <c r="A44" t="s">
        <v>95</v>
      </c>
      <c r="B44">
        <v>31</v>
      </c>
      <c r="C44" t="s">
        <v>51</v>
      </c>
      <c r="D44">
        <v>126.5</v>
      </c>
      <c r="E44">
        <v>99.5</v>
      </c>
      <c r="F44">
        <v>89.5</v>
      </c>
      <c r="G44">
        <v>82.5</v>
      </c>
      <c r="H44">
        <v>79</v>
      </c>
      <c r="I44">
        <v>76</v>
      </c>
      <c r="J44">
        <v>77.5</v>
      </c>
      <c r="K44">
        <v>78</v>
      </c>
      <c r="L44">
        <v>78</v>
      </c>
      <c r="M44">
        <v>78</v>
      </c>
      <c r="N44">
        <v>77.5</v>
      </c>
      <c r="O44">
        <v>77.5</v>
      </c>
      <c r="P44">
        <v>77.5</v>
      </c>
      <c r="Q44">
        <v>77</v>
      </c>
      <c r="R44">
        <v>77</v>
      </c>
      <c r="S44">
        <v>76.5</v>
      </c>
      <c r="T44">
        <v>75.5</v>
      </c>
      <c r="U44">
        <v>75</v>
      </c>
      <c r="V44">
        <v>74</v>
      </c>
      <c r="W44">
        <v>73.5</v>
      </c>
    </row>
    <row r="45" spans="1:23" x14ac:dyDescent="0.25">
      <c r="A45" t="s">
        <v>96</v>
      </c>
      <c r="B45">
        <v>32</v>
      </c>
      <c r="C45" t="s">
        <v>51</v>
      </c>
      <c r="D45">
        <v>122</v>
      </c>
      <c r="E45">
        <v>96</v>
      </c>
      <c r="F45">
        <v>86</v>
      </c>
      <c r="G45">
        <v>80</v>
      </c>
      <c r="H45">
        <v>77</v>
      </c>
      <c r="I45">
        <v>74</v>
      </c>
      <c r="J45">
        <v>75</v>
      </c>
      <c r="K45">
        <v>74</v>
      </c>
      <c r="L45">
        <v>73</v>
      </c>
      <c r="M45">
        <v>72</v>
      </c>
      <c r="N45">
        <v>71</v>
      </c>
      <c r="O45">
        <v>70</v>
      </c>
      <c r="P45">
        <v>70</v>
      </c>
      <c r="Q45">
        <v>69.5</v>
      </c>
      <c r="R45">
        <v>69</v>
      </c>
      <c r="S45">
        <v>68.5</v>
      </c>
      <c r="T45">
        <v>67.5</v>
      </c>
      <c r="U45">
        <v>67.5</v>
      </c>
      <c r="V45">
        <v>66.5</v>
      </c>
      <c r="W45">
        <v>66.5</v>
      </c>
    </row>
    <row r="46" spans="1:23" x14ac:dyDescent="0.25">
      <c r="A46" t="s">
        <v>97</v>
      </c>
      <c r="B46">
        <v>33</v>
      </c>
      <c r="C46" t="s">
        <v>52</v>
      </c>
      <c r="D46">
        <v>73</v>
      </c>
      <c r="E46">
        <v>69</v>
      </c>
      <c r="F46">
        <v>65</v>
      </c>
      <c r="G46">
        <v>61</v>
      </c>
      <c r="H46">
        <v>61</v>
      </c>
      <c r="I46">
        <v>61</v>
      </c>
      <c r="J46">
        <v>61</v>
      </c>
      <c r="K46">
        <v>61</v>
      </c>
      <c r="L46">
        <v>61</v>
      </c>
      <c r="M46">
        <v>61</v>
      </c>
    </row>
    <row r="47" spans="1:23" x14ac:dyDescent="0.25">
      <c r="A47" t="s">
        <v>98</v>
      </c>
      <c r="B47">
        <v>33</v>
      </c>
      <c r="C47" t="s">
        <v>51</v>
      </c>
      <c r="D47">
        <v>79.5</v>
      </c>
      <c r="E47">
        <v>76.5</v>
      </c>
      <c r="F47">
        <v>68</v>
      </c>
      <c r="G47">
        <v>67</v>
      </c>
      <c r="H47">
        <v>66</v>
      </c>
      <c r="I47">
        <v>65</v>
      </c>
      <c r="J47">
        <v>64</v>
      </c>
      <c r="K47">
        <v>63.5</v>
      </c>
      <c r="L47">
        <v>63.5</v>
      </c>
      <c r="M47">
        <v>63</v>
      </c>
      <c r="N47">
        <v>62.5</v>
      </c>
      <c r="O47">
        <v>62</v>
      </c>
      <c r="P47">
        <v>62</v>
      </c>
      <c r="Q47">
        <v>61.5</v>
      </c>
      <c r="R47">
        <v>60.5</v>
      </c>
      <c r="S47">
        <v>60</v>
      </c>
      <c r="T47">
        <v>59.5</v>
      </c>
      <c r="U47">
        <v>59</v>
      </c>
      <c r="V47">
        <v>58.5</v>
      </c>
      <c r="W47">
        <v>58</v>
      </c>
    </row>
    <row r="48" spans="1:23" x14ac:dyDescent="0.25">
      <c r="A48" t="s">
        <v>99</v>
      </c>
      <c r="B48">
        <v>34</v>
      </c>
      <c r="C48" t="s">
        <v>53</v>
      </c>
      <c r="D48">
        <v>113.5</v>
      </c>
      <c r="E48">
        <v>70.5</v>
      </c>
      <c r="F48">
        <v>68.5</v>
      </c>
      <c r="G48">
        <v>68.5</v>
      </c>
      <c r="H48">
        <v>68.5</v>
      </c>
      <c r="I48">
        <v>68.5</v>
      </c>
      <c r="J48">
        <v>68.5</v>
      </c>
      <c r="K48">
        <v>58.5</v>
      </c>
      <c r="L48">
        <v>58.5</v>
      </c>
      <c r="M48">
        <v>58.5</v>
      </c>
      <c r="N48">
        <v>58.5</v>
      </c>
      <c r="O48">
        <v>58.5</v>
      </c>
      <c r="P48">
        <v>58.5</v>
      </c>
      <c r="Q48">
        <v>58.5</v>
      </c>
      <c r="R48">
        <v>55.5</v>
      </c>
      <c r="S48">
        <v>55.5</v>
      </c>
      <c r="T48">
        <v>55.5</v>
      </c>
      <c r="U48">
        <v>55.5</v>
      </c>
      <c r="V48">
        <v>55.5</v>
      </c>
      <c r="W48">
        <v>55.5</v>
      </c>
    </row>
    <row r="49" spans="1:23" x14ac:dyDescent="0.25">
      <c r="A49" t="s">
        <v>100</v>
      </c>
      <c r="B49">
        <v>34</v>
      </c>
      <c r="C49" t="s">
        <v>51</v>
      </c>
      <c r="D49">
        <v>168</v>
      </c>
      <c r="E49">
        <v>133</v>
      </c>
      <c r="F49">
        <v>113</v>
      </c>
      <c r="G49">
        <v>107.5</v>
      </c>
      <c r="H49">
        <v>103</v>
      </c>
      <c r="I49">
        <v>98</v>
      </c>
      <c r="J49">
        <v>90</v>
      </c>
      <c r="K49">
        <v>84.5</v>
      </c>
      <c r="L49">
        <v>80.5</v>
      </c>
      <c r="M49">
        <v>76</v>
      </c>
      <c r="N49">
        <v>73.5</v>
      </c>
      <c r="O49">
        <v>70.5</v>
      </c>
      <c r="P49">
        <v>69</v>
      </c>
      <c r="Q49">
        <v>68.5</v>
      </c>
      <c r="R49">
        <v>67.5</v>
      </c>
      <c r="S49">
        <v>67.5</v>
      </c>
      <c r="T49">
        <v>67.5</v>
      </c>
      <c r="U49">
        <v>67.5</v>
      </c>
      <c r="V49">
        <v>67.5</v>
      </c>
      <c r="W49">
        <v>67.5</v>
      </c>
    </row>
    <row r="50" spans="1:23" x14ac:dyDescent="0.25">
      <c r="A50" t="s">
        <v>101</v>
      </c>
      <c r="B50">
        <v>35</v>
      </c>
      <c r="C50" t="s">
        <v>52</v>
      </c>
      <c r="D50">
        <v>67</v>
      </c>
      <c r="E50">
        <v>59</v>
      </c>
      <c r="F50">
        <v>53</v>
      </c>
      <c r="G50">
        <v>48</v>
      </c>
      <c r="H50">
        <v>48</v>
      </c>
      <c r="I50">
        <v>48</v>
      </c>
      <c r="J50">
        <v>48</v>
      </c>
      <c r="K50">
        <v>48</v>
      </c>
      <c r="L50">
        <v>48</v>
      </c>
      <c r="M50">
        <v>48</v>
      </c>
    </row>
    <row r="51" spans="1:23" x14ac:dyDescent="0.25">
      <c r="A51" t="s">
        <v>102</v>
      </c>
      <c r="B51">
        <v>35</v>
      </c>
      <c r="C51" t="s">
        <v>51</v>
      </c>
      <c r="D51">
        <v>77.5</v>
      </c>
      <c r="E51">
        <v>71.5</v>
      </c>
      <c r="F51">
        <v>61.5</v>
      </c>
      <c r="G51">
        <v>57.5</v>
      </c>
      <c r="H51">
        <v>52.5</v>
      </c>
      <c r="I51">
        <v>51.5</v>
      </c>
      <c r="J51">
        <v>50.5</v>
      </c>
      <c r="K51">
        <v>49</v>
      </c>
      <c r="L51">
        <v>47.5</v>
      </c>
      <c r="M51">
        <v>46</v>
      </c>
      <c r="N51">
        <v>44.5</v>
      </c>
      <c r="O51">
        <v>43.5</v>
      </c>
      <c r="P51">
        <v>42.5</v>
      </c>
      <c r="Q51">
        <v>42</v>
      </c>
      <c r="R51">
        <v>41.5</v>
      </c>
      <c r="S51">
        <v>41</v>
      </c>
      <c r="T51">
        <v>40.5</v>
      </c>
      <c r="U51">
        <v>40</v>
      </c>
      <c r="V51">
        <v>39.5</v>
      </c>
      <c r="W51">
        <v>39.5</v>
      </c>
    </row>
    <row r="52" spans="1:23" x14ac:dyDescent="0.25">
      <c r="A52" t="s">
        <v>103</v>
      </c>
      <c r="B52">
        <v>36</v>
      </c>
      <c r="C52" t="s">
        <v>52</v>
      </c>
      <c r="D52">
        <v>88</v>
      </c>
      <c r="E52">
        <v>78</v>
      </c>
      <c r="F52">
        <v>67</v>
      </c>
      <c r="G52">
        <v>61</v>
      </c>
      <c r="H52">
        <v>61</v>
      </c>
      <c r="I52">
        <v>61</v>
      </c>
      <c r="J52">
        <v>61</v>
      </c>
      <c r="K52">
        <v>61</v>
      </c>
      <c r="L52">
        <v>61</v>
      </c>
      <c r="M52">
        <v>61</v>
      </c>
    </row>
    <row r="53" spans="1:23" x14ac:dyDescent="0.25">
      <c r="A53" t="s">
        <v>104</v>
      </c>
      <c r="B53">
        <v>36</v>
      </c>
      <c r="C53" t="s">
        <v>53</v>
      </c>
      <c r="D53">
        <v>81.5</v>
      </c>
      <c r="E53">
        <v>65</v>
      </c>
      <c r="F53">
        <v>60</v>
      </c>
      <c r="G53">
        <v>57.5</v>
      </c>
      <c r="H53">
        <v>54.5</v>
      </c>
      <c r="I53">
        <v>51</v>
      </c>
      <c r="J53">
        <v>46</v>
      </c>
      <c r="K53">
        <v>42.5</v>
      </c>
      <c r="L53">
        <v>42.5</v>
      </c>
      <c r="M53">
        <v>42.5</v>
      </c>
      <c r="N53">
        <v>42.5</v>
      </c>
      <c r="O53">
        <v>42.5</v>
      </c>
      <c r="P53">
        <v>42.5</v>
      </c>
      <c r="Q53">
        <v>42.5</v>
      </c>
      <c r="R53">
        <v>40.5</v>
      </c>
      <c r="S53">
        <v>40.5</v>
      </c>
      <c r="T53">
        <v>40.5</v>
      </c>
      <c r="U53">
        <v>40.5</v>
      </c>
      <c r="V53">
        <v>40.5</v>
      </c>
      <c r="W53">
        <v>40.5</v>
      </c>
    </row>
    <row r="54" spans="1:23" x14ac:dyDescent="0.25">
      <c r="A54" t="s">
        <v>105</v>
      </c>
      <c r="B54">
        <v>36</v>
      </c>
      <c r="C54" t="s">
        <v>51</v>
      </c>
      <c r="D54">
        <v>106</v>
      </c>
      <c r="E54">
        <v>93</v>
      </c>
      <c r="F54">
        <v>85.5</v>
      </c>
      <c r="G54">
        <v>80.5</v>
      </c>
      <c r="H54">
        <v>77.5</v>
      </c>
      <c r="I54">
        <v>75</v>
      </c>
      <c r="J54">
        <v>73</v>
      </c>
      <c r="K54">
        <v>71.5</v>
      </c>
      <c r="L54">
        <v>70</v>
      </c>
      <c r="M54">
        <v>69</v>
      </c>
      <c r="N54">
        <v>68</v>
      </c>
      <c r="O54">
        <v>67.5</v>
      </c>
      <c r="P54">
        <v>67</v>
      </c>
      <c r="Q54">
        <v>66</v>
      </c>
      <c r="R54">
        <v>65.5</v>
      </c>
      <c r="S54">
        <v>65</v>
      </c>
      <c r="T54">
        <v>65</v>
      </c>
      <c r="U54">
        <v>64.5</v>
      </c>
      <c r="V54">
        <v>64</v>
      </c>
      <c r="W54">
        <v>63.5</v>
      </c>
    </row>
    <row r="55" spans="1:23" x14ac:dyDescent="0.25">
      <c r="A55" t="s">
        <v>106</v>
      </c>
      <c r="B55">
        <v>37</v>
      </c>
      <c r="C55" t="s">
        <v>52</v>
      </c>
      <c r="D55">
        <v>67</v>
      </c>
      <c r="E55">
        <v>58</v>
      </c>
      <c r="F55">
        <v>51</v>
      </c>
      <c r="G55">
        <v>48</v>
      </c>
      <c r="H55">
        <v>48</v>
      </c>
      <c r="I55">
        <v>48</v>
      </c>
      <c r="J55">
        <v>48</v>
      </c>
      <c r="K55">
        <v>48</v>
      </c>
      <c r="L55">
        <v>48</v>
      </c>
      <c r="M55">
        <v>48</v>
      </c>
    </row>
    <row r="56" spans="1:23" x14ac:dyDescent="0.25">
      <c r="A56" t="s">
        <v>107</v>
      </c>
      <c r="B56">
        <v>37</v>
      </c>
      <c r="C56" t="s">
        <v>51</v>
      </c>
      <c r="D56">
        <v>73.5</v>
      </c>
      <c r="E56">
        <v>69</v>
      </c>
      <c r="F56">
        <v>58.5</v>
      </c>
      <c r="G56">
        <v>55</v>
      </c>
      <c r="H56">
        <v>50</v>
      </c>
      <c r="I56">
        <v>49</v>
      </c>
      <c r="J56">
        <v>48.5</v>
      </c>
      <c r="K56">
        <v>47</v>
      </c>
      <c r="L56">
        <v>45.5</v>
      </c>
      <c r="M56">
        <v>44</v>
      </c>
      <c r="N56">
        <v>43</v>
      </c>
      <c r="O56">
        <v>42</v>
      </c>
      <c r="P56">
        <v>41</v>
      </c>
      <c r="Q56">
        <v>41</v>
      </c>
      <c r="R56">
        <v>39.5</v>
      </c>
      <c r="S56">
        <v>39</v>
      </c>
      <c r="T56">
        <v>39</v>
      </c>
      <c r="U56">
        <v>38.5</v>
      </c>
      <c r="V56">
        <v>38</v>
      </c>
      <c r="W56">
        <v>38</v>
      </c>
    </row>
    <row r="57" spans="1:23" x14ac:dyDescent="0.25">
      <c r="A57" t="s">
        <v>108</v>
      </c>
      <c r="B57">
        <v>38</v>
      </c>
      <c r="C57" t="s">
        <v>51</v>
      </c>
      <c r="D57">
        <v>139.5</v>
      </c>
      <c r="E57">
        <v>109.5</v>
      </c>
      <c r="F57">
        <v>107</v>
      </c>
      <c r="G57">
        <v>105.5</v>
      </c>
      <c r="H57">
        <v>98.5</v>
      </c>
      <c r="I57">
        <v>96.5</v>
      </c>
      <c r="J57">
        <v>94.5</v>
      </c>
      <c r="K57">
        <v>91.5</v>
      </c>
      <c r="L57">
        <v>89.5</v>
      </c>
      <c r="M57">
        <v>89.5</v>
      </c>
      <c r="N57">
        <v>88</v>
      </c>
      <c r="O57">
        <v>87</v>
      </c>
      <c r="P57">
        <v>86</v>
      </c>
      <c r="Q57">
        <v>85</v>
      </c>
      <c r="R57">
        <v>84</v>
      </c>
      <c r="S57">
        <v>83.5</v>
      </c>
      <c r="T57">
        <v>83</v>
      </c>
      <c r="U57">
        <v>82.5</v>
      </c>
      <c r="V57">
        <v>82</v>
      </c>
      <c r="W57">
        <v>81.5</v>
      </c>
    </row>
    <row r="58" spans="1:23" x14ac:dyDescent="0.25">
      <c r="A58" t="s">
        <v>109</v>
      </c>
      <c r="B58">
        <v>39</v>
      </c>
      <c r="C58" t="s">
        <v>51</v>
      </c>
      <c r="D58">
        <v>127.5</v>
      </c>
      <c r="E58">
        <v>106</v>
      </c>
      <c r="F58">
        <v>100</v>
      </c>
      <c r="G58">
        <v>91</v>
      </c>
      <c r="H58">
        <v>88</v>
      </c>
      <c r="I58">
        <v>86</v>
      </c>
      <c r="J58">
        <v>84</v>
      </c>
      <c r="K58">
        <v>82</v>
      </c>
      <c r="L58">
        <v>81</v>
      </c>
      <c r="M58">
        <v>80</v>
      </c>
      <c r="N58">
        <v>79.5</v>
      </c>
      <c r="O58">
        <v>79</v>
      </c>
      <c r="P58">
        <v>78.5</v>
      </c>
      <c r="Q58">
        <v>78.5</v>
      </c>
      <c r="R58">
        <v>78</v>
      </c>
      <c r="S58">
        <v>78</v>
      </c>
      <c r="T58">
        <v>77.5</v>
      </c>
      <c r="U58">
        <v>77</v>
      </c>
      <c r="V58">
        <v>76.5</v>
      </c>
      <c r="W58">
        <v>76.5</v>
      </c>
    </row>
    <row r="59" spans="1:23" x14ac:dyDescent="0.25">
      <c r="A59" t="s">
        <v>110</v>
      </c>
      <c r="B59">
        <v>3</v>
      </c>
      <c r="C59" t="s">
        <v>52</v>
      </c>
      <c r="D59">
        <v>95</v>
      </c>
      <c r="E59">
        <v>83</v>
      </c>
      <c r="F59">
        <v>79</v>
      </c>
      <c r="G59">
        <v>75</v>
      </c>
      <c r="H59">
        <v>75</v>
      </c>
      <c r="I59">
        <v>75</v>
      </c>
      <c r="J59">
        <v>75</v>
      </c>
      <c r="K59">
        <v>75</v>
      </c>
      <c r="L59">
        <v>75</v>
      </c>
      <c r="M59">
        <v>75</v>
      </c>
    </row>
    <row r="60" spans="1:23" x14ac:dyDescent="0.25">
      <c r="A60" t="s">
        <v>111</v>
      </c>
      <c r="B60">
        <v>3</v>
      </c>
      <c r="C60" t="s">
        <v>53</v>
      </c>
      <c r="D60">
        <v>103</v>
      </c>
      <c r="E60">
        <v>65</v>
      </c>
      <c r="F60">
        <v>63</v>
      </c>
      <c r="G60">
        <v>63</v>
      </c>
      <c r="H60">
        <v>63</v>
      </c>
      <c r="I60">
        <v>63</v>
      </c>
      <c r="J60">
        <v>63</v>
      </c>
      <c r="K60">
        <v>51</v>
      </c>
      <c r="L60">
        <v>51</v>
      </c>
      <c r="M60">
        <v>51</v>
      </c>
      <c r="N60">
        <v>51</v>
      </c>
      <c r="O60">
        <v>51</v>
      </c>
      <c r="P60">
        <v>51</v>
      </c>
      <c r="Q60">
        <v>51</v>
      </c>
      <c r="R60">
        <v>48</v>
      </c>
      <c r="S60">
        <v>48</v>
      </c>
      <c r="T60">
        <v>48</v>
      </c>
      <c r="U60">
        <v>48</v>
      </c>
      <c r="V60">
        <v>48</v>
      </c>
      <c r="W60">
        <v>48</v>
      </c>
    </row>
    <row r="61" spans="1:23" x14ac:dyDescent="0.25">
      <c r="A61" t="s">
        <v>112</v>
      </c>
      <c r="B61">
        <v>3</v>
      </c>
      <c r="C61" t="s">
        <v>51</v>
      </c>
      <c r="D61">
        <v>106.5</v>
      </c>
      <c r="E61">
        <v>90.5</v>
      </c>
      <c r="F61">
        <v>84.5</v>
      </c>
      <c r="G61">
        <v>81</v>
      </c>
      <c r="H61">
        <v>78.5</v>
      </c>
      <c r="I61">
        <v>77</v>
      </c>
      <c r="J61">
        <v>75.5</v>
      </c>
      <c r="K61">
        <v>74</v>
      </c>
      <c r="L61">
        <v>73.5</v>
      </c>
      <c r="M61">
        <v>72.5</v>
      </c>
      <c r="N61">
        <v>71.5</v>
      </c>
      <c r="O61">
        <v>71</v>
      </c>
      <c r="P61">
        <v>70.5</v>
      </c>
      <c r="Q61">
        <v>70</v>
      </c>
      <c r="R61">
        <v>69.5</v>
      </c>
      <c r="S61">
        <v>69</v>
      </c>
      <c r="T61">
        <v>69</v>
      </c>
      <c r="U61">
        <v>68.5</v>
      </c>
      <c r="V61">
        <v>68.5</v>
      </c>
      <c r="W61">
        <v>68.5</v>
      </c>
    </row>
    <row r="62" spans="1:23" x14ac:dyDescent="0.25">
      <c r="A62" t="s">
        <v>113</v>
      </c>
      <c r="B62">
        <v>40</v>
      </c>
      <c r="C62" t="s">
        <v>51</v>
      </c>
      <c r="D62">
        <v>110.5</v>
      </c>
      <c r="E62">
        <v>87</v>
      </c>
      <c r="F62">
        <v>81</v>
      </c>
      <c r="G62">
        <v>74</v>
      </c>
      <c r="H62">
        <v>70.5</v>
      </c>
      <c r="I62">
        <v>70</v>
      </c>
      <c r="J62">
        <v>67.5</v>
      </c>
      <c r="K62">
        <v>66.5</v>
      </c>
      <c r="L62">
        <v>65.5</v>
      </c>
      <c r="M62">
        <v>64.5</v>
      </c>
      <c r="N62">
        <v>63.5</v>
      </c>
      <c r="O62">
        <v>63</v>
      </c>
      <c r="P62">
        <v>62.5</v>
      </c>
      <c r="Q62">
        <v>62</v>
      </c>
      <c r="R62">
        <v>61.5</v>
      </c>
      <c r="S62">
        <v>61</v>
      </c>
      <c r="T62">
        <v>60.5</v>
      </c>
      <c r="U62">
        <v>60.5</v>
      </c>
      <c r="V62">
        <v>60</v>
      </c>
      <c r="W62">
        <v>59.5</v>
      </c>
    </row>
    <row r="63" spans="1:23" x14ac:dyDescent="0.25">
      <c r="A63" t="s">
        <v>114</v>
      </c>
      <c r="B63">
        <v>41</v>
      </c>
      <c r="C63" t="s">
        <v>52</v>
      </c>
      <c r="D63">
        <v>76</v>
      </c>
      <c r="E63">
        <v>68</v>
      </c>
      <c r="F63">
        <v>61</v>
      </c>
      <c r="G63">
        <v>58</v>
      </c>
      <c r="H63">
        <v>58</v>
      </c>
      <c r="I63">
        <v>58</v>
      </c>
      <c r="J63">
        <v>58</v>
      </c>
      <c r="K63">
        <v>58</v>
      </c>
      <c r="L63">
        <v>58</v>
      </c>
      <c r="M63">
        <v>58</v>
      </c>
    </row>
    <row r="64" spans="1:23" x14ac:dyDescent="0.25">
      <c r="A64" t="s">
        <v>115</v>
      </c>
      <c r="B64">
        <v>41</v>
      </c>
      <c r="C64" t="s">
        <v>51</v>
      </c>
      <c r="D64">
        <v>83.5</v>
      </c>
      <c r="E64">
        <v>78</v>
      </c>
      <c r="F64">
        <v>66</v>
      </c>
      <c r="G64">
        <v>61.5</v>
      </c>
      <c r="H64">
        <v>56</v>
      </c>
      <c r="I64">
        <v>54</v>
      </c>
      <c r="J64">
        <v>54</v>
      </c>
      <c r="K64">
        <v>52</v>
      </c>
      <c r="L64">
        <v>50</v>
      </c>
      <c r="M64">
        <v>48</v>
      </c>
      <c r="N64">
        <v>47</v>
      </c>
      <c r="O64">
        <v>45.5</v>
      </c>
      <c r="P64">
        <v>45</v>
      </c>
      <c r="Q64">
        <v>44.5</v>
      </c>
      <c r="R64">
        <v>43</v>
      </c>
      <c r="S64">
        <v>42.5</v>
      </c>
      <c r="T64">
        <v>41.5</v>
      </c>
      <c r="U64">
        <v>41.5</v>
      </c>
      <c r="V64">
        <v>41</v>
      </c>
      <c r="W64">
        <v>40.5</v>
      </c>
    </row>
    <row r="65" spans="1:23" x14ac:dyDescent="0.25">
      <c r="A65" t="s">
        <v>116</v>
      </c>
      <c r="B65">
        <v>42</v>
      </c>
      <c r="C65" t="s">
        <v>53</v>
      </c>
      <c r="D65">
        <v>103</v>
      </c>
      <c r="E65">
        <v>65</v>
      </c>
      <c r="F65">
        <v>63</v>
      </c>
      <c r="G65">
        <v>63</v>
      </c>
      <c r="H65">
        <v>63</v>
      </c>
      <c r="I65">
        <v>63</v>
      </c>
      <c r="J65">
        <v>63</v>
      </c>
      <c r="K65">
        <v>51</v>
      </c>
      <c r="L65">
        <v>51</v>
      </c>
      <c r="M65">
        <v>51</v>
      </c>
      <c r="N65">
        <v>51</v>
      </c>
      <c r="O65">
        <v>51</v>
      </c>
      <c r="P65">
        <v>51</v>
      </c>
      <c r="Q65">
        <v>51</v>
      </c>
      <c r="R65">
        <v>48</v>
      </c>
      <c r="S65">
        <v>48</v>
      </c>
      <c r="T65">
        <v>48</v>
      </c>
      <c r="U65">
        <v>48</v>
      </c>
      <c r="V65">
        <v>48</v>
      </c>
      <c r="W65">
        <v>48</v>
      </c>
    </row>
    <row r="66" spans="1:23" x14ac:dyDescent="0.25">
      <c r="A66" t="s">
        <v>117</v>
      </c>
      <c r="B66">
        <v>42</v>
      </c>
      <c r="C66" t="s">
        <v>51</v>
      </c>
      <c r="D66">
        <v>131</v>
      </c>
      <c r="E66">
        <v>101.5</v>
      </c>
      <c r="F66">
        <v>91.5</v>
      </c>
      <c r="G66">
        <v>87.5</v>
      </c>
      <c r="H66">
        <v>84.5</v>
      </c>
      <c r="I66">
        <v>83.5</v>
      </c>
      <c r="J66">
        <v>82.5</v>
      </c>
      <c r="K66">
        <v>81.5</v>
      </c>
      <c r="L66">
        <v>81</v>
      </c>
      <c r="M66">
        <v>81.5</v>
      </c>
      <c r="N66">
        <v>81</v>
      </c>
      <c r="O66">
        <v>80.5</v>
      </c>
      <c r="P66">
        <v>80</v>
      </c>
      <c r="Q66">
        <v>79.5</v>
      </c>
      <c r="R66">
        <v>78.5</v>
      </c>
      <c r="S66">
        <v>78.5</v>
      </c>
      <c r="T66">
        <v>78.5</v>
      </c>
      <c r="U66">
        <v>78</v>
      </c>
      <c r="V66">
        <v>78</v>
      </c>
      <c r="W66">
        <v>77.5</v>
      </c>
    </row>
    <row r="67" spans="1:23" x14ac:dyDescent="0.25">
      <c r="A67" t="s">
        <v>118</v>
      </c>
      <c r="B67">
        <v>43</v>
      </c>
      <c r="C67" t="s">
        <v>51</v>
      </c>
      <c r="D67">
        <v>114</v>
      </c>
      <c r="E67">
        <v>95.5</v>
      </c>
      <c r="F67">
        <v>88.5</v>
      </c>
      <c r="G67">
        <v>84.5</v>
      </c>
      <c r="H67">
        <v>81.5</v>
      </c>
      <c r="I67">
        <v>79.5</v>
      </c>
      <c r="J67">
        <v>77.5</v>
      </c>
      <c r="K67">
        <v>76</v>
      </c>
      <c r="L67">
        <v>75</v>
      </c>
      <c r="M67">
        <v>74</v>
      </c>
      <c r="N67">
        <v>73</v>
      </c>
      <c r="O67">
        <v>72.5</v>
      </c>
      <c r="P67">
        <v>72</v>
      </c>
      <c r="Q67">
        <v>71.5</v>
      </c>
      <c r="R67">
        <v>71</v>
      </c>
      <c r="S67">
        <v>70.5</v>
      </c>
      <c r="T67">
        <v>70</v>
      </c>
      <c r="U67">
        <v>70</v>
      </c>
      <c r="V67">
        <v>69.5</v>
      </c>
      <c r="W67">
        <v>69.5</v>
      </c>
    </row>
    <row r="68" spans="1:23" x14ac:dyDescent="0.25">
      <c r="A68" t="s">
        <v>119</v>
      </c>
      <c r="B68">
        <v>44</v>
      </c>
      <c r="C68" t="s">
        <v>52</v>
      </c>
      <c r="D68">
        <v>55</v>
      </c>
      <c r="E68">
        <v>45</v>
      </c>
      <c r="F68">
        <v>40</v>
      </c>
      <c r="G68">
        <v>38</v>
      </c>
      <c r="H68">
        <v>38</v>
      </c>
      <c r="I68">
        <v>38</v>
      </c>
      <c r="J68">
        <v>38</v>
      </c>
      <c r="K68">
        <v>38</v>
      </c>
      <c r="L68">
        <v>38</v>
      </c>
      <c r="M68">
        <v>38</v>
      </c>
    </row>
    <row r="69" spans="1:23" x14ac:dyDescent="0.25">
      <c r="A69" t="s">
        <v>120</v>
      </c>
      <c r="B69">
        <v>44</v>
      </c>
      <c r="C69" t="s">
        <v>51</v>
      </c>
      <c r="D69">
        <v>67</v>
      </c>
      <c r="E69">
        <v>62.5</v>
      </c>
      <c r="F69">
        <v>54.5</v>
      </c>
      <c r="G69">
        <v>51.5</v>
      </c>
      <c r="H69">
        <v>46.5</v>
      </c>
      <c r="I69">
        <v>46.5</v>
      </c>
      <c r="J69">
        <v>46</v>
      </c>
      <c r="K69">
        <v>44</v>
      </c>
      <c r="L69">
        <v>42.5</v>
      </c>
      <c r="M69">
        <v>42</v>
      </c>
      <c r="N69">
        <v>40.5</v>
      </c>
      <c r="O69">
        <v>39.5</v>
      </c>
      <c r="P69">
        <v>39.5</v>
      </c>
      <c r="Q69">
        <v>38</v>
      </c>
      <c r="R69">
        <v>37.5</v>
      </c>
      <c r="S69">
        <v>37</v>
      </c>
      <c r="T69">
        <v>36.5</v>
      </c>
      <c r="U69">
        <v>36.5</v>
      </c>
      <c r="V69">
        <v>36</v>
      </c>
      <c r="W69">
        <v>36</v>
      </c>
    </row>
    <row r="70" spans="1:23" x14ac:dyDescent="0.25">
      <c r="A70" t="s">
        <v>121</v>
      </c>
      <c r="B70">
        <v>45</v>
      </c>
      <c r="C70" t="s">
        <v>52</v>
      </c>
      <c r="D70">
        <v>77</v>
      </c>
      <c r="E70">
        <v>68</v>
      </c>
      <c r="F70">
        <v>59</v>
      </c>
      <c r="G70">
        <v>55</v>
      </c>
      <c r="H70">
        <v>55</v>
      </c>
      <c r="I70">
        <v>55</v>
      </c>
      <c r="J70">
        <v>55</v>
      </c>
      <c r="K70">
        <v>55</v>
      </c>
      <c r="L70">
        <v>55</v>
      </c>
      <c r="M70">
        <v>55</v>
      </c>
    </row>
    <row r="71" spans="1:23" x14ac:dyDescent="0.25">
      <c r="A71" t="s">
        <v>122</v>
      </c>
      <c r="B71">
        <v>45</v>
      </c>
      <c r="C71" t="s">
        <v>51</v>
      </c>
      <c r="D71">
        <v>93.5</v>
      </c>
      <c r="E71">
        <v>82.5</v>
      </c>
      <c r="F71">
        <v>69.5</v>
      </c>
      <c r="G71">
        <v>65</v>
      </c>
      <c r="H71">
        <v>59</v>
      </c>
      <c r="I71">
        <v>57.5</v>
      </c>
      <c r="J71">
        <v>57.5</v>
      </c>
      <c r="K71">
        <v>55.5</v>
      </c>
      <c r="L71">
        <v>53</v>
      </c>
      <c r="M71">
        <v>51.5</v>
      </c>
      <c r="N71">
        <v>49.5</v>
      </c>
      <c r="O71">
        <v>48</v>
      </c>
      <c r="P71">
        <v>47</v>
      </c>
      <c r="Q71">
        <v>46</v>
      </c>
      <c r="R71">
        <v>45.5</v>
      </c>
      <c r="S71">
        <v>44.5</v>
      </c>
      <c r="T71">
        <v>44</v>
      </c>
      <c r="U71">
        <v>43.5</v>
      </c>
      <c r="V71">
        <v>43</v>
      </c>
      <c r="W71">
        <v>42.5</v>
      </c>
    </row>
    <row r="72" spans="1:23" x14ac:dyDescent="0.25">
      <c r="A72" t="s">
        <v>123</v>
      </c>
      <c r="B72">
        <v>46</v>
      </c>
      <c r="C72" t="s">
        <v>53</v>
      </c>
      <c r="D72">
        <v>119</v>
      </c>
      <c r="E72">
        <v>66</v>
      </c>
      <c r="F72">
        <v>62</v>
      </c>
      <c r="G72">
        <v>62</v>
      </c>
      <c r="H72">
        <v>62</v>
      </c>
      <c r="I72">
        <v>52</v>
      </c>
      <c r="J72">
        <v>62</v>
      </c>
      <c r="K72">
        <v>55.5</v>
      </c>
      <c r="L72">
        <v>55.5</v>
      </c>
      <c r="M72">
        <v>55.5</v>
      </c>
      <c r="N72">
        <v>55.5</v>
      </c>
      <c r="O72">
        <v>55.5</v>
      </c>
      <c r="P72">
        <v>55.5</v>
      </c>
      <c r="Q72">
        <v>55.5</v>
      </c>
      <c r="R72">
        <v>49</v>
      </c>
      <c r="S72">
        <v>49</v>
      </c>
      <c r="T72">
        <v>49</v>
      </c>
      <c r="U72">
        <v>49</v>
      </c>
      <c r="V72">
        <v>49</v>
      </c>
      <c r="W72">
        <v>49</v>
      </c>
    </row>
    <row r="73" spans="1:23" x14ac:dyDescent="0.25">
      <c r="A73" t="s">
        <v>124</v>
      </c>
      <c r="B73">
        <v>46</v>
      </c>
      <c r="C73" t="s">
        <v>51</v>
      </c>
      <c r="D73">
        <v>131.5</v>
      </c>
      <c r="E73">
        <v>109</v>
      </c>
      <c r="F73">
        <v>102.5</v>
      </c>
      <c r="G73">
        <v>95.5</v>
      </c>
      <c r="H73">
        <v>91.5</v>
      </c>
      <c r="I73">
        <v>91</v>
      </c>
      <c r="J73">
        <v>90</v>
      </c>
      <c r="K73">
        <v>89</v>
      </c>
      <c r="L73">
        <v>88</v>
      </c>
      <c r="M73">
        <v>87</v>
      </c>
      <c r="N73">
        <v>86</v>
      </c>
      <c r="O73">
        <v>85</v>
      </c>
      <c r="P73">
        <v>84.5</v>
      </c>
      <c r="Q73">
        <v>84</v>
      </c>
      <c r="R73">
        <v>83.5</v>
      </c>
      <c r="S73">
        <v>82.5</v>
      </c>
      <c r="T73">
        <v>81.5</v>
      </c>
      <c r="U73">
        <v>81</v>
      </c>
      <c r="V73">
        <v>79.5</v>
      </c>
      <c r="W73">
        <v>79</v>
      </c>
    </row>
    <row r="74" spans="1:23" x14ac:dyDescent="0.25">
      <c r="A74" t="s">
        <v>125</v>
      </c>
      <c r="B74">
        <v>47</v>
      </c>
      <c r="C74" t="s">
        <v>51</v>
      </c>
      <c r="D74">
        <v>99.5</v>
      </c>
      <c r="E74">
        <v>98</v>
      </c>
      <c r="F74">
        <v>92</v>
      </c>
      <c r="G74">
        <v>86.5</v>
      </c>
      <c r="H74">
        <v>83</v>
      </c>
      <c r="I74">
        <v>82</v>
      </c>
      <c r="J74">
        <v>81.5</v>
      </c>
      <c r="K74">
        <v>80.5</v>
      </c>
      <c r="L74">
        <v>80</v>
      </c>
      <c r="M74">
        <v>79.5</v>
      </c>
      <c r="N74">
        <v>79.5</v>
      </c>
      <c r="O74">
        <v>78.5</v>
      </c>
      <c r="P74">
        <v>77.5</v>
      </c>
      <c r="Q74">
        <v>77</v>
      </c>
      <c r="R74">
        <v>76.5</v>
      </c>
      <c r="S74">
        <v>75.5</v>
      </c>
      <c r="T74">
        <v>75.5</v>
      </c>
      <c r="U74">
        <v>69</v>
      </c>
      <c r="V74">
        <v>69</v>
      </c>
      <c r="W74">
        <v>68.5</v>
      </c>
    </row>
    <row r="75" spans="1:23" x14ac:dyDescent="0.25">
      <c r="A75" t="s">
        <v>126</v>
      </c>
      <c r="B75">
        <v>48</v>
      </c>
      <c r="C75" t="s">
        <v>51</v>
      </c>
      <c r="D75">
        <v>136.5</v>
      </c>
      <c r="E75">
        <v>111.5</v>
      </c>
      <c r="F75">
        <v>105.5</v>
      </c>
      <c r="G75">
        <v>100.5</v>
      </c>
      <c r="H75">
        <v>98</v>
      </c>
      <c r="I75">
        <v>96</v>
      </c>
      <c r="J75">
        <v>94.5</v>
      </c>
      <c r="K75">
        <v>93</v>
      </c>
      <c r="L75">
        <v>92.5</v>
      </c>
      <c r="M75">
        <v>91</v>
      </c>
      <c r="N75">
        <v>89.5</v>
      </c>
      <c r="O75">
        <v>89</v>
      </c>
      <c r="P75">
        <v>88</v>
      </c>
      <c r="Q75">
        <v>87.5</v>
      </c>
      <c r="R75">
        <v>86.5</v>
      </c>
      <c r="S75">
        <v>85.5</v>
      </c>
      <c r="T75">
        <v>84.5</v>
      </c>
      <c r="U75">
        <v>83.5</v>
      </c>
      <c r="V75">
        <v>82.5</v>
      </c>
      <c r="W75">
        <v>82</v>
      </c>
    </row>
    <row r="76" spans="1:23" x14ac:dyDescent="0.25">
      <c r="A76" t="s">
        <v>127</v>
      </c>
      <c r="B76">
        <v>49</v>
      </c>
      <c r="C76" t="s">
        <v>52</v>
      </c>
      <c r="D76">
        <v>60</v>
      </c>
      <c r="E76">
        <v>58</v>
      </c>
      <c r="F76">
        <v>53</v>
      </c>
      <c r="G76">
        <v>51</v>
      </c>
      <c r="H76">
        <v>51</v>
      </c>
      <c r="I76">
        <v>51</v>
      </c>
      <c r="J76">
        <v>51</v>
      </c>
      <c r="K76">
        <v>51</v>
      </c>
      <c r="L76">
        <v>51</v>
      </c>
      <c r="M76">
        <v>51</v>
      </c>
    </row>
    <row r="77" spans="1:23" x14ac:dyDescent="0.25">
      <c r="A77" t="s">
        <v>128</v>
      </c>
      <c r="B77">
        <v>49</v>
      </c>
      <c r="C77" t="s">
        <v>51</v>
      </c>
      <c r="D77">
        <v>65.5</v>
      </c>
      <c r="E77">
        <v>64.5</v>
      </c>
      <c r="F77">
        <v>55.5</v>
      </c>
      <c r="G77">
        <v>53</v>
      </c>
      <c r="H77">
        <v>48.5</v>
      </c>
      <c r="I77">
        <v>48</v>
      </c>
      <c r="J77">
        <v>47.5</v>
      </c>
      <c r="K77">
        <v>46.5</v>
      </c>
      <c r="L77">
        <v>45</v>
      </c>
      <c r="M77">
        <v>43.5</v>
      </c>
      <c r="N77">
        <v>43</v>
      </c>
      <c r="O77">
        <v>41.5</v>
      </c>
      <c r="P77">
        <v>41</v>
      </c>
      <c r="Q77">
        <v>40.5</v>
      </c>
      <c r="R77">
        <v>40</v>
      </c>
      <c r="S77">
        <v>39.5</v>
      </c>
      <c r="T77">
        <v>39</v>
      </c>
      <c r="U77">
        <v>38.5</v>
      </c>
      <c r="V77">
        <v>38</v>
      </c>
      <c r="W77">
        <v>38</v>
      </c>
    </row>
    <row r="78" spans="1:23" x14ac:dyDescent="0.25">
      <c r="A78" t="s">
        <v>129</v>
      </c>
      <c r="B78">
        <v>4</v>
      </c>
      <c r="C78" t="s">
        <v>51</v>
      </c>
      <c r="D78">
        <v>233.5</v>
      </c>
      <c r="E78">
        <v>155</v>
      </c>
      <c r="F78">
        <v>131.5</v>
      </c>
      <c r="G78">
        <v>117.5</v>
      </c>
      <c r="H78">
        <v>108.5</v>
      </c>
      <c r="I78">
        <v>105</v>
      </c>
      <c r="J78">
        <v>102.5</v>
      </c>
      <c r="K78">
        <v>101</v>
      </c>
      <c r="L78">
        <v>99</v>
      </c>
      <c r="M78">
        <v>98.5</v>
      </c>
      <c r="N78">
        <v>97</v>
      </c>
      <c r="O78">
        <v>94.5</v>
      </c>
      <c r="P78">
        <v>93</v>
      </c>
      <c r="Q78">
        <v>92</v>
      </c>
      <c r="R78">
        <v>91.5</v>
      </c>
      <c r="S78">
        <v>90.5</v>
      </c>
      <c r="T78">
        <v>90.5</v>
      </c>
      <c r="U78">
        <v>90</v>
      </c>
      <c r="V78">
        <v>90.5</v>
      </c>
      <c r="W78">
        <v>89.5</v>
      </c>
    </row>
    <row r="79" spans="1:23" x14ac:dyDescent="0.25">
      <c r="A79" t="s">
        <v>130</v>
      </c>
      <c r="B79">
        <v>50</v>
      </c>
      <c r="C79" t="s">
        <v>52</v>
      </c>
      <c r="D79">
        <v>95</v>
      </c>
      <c r="E79">
        <v>83</v>
      </c>
      <c r="F79">
        <v>81</v>
      </c>
      <c r="G79">
        <v>78</v>
      </c>
      <c r="H79">
        <v>78</v>
      </c>
      <c r="I79">
        <v>78</v>
      </c>
      <c r="J79">
        <v>78</v>
      </c>
      <c r="K79">
        <v>78</v>
      </c>
      <c r="L79">
        <v>78</v>
      </c>
      <c r="M79">
        <v>78</v>
      </c>
    </row>
    <row r="80" spans="1:23" x14ac:dyDescent="0.25">
      <c r="A80" t="s">
        <v>38</v>
      </c>
      <c r="B80">
        <v>50</v>
      </c>
      <c r="C80" t="s">
        <v>13</v>
      </c>
      <c r="D80">
        <v>82</v>
      </c>
      <c r="E80">
        <v>68.5</v>
      </c>
      <c r="F80">
        <v>63</v>
      </c>
      <c r="G80">
        <v>60.5</v>
      </c>
      <c r="H80">
        <v>58.5</v>
      </c>
      <c r="I80">
        <v>55</v>
      </c>
      <c r="J80">
        <v>51.5</v>
      </c>
      <c r="K80">
        <v>50</v>
      </c>
      <c r="L80">
        <v>48</v>
      </c>
      <c r="M80">
        <v>47</v>
      </c>
      <c r="N80">
        <v>45</v>
      </c>
      <c r="O80">
        <v>44</v>
      </c>
      <c r="P80">
        <v>41</v>
      </c>
      <c r="Q80">
        <v>41</v>
      </c>
      <c r="R80">
        <v>41</v>
      </c>
      <c r="S80">
        <v>41</v>
      </c>
      <c r="T80">
        <v>41</v>
      </c>
      <c r="U80">
        <v>41</v>
      </c>
      <c r="V80">
        <v>41</v>
      </c>
      <c r="W80">
        <v>41</v>
      </c>
    </row>
    <row r="81" spans="1:23" x14ac:dyDescent="0.25">
      <c r="A81" t="s">
        <v>131</v>
      </c>
      <c r="B81">
        <v>50</v>
      </c>
      <c r="C81" t="s">
        <v>51</v>
      </c>
      <c r="D81">
        <v>113.5</v>
      </c>
      <c r="E81">
        <v>93.5</v>
      </c>
      <c r="F81">
        <v>90</v>
      </c>
      <c r="G81">
        <v>87.5</v>
      </c>
      <c r="H81">
        <v>85.5</v>
      </c>
      <c r="I81">
        <v>80.5</v>
      </c>
      <c r="J81">
        <v>79.5</v>
      </c>
      <c r="K81">
        <v>79.5</v>
      </c>
      <c r="L81">
        <v>73.5</v>
      </c>
      <c r="M81">
        <v>73.5</v>
      </c>
      <c r="N81">
        <v>73.5</v>
      </c>
      <c r="O81">
        <v>71.5</v>
      </c>
      <c r="P81">
        <v>71.5</v>
      </c>
      <c r="Q81">
        <v>71.5</v>
      </c>
      <c r="R81">
        <v>69</v>
      </c>
      <c r="S81">
        <v>69</v>
      </c>
      <c r="T81">
        <v>69</v>
      </c>
      <c r="U81">
        <v>68</v>
      </c>
      <c r="V81">
        <v>68</v>
      </c>
      <c r="W81">
        <v>61.5</v>
      </c>
    </row>
    <row r="82" spans="1:23" x14ac:dyDescent="0.25">
      <c r="A82" t="s">
        <v>132</v>
      </c>
      <c r="B82">
        <v>51</v>
      </c>
      <c r="C82" t="s">
        <v>51</v>
      </c>
      <c r="D82">
        <v>120</v>
      </c>
      <c r="E82">
        <v>94.5</v>
      </c>
      <c r="F82">
        <v>87.5</v>
      </c>
      <c r="G82">
        <v>81.5</v>
      </c>
      <c r="H82">
        <v>78</v>
      </c>
      <c r="I82">
        <v>75.5</v>
      </c>
      <c r="J82">
        <v>73</v>
      </c>
      <c r="K82">
        <v>71</v>
      </c>
      <c r="L82">
        <v>70</v>
      </c>
      <c r="M82">
        <v>68.5</v>
      </c>
      <c r="N82">
        <v>68</v>
      </c>
      <c r="O82">
        <v>67.5</v>
      </c>
      <c r="P82">
        <v>67</v>
      </c>
      <c r="Q82">
        <v>66.5</v>
      </c>
      <c r="R82">
        <v>66.5</v>
      </c>
      <c r="S82">
        <v>66</v>
      </c>
      <c r="T82">
        <v>65.5</v>
      </c>
      <c r="U82">
        <v>65</v>
      </c>
      <c r="V82">
        <v>65</v>
      </c>
      <c r="W82">
        <v>64.5</v>
      </c>
    </row>
    <row r="83" spans="1:23" x14ac:dyDescent="0.25">
      <c r="A83" t="s">
        <v>133</v>
      </c>
      <c r="B83">
        <v>52</v>
      </c>
      <c r="C83" t="s">
        <v>51</v>
      </c>
      <c r="D83">
        <v>109.5</v>
      </c>
      <c r="E83">
        <v>94.5</v>
      </c>
      <c r="F83">
        <v>88.5</v>
      </c>
      <c r="G83">
        <v>83.5</v>
      </c>
      <c r="H83">
        <v>81.5</v>
      </c>
      <c r="I83">
        <v>80.5</v>
      </c>
      <c r="J83">
        <v>78.5</v>
      </c>
      <c r="K83">
        <v>77.5</v>
      </c>
      <c r="L83">
        <v>76.5</v>
      </c>
      <c r="M83">
        <v>76</v>
      </c>
      <c r="N83">
        <v>75.5</v>
      </c>
      <c r="O83">
        <v>75</v>
      </c>
      <c r="P83">
        <v>75</v>
      </c>
      <c r="Q83">
        <v>74.5</v>
      </c>
      <c r="R83">
        <v>74.5</v>
      </c>
      <c r="S83">
        <v>74.5</v>
      </c>
      <c r="T83">
        <v>74</v>
      </c>
      <c r="U83">
        <v>73.5</v>
      </c>
      <c r="V83">
        <v>73.5</v>
      </c>
      <c r="W83">
        <v>73.5</v>
      </c>
    </row>
    <row r="84" spans="1:23" x14ac:dyDescent="0.25">
      <c r="A84" t="s">
        <v>134</v>
      </c>
      <c r="B84">
        <v>53</v>
      </c>
      <c r="C84" t="s">
        <v>52</v>
      </c>
      <c r="D84">
        <v>68</v>
      </c>
      <c r="E84">
        <v>63</v>
      </c>
      <c r="F84">
        <v>53</v>
      </c>
      <c r="G84">
        <v>51</v>
      </c>
      <c r="H84">
        <v>51</v>
      </c>
      <c r="I84">
        <v>51</v>
      </c>
      <c r="J84">
        <v>51</v>
      </c>
      <c r="K84">
        <v>51</v>
      </c>
      <c r="L84">
        <v>51</v>
      </c>
      <c r="M84">
        <v>51</v>
      </c>
    </row>
    <row r="85" spans="1:23" x14ac:dyDescent="0.25">
      <c r="A85" t="s">
        <v>135</v>
      </c>
      <c r="B85">
        <v>53</v>
      </c>
      <c r="C85" t="s">
        <v>51</v>
      </c>
      <c r="D85">
        <v>74</v>
      </c>
      <c r="E85">
        <v>67</v>
      </c>
      <c r="F85">
        <v>57</v>
      </c>
      <c r="G85">
        <v>54</v>
      </c>
      <c r="H85">
        <v>49</v>
      </c>
      <c r="I85">
        <v>48</v>
      </c>
      <c r="J85">
        <v>48</v>
      </c>
      <c r="K85">
        <v>46</v>
      </c>
      <c r="L85">
        <v>45</v>
      </c>
      <c r="M85">
        <v>43</v>
      </c>
      <c r="N85">
        <v>42.5</v>
      </c>
      <c r="O85">
        <v>41.5</v>
      </c>
      <c r="P85">
        <v>40.5</v>
      </c>
      <c r="Q85">
        <v>40</v>
      </c>
      <c r="R85">
        <v>39.5</v>
      </c>
      <c r="S85">
        <v>39</v>
      </c>
      <c r="T85">
        <v>38.5</v>
      </c>
      <c r="U85">
        <v>38</v>
      </c>
      <c r="V85">
        <v>38</v>
      </c>
      <c r="W85">
        <v>37.5</v>
      </c>
    </row>
    <row r="86" spans="1:23" x14ac:dyDescent="0.25">
      <c r="A86" t="s">
        <v>136</v>
      </c>
      <c r="B86">
        <v>54</v>
      </c>
      <c r="C86" t="s">
        <v>51</v>
      </c>
      <c r="D86">
        <v>132.5</v>
      </c>
      <c r="E86">
        <v>109.5</v>
      </c>
      <c r="F86">
        <v>103.5</v>
      </c>
      <c r="G86">
        <v>96.5</v>
      </c>
      <c r="H86">
        <v>93.5</v>
      </c>
      <c r="I86">
        <v>91</v>
      </c>
      <c r="J86">
        <v>88.5</v>
      </c>
      <c r="K86">
        <v>86.5</v>
      </c>
      <c r="L86">
        <v>85.5</v>
      </c>
      <c r="M86">
        <v>84</v>
      </c>
      <c r="N86">
        <v>83.5</v>
      </c>
      <c r="O86">
        <v>83</v>
      </c>
      <c r="P86">
        <v>82.5</v>
      </c>
      <c r="Q86">
        <v>82.5</v>
      </c>
      <c r="R86">
        <v>82</v>
      </c>
      <c r="S86">
        <v>81.5</v>
      </c>
      <c r="T86">
        <v>81.5</v>
      </c>
      <c r="U86">
        <v>81</v>
      </c>
      <c r="V86">
        <v>80.5</v>
      </c>
      <c r="W86">
        <v>80.5</v>
      </c>
    </row>
    <row r="87" spans="1:23" x14ac:dyDescent="0.25">
      <c r="A87" t="s">
        <v>137</v>
      </c>
      <c r="B87">
        <v>55</v>
      </c>
      <c r="C87" t="s">
        <v>51</v>
      </c>
      <c r="D87">
        <v>128.5</v>
      </c>
      <c r="E87">
        <v>108</v>
      </c>
      <c r="F87">
        <v>101.5</v>
      </c>
      <c r="G87">
        <v>98.5</v>
      </c>
      <c r="H87">
        <v>95.5</v>
      </c>
      <c r="I87">
        <v>93</v>
      </c>
      <c r="J87">
        <v>90</v>
      </c>
      <c r="K87">
        <v>88</v>
      </c>
      <c r="L87">
        <v>87</v>
      </c>
      <c r="M87">
        <v>85.5</v>
      </c>
      <c r="N87">
        <v>84.5</v>
      </c>
      <c r="O87">
        <v>84.5</v>
      </c>
      <c r="P87">
        <v>84</v>
      </c>
      <c r="Q87">
        <v>83.5</v>
      </c>
      <c r="R87">
        <v>83.5</v>
      </c>
      <c r="S87">
        <v>83</v>
      </c>
      <c r="T87">
        <v>82.5</v>
      </c>
      <c r="U87">
        <v>82</v>
      </c>
      <c r="V87">
        <v>82</v>
      </c>
      <c r="W87">
        <v>81.5</v>
      </c>
    </row>
    <row r="88" spans="1:23" x14ac:dyDescent="0.25">
      <c r="A88" t="s">
        <v>138</v>
      </c>
      <c r="B88">
        <v>56</v>
      </c>
      <c r="C88" t="s">
        <v>52</v>
      </c>
      <c r="D88">
        <v>71</v>
      </c>
      <c r="E88">
        <v>61</v>
      </c>
      <c r="F88">
        <v>58</v>
      </c>
      <c r="G88">
        <v>53</v>
      </c>
      <c r="H88">
        <v>53</v>
      </c>
      <c r="I88">
        <v>53</v>
      </c>
      <c r="J88">
        <v>53</v>
      </c>
      <c r="K88">
        <v>53</v>
      </c>
      <c r="L88">
        <v>53</v>
      </c>
      <c r="M88">
        <v>53</v>
      </c>
    </row>
    <row r="89" spans="1:23" x14ac:dyDescent="0.25">
      <c r="A89" t="s">
        <v>139</v>
      </c>
      <c r="B89">
        <v>56</v>
      </c>
      <c r="C89" t="s">
        <v>51</v>
      </c>
      <c r="D89">
        <v>94</v>
      </c>
      <c r="E89">
        <v>73.5</v>
      </c>
      <c r="F89">
        <v>63.5</v>
      </c>
      <c r="G89">
        <v>58</v>
      </c>
      <c r="H89">
        <v>54.5</v>
      </c>
      <c r="I89">
        <v>53</v>
      </c>
      <c r="J89">
        <v>51</v>
      </c>
      <c r="K89">
        <v>49.5</v>
      </c>
      <c r="L89">
        <v>48.5</v>
      </c>
      <c r="M89">
        <v>47</v>
      </c>
      <c r="N89">
        <v>46.5</v>
      </c>
      <c r="O89">
        <v>45.5</v>
      </c>
      <c r="P89">
        <v>44.5</v>
      </c>
      <c r="Q89">
        <v>44</v>
      </c>
      <c r="R89">
        <v>43.5</v>
      </c>
      <c r="S89">
        <v>43</v>
      </c>
      <c r="T89">
        <v>45.5</v>
      </c>
      <c r="U89">
        <v>42</v>
      </c>
      <c r="V89">
        <v>42</v>
      </c>
      <c r="W89">
        <v>41.5</v>
      </c>
    </row>
    <row r="90" spans="1:23" x14ac:dyDescent="0.25">
      <c r="A90" t="s">
        <v>140</v>
      </c>
      <c r="B90">
        <v>57</v>
      </c>
      <c r="C90" t="s">
        <v>51</v>
      </c>
      <c r="D90">
        <v>136.5</v>
      </c>
      <c r="E90">
        <v>112.5</v>
      </c>
      <c r="F90">
        <v>105</v>
      </c>
      <c r="G90">
        <v>98.5</v>
      </c>
      <c r="H90">
        <v>94.5</v>
      </c>
      <c r="I90">
        <v>92.5</v>
      </c>
      <c r="J90">
        <v>89.5</v>
      </c>
      <c r="K90">
        <v>87.5</v>
      </c>
      <c r="L90">
        <v>86</v>
      </c>
      <c r="M90">
        <v>84.5</v>
      </c>
      <c r="N90">
        <v>84</v>
      </c>
      <c r="O90">
        <v>83.5</v>
      </c>
      <c r="P90">
        <v>83</v>
      </c>
      <c r="Q90">
        <v>82.5</v>
      </c>
      <c r="R90">
        <v>82.5</v>
      </c>
      <c r="S90">
        <v>82</v>
      </c>
      <c r="T90">
        <v>81.5</v>
      </c>
      <c r="U90">
        <v>81</v>
      </c>
      <c r="V90">
        <v>81</v>
      </c>
      <c r="W90">
        <v>80.5</v>
      </c>
    </row>
    <row r="91" spans="1:23" x14ac:dyDescent="0.25">
      <c r="A91" t="s">
        <v>141</v>
      </c>
      <c r="B91">
        <v>58</v>
      </c>
      <c r="C91" t="s">
        <v>52</v>
      </c>
      <c r="D91">
        <v>98</v>
      </c>
      <c r="E91">
        <v>95</v>
      </c>
      <c r="F91">
        <v>88</v>
      </c>
      <c r="G91">
        <v>83</v>
      </c>
      <c r="H91">
        <v>83</v>
      </c>
      <c r="I91">
        <v>83</v>
      </c>
      <c r="J91">
        <v>83</v>
      </c>
      <c r="K91">
        <v>83</v>
      </c>
      <c r="L91">
        <v>83</v>
      </c>
      <c r="M91">
        <v>83</v>
      </c>
    </row>
    <row r="92" spans="1:23" x14ac:dyDescent="0.25">
      <c r="A92" t="s">
        <v>142</v>
      </c>
      <c r="B92">
        <v>58</v>
      </c>
      <c r="C92" t="s">
        <v>51</v>
      </c>
      <c r="D92">
        <v>130.5</v>
      </c>
      <c r="E92">
        <v>106.5</v>
      </c>
      <c r="F92">
        <v>99.5</v>
      </c>
      <c r="G92">
        <v>93.5</v>
      </c>
      <c r="H92">
        <v>89.5</v>
      </c>
      <c r="I92">
        <v>87</v>
      </c>
      <c r="J92">
        <v>84.5</v>
      </c>
      <c r="K92">
        <v>82</v>
      </c>
      <c r="L92">
        <v>81.5</v>
      </c>
      <c r="M92">
        <v>79.5</v>
      </c>
      <c r="N92">
        <v>79</v>
      </c>
      <c r="O92">
        <v>78.5</v>
      </c>
      <c r="P92">
        <v>78</v>
      </c>
      <c r="Q92">
        <v>77.5</v>
      </c>
      <c r="R92">
        <v>77</v>
      </c>
      <c r="S92">
        <v>77</v>
      </c>
      <c r="T92">
        <v>76.5</v>
      </c>
      <c r="U92">
        <v>75.5</v>
      </c>
      <c r="V92">
        <v>75.5</v>
      </c>
      <c r="W92">
        <v>75.5</v>
      </c>
    </row>
    <row r="93" spans="1:23" x14ac:dyDescent="0.25">
      <c r="A93" t="s">
        <v>143</v>
      </c>
      <c r="B93">
        <v>59</v>
      </c>
      <c r="C93" t="s">
        <v>54</v>
      </c>
      <c r="D93">
        <v>108</v>
      </c>
      <c r="E93">
        <v>86</v>
      </c>
      <c r="F93">
        <v>79.5</v>
      </c>
      <c r="G93">
        <v>76</v>
      </c>
      <c r="H93">
        <v>73</v>
      </c>
      <c r="I93">
        <v>70</v>
      </c>
      <c r="J93">
        <v>58.5</v>
      </c>
      <c r="K93">
        <v>52.5</v>
      </c>
      <c r="L93">
        <v>52.5</v>
      </c>
      <c r="M93">
        <v>49</v>
      </c>
      <c r="N93">
        <v>45</v>
      </c>
      <c r="O93">
        <v>45</v>
      </c>
      <c r="P93">
        <v>45</v>
      </c>
      <c r="Q93">
        <v>45</v>
      </c>
      <c r="R93">
        <v>45</v>
      </c>
      <c r="S93">
        <v>45</v>
      </c>
      <c r="T93">
        <v>45</v>
      </c>
      <c r="U93">
        <v>45</v>
      </c>
      <c r="V93">
        <v>45</v>
      </c>
      <c r="W93">
        <v>45</v>
      </c>
    </row>
    <row r="94" spans="1:23" x14ac:dyDescent="0.25">
      <c r="A94" t="s">
        <v>144</v>
      </c>
      <c r="B94">
        <v>59</v>
      </c>
      <c r="C94" t="s">
        <v>51</v>
      </c>
      <c r="D94">
        <v>101</v>
      </c>
      <c r="E94">
        <v>97</v>
      </c>
      <c r="F94">
        <v>90.5</v>
      </c>
      <c r="G94">
        <v>89.5</v>
      </c>
      <c r="H94">
        <v>87</v>
      </c>
      <c r="I94">
        <v>86.5</v>
      </c>
      <c r="J94">
        <v>86</v>
      </c>
      <c r="K94">
        <v>85</v>
      </c>
      <c r="L94">
        <v>84.5</v>
      </c>
      <c r="M94">
        <v>84</v>
      </c>
      <c r="N94">
        <v>83.5</v>
      </c>
      <c r="O94">
        <v>82.5</v>
      </c>
      <c r="P94">
        <v>82</v>
      </c>
      <c r="Q94">
        <v>81.5</v>
      </c>
      <c r="R94">
        <v>81</v>
      </c>
      <c r="S94">
        <v>80</v>
      </c>
      <c r="T94">
        <v>79.5</v>
      </c>
      <c r="U94">
        <v>79</v>
      </c>
      <c r="V94">
        <v>78.5</v>
      </c>
      <c r="W94">
        <v>78</v>
      </c>
    </row>
    <row r="95" spans="1:23" x14ac:dyDescent="0.25">
      <c r="A95" t="s">
        <v>145</v>
      </c>
      <c r="B95">
        <v>5</v>
      </c>
      <c r="C95" t="s">
        <v>51</v>
      </c>
      <c r="D95">
        <v>233.5</v>
      </c>
      <c r="E95">
        <v>155</v>
      </c>
      <c r="F95">
        <v>131.5</v>
      </c>
      <c r="G95">
        <v>117.5</v>
      </c>
      <c r="H95">
        <v>108.5</v>
      </c>
      <c r="I95">
        <v>105</v>
      </c>
      <c r="J95">
        <v>102.5</v>
      </c>
      <c r="K95">
        <v>101</v>
      </c>
      <c r="L95">
        <v>99</v>
      </c>
      <c r="M95">
        <v>98.5</v>
      </c>
      <c r="N95">
        <v>97</v>
      </c>
      <c r="O95">
        <v>95</v>
      </c>
      <c r="P95">
        <v>93</v>
      </c>
      <c r="Q95">
        <v>92</v>
      </c>
      <c r="R95">
        <v>91.5</v>
      </c>
      <c r="S95">
        <v>90.5</v>
      </c>
      <c r="T95">
        <v>90.5</v>
      </c>
      <c r="U95">
        <v>90</v>
      </c>
      <c r="V95">
        <v>90.5</v>
      </c>
      <c r="W95">
        <v>89.5</v>
      </c>
    </row>
    <row r="96" spans="1:23" x14ac:dyDescent="0.25">
      <c r="A96" t="s">
        <v>146</v>
      </c>
      <c r="B96">
        <v>60</v>
      </c>
      <c r="C96" t="s">
        <v>54</v>
      </c>
      <c r="D96">
        <v>92</v>
      </c>
      <c r="E96">
        <v>86</v>
      </c>
      <c r="F96">
        <v>73.5</v>
      </c>
      <c r="G96">
        <v>73.5</v>
      </c>
      <c r="H96">
        <v>68</v>
      </c>
      <c r="I96">
        <v>68</v>
      </c>
      <c r="J96">
        <v>56.5</v>
      </c>
      <c r="K96">
        <v>49.994999999999997</v>
      </c>
      <c r="L96">
        <v>49.994999999999997</v>
      </c>
      <c r="M96">
        <v>45.5</v>
      </c>
      <c r="N96">
        <v>40.5</v>
      </c>
      <c r="O96">
        <v>40.5</v>
      </c>
      <c r="P96">
        <v>40.5</v>
      </c>
      <c r="Q96">
        <v>40.5</v>
      </c>
      <c r="R96">
        <v>40.5</v>
      </c>
      <c r="S96">
        <v>40.5</v>
      </c>
      <c r="T96">
        <v>40.5</v>
      </c>
      <c r="U96">
        <v>40.5</v>
      </c>
      <c r="V96">
        <v>40.5</v>
      </c>
      <c r="W96">
        <v>40.5</v>
      </c>
    </row>
    <row r="97" spans="1:23" x14ac:dyDescent="0.25">
      <c r="A97" t="s">
        <v>147</v>
      </c>
      <c r="B97">
        <v>60</v>
      </c>
      <c r="C97" t="s">
        <v>51</v>
      </c>
      <c r="D97">
        <v>104.5</v>
      </c>
      <c r="E97">
        <v>79.5</v>
      </c>
      <c r="F97">
        <v>72.5</v>
      </c>
      <c r="G97">
        <v>65.5</v>
      </c>
      <c r="H97">
        <v>62</v>
      </c>
      <c r="I97">
        <v>60.5</v>
      </c>
      <c r="J97">
        <v>59</v>
      </c>
      <c r="K97">
        <v>58</v>
      </c>
      <c r="L97">
        <v>57</v>
      </c>
      <c r="M97">
        <v>56.5</v>
      </c>
      <c r="N97">
        <v>56</v>
      </c>
      <c r="O97">
        <v>55.5</v>
      </c>
      <c r="P97">
        <v>55.5</v>
      </c>
      <c r="Q97">
        <v>55</v>
      </c>
      <c r="R97">
        <v>55</v>
      </c>
      <c r="S97">
        <v>54.5</v>
      </c>
      <c r="T97">
        <v>54.5</v>
      </c>
      <c r="U97">
        <v>54.5</v>
      </c>
      <c r="V97">
        <v>55</v>
      </c>
      <c r="W97">
        <v>54</v>
      </c>
    </row>
    <row r="98" spans="1:23" x14ac:dyDescent="0.25">
      <c r="A98" t="s">
        <v>148</v>
      </c>
      <c r="B98">
        <v>61</v>
      </c>
      <c r="C98" t="s">
        <v>52</v>
      </c>
      <c r="D98">
        <v>93</v>
      </c>
      <c r="E98">
        <v>83</v>
      </c>
      <c r="F98">
        <v>81</v>
      </c>
      <c r="G98">
        <v>78</v>
      </c>
      <c r="H98">
        <v>78</v>
      </c>
      <c r="I98">
        <v>78</v>
      </c>
      <c r="J98">
        <v>78</v>
      </c>
      <c r="K98">
        <v>78</v>
      </c>
      <c r="L98">
        <v>78</v>
      </c>
      <c r="M98">
        <v>78</v>
      </c>
    </row>
    <row r="99" spans="1:23" x14ac:dyDescent="0.25">
      <c r="A99" t="s">
        <v>39</v>
      </c>
      <c r="B99">
        <v>61</v>
      </c>
      <c r="C99" t="s">
        <v>13</v>
      </c>
      <c r="D99">
        <v>67.5</v>
      </c>
      <c r="E99">
        <v>55</v>
      </c>
      <c r="F99">
        <v>51</v>
      </c>
      <c r="G99">
        <v>50</v>
      </c>
      <c r="H99">
        <v>47</v>
      </c>
      <c r="I99">
        <v>43</v>
      </c>
      <c r="J99">
        <v>41</v>
      </c>
      <c r="K99">
        <v>40</v>
      </c>
      <c r="L99">
        <v>39</v>
      </c>
      <c r="M99">
        <v>38</v>
      </c>
      <c r="N99">
        <v>37</v>
      </c>
      <c r="O99">
        <v>35.5</v>
      </c>
      <c r="P99">
        <v>33.5</v>
      </c>
      <c r="Q99">
        <v>33.5</v>
      </c>
      <c r="R99">
        <v>33.5</v>
      </c>
      <c r="S99">
        <v>33.5</v>
      </c>
      <c r="T99">
        <v>33.5</v>
      </c>
      <c r="U99">
        <v>33.5</v>
      </c>
      <c r="V99">
        <v>33.5</v>
      </c>
      <c r="W99">
        <v>33.5</v>
      </c>
    </row>
    <row r="100" spans="1:23" x14ac:dyDescent="0.25">
      <c r="A100" t="s">
        <v>149</v>
      </c>
      <c r="B100">
        <v>61</v>
      </c>
      <c r="C100" t="s">
        <v>51</v>
      </c>
      <c r="D100">
        <v>108.5</v>
      </c>
      <c r="E100">
        <v>92.5</v>
      </c>
      <c r="F100">
        <v>89</v>
      </c>
      <c r="G100">
        <v>86.5</v>
      </c>
      <c r="H100">
        <v>84.5</v>
      </c>
      <c r="I100">
        <v>79.5</v>
      </c>
      <c r="J100">
        <v>78.5</v>
      </c>
      <c r="K100">
        <v>78.5</v>
      </c>
      <c r="L100">
        <v>72.5</v>
      </c>
      <c r="M100">
        <v>72.5</v>
      </c>
      <c r="N100">
        <v>72.5</v>
      </c>
      <c r="O100">
        <v>70</v>
      </c>
      <c r="P100">
        <v>70</v>
      </c>
      <c r="Q100">
        <v>70</v>
      </c>
      <c r="R100">
        <v>68.5</v>
      </c>
      <c r="S100">
        <v>68</v>
      </c>
      <c r="T100">
        <v>68</v>
      </c>
      <c r="U100">
        <v>66.5</v>
      </c>
      <c r="V100">
        <v>66.5</v>
      </c>
      <c r="W100">
        <v>66.5</v>
      </c>
    </row>
    <row r="101" spans="1:23" x14ac:dyDescent="0.25">
      <c r="A101" t="s">
        <v>150</v>
      </c>
      <c r="B101">
        <v>62</v>
      </c>
      <c r="C101" t="s">
        <v>54</v>
      </c>
      <c r="D101">
        <v>108</v>
      </c>
      <c r="E101">
        <v>86</v>
      </c>
      <c r="F101">
        <v>79.5</v>
      </c>
      <c r="G101">
        <v>76</v>
      </c>
      <c r="H101">
        <v>73</v>
      </c>
      <c r="I101">
        <v>70</v>
      </c>
      <c r="J101">
        <v>58.5</v>
      </c>
      <c r="K101">
        <v>52.5</v>
      </c>
      <c r="L101">
        <v>52.5</v>
      </c>
      <c r="M101">
        <v>49</v>
      </c>
      <c r="N101">
        <v>45</v>
      </c>
      <c r="O101">
        <v>45</v>
      </c>
      <c r="P101">
        <v>45</v>
      </c>
      <c r="Q101">
        <v>45</v>
      </c>
      <c r="R101">
        <v>45</v>
      </c>
      <c r="S101">
        <v>45</v>
      </c>
      <c r="T101">
        <v>45</v>
      </c>
      <c r="U101">
        <v>45</v>
      </c>
      <c r="V101">
        <v>45</v>
      </c>
      <c r="W101">
        <v>45</v>
      </c>
    </row>
    <row r="102" spans="1:23" x14ac:dyDescent="0.25">
      <c r="A102" t="s">
        <v>151</v>
      </c>
      <c r="B102">
        <v>62</v>
      </c>
      <c r="C102" t="s">
        <v>51</v>
      </c>
      <c r="D102">
        <v>101</v>
      </c>
      <c r="E102">
        <v>97</v>
      </c>
      <c r="F102">
        <v>90.5</v>
      </c>
      <c r="G102">
        <v>89.5</v>
      </c>
      <c r="H102">
        <v>87</v>
      </c>
      <c r="I102">
        <v>86.5</v>
      </c>
      <c r="J102">
        <v>85.5</v>
      </c>
      <c r="K102">
        <v>85</v>
      </c>
      <c r="L102">
        <v>84.5</v>
      </c>
      <c r="M102">
        <v>84</v>
      </c>
      <c r="N102">
        <v>83.5</v>
      </c>
      <c r="O102">
        <v>82.5</v>
      </c>
      <c r="P102">
        <v>82</v>
      </c>
      <c r="Q102">
        <v>81.5</v>
      </c>
      <c r="R102">
        <v>81</v>
      </c>
      <c r="S102">
        <v>80</v>
      </c>
      <c r="T102">
        <v>79.5</v>
      </c>
      <c r="U102">
        <v>79</v>
      </c>
      <c r="V102">
        <v>78.5</v>
      </c>
      <c r="W102">
        <v>78</v>
      </c>
    </row>
    <row r="103" spans="1:23" x14ac:dyDescent="0.25">
      <c r="A103" t="s">
        <v>152</v>
      </c>
      <c r="B103">
        <v>63</v>
      </c>
      <c r="C103" t="s">
        <v>53</v>
      </c>
      <c r="D103">
        <v>103</v>
      </c>
      <c r="E103">
        <v>65</v>
      </c>
      <c r="F103">
        <v>63</v>
      </c>
      <c r="G103">
        <v>63</v>
      </c>
      <c r="H103">
        <v>63</v>
      </c>
      <c r="I103">
        <v>63</v>
      </c>
      <c r="J103">
        <v>63</v>
      </c>
      <c r="K103">
        <v>51</v>
      </c>
      <c r="L103">
        <v>51</v>
      </c>
      <c r="M103">
        <v>51</v>
      </c>
      <c r="N103">
        <v>51</v>
      </c>
      <c r="O103">
        <v>51</v>
      </c>
      <c r="P103">
        <v>51</v>
      </c>
      <c r="Q103">
        <v>51</v>
      </c>
      <c r="R103">
        <v>48</v>
      </c>
      <c r="S103">
        <v>48</v>
      </c>
      <c r="T103">
        <v>48</v>
      </c>
      <c r="U103">
        <v>48</v>
      </c>
      <c r="V103">
        <v>48</v>
      </c>
      <c r="W103">
        <v>48</v>
      </c>
    </row>
    <row r="104" spans="1:23" x14ac:dyDescent="0.25">
      <c r="A104" t="s">
        <v>153</v>
      </c>
      <c r="B104">
        <v>63</v>
      </c>
      <c r="C104" t="s">
        <v>51</v>
      </c>
      <c r="D104">
        <v>109</v>
      </c>
      <c r="E104">
        <v>92.5</v>
      </c>
      <c r="F104">
        <v>86.5</v>
      </c>
      <c r="G104">
        <v>82.5</v>
      </c>
      <c r="H104">
        <v>80.5</v>
      </c>
      <c r="I104">
        <v>78.5</v>
      </c>
      <c r="J104">
        <v>77</v>
      </c>
      <c r="K104">
        <v>75.5</v>
      </c>
      <c r="L104">
        <v>74.5</v>
      </c>
      <c r="M104">
        <v>74.5</v>
      </c>
      <c r="N104">
        <v>73</v>
      </c>
      <c r="O104">
        <v>72.5</v>
      </c>
      <c r="P104">
        <v>72</v>
      </c>
      <c r="Q104">
        <v>71.5</v>
      </c>
      <c r="R104">
        <v>71</v>
      </c>
      <c r="S104">
        <v>71</v>
      </c>
      <c r="T104">
        <v>70.5</v>
      </c>
      <c r="U104">
        <v>70</v>
      </c>
      <c r="V104">
        <v>70</v>
      </c>
      <c r="W104">
        <v>69.5</v>
      </c>
    </row>
    <row r="105" spans="1:23" x14ac:dyDescent="0.25">
      <c r="A105" t="s">
        <v>154</v>
      </c>
      <c r="B105">
        <v>64</v>
      </c>
      <c r="C105" t="s">
        <v>51</v>
      </c>
      <c r="D105">
        <v>114.5</v>
      </c>
      <c r="E105">
        <v>90.5</v>
      </c>
      <c r="F105">
        <v>84</v>
      </c>
      <c r="G105">
        <v>77.5</v>
      </c>
      <c r="H105">
        <v>73.5</v>
      </c>
      <c r="I105">
        <v>72</v>
      </c>
      <c r="J105">
        <v>69.5</v>
      </c>
      <c r="K105">
        <v>68.5</v>
      </c>
      <c r="L105">
        <v>67</v>
      </c>
      <c r="M105">
        <v>66.5</v>
      </c>
      <c r="N105">
        <v>65.5</v>
      </c>
      <c r="O105">
        <v>64.5</v>
      </c>
      <c r="P105">
        <v>64</v>
      </c>
      <c r="Q105">
        <v>63.5</v>
      </c>
      <c r="R105">
        <v>63</v>
      </c>
      <c r="S105">
        <v>62.5</v>
      </c>
      <c r="T105">
        <v>62</v>
      </c>
      <c r="U105">
        <v>61.5</v>
      </c>
      <c r="V105">
        <v>61.5</v>
      </c>
      <c r="W105">
        <v>61</v>
      </c>
    </row>
    <row r="106" spans="1:23" x14ac:dyDescent="0.25">
      <c r="A106" t="s">
        <v>155</v>
      </c>
      <c r="B106">
        <v>65</v>
      </c>
      <c r="C106" t="s">
        <v>51</v>
      </c>
      <c r="D106">
        <v>129</v>
      </c>
      <c r="E106">
        <v>101.5</v>
      </c>
      <c r="F106">
        <v>90.5</v>
      </c>
      <c r="G106">
        <v>83.5</v>
      </c>
      <c r="H106">
        <v>80.5</v>
      </c>
      <c r="I106">
        <v>77</v>
      </c>
      <c r="J106">
        <v>76</v>
      </c>
      <c r="K106">
        <v>74.5</v>
      </c>
      <c r="L106">
        <v>73.5</v>
      </c>
      <c r="M106">
        <v>72.5</v>
      </c>
      <c r="N106">
        <v>71.5</v>
      </c>
      <c r="O106">
        <v>71</v>
      </c>
      <c r="P106">
        <v>70.5</v>
      </c>
      <c r="Q106">
        <v>69.5</v>
      </c>
      <c r="R106">
        <v>69</v>
      </c>
      <c r="S106">
        <v>68.5</v>
      </c>
      <c r="T106">
        <v>68</v>
      </c>
      <c r="U106">
        <v>67.5</v>
      </c>
      <c r="V106">
        <v>67</v>
      </c>
      <c r="W106">
        <v>66.5</v>
      </c>
    </row>
    <row r="107" spans="1:23" x14ac:dyDescent="0.25">
      <c r="A107" t="s">
        <v>156</v>
      </c>
      <c r="B107">
        <v>66</v>
      </c>
      <c r="C107" t="s">
        <v>51</v>
      </c>
      <c r="D107">
        <v>144.5</v>
      </c>
      <c r="E107">
        <v>114</v>
      </c>
      <c r="F107">
        <v>101</v>
      </c>
      <c r="G107">
        <v>93.5</v>
      </c>
      <c r="H107">
        <v>90</v>
      </c>
      <c r="I107">
        <v>85.5</v>
      </c>
      <c r="J107">
        <v>92</v>
      </c>
      <c r="K107">
        <v>89.5</v>
      </c>
      <c r="L107">
        <v>87.5</v>
      </c>
      <c r="M107">
        <v>86</v>
      </c>
      <c r="N107">
        <v>84.5</v>
      </c>
      <c r="O107">
        <v>83.5</v>
      </c>
      <c r="P107">
        <v>82.5</v>
      </c>
      <c r="Q107">
        <v>82</v>
      </c>
      <c r="R107">
        <v>81</v>
      </c>
      <c r="S107">
        <v>80.5</v>
      </c>
      <c r="T107">
        <v>79</v>
      </c>
      <c r="U107">
        <v>78.5</v>
      </c>
      <c r="V107">
        <v>77.5</v>
      </c>
      <c r="W107">
        <v>77</v>
      </c>
    </row>
    <row r="108" spans="1:23" x14ac:dyDescent="0.25">
      <c r="A108" t="s">
        <v>157</v>
      </c>
      <c r="B108">
        <v>67</v>
      </c>
      <c r="C108" t="s">
        <v>51</v>
      </c>
      <c r="D108">
        <v>139</v>
      </c>
      <c r="E108">
        <v>113.5</v>
      </c>
      <c r="F108">
        <v>106</v>
      </c>
      <c r="G108">
        <v>99.5</v>
      </c>
      <c r="H108">
        <v>95.5</v>
      </c>
      <c r="I108">
        <v>93</v>
      </c>
      <c r="J108">
        <v>90</v>
      </c>
      <c r="K108">
        <v>87.5</v>
      </c>
      <c r="L108">
        <v>86.5</v>
      </c>
      <c r="M108">
        <v>85</v>
      </c>
      <c r="N108">
        <v>84</v>
      </c>
      <c r="O108">
        <v>83.5</v>
      </c>
      <c r="P108">
        <v>83</v>
      </c>
      <c r="Q108">
        <v>82.5</v>
      </c>
      <c r="R108">
        <v>82.5</v>
      </c>
      <c r="S108">
        <v>82</v>
      </c>
      <c r="T108">
        <v>81.5</v>
      </c>
      <c r="U108">
        <v>81</v>
      </c>
      <c r="V108">
        <v>80.5</v>
      </c>
      <c r="W108">
        <v>80.5</v>
      </c>
    </row>
    <row r="109" spans="1:23" x14ac:dyDescent="0.25">
      <c r="A109" t="s">
        <v>158</v>
      </c>
      <c r="B109">
        <v>68</v>
      </c>
      <c r="C109" t="s">
        <v>51</v>
      </c>
      <c r="D109">
        <v>131</v>
      </c>
      <c r="E109">
        <v>108</v>
      </c>
      <c r="F109">
        <v>101</v>
      </c>
      <c r="G109">
        <v>95</v>
      </c>
      <c r="H109">
        <v>91.5</v>
      </c>
      <c r="I109">
        <v>89.5</v>
      </c>
      <c r="J109">
        <v>86.5</v>
      </c>
      <c r="K109">
        <v>84.5</v>
      </c>
      <c r="L109">
        <v>83.5</v>
      </c>
      <c r="M109">
        <v>82</v>
      </c>
      <c r="N109">
        <v>81</v>
      </c>
      <c r="O109">
        <v>81</v>
      </c>
      <c r="P109">
        <v>80.5</v>
      </c>
      <c r="Q109">
        <v>80</v>
      </c>
      <c r="R109">
        <v>80</v>
      </c>
      <c r="S109">
        <v>79.5</v>
      </c>
      <c r="T109">
        <v>79</v>
      </c>
      <c r="U109">
        <v>78.5</v>
      </c>
      <c r="V109">
        <v>78.5</v>
      </c>
      <c r="W109">
        <v>78</v>
      </c>
    </row>
    <row r="110" spans="1:23" x14ac:dyDescent="0.25">
      <c r="A110" t="s">
        <v>159</v>
      </c>
      <c r="B110">
        <v>69</v>
      </c>
      <c r="C110" t="s">
        <v>53</v>
      </c>
      <c r="D110">
        <v>103</v>
      </c>
      <c r="E110">
        <v>65</v>
      </c>
      <c r="F110">
        <v>63</v>
      </c>
      <c r="G110">
        <v>63</v>
      </c>
      <c r="H110">
        <v>63</v>
      </c>
      <c r="I110">
        <v>63</v>
      </c>
      <c r="J110">
        <v>63</v>
      </c>
      <c r="K110">
        <v>51</v>
      </c>
      <c r="L110">
        <v>51</v>
      </c>
      <c r="M110">
        <v>51</v>
      </c>
      <c r="N110">
        <v>51</v>
      </c>
      <c r="O110">
        <v>51</v>
      </c>
      <c r="P110">
        <v>51</v>
      </c>
      <c r="Q110">
        <v>51</v>
      </c>
      <c r="R110">
        <v>48</v>
      </c>
      <c r="S110">
        <v>48</v>
      </c>
      <c r="T110">
        <v>48</v>
      </c>
      <c r="U110">
        <v>48</v>
      </c>
      <c r="V110">
        <v>48</v>
      </c>
      <c r="W110">
        <v>48</v>
      </c>
    </row>
    <row r="111" spans="1:23" x14ac:dyDescent="0.25">
      <c r="A111" t="s">
        <v>160</v>
      </c>
      <c r="B111">
        <v>69</v>
      </c>
      <c r="C111" t="s">
        <v>51</v>
      </c>
      <c r="D111">
        <v>124.5</v>
      </c>
      <c r="E111">
        <v>99</v>
      </c>
      <c r="F111">
        <v>89.5</v>
      </c>
      <c r="G111">
        <v>85.5</v>
      </c>
      <c r="H111">
        <v>83.5</v>
      </c>
      <c r="I111">
        <v>82</v>
      </c>
      <c r="J111">
        <v>81.5</v>
      </c>
      <c r="K111">
        <v>81</v>
      </c>
      <c r="L111">
        <v>80</v>
      </c>
      <c r="M111">
        <v>80.5</v>
      </c>
      <c r="N111">
        <v>80</v>
      </c>
      <c r="O111">
        <v>80</v>
      </c>
      <c r="P111">
        <v>79.5</v>
      </c>
      <c r="Q111">
        <v>78.5</v>
      </c>
      <c r="R111">
        <v>77.5</v>
      </c>
      <c r="S111">
        <v>78</v>
      </c>
      <c r="T111">
        <v>77.5</v>
      </c>
      <c r="U111">
        <v>77.5</v>
      </c>
      <c r="V111">
        <v>77</v>
      </c>
      <c r="W111">
        <v>76.5</v>
      </c>
    </row>
    <row r="112" spans="1:23" x14ac:dyDescent="0.25">
      <c r="A112" t="s">
        <v>161</v>
      </c>
      <c r="B112">
        <v>6</v>
      </c>
      <c r="C112" t="s">
        <v>53</v>
      </c>
      <c r="D112">
        <v>135</v>
      </c>
      <c r="E112">
        <v>86.5</v>
      </c>
      <c r="F112">
        <v>70.5</v>
      </c>
      <c r="G112">
        <v>70.5</v>
      </c>
      <c r="H112">
        <v>70.5</v>
      </c>
      <c r="I112">
        <v>70.5</v>
      </c>
      <c r="J112">
        <v>70.5</v>
      </c>
      <c r="K112">
        <v>60</v>
      </c>
      <c r="L112">
        <v>60</v>
      </c>
      <c r="M112">
        <v>60</v>
      </c>
      <c r="N112">
        <v>60</v>
      </c>
      <c r="O112">
        <v>60</v>
      </c>
      <c r="P112">
        <v>60</v>
      </c>
      <c r="Q112">
        <v>60</v>
      </c>
      <c r="R112">
        <v>58.5</v>
      </c>
      <c r="S112">
        <v>58.5</v>
      </c>
      <c r="T112">
        <v>58.5</v>
      </c>
      <c r="U112">
        <v>58.5</v>
      </c>
      <c r="V112">
        <v>58.5</v>
      </c>
      <c r="W112">
        <v>58.5</v>
      </c>
    </row>
    <row r="113" spans="1:23" x14ac:dyDescent="0.25">
      <c r="A113" t="s">
        <v>162</v>
      </c>
      <c r="B113">
        <v>6</v>
      </c>
      <c r="C113" t="s">
        <v>51</v>
      </c>
      <c r="D113">
        <v>199.5</v>
      </c>
      <c r="E113">
        <v>167.5</v>
      </c>
      <c r="F113">
        <v>148</v>
      </c>
      <c r="G113">
        <v>142.5</v>
      </c>
      <c r="H113">
        <v>130</v>
      </c>
      <c r="I113">
        <v>122.5</v>
      </c>
      <c r="J113">
        <v>119.5</v>
      </c>
      <c r="K113">
        <v>116</v>
      </c>
      <c r="L113">
        <v>115.5</v>
      </c>
      <c r="M113">
        <v>115</v>
      </c>
      <c r="N113">
        <v>112</v>
      </c>
      <c r="O113">
        <v>109.5</v>
      </c>
      <c r="P113">
        <v>107.5</v>
      </c>
      <c r="Q113">
        <v>106.5</v>
      </c>
      <c r="R113">
        <v>104.5</v>
      </c>
      <c r="S113">
        <v>103.5</v>
      </c>
      <c r="T113">
        <v>102.5</v>
      </c>
      <c r="U113">
        <v>102</v>
      </c>
      <c r="V113">
        <v>101</v>
      </c>
      <c r="W113">
        <v>100.5</v>
      </c>
    </row>
    <row r="114" spans="1:23" x14ac:dyDescent="0.25">
      <c r="A114" t="s">
        <v>163</v>
      </c>
      <c r="B114">
        <v>70</v>
      </c>
      <c r="C114" t="s">
        <v>51</v>
      </c>
      <c r="D114">
        <v>122.5</v>
      </c>
      <c r="E114">
        <v>103</v>
      </c>
      <c r="F114">
        <v>95</v>
      </c>
      <c r="G114">
        <v>87.5</v>
      </c>
      <c r="H114">
        <v>85.5</v>
      </c>
      <c r="I114">
        <v>83.5</v>
      </c>
      <c r="J114">
        <v>82</v>
      </c>
      <c r="K114">
        <v>80.5</v>
      </c>
      <c r="L114">
        <v>79.5</v>
      </c>
      <c r="M114">
        <v>78.5</v>
      </c>
      <c r="N114">
        <v>78</v>
      </c>
      <c r="O114">
        <v>78</v>
      </c>
      <c r="P114">
        <v>77.5</v>
      </c>
      <c r="Q114">
        <v>77</v>
      </c>
      <c r="R114">
        <v>77</v>
      </c>
      <c r="S114">
        <v>77</v>
      </c>
      <c r="T114">
        <v>76.5</v>
      </c>
      <c r="U114">
        <v>76</v>
      </c>
      <c r="V114">
        <v>76</v>
      </c>
      <c r="W114">
        <v>75.5</v>
      </c>
    </row>
    <row r="115" spans="1:23" x14ac:dyDescent="0.25">
      <c r="A115" t="s">
        <v>164</v>
      </c>
      <c r="B115">
        <v>71</v>
      </c>
      <c r="C115" t="s">
        <v>51</v>
      </c>
      <c r="D115">
        <v>138.5</v>
      </c>
      <c r="E115">
        <v>114.5</v>
      </c>
      <c r="F115">
        <v>107</v>
      </c>
      <c r="G115">
        <v>101</v>
      </c>
      <c r="H115">
        <v>97</v>
      </c>
      <c r="I115">
        <v>95</v>
      </c>
      <c r="J115">
        <v>92</v>
      </c>
      <c r="K115">
        <v>89.5</v>
      </c>
      <c r="L115">
        <v>88.5</v>
      </c>
      <c r="M115">
        <v>87</v>
      </c>
      <c r="N115">
        <v>86</v>
      </c>
      <c r="O115">
        <v>86</v>
      </c>
      <c r="P115">
        <v>85.5</v>
      </c>
      <c r="Q115">
        <v>85</v>
      </c>
      <c r="R115">
        <v>84.5</v>
      </c>
      <c r="S115">
        <v>84.5</v>
      </c>
      <c r="T115">
        <v>83.5</v>
      </c>
      <c r="U115">
        <v>83</v>
      </c>
      <c r="V115">
        <v>83</v>
      </c>
      <c r="W115">
        <v>82.5</v>
      </c>
    </row>
    <row r="116" spans="1:23" x14ac:dyDescent="0.25">
      <c r="A116" t="s">
        <v>165</v>
      </c>
      <c r="B116">
        <v>72</v>
      </c>
      <c r="C116" t="s">
        <v>52</v>
      </c>
      <c r="D116">
        <v>65</v>
      </c>
      <c r="E116">
        <v>58</v>
      </c>
      <c r="F116">
        <v>53</v>
      </c>
      <c r="G116">
        <v>51</v>
      </c>
      <c r="H116">
        <v>51</v>
      </c>
      <c r="I116">
        <v>51</v>
      </c>
      <c r="J116">
        <v>51</v>
      </c>
      <c r="K116">
        <v>51</v>
      </c>
      <c r="L116">
        <v>51</v>
      </c>
      <c r="M116">
        <v>51</v>
      </c>
    </row>
    <row r="117" spans="1:23" x14ac:dyDescent="0.25">
      <c r="A117" t="s">
        <v>166</v>
      </c>
      <c r="B117">
        <v>72</v>
      </c>
      <c r="C117" t="s">
        <v>51</v>
      </c>
      <c r="D117">
        <v>71.5</v>
      </c>
      <c r="E117">
        <v>67</v>
      </c>
      <c r="F117">
        <v>57</v>
      </c>
      <c r="G117">
        <v>54</v>
      </c>
      <c r="H117">
        <v>49</v>
      </c>
      <c r="I117">
        <v>48</v>
      </c>
      <c r="J117">
        <v>48</v>
      </c>
      <c r="K117">
        <v>46.5</v>
      </c>
      <c r="L117">
        <v>45</v>
      </c>
      <c r="M117">
        <v>43.5</v>
      </c>
      <c r="N117">
        <v>42</v>
      </c>
      <c r="O117">
        <v>42</v>
      </c>
      <c r="P117">
        <v>40</v>
      </c>
      <c r="Q117">
        <v>39.5</v>
      </c>
      <c r="R117">
        <v>39</v>
      </c>
      <c r="S117">
        <v>38.5</v>
      </c>
      <c r="T117">
        <v>38</v>
      </c>
      <c r="U117">
        <v>38</v>
      </c>
      <c r="V117">
        <v>37.5</v>
      </c>
      <c r="W117">
        <v>37</v>
      </c>
    </row>
    <row r="118" spans="1:23" x14ac:dyDescent="0.25">
      <c r="A118" t="s">
        <v>167</v>
      </c>
      <c r="B118">
        <v>73</v>
      </c>
      <c r="C118" t="s">
        <v>51</v>
      </c>
      <c r="D118">
        <v>147</v>
      </c>
      <c r="E118">
        <v>113.5</v>
      </c>
      <c r="F118">
        <v>110.5</v>
      </c>
      <c r="G118">
        <v>105.5</v>
      </c>
      <c r="H118">
        <v>100.5</v>
      </c>
      <c r="I118">
        <v>98.5</v>
      </c>
      <c r="J118">
        <v>96</v>
      </c>
      <c r="K118">
        <v>93.5</v>
      </c>
      <c r="L118">
        <v>91.5</v>
      </c>
      <c r="M118">
        <v>91</v>
      </c>
      <c r="N118">
        <v>89.5</v>
      </c>
      <c r="O118">
        <v>88.5</v>
      </c>
      <c r="P118">
        <v>87.5</v>
      </c>
      <c r="Q118">
        <v>86</v>
      </c>
      <c r="R118">
        <v>85</v>
      </c>
      <c r="S118">
        <v>84.5</v>
      </c>
      <c r="T118">
        <v>84</v>
      </c>
      <c r="U118">
        <v>83.5</v>
      </c>
      <c r="V118">
        <v>82.5</v>
      </c>
      <c r="W118">
        <v>82</v>
      </c>
    </row>
    <row r="119" spans="1:23" x14ac:dyDescent="0.25">
      <c r="A119" t="s">
        <v>168</v>
      </c>
      <c r="B119">
        <v>74</v>
      </c>
      <c r="C119" t="s">
        <v>51</v>
      </c>
      <c r="D119">
        <v>147</v>
      </c>
      <c r="E119">
        <v>113.5</v>
      </c>
      <c r="F119">
        <v>110.5</v>
      </c>
      <c r="G119">
        <v>105.5</v>
      </c>
      <c r="H119">
        <v>100.5</v>
      </c>
      <c r="I119">
        <v>98.5</v>
      </c>
      <c r="J119">
        <v>96</v>
      </c>
      <c r="K119">
        <v>93.5</v>
      </c>
      <c r="L119">
        <v>91.5</v>
      </c>
      <c r="M119">
        <v>91</v>
      </c>
      <c r="N119">
        <v>89.5</v>
      </c>
      <c r="O119">
        <v>88.5</v>
      </c>
      <c r="P119">
        <v>87.5</v>
      </c>
      <c r="Q119">
        <v>86</v>
      </c>
      <c r="R119">
        <v>85</v>
      </c>
      <c r="S119">
        <v>84.5</v>
      </c>
      <c r="T119">
        <v>84</v>
      </c>
      <c r="U119">
        <v>83.5</v>
      </c>
      <c r="V119">
        <v>82.5</v>
      </c>
      <c r="W119">
        <v>82</v>
      </c>
    </row>
    <row r="120" spans="1:23" x14ac:dyDescent="0.25">
      <c r="A120" t="s">
        <v>169</v>
      </c>
      <c r="B120">
        <v>75</v>
      </c>
      <c r="C120" t="s">
        <v>54</v>
      </c>
      <c r="D120">
        <v>79.5</v>
      </c>
      <c r="E120">
        <v>70</v>
      </c>
      <c r="F120">
        <v>65</v>
      </c>
      <c r="G120">
        <v>59.5</v>
      </c>
      <c r="H120">
        <v>56</v>
      </c>
      <c r="I120">
        <v>53</v>
      </c>
      <c r="J120">
        <v>45.5</v>
      </c>
      <c r="K120">
        <v>46.5</v>
      </c>
      <c r="L120">
        <v>44</v>
      </c>
      <c r="M120">
        <v>44</v>
      </c>
      <c r="N120">
        <v>39.5</v>
      </c>
      <c r="O120">
        <v>39.5</v>
      </c>
      <c r="P120">
        <v>39.5</v>
      </c>
      <c r="Q120">
        <v>39.5</v>
      </c>
      <c r="R120">
        <v>39.5</v>
      </c>
      <c r="S120">
        <v>39.5</v>
      </c>
      <c r="T120">
        <v>39.5</v>
      </c>
      <c r="U120">
        <v>39.5</v>
      </c>
      <c r="V120">
        <v>39.5</v>
      </c>
      <c r="W120">
        <v>39.5</v>
      </c>
    </row>
    <row r="121" spans="1:23" x14ac:dyDescent="0.25">
      <c r="A121" t="s">
        <v>170</v>
      </c>
      <c r="B121">
        <v>75</v>
      </c>
      <c r="C121" t="s">
        <v>51</v>
      </c>
      <c r="D121">
        <v>87</v>
      </c>
      <c r="E121">
        <v>74</v>
      </c>
      <c r="F121">
        <v>67</v>
      </c>
      <c r="G121">
        <v>64.5</v>
      </c>
      <c r="H121">
        <v>62.5</v>
      </c>
      <c r="I121">
        <v>61</v>
      </c>
      <c r="J121">
        <v>59.5</v>
      </c>
      <c r="K121">
        <v>59</v>
      </c>
      <c r="L121">
        <v>58</v>
      </c>
      <c r="M121">
        <v>57.5</v>
      </c>
      <c r="N121">
        <v>56.5</v>
      </c>
      <c r="O121">
        <v>56</v>
      </c>
      <c r="P121">
        <v>55.5</v>
      </c>
      <c r="Q121">
        <v>55</v>
      </c>
      <c r="R121">
        <v>54</v>
      </c>
      <c r="S121">
        <v>53.5</v>
      </c>
      <c r="T121">
        <v>53</v>
      </c>
      <c r="U121">
        <v>52.5</v>
      </c>
      <c r="V121">
        <v>55</v>
      </c>
      <c r="W121">
        <v>51.5</v>
      </c>
    </row>
    <row r="122" spans="1:23" x14ac:dyDescent="0.25">
      <c r="A122" t="s">
        <v>40</v>
      </c>
      <c r="B122">
        <v>76</v>
      </c>
      <c r="C122" t="s">
        <v>13</v>
      </c>
      <c r="D122">
        <v>82</v>
      </c>
      <c r="E122">
        <v>68.5</v>
      </c>
      <c r="F122">
        <v>63</v>
      </c>
      <c r="G122">
        <v>61</v>
      </c>
      <c r="H122">
        <v>58.5</v>
      </c>
      <c r="I122">
        <v>55</v>
      </c>
      <c r="J122">
        <v>51.5</v>
      </c>
      <c r="K122">
        <v>50</v>
      </c>
      <c r="L122">
        <v>48</v>
      </c>
      <c r="M122">
        <v>47</v>
      </c>
      <c r="N122">
        <v>45</v>
      </c>
      <c r="O122">
        <v>44</v>
      </c>
      <c r="P122">
        <v>41</v>
      </c>
      <c r="Q122">
        <v>41</v>
      </c>
      <c r="R122">
        <v>41</v>
      </c>
      <c r="S122">
        <v>41</v>
      </c>
      <c r="T122">
        <v>41</v>
      </c>
      <c r="U122">
        <v>41</v>
      </c>
      <c r="V122">
        <v>41</v>
      </c>
      <c r="W122">
        <v>41</v>
      </c>
    </row>
    <row r="123" spans="1:23" x14ac:dyDescent="0.25">
      <c r="A123" t="s">
        <v>171</v>
      </c>
      <c r="B123">
        <v>76</v>
      </c>
      <c r="C123" t="s">
        <v>51</v>
      </c>
      <c r="D123">
        <v>113.5</v>
      </c>
      <c r="E123">
        <v>93.5</v>
      </c>
      <c r="F123">
        <v>90</v>
      </c>
      <c r="G123">
        <v>87.5</v>
      </c>
      <c r="H123">
        <v>85.5</v>
      </c>
      <c r="I123">
        <v>80.5</v>
      </c>
      <c r="J123">
        <v>79.5</v>
      </c>
      <c r="K123">
        <v>79.5</v>
      </c>
      <c r="L123">
        <v>73.5</v>
      </c>
      <c r="M123">
        <v>73.5</v>
      </c>
      <c r="N123">
        <v>73.5</v>
      </c>
      <c r="O123">
        <v>71.5</v>
      </c>
      <c r="P123">
        <v>71.5</v>
      </c>
      <c r="Q123">
        <v>71.5</v>
      </c>
      <c r="R123">
        <v>69</v>
      </c>
      <c r="S123">
        <v>69</v>
      </c>
      <c r="T123">
        <v>69</v>
      </c>
      <c r="U123">
        <v>68</v>
      </c>
      <c r="V123">
        <v>68</v>
      </c>
      <c r="W123">
        <v>67.5</v>
      </c>
    </row>
    <row r="124" spans="1:23" x14ac:dyDescent="0.25">
      <c r="A124" t="s">
        <v>172</v>
      </c>
      <c r="B124">
        <v>77</v>
      </c>
      <c r="C124" t="s">
        <v>54</v>
      </c>
      <c r="D124">
        <v>79.5</v>
      </c>
      <c r="E124">
        <v>70</v>
      </c>
      <c r="F124">
        <v>65</v>
      </c>
      <c r="G124">
        <v>59.5</v>
      </c>
      <c r="H124">
        <v>56</v>
      </c>
      <c r="I124">
        <v>53</v>
      </c>
      <c r="J124">
        <v>46.5</v>
      </c>
      <c r="K124">
        <v>45.5</v>
      </c>
      <c r="L124">
        <v>44</v>
      </c>
      <c r="M124">
        <v>44</v>
      </c>
      <c r="N124">
        <v>39.5</v>
      </c>
      <c r="O124">
        <v>39.5</v>
      </c>
      <c r="P124">
        <v>39.5</v>
      </c>
      <c r="Q124">
        <v>39.5</v>
      </c>
      <c r="R124">
        <v>39.5</v>
      </c>
      <c r="S124">
        <v>39.5</v>
      </c>
      <c r="T124">
        <v>39.5</v>
      </c>
      <c r="U124">
        <v>39.5</v>
      </c>
      <c r="V124">
        <v>39.5</v>
      </c>
      <c r="W124">
        <v>39.5</v>
      </c>
    </row>
    <row r="125" spans="1:23" x14ac:dyDescent="0.25">
      <c r="A125" t="s">
        <v>173</v>
      </c>
      <c r="B125">
        <v>77</v>
      </c>
      <c r="C125" t="s">
        <v>51</v>
      </c>
      <c r="D125">
        <v>87</v>
      </c>
      <c r="E125">
        <v>74</v>
      </c>
      <c r="F125">
        <v>67</v>
      </c>
      <c r="G125">
        <v>65</v>
      </c>
      <c r="H125">
        <v>62.5</v>
      </c>
      <c r="I125">
        <v>61</v>
      </c>
      <c r="J125">
        <v>59.5</v>
      </c>
      <c r="K125">
        <v>59</v>
      </c>
      <c r="L125">
        <v>58</v>
      </c>
      <c r="M125">
        <v>57.5</v>
      </c>
      <c r="N125">
        <v>56.5</v>
      </c>
      <c r="O125">
        <v>56</v>
      </c>
      <c r="P125">
        <v>55.5</v>
      </c>
      <c r="Q125">
        <v>55</v>
      </c>
      <c r="R125">
        <v>54</v>
      </c>
      <c r="S125">
        <v>53.5</v>
      </c>
      <c r="T125">
        <v>53</v>
      </c>
      <c r="U125">
        <v>52.5</v>
      </c>
      <c r="V125">
        <v>52</v>
      </c>
      <c r="W125">
        <v>51.5</v>
      </c>
    </row>
    <row r="126" spans="1:23" x14ac:dyDescent="0.25">
      <c r="A126" t="s">
        <v>174</v>
      </c>
      <c r="B126">
        <v>78</v>
      </c>
      <c r="C126" t="s">
        <v>54</v>
      </c>
      <c r="D126">
        <v>79.5</v>
      </c>
      <c r="E126">
        <v>70</v>
      </c>
      <c r="F126">
        <v>65</v>
      </c>
      <c r="G126">
        <v>59.5</v>
      </c>
      <c r="H126">
        <v>56</v>
      </c>
      <c r="I126">
        <v>53</v>
      </c>
      <c r="J126">
        <v>46.5</v>
      </c>
      <c r="K126">
        <v>45.5</v>
      </c>
      <c r="L126">
        <v>44</v>
      </c>
      <c r="M126">
        <v>44</v>
      </c>
      <c r="N126">
        <v>39.5</v>
      </c>
      <c r="O126">
        <v>39.5</v>
      </c>
      <c r="P126">
        <v>39.5</v>
      </c>
      <c r="Q126">
        <v>39.5</v>
      </c>
      <c r="R126">
        <v>39.5</v>
      </c>
      <c r="S126">
        <v>39.5</v>
      </c>
      <c r="T126">
        <v>39.5</v>
      </c>
      <c r="U126">
        <v>39.5</v>
      </c>
      <c r="V126">
        <v>39.5</v>
      </c>
      <c r="W126">
        <v>39.5</v>
      </c>
    </row>
    <row r="127" spans="1:23" x14ac:dyDescent="0.25">
      <c r="A127" t="s">
        <v>175</v>
      </c>
      <c r="B127">
        <v>78</v>
      </c>
      <c r="C127" t="s">
        <v>51</v>
      </c>
      <c r="D127">
        <v>87</v>
      </c>
      <c r="E127">
        <v>74</v>
      </c>
      <c r="F127">
        <v>67</v>
      </c>
      <c r="G127">
        <v>65</v>
      </c>
      <c r="H127">
        <v>62.5</v>
      </c>
      <c r="I127">
        <v>61</v>
      </c>
      <c r="J127">
        <v>59.5</v>
      </c>
      <c r="K127">
        <v>59</v>
      </c>
      <c r="L127">
        <v>58</v>
      </c>
      <c r="M127">
        <v>57.5</v>
      </c>
      <c r="N127">
        <v>56.5</v>
      </c>
      <c r="O127">
        <v>56</v>
      </c>
      <c r="P127">
        <v>55.5</v>
      </c>
      <c r="Q127">
        <v>55</v>
      </c>
      <c r="R127">
        <v>54</v>
      </c>
      <c r="S127">
        <v>53.5</v>
      </c>
      <c r="T127">
        <v>54</v>
      </c>
      <c r="U127">
        <v>52.5</v>
      </c>
      <c r="V127">
        <v>52</v>
      </c>
      <c r="W127">
        <v>51.5</v>
      </c>
    </row>
    <row r="128" spans="1:23" x14ac:dyDescent="0.25">
      <c r="A128" t="s">
        <v>176</v>
      </c>
      <c r="B128">
        <v>79</v>
      </c>
      <c r="C128" t="s">
        <v>52</v>
      </c>
      <c r="D128">
        <v>74</v>
      </c>
      <c r="E128">
        <v>65</v>
      </c>
      <c r="F128">
        <v>58</v>
      </c>
      <c r="G128">
        <v>55</v>
      </c>
      <c r="H128">
        <v>55</v>
      </c>
      <c r="I128">
        <v>55</v>
      </c>
      <c r="J128">
        <v>55</v>
      </c>
      <c r="K128">
        <v>55</v>
      </c>
      <c r="L128">
        <v>55</v>
      </c>
      <c r="M128">
        <v>55</v>
      </c>
    </row>
    <row r="129" spans="1:23" x14ac:dyDescent="0.25">
      <c r="A129" t="s">
        <v>177</v>
      </c>
      <c r="B129">
        <v>79</v>
      </c>
      <c r="C129" t="s">
        <v>51</v>
      </c>
      <c r="D129">
        <v>80</v>
      </c>
      <c r="E129">
        <v>74</v>
      </c>
      <c r="F129">
        <v>63</v>
      </c>
      <c r="G129">
        <v>59</v>
      </c>
      <c r="H129">
        <v>53.5</v>
      </c>
      <c r="I129">
        <v>52.5</v>
      </c>
      <c r="J129">
        <v>52</v>
      </c>
      <c r="K129">
        <v>50</v>
      </c>
      <c r="L129">
        <v>48</v>
      </c>
      <c r="M129">
        <v>46</v>
      </c>
      <c r="N129">
        <v>45</v>
      </c>
      <c r="O129">
        <v>44</v>
      </c>
      <c r="P129">
        <v>43</v>
      </c>
      <c r="Q129">
        <v>42</v>
      </c>
      <c r="R129">
        <v>41.5</v>
      </c>
      <c r="S129">
        <v>41</v>
      </c>
      <c r="T129">
        <v>40.5</v>
      </c>
      <c r="U129">
        <v>40</v>
      </c>
      <c r="V129">
        <v>39.5</v>
      </c>
      <c r="W129">
        <v>39</v>
      </c>
    </row>
    <row r="130" spans="1:23" x14ac:dyDescent="0.25">
      <c r="A130" t="s">
        <v>178</v>
      </c>
      <c r="B130">
        <v>7</v>
      </c>
      <c r="C130" t="s">
        <v>51</v>
      </c>
      <c r="D130">
        <v>150</v>
      </c>
      <c r="E130">
        <v>116.5</v>
      </c>
      <c r="F130">
        <v>113.5</v>
      </c>
      <c r="G130">
        <v>108</v>
      </c>
      <c r="H130">
        <v>103.5</v>
      </c>
      <c r="I130">
        <v>101</v>
      </c>
      <c r="J130">
        <v>98.5</v>
      </c>
      <c r="K130">
        <v>96</v>
      </c>
      <c r="L130">
        <v>93.5</v>
      </c>
      <c r="M130">
        <v>93.5</v>
      </c>
      <c r="N130">
        <v>92</v>
      </c>
      <c r="O130">
        <v>90.5</v>
      </c>
      <c r="P130">
        <v>89.5</v>
      </c>
      <c r="Q130">
        <v>88.5</v>
      </c>
      <c r="R130">
        <v>87</v>
      </c>
      <c r="S130">
        <v>86.5</v>
      </c>
      <c r="T130">
        <v>86</v>
      </c>
      <c r="U130">
        <v>85.5</v>
      </c>
      <c r="V130">
        <v>85</v>
      </c>
      <c r="W130">
        <v>84.5</v>
      </c>
    </row>
    <row r="131" spans="1:23" x14ac:dyDescent="0.25">
      <c r="A131" t="s">
        <v>179</v>
      </c>
      <c r="B131">
        <v>80</v>
      </c>
      <c r="C131" t="s">
        <v>54</v>
      </c>
      <c r="D131">
        <v>92</v>
      </c>
      <c r="E131">
        <v>86</v>
      </c>
      <c r="F131">
        <v>73.5</v>
      </c>
      <c r="G131">
        <v>73.5</v>
      </c>
      <c r="H131">
        <v>68</v>
      </c>
      <c r="I131">
        <v>68</v>
      </c>
      <c r="J131">
        <v>56.5</v>
      </c>
      <c r="K131">
        <v>49.994999999999997</v>
      </c>
      <c r="L131">
        <v>49.994999999999997</v>
      </c>
      <c r="M131">
        <v>45.5</v>
      </c>
      <c r="N131">
        <v>40.5</v>
      </c>
      <c r="O131">
        <v>40.5</v>
      </c>
      <c r="P131">
        <v>40.5</v>
      </c>
      <c r="Q131">
        <v>40.5</v>
      </c>
      <c r="R131">
        <v>40.5</v>
      </c>
      <c r="S131">
        <v>40.5</v>
      </c>
      <c r="T131">
        <v>40.5</v>
      </c>
      <c r="U131">
        <v>40.5</v>
      </c>
      <c r="V131">
        <v>40.5</v>
      </c>
      <c r="W131">
        <v>40.5</v>
      </c>
    </row>
    <row r="132" spans="1:23" x14ac:dyDescent="0.25">
      <c r="A132" t="s">
        <v>180</v>
      </c>
      <c r="B132">
        <v>80</v>
      </c>
      <c r="C132" t="s">
        <v>51</v>
      </c>
      <c r="D132">
        <v>104.5</v>
      </c>
      <c r="E132">
        <v>102.5</v>
      </c>
      <c r="F132">
        <v>94</v>
      </c>
      <c r="G132">
        <v>93</v>
      </c>
      <c r="H132">
        <v>90.5</v>
      </c>
      <c r="I132">
        <v>90</v>
      </c>
      <c r="J132">
        <v>89.5</v>
      </c>
      <c r="K132">
        <v>88.5</v>
      </c>
      <c r="L132">
        <v>88.5</v>
      </c>
      <c r="M132">
        <v>87</v>
      </c>
      <c r="N132">
        <v>86.5</v>
      </c>
      <c r="O132">
        <v>86</v>
      </c>
      <c r="P132">
        <v>85.5</v>
      </c>
      <c r="Q132">
        <v>84.5</v>
      </c>
      <c r="R132">
        <v>84</v>
      </c>
      <c r="S132">
        <v>83</v>
      </c>
      <c r="T132">
        <v>82.5</v>
      </c>
      <c r="U132">
        <v>82</v>
      </c>
      <c r="V132">
        <v>81.5</v>
      </c>
      <c r="W132">
        <v>80.5</v>
      </c>
    </row>
    <row r="133" spans="1:23" x14ac:dyDescent="0.25">
      <c r="A133" t="s">
        <v>181</v>
      </c>
      <c r="B133">
        <v>81</v>
      </c>
      <c r="C133" t="s">
        <v>53</v>
      </c>
      <c r="D133">
        <v>119</v>
      </c>
      <c r="E133">
        <v>70.5</v>
      </c>
      <c r="F133">
        <v>63</v>
      </c>
      <c r="G133">
        <v>63</v>
      </c>
      <c r="H133">
        <v>63</v>
      </c>
      <c r="I133">
        <v>63</v>
      </c>
      <c r="J133">
        <v>63</v>
      </c>
      <c r="K133">
        <v>55.5</v>
      </c>
      <c r="L133">
        <v>55.5</v>
      </c>
      <c r="M133">
        <v>55.5</v>
      </c>
      <c r="N133">
        <v>55.5</v>
      </c>
      <c r="O133">
        <v>55.5</v>
      </c>
      <c r="P133">
        <v>55.5</v>
      </c>
      <c r="Q133">
        <v>55.5</v>
      </c>
      <c r="R133">
        <v>49</v>
      </c>
      <c r="S133">
        <v>49</v>
      </c>
      <c r="T133">
        <v>49</v>
      </c>
      <c r="U133">
        <v>49</v>
      </c>
      <c r="V133">
        <v>49</v>
      </c>
      <c r="W133">
        <v>49</v>
      </c>
    </row>
    <row r="134" spans="1:23" x14ac:dyDescent="0.25">
      <c r="A134" t="s">
        <v>182</v>
      </c>
      <c r="B134">
        <v>81</v>
      </c>
      <c r="C134" t="s">
        <v>51</v>
      </c>
      <c r="D134">
        <v>126</v>
      </c>
      <c r="E134">
        <v>99</v>
      </c>
      <c r="F134">
        <v>89</v>
      </c>
      <c r="G134">
        <v>82</v>
      </c>
      <c r="H134">
        <v>78.5</v>
      </c>
      <c r="I134">
        <v>75.5</v>
      </c>
      <c r="J134">
        <v>73</v>
      </c>
      <c r="K134">
        <v>71.5</v>
      </c>
      <c r="L134">
        <v>69.5</v>
      </c>
      <c r="M134">
        <v>68.5</v>
      </c>
      <c r="N134">
        <v>67.5</v>
      </c>
      <c r="O134">
        <v>67</v>
      </c>
      <c r="P134">
        <v>66</v>
      </c>
      <c r="Q134">
        <v>65.5</v>
      </c>
      <c r="R134">
        <v>65</v>
      </c>
      <c r="S134">
        <v>64.5</v>
      </c>
      <c r="T134">
        <v>64</v>
      </c>
      <c r="U134">
        <v>63.5</v>
      </c>
      <c r="V134">
        <v>63</v>
      </c>
      <c r="W134">
        <v>62.5</v>
      </c>
    </row>
    <row r="135" spans="1:23" x14ac:dyDescent="0.25">
      <c r="A135" t="s">
        <v>183</v>
      </c>
      <c r="B135">
        <v>82</v>
      </c>
      <c r="C135" t="s">
        <v>53</v>
      </c>
      <c r="D135">
        <v>119</v>
      </c>
      <c r="E135">
        <v>70.5</v>
      </c>
      <c r="F135">
        <v>63</v>
      </c>
      <c r="G135">
        <v>63</v>
      </c>
      <c r="H135">
        <v>63</v>
      </c>
      <c r="I135">
        <v>63</v>
      </c>
      <c r="J135">
        <v>63</v>
      </c>
      <c r="K135">
        <v>55.5</v>
      </c>
      <c r="L135">
        <v>55.5</v>
      </c>
      <c r="M135">
        <v>55.5</v>
      </c>
      <c r="N135">
        <v>55.5</v>
      </c>
      <c r="O135">
        <v>55.5</v>
      </c>
      <c r="P135">
        <v>55.5</v>
      </c>
      <c r="Q135">
        <v>55.5</v>
      </c>
      <c r="R135">
        <v>49</v>
      </c>
      <c r="S135">
        <v>49</v>
      </c>
      <c r="T135">
        <v>49</v>
      </c>
      <c r="U135">
        <v>49</v>
      </c>
      <c r="V135">
        <v>49</v>
      </c>
      <c r="W135">
        <v>49</v>
      </c>
    </row>
    <row r="136" spans="1:23" x14ac:dyDescent="0.25">
      <c r="A136" t="s">
        <v>184</v>
      </c>
      <c r="B136">
        <v>82</v>
      </c>
      <c r="C136" t="s">
        <v>51</v>
      </c>
      <c r="D136">
        <v>114.5</v>
      </c>
      <c r="E136">
        <v>92</v>
      </c>
      <c r="F136">
        <v>86</v>
      </c>
      <c r="G136">
        <v>80</v>
      </c>
      <c r="H136">
        <v>77.5</v>
      </c>
      <c r="I136">
        <v>74.5</v>
      </c>
      <c r="J136">
        <v>72</v>
      </c>
      <c r="K136">
        <v>70.5</v>
      </c>
      <c r="L136">
        <v>69</v>
      </c>
      <c r="M136">
        <v>68.5</v>
      </c>
      <c r="N136">
        <v>67.5</v>
      </c>
      <c r="O136">
        <v>66.5</v>
      </c>
      <c r="P136">
        <v>66</v>
      </c>
      <c r="Q136">
        <v>65.5</v>
      </c>
      <c r="R136">
        <v>65</v>
      </c>
      <c r="S136">
        <v>64.5</v>
      </c>
      <c r="T136">
        <v>64</v>
      </c>
      <c r="U136">
        <v>63.5</v>
      </c>
      <c r="V136">
        <v>63</v>
      </c>
      <c r="W136">
        <v>62.5</v>
      </c>
    </row>
    <row r="137" spans="1:23" x14ac:dyDescent="0.25">
      <c r="A137" t="s">
        <v>185</v>
      </c>
      <c r="B137">
        <v>83</v>
      </c>
      <c r="C137" t="s">
        <v>53</v>
      </c>
      <c r="D137">
        <v>135</v>
      </c>
      <c r="E137">
        <v>86.5</v>
      </c>
      <c r="F137">
        <v>70.5</v>
      </c>
      <c r="G137">
        <v>70.5</v>
      </c>
      <c r="H137">
        <v>70.5</v>
      </c>
      <c r="I137">
        <v>70.5</v>
      </c>
      <c r="J137">
        <v>70.5</v>
      </c>
      <c r="K137">
        <v>60</v>
      </c>
      <c r="L137">
        <v>60</v>
      </c>
      <c r="M137">
        <v>60</v>
      </c>
      <c r="N137">
        <v>60</v>
      </c>
      <c r="O137">
        <v>60</v>
      </c>
      <c r="P137">
        <v>60</v>
      </c>
      <c r="Q137">
        <v>60</v>
      </c>
      <c r="R137">
        <v>58.5</v>
      </c>
      <c r="S137">
        <v>58.5</v>
      </c>
      <c r="T137">
        <v>58.5</v>
      </c>
      <c r="U137">
        <v>58.5</v>
      </c>
      <c r="V137">
        <v>58.5</v>
      </c>
      <c r="W137">
        <v>58.5</v>
      </c>
    </row>
    <row r="138" spans="1:23" x14ac:dyDescent="0.25">
      <c r="A138" t="s">
        <v>186</v>
      </c>
      <c r="B138">
        <v>83</v>
      </c>
      <c r="C138" t="s">
        <v>51</v>
      </c>
      <c r="D138">
        <v>184.5</v>
      </c>
      <c r="E138">
        <v>134.5</v>
      </c>
      <c r="F138">
        <v>119.5</v>
      </c>
      <c r="G138">
        <v>112.5</v>
      </c>
      <c r="H138">
        <v>106.5</v>
      </c>
      <c r="I138">
        <v>102</v>
      </c>
      <c r="J138">
        <v>99.5</v>
      </c>
      <c r="K138">
        <v>97.5</v>
      </c>
      <c r="L138">
        <v>95.5</v>
      </c>
      <c r="M138">
        <v>94</v>
      </c>
      <c r="N138">
        <v>92.5</v>
      </c>
      <c r="O138">
        <v>91.5</v>
      </c>
      <c r="P138">
        <v>90.5</v>
      </c>
      <c r="Q138">
        <v>89.5</v>
      </c>
      <c r="R138">
        <v>88.5</v>
      </c>
      <c r="S138">
        <v>87.5</v>
      </c>
      <c r="T138">
        <v>86.5</v>
      </c>
      <c r="U138">
        <v>86</v>
      </c>
      <c r="V138">
        <v>85.5</v>
      </c>
      <c r="W138">
        <v>84.5</v>
      </c>
    </row>
    <row r="139" spans="1:23" x14ac:dyDescent="0.25">
      <c r="A139" t="s">
        <v>187</v>
      </c>
      <c r="B139">
        <v>84</v>
      </c>
      <c r="C139" t="s">
        <v>53</v>
      </c>
      <c r="D139">
        <v>113.5</v>
      </c>
      <c r="E139">
        <v>70.5</v>
      </c>
      <c r="F139">
        <v>68.5</v>
      </c>
      <c r="G139">
        <v>68.5</v>
      </c>
      <c r="H139">
        <v>68.5</v>
      </c>
      <c r="I139">
        <v>68.5</v>
      </c>
      <c r="J139">
        <v>68.5</v>
      </c>
      <c r="K139">
        <v>58.5</v>
      </c>
      <c r="L139">
        <v>58.5</v>
      </c>
      <c r="M139">
        <v>58.5</v>
      </c>
      <c r="N139">
        <v>58.5</v>
      </c>
      <c r="O139">
        <v>58.5</v>
      </c>
      <c r="P139">
        <v>58.5</v>
      </c>
      <c r="Q139">
        <v>58.5</v>
      </c>
      <c r="R139">
        <v>55.5</v>
      </c>
      <c r="S139">
        <v>55.5</v>
      </c>
      <c r="T139">
        <v>55.5</v>
      </c>
      <c r="U139">
        <v>55.5</v>
      </c>
      <c r="V139">
        <v>55.5</v>
      </c>
      <c r="W139">
        <v>55.5</v>
      </c>
    </row>
    <row r="140" spans="1:23" x14ac:dyDescent="0.25">
      <c r="A140" t="s">
        <v>188</v>
      </c>
      <c r="B140">
        <v>84</v>
      </c>
      <c r="C140" t="s">
        <v>51</v>
      </c>
      <c r="D140">
        <v>175.5</v>
      </c>
      <c r="E140">
        <v>136</v>
      </c>
      <c r="F140">
        <v>117.5</v>
      </c>
      <c r="G140">
        <v>111.5</v>
      </c>
      <c r="H140">
        <v>107.5</v>
      </c>
      <c r="I140">
        <v>102.5</v>
      </c>
      <c r="J140">
        <v>94</v>
      </c>
      <c r="K140">
        <v>88.5</v>
      </c>
      <c r="L140">
        <v>84</v>
      </c>
      <c r="M140">
        <v>81.5</v>
      </c>
      <c r="N140">
        <v>80.5</v>
      </c>
      <c r="O140">
        <v>79.5</v>
      </c>
      <c r="P140">
        <v>78.5</v>
      </c>
      <c r="Q140">
        <v>77.5</v>
      </c>
      <c r="R140">
        <v>76.5</v>
      </c>
      <c r="S140">
        <v>76</v>
      </c>
      <c r="T140">
        <v>75.5</v>
      </c>
      <c r="U140">
        <v>74.5</v>
      </c>
      <c r="V140">
        <v>74</v>
      </c>
      <c r="W140">
        <v>73.5</v>
      </c>
    </row>
    <row r="141" spans="1:23" x14ac:dyDescent="0.25">
      <c r="A141" t="s">
        <v>189</v>
      </c>
      <c r="B141">
        <v>85</v>
      </c>
      <c r="C141" t="s">
        <v>52</v>
      </c>
      <c r="D141">
        <v>70</v>
      </c>
      <c r="E141">
        <v>65</v>
      </c>
      <c r="F141">
        <v>58</v>
      </c>
      <c r="G141">
        <v>53</v>
      </c>
      <c r="H141">
        <v>53</v>
      </c>
      <c r="I141">
        <v>53</v>
      </c>
      <c r="J141">
        <v>53</v>
      </c>
      <c r="K141">
        <v>53</v>
      </c>
      <c r="L141">
        <v>53</v>
      </c>
      <c r="M141">
        <v>53</v>
      </c>
    </row>
    <row r="142" spans="1:23" x14ac:dyDescent="0.25">
      <c r="A142" t="s">
        <v>190</v>
      </c>
      <c r="B142">
        <v>85</v>
      </c>
      <c r="C142" t="s">
        <v>51</v>
      </c>
      <c r="D142">
        <v>77</v>
      </c>
      <c r="E142">
        <v>71.5</v>
      </c>
      <c r="F142">
        <v>60</v>
      </c>
      <c r="G142">
        <v>56.5</v>
      </c>
      <c r="H142">
        <v>51.5</v>
      </c>
      <c r="I142">
        <v>50</v>
      </c>
      <c r="J142">
        <v>50</v>
      </c>
      <c r="K142">
        <v>48</v>
      </c>
      <c r="L142">
        <v>47</v>
      </c>
      <c r="M142">
        <v>45</v>
      </c>
      <c r="N142">
        <v>44</v>
      </c>
      <c r="O142">
        <v>42.5</v>
      </c>
      <c r="P142">
        <v>42</v>
      </c>
      <c r="Q142">
        <v>41</v>
      </c>
      <c r="R142">
        <v>40.5</v>
      </c>
      <c r="S142">
        <v>40.5</v>
      </c>
      <c r="T142">
        <v>39.5</v>
      </c>
      <c r="U142">
        <v>39</v>
      </c>
      <c r="V142">
        <v>38.5</v>
      </c>
      <c r="W142">
        <v>38</v>
      </c>
    </row>
    <row r="143" spans="1:23" x14ac:dyDescent="0.25">
      <c r="A143" t="s">
        <v>191</v>
      </c>
      <c r="B143">
        <v>86</v>
      </c>
      <c r="C143" t="s">
        <v>52</v>
      </c>
      <c r="D143">
        <v>73</v>
      </c>
      <c r="E143">
        <v>68</v>
      </c>
      <c r="F143">
        <v>58</v>
      </c>
      <c r="G143">
        <v>55</v>
      </c>
      <c r="H143">
        <v>55</v>
      </c>
      <c r="I143">
        <v>55</v>
      </c>
      <c r="J143">
        <v>55</v>
      </c>
      <c r="K143">
        <v>55</v>
      </c>
      <c r="L143">
        <v>55</v>
      </c>
      <c r="M143">
        <v>55</v>
      </c>
    </row>
    <row r="144" spans="1:23" x14ac:dyDescent="0.25">
      <c r="A144" t="s">
        <v>192</v>
      </c>
      <c r="B144">
        <v>86</v>
      </c>
      <c r="C144" t="s">
        <v>51</v>
      </c>
      <c r="D144">
        <v>81</v>
      </c>
      <c r="E144">
        <v>75</v>
      </c>
      <c r="F144">
        <v>63</v>
      </c>
      <c r="G144">
        <v>59</v>
      </c>
      <c r="H144">
        <v>53.5</v>
      </c>
      <c r="I144">
        <v>52</v>
      </c>
      <c r="J144">
        <v>52</v>
      </c>
      <c r="K144">
        <v>50</v>
      </c>
      <c r="L144">
        <v>48</v>
      </c>
      <c r="M144">
        <v>46.5</v>
      </c>
      <c r="N144">
        <v>45.5</v>
      </c>
      <c r="O144">
        <v>44</v>
      </c>
      <c r="P144">
        <v>43.5</v>
      </c>
      <c r="Q144">
        <v>42.5</v>
      </c>
      <c r="R144">
        <v>42</v>
      </c>
      <c r="S144">
        <v>41.5</v>
      </c>
      <c r="T144">
        <v>41</v>
      </c>
      <c r="U144">
        <v>40.5</v>
      </c>
      <c r="V144">
        <v>40</v>
      </c>
      <c r="W144">
        <v>40</v>
      </c>
    </row>
    <row r="145" spans="1:23" x14ac:dyDescent="0.25">
      <c r="A145" t="s">
        <v>193</v>
      </c>
      <c r="B145">
        <v>87</v>
      </c>
      <c r="C145" t="s">
        <v>51</v>
      </c>
      <c r="D145">
        <v>118.5</v>
      </c>
      <c r="E145">
        <v>104.5</v>
      </c>
      <c r="F145">
        <v>96</v>
      </c>
      <c r="G145">
        <v>91</v>
      </c>
      <c r="H145">
        <v>87.5</v>
      </c>
      <c r="I145">
        <v>85</v>
      </c>
      <c r="J145">
        <v>83</v>
      </c>
      <c r="K145">
        <v>81</v>
      </c>
      <c r="L145">
        <v>79.5</v>
      </c>
      <c r="M145">
        <v>78.5</v>
      </c>
      <c r="N145">
        <v>77.5</v>
      </c>
      <c r="O145">
        <v>76.5</v>
      </c>
      <c r="P145">
        <v>76</v>
      </c>
      <c r="Q145">
        <v>75.5</v>
      </c>
      <c r="R145">
        <v>75</v>
      </c>
      <c r="S145">
        <v>74.5</v>
      </c>
      <c r="T145">
        <v>74</v>
      </c>
      <c r="U145">
        <v>73.5</v>
      </c>
      <c r="V145">
        <v>73</v>
      </c>
      <c r="W145">
        <v>73</v>
      </c>
    </row>
    <row r="146" spans="1:23" x14ac:dyDescent="0.25">
      <c r="A146" t="s">
        <v>194</v>
      </c>
      <c r="B146">
        <v>88</v>
      </c>
      <c r="C146" t="s">
        <v>51</v>
      </c>
      <c r="D146">
        <v>128.5</v>
      </c>
      <c r="E146">
        <v>108</v>
      </c>
      <c r="F146">
        <v>101.5</v>
      </c>
      <c r="G146">
        <v>98</v>
      </c>
      <c r="H146">
        <v>94.5</v>
      </c>
      <c r="I146">
        <v>92.5</v>
      </c>
      <c r="J146">
        <v>90</v>
      </c>
      <c r="K146">
        <v>87.5</v>
      </c>
      <c r="L146">
        <v>86.5</v>
      </c>
      <c r="M146">
        <v>85.5</v>
      </c>
      <c r="N146">
        <v>84.5</v>
      </c>
      <c r="O146">
        <v>84.5</v>
      </c>
      <c r="P146">
        <v>84</v>
      </c>
      <c r="Q146">
        <v>83.5</v>
      </c>
      <c r="R146">
        <v>83</v>
      </c>
      <c r="S146">
        <v>83</v>
      </c>
      <c r="T146">
        <v>82.5</v>
      </c>
      <c r="U146">
        <v>81.5</v>
      </c>
      <c r="V146">
        <v>81.5</v>
      </c>
      <c r="W146">
        <v>81.5</v>
      </c>
    </row>
    <row r="147" spans="1:23" x14ac:dyDescent="0.25">
      <c r="A147" t="s">
        <v>195</v>
      </c>
      <c r="B147">
        <v>89</v>
      </c>
      <c r="C147" t="s">
        <v>54</v>
      </c>
      <c r="D147">
        <v>92</v>
      </c>
      <c r="E147">
        <v>86</v>
      </c>
      <c r="F147">
        <v>73.5</v>
      </c>
      <c r="G147">
        <v>73.5</v>
      </c>
      <c r="H147">
        <v>68</v>
      </c>
      <c r="I147">
        <v>68</v>
      </c>
      <c r="J147">
        <v>56.5</v>
      </c>
      <c r="K147">
        <v>49.994999999999997</v>
      </c>
      <c r="L147">
        <v>49.994999999999997</v>
      </c>
      <c r="M147">
        <v>45.5</v>
      </c>
      <c r="N147">
        <v>40.5</v>
      </c>
      <c r="O147">
        <v>40.5</v>
      </c>
      <c r="P147">
        <v>40.5</v>
      </c>
      <c r="Q147">
        <v>40.5</v>
      </c>
      <c r="R147">
        <v>40.5</v>
      </c>
      <c r="S147">
        <v>40.5</v>
      </c>
      <c r="T147">
        <v>40.5</v>
      </c>
      <c r="U147">
        <v>40.5</v>
      </c>
      <c r="V147">
        <v>40.5</v>
      </c>
      <c r="W147">
        <v>40.5</v>
      </c>
    </row>
    <row r="148" spans="1:23" x14ac:dyDescent="0.25">
      <c r="A148" t="s">
        <v>196</v>
      </c>
      <c r="B148">
        <v>89</v>
      </c>
      <c r="C148" t="s">
        <v>51</v>
      </c>
      <c r="D148">
        <v>109.5</v>
      </c>
      <c r="E148">
        <v>88</v>
      </c>
      <c r="F148">
        <v>82</v>
      </c>
      <c r="G148">
        <v>73.5</v>
      </c>
      <c r="H148">
        <v>70.5</v>
      </c>
      <c r="I148">
        <v>68.5</v>
      </c>
      <c r="J148">
        <v>66.5</v>
      </c>
      <c r="K148">
        <v>64.5</v>
      </c>
      <c r="L148">
        <v>63.5</v>
      </c>
      <c r="M148">
        <v>62.5</v>
      </c>
      <c r="N148">
        <v>61.5</v>
      </c>
      <c r="O148">
        <v>61.5</v>
      </c>
      <c r="P148">
        <v>61</v>
      </c>
      <c r="Q148">
        <v>60.5</v>
      </c>
      <c r="R148">
        <v>60.5</v>
      </c>
      <c r="S148">
        <v>60</v>
      </c>
      <c r="T148">
        <v>59.5</v>
      </c>
      <c r="U148">
        <v>59.5</v>
      </c>
      <c r="V148">
        <v>59.5</v>
      </c>
      <c r="W148">
        <v>59.5</v>
      </c>
    </row>
    <row r="149" spans="1:23" x14ac:dyDescent="0.25">
      <c r="A149" t="s">
        <v>197</v>
      </c>
      <c r="B149">
        <v>8</v>
      </c>
      <c r="C149" t="s">
        <v>51</v>
      </c>
      <c r="D149">
        <v>120</v>
      </c>
      <c r="E149">
        <v>93.5</v>
      </c>
      <c r="F149">
        <v>85</v>
      </c>
      <c r="G149">
        <v>79</v>
      </c>
      <c r="H149">
        <v>75.5</v>
      </c>
      <c r="I149">
        <v>73.5</v>
      </c>
      <c r="J149">
        <v>70.5</v>
      </c>
      <c r="K149">
        <v>68.5</v>
      </c>
      <c r="L149">
        <v>67.5</v>
      </c>
      <c r="M149">
        <v>66.5</v>
      </c>
      <c r="N149">
        <v>65.5</v>
      </c>
      <c r="O149">
        <v>65.5</v>
      </c>
      <c r="P149">
        <v>65</v>
      </c>
      <c r="Q149">
        <v>64.5</v>
      </c>
      <c r="R149">
        <v>64</v>
      </c>
      <c r="S149">
        <v>64</v>
      </c>
      <c r="T149">
        <v>63.5</v>
      </c>
      <c r="U149">
        <v>63</v>
      </c>
      <c r="V149">
        <v>62.5</v>
      </c>
      <c r="W149">
        <v>62.5</v>
      </c>
    </row>
    <row r="150" spans="1:23" x14ac:dyDescent="0.25">
      <c r="A150" t="s">
        <v>198</v>
      </c>
      <c r="B150">
        <v>90</v>
      </c>
      <c r="C150" t="s">
        <v>51</v>
      </c>
      <c r="D150">
        <v>137.5</v>
      </c>
      <c r="E150">
        <v>113.5</v>
      </c>
      <c r="F150">
        <v>106.5</v>
      </c>
      <c r="G150">
        <v>96.5</v>
      </c>
      <c r="H150">
        <v>93.5</v>
      </c>
      <c r="I150">
        <v>91.5</v>
      </c>
      <c r="J150">
        <v>89.5</v>
      </c>
      <c r="K150">
        <v>87</v>
      </c>
      <c r="L150">
        <v>86</v>
      </c>
      <c r="M150">
        <v>84.5</v>
      </c>
      <c r="N150">
        <v>84</v>
      </c>
      <c r="O150">
        <v>84</v>
      </c>
      <c r="P150">
        <v>83.5</v>
      </c>
      <c r="Q150">
        <v>83</v>
      </c>
      <c r="R150">
        <v>83</v>
      </c>
      <c r="S150">
        <v>82.5</v>
      </c>
      <c r="T150">
        <v>82.5</v>
      </c>
      <c r="U150">
        <v>81.5</v>
      </c>
      <c r="V150">
        <v>81.5</v>
      </c>
      <c r="W150">
        <v>81</v>
      </c>
    </row>
    <row r="151" spans="1:23" x14ac:dyDescent="0.25">
      <c r="A151" t="s">
        <v>199</v>
      </c>
      <c r="B151">
        <v>91</v>
      </c>
      <c r="C151" t="s">
        <v>54</v>
      </c>
      <c r="D151">
        <v>79.5</v>
      </c>
      <c r="E151">
        <v>70</v>
      </c>
      <c r="F151">
        <v>65</v>
      </c>
      <c r="G151">
        <v>59.5</v>
      </c>
      <c r="H151">
        <v>56</v>
      </c>
      <c r="I151">
        <v>53</v>
      </c>
      <c r="J151">
        <v>46.5</v>
      </c>
      <c r="K151">
        <v>45.5</v>
      </c>
      <c r="L151">
        <v>44</v>
      </c>
      <c r="M151">
        <v>44</v>
      </c>
      <c r="N151">
        <v>39.5</v>
      </c>
      <c r="O151">
        <v>39.5</v>
      </c>
      <c r="P151">
        <v>39.5</v>
      </c>
      <c r="Q151">
        <v>39.5</v>
      </c>
      <c r="R151">
        <v>39.5</v>
      </c>
      <c r="S151">
        <v>39.5</v>
      </c>
      <c r="T151">
        <v>39.5</v>
      </c>
      <c r="U151">
        <v>39.5</v>
      </c>
      <c r="V151">
        <v>39.5</v>
      </c>
      <c r="W151">
        <v>39.5</v>
      </c>
    </row>
    <row r="152" spans="1:23" x14ac:dyDescent="0.25">
      <c r="A152" t="s">
        <v>200</v>
      </c>
      <c r="B152">
        <v>91</v>
      </c>
      <c r="C152" t="s">
        <v>51</v>
      </c>
      <c r="D152">
        <v>87</v>
      </c>
      <c r="E152">
        <v>74</v>
      </c>
      <c r="F152">
        <v>67</v>
      </c>
      <c r="G152">
        <v>64.5</v>
      </c>
      <c r="H152">
        <v>62.5</v>
      </c>
      <c r="I152">
        <v>61</v>
      </c>
      <c r="J152">
        <v>59.5</v>
      </c>
      <c r="K152">
        <v>58.5</v>
      </c>
      <c r="L152">
        <v>58</v>
      </c>
      <c r="M152">
        <v>57.5</v>
      </c>
      <c r="N152">
        <v>56.5</v>
      </c>
      <c r="O152">
        <v>56</v>
      </c>
      <c r="P152">
        <v>55.5</v>
      </c>
      <c r="Q152">
        <v>54.5</v>
      </c>
      <c r="R152">
        <v>54</v>
      </c>
      <c r="S152">
        <v>53.5</v>
      </c>
      <c r="T152">
        <v>53</v>
      </c>
      <c r="U152">
        <v>52.5</v>
      </c>
      <c r="V152">
        <v>52</v>
      </c>
      <c r="W152">
        <v>51.5</v>
      </c>
    </row>
    <row r="153" spans="1:23" x14ac:dyDescent="0.25">
      <c r="A153" t="s">
        <v>201</v>
      </c>
      <c r="B153">
        <v>92</v>
      </c>
      <c r="C153" t="s">
        <v>54</v>
      </c>
      <c r="D153">
        <v>79.5</v>
      </c>
      <c r="E153">
        <v>70</v>
      </c>
      <c r="F153">
        <v>65</v>
      </c>
      <c r="G153">
        <v>59.5</v>
      </c>
      <c r="H153">
        <v>56</v>
      </c>
      <c r="I153">
        <v>53</v>
      </c>
      <c r="J153">
        <v>46.5</v>
      </c>
      <c r="K153">
        <v>45.5</v>
      </c>
      <c r="L153">
        <v>44</v>
      </c>
      <c r="M153">
        <v>44</v>
      </c>
      <c r="N153">
        <v>39.5</v>
      </c>
      <c r="O153">
        <v>39.5</v>
      </c>
      <c r="P153">
        <v>39.5</v>
      </c>
      <c r="Q153">
        <v>39.5</v>
      </c>
      <c r="R153">
        <v>39.5</v>
      </c>
      <c r="S153">
        <v>39.5</v>
      </c>
      <c r="T153">
        <v>39.5</v>
      </c>
      <c r="U153">
        <v>39.5</v>
      </c>
      <c r="V153">
        <v>39.5</v>
      </c>
      <c r="W153">
        <v>39.5</v>
      </c>
    </row>
    <row r="154" spans="1:23" x14ac:dyDescent="0.25">
      <c r="A154" t="s">
        <v>202</v>
      </c>
      <c r="B154">
        <v>92</v>
      </c>
      <c r="C154" t="s">
        <v>51</v>
      </c>
      <c r="D154">
        <v>87</v>
      </c>
      <c r="E154">
        <v>74</v>
      </c>
      <c r="F154">
        <v>67</v>
      </c>
      <c r="G154">
        <v>64.5</v>
      </c>
      <c r="H154">
        <v>62.5</v>
      </c>
      <c r="I154">
        <v>61</v>
      </c>
      <c r="J154">
        <v>59.5</v>
      </c>
      <c r="K154">
        <v>58.5</v>
      </c>
      <c r="L154">
        <v>58</v>
      </c>
      <c r="M154">
        <v>57.5</v>
      </c>
      <c r="N154">
        <v>56.5</v>
      </c>
      <c r="O154">
        <v>56</v>
      </c>
      <c r="P154">
        <v>55.5</v>
      </c>
      <c r="Q154">
        <v>54.5</v>
      </c>
      <c r="R154">
        <v>54</v>
      </c>
      <c r="S154">
        <v>53.5</v>
      </c>
      <c r="T154">
        <v>53</v>
      </c>
      <c r="U154">
        <v>52.5</v>
      </c>
      <c r="V154">
        <v>52</v>
      </c>
      <c r="W154">
        <v>51.5</v>
      </c>
    </row>
    <row r="155" spans="1:23" x14ac:dyDescent="0.25">
      <c r="A155" t="s">
        <v>203</v>
      </c>
      <c r="B155">
        <v>93</v>
      </c>
      <c r="C155" t="s">
        <v>54</v>
      </c>
      <c r="D155">
        <v>79.5</v>
      </c>
      <c r="E155">
        <v>70</v>
      </c>
      <c r="F155">
        <v>65</v>
      </c>
      <c r="G155">
        <v>59.5</v>
      </c>
      <c r="H155">
        <v>56</v>
      </c>
      <c r="I155">
        <v>53</v>
      </c>
      <c r="J155">
        <v>46.5</v>
      </c>
      <c r="K155">
        <v>45.5</v>
      </c>
      <c r="L155">
        <v>44</v>
      </c>
      <c r="M155">
        <v>44</v>
      </c>
      <c r="N155">
        <v>39.5</v>
      </c>
      <c r="O155">
        <v>39.5</v>
      </c>
      <c r="P155">
        <v>39.5</v>
      </c>
      <c r="Q155">
        <v>39.5</v>
      </c>
      <c r="R155">
        <v>39.5</v>
      </c>
      <c r="S155">
        <v>39.5</v>
      </c>
      <c r="T155">
        <v>39.5</v>
      </c>
      <c r="U155">
        <v>39.5</v>
      </c>
      <c r="V155">
        <v>39.5</v>
      </c>
      <c r="W155">
        <v>39.5</v>
      </c>
    </row>
    <row r="156" spans="1:23" x14ac:dyDescent="0.25">
      <c r="A156" t="s">
        <v>204</v>
      </c>
      <c r="B156">
        <v>93</v>
      </c>
      <c r="C156" t="s">
        <v>51</v>
      </c>
      <c r="D156">
        <v>87</v>
      </c>
      <c r="E156">
        <v>74</v>
      </c>
      <c r="F156">
        <v>67</v>
      </c>
      <c r="G156">
        <v>64.5</v>
      </c>
      <c r="H156">
        <v>62.5</v>
      </c>
      <c r="I156">
        <v>61</v>
      </c>
      <c r="J156">
        <v>59.5</v>
      </c>
      <c r="K156">
        <v>58.5</v>
      </c>
      <c r="L156">
        <v>58</v>
      </c>
      <c r="M156">
        <v>57.5</v>
      </c>
      <c r="N156">
        <v>56.5</v>
      </c>
      <c r="O156">
        <v>56</v>
      </c>
      <c r="P156">
        <v>55.5</v>
      </c>
      <c r="Q156">
        <v>54.5</v>
      </c>
      <c r="R156">
        <v>54</v>
      </c>
      <c r="S156">
        <v>53.5</v>
      </c>
      <c r="T156">
        <v>53</v>
      </c>
      <c r="U156">
        <v>52.5</v>
      </c>
      <c r="V156">
        <v>52</v>
      </c>
      <c r="W156">
        <v>51.5</v>
      </c>
    </row>
    <row r="157" spans="1:23" x14ac:dyDescent="0.25">
      <c r="A157" t="s">
        <v>205</v>
      </c>
      <c r="B157">
        <v>94</v>
      </c>
      <c r="C157" t="s">
        <v>54</v>
      </c>
      <c r="D157">
        <v>79.5</v>
      </c>
      <c r="E157">
        <v>70</v>
      </c>
      <c r="F157">
        <v>65</v>
      </c>
      <c r="G157">
        <v>59.5</v>
      </c>
      <c r="H157">
        <v>56</v>
      </c>
      <c r="I157">
        <v>53</v>
      </c>
      <c r="J157">
        <v>46.5</v>
      </c>
      <c r="K157">
        <v>45.5</v>
      </c>
      <c r="L157">
        <v>44</v>
      </c>
      <c r="M157">
        <v>44</v>
      </c>
      <c r="N157">
        <v>39.5</v>
      </c>
      <c r="O157">
        <v>39.5</v>
      </c>
      <c r="P157">
        <v>39.5</v>
      </c>
      <c r="Q157">
        <v>39.5</v>
      </c>
      <c r="R157">
        <v>39.5</v>
      </c>
      <c r="S157">
        <v>39.5</v>
      </c>
      <c r="T157">
        <v>39.5</v>
      </c>
      <c r="U157">
        <v>39.5</v>
      </c>
      <c r="V157">
        <v>39.5</v>
      </c>
      <c r="W157">
        <v>39.5</v>
      </c>
    </row>
    <row r="158" spans="1:23" x14ac:dyDescent="0.25">
      <c r="A158" t="s">
        <v>206</v>
      </c>
      <c r="B158">
        <v>94</v>
      </c>
      <c r="C158" t="s">
        <v>51</v>
      </c>
      <c r="D158">
        <v>87</v>
      </c>
      <c r="E158">
        <v>74</v>
      </c>
      <c r="F158">
        <v>67</v>
      </c>
      <c r="G158">
        <v>64.5</v>
      </c>
      <c r="H158">
        <v>62.5</v>
      </c>
      <c r="I158">
        <v>61</v>
      </c>
      <c r="J158">
        <v>59.5</v>
      </c>
      <c r="K158">
        <v>58.5</v>
      </c>
      <c r="L158">
        <v>58</v>
      </c>
      <c r="M158">
        <v>57.5</v>
      </c>
      <c r="N158">
        <v>56.5</v>
      </c>
      <c r="O158">
        <v>56</v>
      </c>
      <c r="P158">
        <v>55.5</v>
      </c>
      <c r="Q158">
        <v>54.5</v>
      </c>
      <c r="R158">
        <v>54</v>
      </c>
      <c r="S158">
        <v>53.5</v>
      </c>
      <c r="T158">
        <v>53</v>
      </c>
      <c r="U158">
        <v>52.5</v>
      </c>
      <c r="V158">
        <v>52</v>
      </c>
      <c r="W158">
        <v>51.5</v>
      </c>
    </row>
    <row r="159" spans="1:23" x14ac:dyDescent="0.25">
      <c r="A159" t="s">
        <v>207</v>
      </c>
      <c r="B159">
        <v>95</v>
      </c>
      <c r="C159" t="s">
        <v>54</v>
      </c>
      <c r="D159">
        <v>79.5</v>
      </c>
      <c r="E159">
        <v>70</v>
      </c>
      <c r="F159">
        <v>65</v>
      </c>
      <c r="G159">
        <v>59.5</v>
      </c>
      <c r="H159">
        <v>56</v>
      </c>
      <c r="I159">
        <v>53</v>
      </c>
      <c r="J159">
        <v>46.5</v>
      </c>
      <c r="K159">
        <v>45.5</v>
      </c>
      <c r="L159">
        <v>44</v>
      </c>
      <c r="M159">
        <v>44</v>
      </c>
      <c r="N159">
        <v>39.5</v>
      </c>
      <c r="O159">
        <v>39.5</v>
      </c>
      <c r="P159">
        <v>39.5</v>
      </c>
      <c r="Q159">
        <v>39.5</v>
      </c>
      <c r="R159">
        <v>39.5</v>
      </c>
      <c r="S159">
        <v>39.5</v>
      </c>
      <c r="T159">
        <v>39.5</v>
      </c>
      <c r="U159">
        <v>39.5</v>
      </c>
      <c r="V159">
        <v>39.5</v>
      </c>
      <c r="W159">
        <v>39.5</v>
      </c>
    </row>
    <row r="160" spans="1:23" x14ac:dyDescent="0.25">
      <c r="A160" t="s">
        <v>208</v>
      </c>
      <c r="B160">
        <v>95</v>
      </c>
      <c r="C160" t="s">
        <v>51</v>
      </c>
      <c r="D160">
        <v>87</v>
      </c>
      <c r="E160">
        <v>74</v>
      </c>
      <c r="F160">
        <v>67</v>
      </c>
      <c r="G160">
        <v>64.5</v>
      </c>
      <c r="H160">
        <v>62.5</v>
      </c>
      <c r="I160">
        <v>61</v>
      </c>
      <c r="J160">
        <v>59.5</v>
      </c>
      <c r="K160">
        <v>58.5</v>
      </c>
      <c r="L160">
        <v>58</v>
      </c>
      <c r="M160">
        <v>57.5</v>
      </c>
      <c r="N160">
        <v>56.5</v>
      </c>
      <c r="O160">
        <v>56</v>
      </c>
      <c r="P160">
        <v>55.5</v>
      </c>
      <c r="Q160">
        <v>54.5</v>
      </c>
      <c r="R160">
        <v>54</v>
      </c>
      <c r="S160">
        <v>53.5</v>
      </c>
      <c r="T160">
        <v>53</v>
      </c>
      <c r="U160">
        <v>52.5</v>
      </c>
      <c r="V160">
        <v>52</v>
      </c>
      <c r="W160">
        <v>51.5</v>
      </c>
    </row>
    <row r="161" spans="1:23" x14ac:dyDescent="0.25">
      <c r="A161" t="s">
        <v>209</v>
      </c>
      <c r="B161">
        <v>97</v>
      </c>
      <c r="C161" t="s">
        <v>52</v>
      </c>
      <c r="D161">
        <v>98</v>
      </c>
      <c r="E161">
        <v>93</v>
      </c>
      <c r="F161">
        <v>88</v>
      </c>
      <c r="G161">
        <v>83</v>
      </c>
      <c r="H161">
        <v>83</v>
      </c>
      <c r="I161">
        <v>83</v>
      </c>
      <c r="J161">
        <v>83</v>
      </c>
      <c r="K161">
        <v>83</v>
      </c>
      <c r="L161">
        <v>83</v>
      </c>
      <c r="M161">
        <v>83</v>
      </c>
    </row>
    <row r="162" spans="1:23" x14ac:dyDescent="0.25">
      <c r="A162" t="s">
        <v>210</v>
      </c>
      <c r="B162">
        <v>9</v>
      </c>
      <c r="C162" t="s">
        <v>51</v>
      </c>
      <c r="D162">
        <v>141.5</v>
      </c>
      <c r="E162">
        <v>112.5</v>
      </c>
      <c r="F162">
        <v>100.5</v>
      </c>
      <c r="G162">
        <v>93.5</v>
      </c>
      <c r="H162">
        <v>90</v>
      </c>
      <c r="I162">
        <v>86</v>
      </c>
      <c r="J162">
        <v>92.5</v>
      </c>
      <c r="K162">
        <v>90</v>
      </c>
      <c r="L162">
        <v>88</v>
      </c>
      <c r="M162">
        <v>86.5</v>
      </c>
      <c r="N162">
        <v>85.5</v>
      </c>
      <c r="O162">
        <v>84.5</v>
      </c>
      <c r="P162">
        <v>83.5</v>
      </c>
      <c r="Q162">
        <v>83</v>
      </c>
      <c r="R162">
        <v>82</v>
      </c>
      <c r="S162">
        <v>81.5</v>
      </c>
      <c r="T162">
        <v>80.5</v>
      </c>
      <c r="U162">
        <v>79.5</v>
      </c>
      <c r="V162">
        <v>79</v>
      </c>
      <c r="W162">
        <v>78.5</v>
      </c>
    </row>
    <row r="163" spans="1:23" x14ac:dyDescent="0.25">
      <c r="A163" t="s">
        <v>211</v>
      </c>
      <c r="B163" t="s">
        <v>41</v>
      </c>
      <c r="C163" t="s">
        <v>54</v>
      </c>
      <c r="D163">
        <v>86</v>
      </c>
      <c r="E163">
        <v>70</v>
      </c>
      <c r="F163">
        <v>65</v>
      </c>
      <c r="G163">
        <v>60</v>
      </c>
      <c r="H163">
        <v>56</v>
      </c>
      <c r="I163">
        <v>53</v>
      </c>
      <c r="J163">
        <v>47.5</v>
      </c>
      <c r="K163">
        <v>46.5</v>
      </c>
      <c r="L163">
        <v>44</v>
      </c>
      <c r="M163">
        <v>44</v>
      </c>
      <c r="N163">
        <v>40.5</v>
      </c>
      <c r="O163">
        <v>40.5</v>
      </c>
      <c r="P163">
        <v>40.5</v>
      </c>
      <c r="Q163">
        <v>40.5</v>
      </c>
      <c r="R163">
        <v>40.5</v>
      </c>
      <c r="S163">
        <v>40.5</v>
      </c>
      <c r="T163">
        <v>40.5</v>
      </c>
      <c r="U163">
        <v>40.5</v>
      </c>
      <c r="V163">
        <v>40.5</v>
      </c>
      <c r="W163">
        <v>40.5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3A8DC-14EE-4F9E-9C56-8600F2ACC1CF}">
  <dimension ref="A1:J13"/>
  <sheetViews>
    <sheetView workbookViewId="0">
      <selection activeCell="B2" sqref="B2:B13"/>
    </sheetView>
  </sheetViews>
  <sheetFormatPr baseColWidth="10" defaultRowHeight="15" x14ac:dyDescent="0.25"/>
  <cols>
    <col min="1" max="2" width="17.85546875" style="2" customWidth="1"/>
    <col min="3" max="3" width="17.85546875" customWidth="1"/>
    <col min="4" max="5" width="17.85546875" style="2" customWidth="1"/>
    <col min="6" max="10" width="17.85546875" customWidth="1"/>
  </cols>
  <sheetData>
    <row r="1" spans="1:10" s="3" customFormat="1" x14ac:dyDescent="0.25">
      <c r="A1" t="s">
        <v>14</v>
      </c>
      <c r="B1" s="2" t="s">
        <v>15</v>
      </c>
      <c r="C1" t="s">
        <v>16</v>
      </c>
      <c r="D1" t="s">
        <v>17</v>
      </c>
      <c r="E1" t="s">
        <v>1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</row>
    <row r="2" spans="1:10" s="3" customFormat="1" x14ac:dyDescent="0.25">
      <c r="A2">
        <v>1</v>
      </c>
      <c r="B2" s="5"/>
      <c r="C2" s="5" t="s">
        <v>212</v>
      </c>
      <c r="D2"/>
      <c r="E2">
        <v>27</v>
      </c>
      <c r="F2" t="s">
        <v>25</v>
      </c>
      <c r="G2"/>
      <c r="H2"/>
      <c r="I2"/>
      <c r="J2"/>
    </row>
    <row r="3" spans="1:10" s="3" customFormat="1" x14ac:dyDescent="0.25">
      <c r="A3">
        <v>2</v>
      </c>
      <c r="B3" s="5"/>
      <c r="C3" s="5" t="s">
        <v>213</v>
      </c>
      <c r="D3"/>
      <c r="E3">
        <v>77</v>
      </c>
      <c r="F3" t="s">
        <v>26</v>
      </c>
      <c r="G3"/>
      <c r="H3"/>
      <c r="I3"/>
      <c r="J3"/>
    </row>
    <row r="4" spans="1:10" s="3" customFormat="1" x14ac:dyDescent="0.25">
      <c r="A4">
        <v>3</v>
      </c>
      <c r="B4" s="5"/>
      <c r="C4" s="5" t="s">
        <v>214</v>
      </c>
      <c r="D4"/>
      <c r="E4">
        <v>37</v>
      </c>
      <c r="F4" t="s">
        <v>28</v>
      </c>
      <c r="G4"/>
      <c r="H4"/>
      <c r="I4"/>
      <c r="J4"/>
    </row>
    <row r="5" spans="1:10" x14ac:dyDescent="0.25">
      <c r="A5">
        <v>4</v>
      </c>
      <c r="B5" s="4"/>
      <c r="C5" s="4" t="s">
        <v>215</v>
      </c>
      <c r="D5"/>
      <c r="E5">
        <v>44</v>
      </c>
      <c r="F5" t="s">
        <v>29</v>
      </c>
    </row>
    <row r="6" spans="1:10" x14ac:dyDescent="0.25">
      <c r="A6">
        <v>5</v>
      </c>
      <c r="B6" s="4"/>
      <c r="C6" s="4" t="s">
        <v>216</v>
      </c>
      <c r="D6"/>
      <c r="E6">
        <v>62</v>
      </c>
      <c r="F6" t="s">
        <v>30</v>
      </c>
    </row>
    <row r="7" spans="1:10" x14ac:dyDescent="0.25">
      <c r="A7">
        <v>6</v>
      </c>
      <c r="B7" s="5"/>
      <c r="C7" s="5" t="s">
        <v>217</v>
      </c>
      <c r="D7"/>
      <c r="E7">
        <v>60</v>
      </c>
      <c r="F7" t="s">
        <v>31</v>
      </c>
    </row>
    <row r="8" spans="1:10" x14ac:dyDescent="0.25">
      <c r="A8">
        <v>7</v>
      </c>
      <c r="B8" s="5"/>
      <c r="C8" s="5" t="s">
        <v>218</v>
      </c>
      <c r="D8"/>
      <c r="E8">
        <v>76</v>
      </c>
      <c r="F8" t="s">
        <v>32</v>
      </c>
    </row>
    <row r="9" spans="1:10" x14ac:dyDescent="0.25">
      <c r="A9">
        <v>8</v>
      </c>
      <c r="B9" s="5"/>
      <c r="C9" s="5" t="s">
        <v>219</v>
      </c>
      <c r="D9"/>
      <c r="E9">
        <v>49</v>
      </c>
      <c r="F9" t="s">
        <v>33</v>
      </c>
    </row>
    <row r="10" spans="1:10" x14ac:dyDescent="0.25">
      <c r="A10">
        <v>9</v>
      </c>
      <c r="B10" s="5"/>
      <c r="C10" s="5" t="s">
        <v>220</v>
      </c>
      <c r="D10"/>
      <c r="E10">
        <v>35</v>
      </c>
      <c r="F10" t="s">
        <v>34</v>
      </c>
    </row>
    <row r="11" spans="1:10" x14ac:dyDescent="0.25">
      <c r="A11">
        <v>10</v>
      </c>
      <c r="B11" s="5"/>
      <c r="C11" s="5" t="s">
        <v>221</v>
      </c>
      <c r="D11"/>
      <c r="E11">
        <v>72</v>
      </c>
      <c r="F11" t="s">
        <v>23</v>
      </c>
    </row>
    <row r="12" spans="1:10" x14ac:dyDescent="0.25">
      <c r="A12">
        <v>11</v>
      </c>
      <c r="B12" s="4"/>
      <c r="C12" s="4" t="s">
        <v>222</v>
      </c>
      <c r="D12"/>
      <c r="E12">
        <v>3</v>
      </c>
      <c r="F12" t="s">
        <v>24</v>
      </c>
    </row>
    <row r="13" spans="1:10" x14ac:dyDescent="0.25">
      <c r="A13">
        <v>12</v>
      </c>
      <c r="B13" s="5"/>
      <c r="C13" s="5" t="s">
        <v>223</v>
      </c>
      <c r="D13"/>
      <c r="E13">
        <v>27</v>
      </c>
      <c r="F13" t="s">
        <v>27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9500A-A997-41B1-BFE1-97F8D63B26C3}">
  <dimension ref="A1:A4"/>
  <sheetViews>
    <sheetView workbookViewId="0">
      <selection activeCell="E17" sqref="E17"/>
    </sheetView>
  </sheetViews>
  <sheetFormatPr baseColWidth="10" defaultRowHeight="15" x14ac:dyDescent="0.25"/>
  <sheetData>
    <row r="1" spans="1:1" x14ac:dyDescent="0.25">
      <c r="A1" t="s">
        <v>52</v>
      </c>
    </row>
    <row r="2" spans="1:1" x14ac:dyDescent="0.25">
      <c r="A2" t="s">
        <v>54</v>
      </c>
    </row>
    <row r="3" spans="1:1" x14ac:dyDescent="0.25">
      <c r="A3" t="s">
        <v>53</v>
      </c>
    </row>
    <row r="4" spans="1:1" x14ac:dyDescent="0.25">
      <c r="A4" t="s">
        <v>51</v>
      </c>
    </row>
  </sheetData>
  <sortState xmlns:xlrd2="http://schemas.microsoft.com/office/spreadsheetml/2017/richdata2" ref="A1:A4">
    <sortCondition ref="A1:A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Suivi coût</vt:lpstr>
      <vt:lpstr>Rolls 2021</vt:lpstr>
      <vt:lpstr>Tarif 2021</vt:lpstr>
      <vt:lpstr>Base clients</vt:lpstr>
      <vt:lpstr>Liste déroulante</vt:lpstr>
      <vt:lpstr>TRANSPORTEUR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Commercial02 C02. SAMSON</dc:creator>
  <cp:lastModifiedBy>Commercial02 C02. SAMSON</cp:lastModifiedBy>
  <dcterms:created xsi:type="dcterms:W3CDTF">2021-01-29T07:41:41Z</dcterms:created>
  <dcterms:modified xsi:type="dcterms:W3CDTF">2021-01-29T10:37:03Z</dcterms:modified>
</cp:coreProperties>
</file>