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Bibliothèque Maâtou\Desktop\"/>
    </mc:Choice>
  </mc:AlternateContent>
  <xr:revisionPtr revIDLastSave="0" documentId="13_ncr:1_{B372C119-A11C-46CD-8666-27E9C9EFB3E4}" xr6:coauthVersionLast="47" xr6:coauthVersionMax="47" xr10:uidLastSave="{00000000-0000-0000-0000-000000000000}"/>
  <bookViews>
    <workbookView xWindow="-108" yWindow="-108" windowWidth="23256" windowHeight="12576" tabRatio="935" activeTab="1" xr2:uid="{00000000-000D-0000-FFFF-FFFF00000000}"/>
  </bookViews>
  <sheets>
    <sheet name="BDD" sheetId="1" r:id="rId1"/>
    <sheet name="ACCOMPAGNEMENT" sheetId="5" r:id="rId2"/>
    <sheet name="Feuil1" sheetId="23" r:id="rId3"/>
  </sheets>
  <externalReferences>
    <externalReference r:id="rId4"/>
    <externalReference r:id="rId5"/>
  </externalReferences>
  <definedNames>
    <definedName name="_xlnm._FilterDatabase" localSheetId="1" hidden="1">ACCOMPAGNEMENT!#REF!</definedName>
    <definedName name="_xlnm._FilterDatabase" localSheetId="0" hidden="1">BDD!$A$19:$L$172</definedName>
    <definedName name="Catégorie">BDD!$D$20:$D$172</definedName>
    <definedName name="Désignation">BDD!$B$20:$B$172</definedName>
    <definedName name="Emplacement">'[1]FICHIER ARTICLES C2122'!$AR$11:$AR$42</definedName>
    <definedName name="GAMME_KT">'[2]FICHIER ARTICLES C2122'!$AQ$10:$AQ$25</definedName>
    <definedName name="List_Catégorie">T_Catégorie[Catégorie]</definedName>
    <definedName name="List_Emplacement">T_Emplacement[Emplacement]</definedName>
    <definedName name="ListeRéférence">TBDD[Référence]</definedName>
    <definedName name="N°_Ligne">BDD!#REF!</definedName>
    <definedName name="NumLigne">#REF!</definedName>
    <definedName name="Retrait">BDD!$N$21:$N$170</definedName>
  </definedNames>
  <calcPr calcId="191029"/>
  <pivotCaches>
    <pivotCache cacheId="149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" i="1" l="1"/>
  <c r="M20" i="1" s="1"/>
  <c r="J20" i="1" s="1"/>
  <c r="M21" i="1"/>
  <c r="J21" i="1" s="1"/>
  <c r="L21" i="1" s="1"/>
  <c r="K21" i="1" s="1"/>
  <c r="M22" i="1"/>
  <c r="J22" i="1" s="1"/>
  <c r="L22" i="1" s="1"/>
  <c r="K22" i="1" s="1"/>
  <c r="M27" i="1"/>
  <c r="J27" i="1" s="1"/>
  <c r="L27" i="1" s="1"/>
  <c r="K27" i="1" s="1"/>
  <c r="M28" i="1"/>
  <c r="J28" i="1" s="1"/>
  <c r="L28" i="1" s="1"/>
  <c r="K28" i="1" s="1"/>
  <c r="M29" i="1"/>
  <c r="J29" i="1" s="1"/>
  <c r="L29" i="1" s="1"/>
  <c r="K29" i="1" s="1"/>
  <c r="M30" i="1"/>
  <c r="J30" i="1" s="1"/>
  <c r="L30" i="1" s="1"/>
  <c r="K30" i="1" s="1"/>
  <c r="M33" i="1"/>
  <c r="J33" i="1" s="1"/>
  <c r="L33" i="1" s="1"/>
  <c r="K33" i="1" s="1"/>
  <c r="M35" i="1"/>
  <c r="J35" i="1" s="1"/>
  <c r="L35" i="1" s="1"/>
  <c r="K35" i="1" s="1"/>
  <c r="M36" i="1"/>
  <c r="J36" i="1" s="1"/>
  <c r="L36" i="1" s="1"/>
  <c r="K36" i="1" s="1"/>
  <c r="M37" i="1"/>
  <c r="J37" i="1" s="1"/>
  <c r="L37" i="1" s="1"/>
  <c r="K37" i="1" s="1"/>
  <c r="M38" i="1"/>
  <c r="J38" i="1" s="1"/>
  <c r="L38" i="1" s="1"/>
  <c r="K38" i="1" s="1"/>
  <c r="M43" i="1"/>
  <c r="J43" i="1" s="1"/>
  <c r="L43" i="1" s="1"/>
  <c r="K43" i="1" s="1"/>
  <c r="M44" i="1"/>
  <c r="J44" i="1" s="1"/>
  <c r="L44" i="1" s="1"/>
  <c r="K44" i="1" s="1"/>
  <c r="M45" i="1"/>
  <c r="J45" i="1" s="1"/>
  <c r="L45" i="1" s="1"/>
  <c r="K45" i="1" s="1"/>
  <c r="M46" i="1"/>
  <c r="J46" i="1" s="1"/>
  <c r="L46" i="1" s="1"/>
  <c r="K46" i="1" s="1"/>
  <c r="M51" i="1"/>
  <c r="J51" i="1" s="1"/>
  <c r="L51" i="1" s="1"/>
  <c r="K51" i="1" s="1"/>
  <c r="M52" i="1"/>
  <c r="J52" i="1" s="1"/>
  <c r="L52" i="1" s="1"/>
  <c r="K52" i="1" s="1"/>
  <c r="M53" i="1"/>
  <c r="J53" i="1" s="1"/>
  <c r="L53" i="1" s="1"/>
  <c r="K53" i="1" s="1"/>
  <c r="M54" i="1"/>
  <c r="J54" i="1" s="1"/>
  <c r="L54" i="1" s="1"/>
  <c r="K54" i="1" s="1"/>
  <c r="M59" i="1"/>
  <c r="J59" i="1" s="1"/>
  <c r="L59" i="1" s="1"/>
  <c r="K59" i="1" s="1"/>
  <c r="M60" i="1"/>
  <c r="J60" i="1" s="1"/>
  <c r="L60" i="1" s="1"/>
  <c r="K60" i="1" s="1"/>
  <c r="M61" i="1"/>
  <c r="J61" i="1" s="1"/>
  <c r="L61" i="1" s="1"/>
  <c r="K61" i="1" s="1"/>
  <c r="M62" i="1"/>
  <c r="J62" i="1" s="1"/>
  <c r="L62" i="1" s="1"/>
  <c r="K62" i="1" s="1"/>
  <c r="M65" i="1"/>
  <c r="J65" i="1" s="1"/>
  <c r="L65" i="1" s="1"/>
  <c r="K65" i="1" s="1"/>
  <c r="M67" i="1"/>
  <c r="J67" i="1" s="1"/>
  <c r="L67" i="1" s="1"/>
  <c r="K67" i="1" s="1"/>
  <c r="M68" i="1"/>
  <c r="J68" i="1" s="1"/>
  <c r="L68" i="1" s="1"/>
  <c r="K68" i="1" s="1"/>
  <c r="M69" i="1"/>
  <c r="J69" i="1" s="1"/>
  <c r="L69" i="1" s="1"/>
  <c r="K69" i="1" s="1"/>
  <c r="M70" i="1"/>
  <c r="J70" i="1" s="1"/>
  <c r="L70" i="1" s="1"/>
  <c r="K70" i="1" s="1"/>
  <c r="M75" i="1"/>
  <c r="J75" i="1" s="1"/>
  <c r="L75" i="1" s="1"/>
  <c r="K75" i="1" s="1"/>
  <c r="M76" i="1"/>
  <c r="J76" i="1" s="1"/>
  <c r="L76" i="1" s="1"/>
  <c r="K76" i="1" s="1"/>
  <c r="M77" i="1"/>
  <c r="J77" i="1" s="1"/>
  <c r="L77" i="1" s="1"/>
  <c r="K77" i="1" s="1"/>
  <c r="M78" i="1"/>
  <c r="J78" i="1" s="1"/>
  <c r="L78" i="1" s="1"/>
  <c r="K78" i="1" s="1"/>
  <c r="M83" i="1"/>
  <c r="J83" i="1" s="1"/>
  <c r="L83" i="1" s="1"/>
  <c r="K83" i="1" s="1"/>
  <c r="M84" i="1"/>
  <c r="J84" i="1" s="1"/>
  <c r="L84" i="1" s="1"/>
  <c r="K84" i="1" s="1"/>
  <c r="M85" i="1"/>
  <c r="J85" i="1" s="1"/>
  <c r="L85" i="1" s="1"/>
  <c r="K85" i="1" s="1"/>
  <c r="M86" i="1"/>
  <c r="J86" i="1" s="1"/>
  <c r="L86" i="1" s="1"/>
  <c r="K86" i="1" s="1"/>
  <c r="M89" i="1"/>
  <c r="J89" i="1" s="1"/>
  <c r="L89" i="1" s="1"/>
  <c r="K89" i="1" s="1"/>
  <c r="M91" i="1"/>
  <c r="J91" i="1" s="1"/>
  <c r="L91" i="1" s="1"/>
  <c r="K91" i="1" s="1"/>
  <c r="M92" i="1"/>
  <c r="J92" i="1" s="1"/>
  <c r="L92" i="1" s="1"/>
  <c r="K92" i="1" s="1"/>
  <c r="M93" i="1"/>
  <c r="J93" i="1" s="1"/>
  <c r="L93" i="1" s="1"/>
  <c r="K93" i="1" s="1"/>
  <c r="M94" i="1"/>
  <c r="J94" i="1" s="1"/>
  <c r="L94" i="1" s="1"/>
  <c r="K94" i="1" s="1"/>
  <c r="M99" i="1"/>
  <c r="J99" i="1" s="1"/>
  <c r="L99" i="1" s="1"/>
  <c r="K99" i="1" s="1"/>
  <c r="M100" i="1"/>
  <c r="J100" i="1" s="1"/>
  <c r="L100" i="1" s="1"/>
  <c r="K100" i="1" s="1"/>
  <c r="M101" i="1"/>
  <c r="J101" i="1" s="1"/>
  <c r="L101" i="1" s="1"/>
  <c r="K101" i="1" s="1"/>
  <c r="M102" i="1"/>
  <c r="J102" i="1" s="1"/>
  <c r="L102" i="1" s="1"/>
  <c r="K102" i="1" s="1"/>
  <c r="M107" i="1"/>
  <c r="J107" i="1" s="1"/>
  <c r="L107" i="1" s="1"/>
  <c r="K107" i="1" s="1"/>
  <c r="M108" i="1"/>
  <c r="J108" i="1" s="1"/>
  <c r="L108" i="1" s="1"/>
  <c r="K108" i="1" s="1"/>
  <c r="M109" i="1"/>
  <c r="J109" i="1" s="1"/>
  <c r="L109" i="1" s="1"/>
  <c r="K109" i="1" s="1"/>
  <c r="M110" i="1"/>
  <c r="J110" i="1" s="1"/>
  <c r="L110" i="1" s="1"/>
  <c r="K110" i="1" s="1"/>
  <c r="M113" i="1"/>
  <c r="J113" i="1" s="1"/>
  <c r="L113" i="1" s="1"/>
  <c r="K113" i="1" s="1"/>
  <c r="M115" i="1"/>
  <c r="J115" i="1" s="1"/>
  <c r="L115" i="1" s="1"/>
  <c r="K115" i="1" s="1"/>
  <c r="M116" i="1"/>
  <c r="J116" i="1" s="1"/>
  <c r="L116" i="1" s="1"/>
  <c r="K116" i="1" s="1"/>
  <c r="M117" i="1"/>
  <c r="J117" i="1" s="1"/>
  <c r="L117" i="1" s="1"/>
  <c r="K117" i="1" s="1"/>
  <c r="M118" i="1"/>
  <c r="J118" i="1" s="1"/>
  <c r="L118" i="1" s="1"/>
  <c r="K118" i="1" s="1"/>
  <c r="M123" i="1"/>
  <c r="J123" i="1" s="1"/>
  <c r="L123" i="1" s="1"/>
  <c r="K123" i="1" s="1"/>
  <c r="M124" i="1"/>
  <c r="J124" i="1" s="1"/>
  <c r="L124" i="1" s="1"/>
  <c r="K124" i="1" s="1"/>
  <c r="M125" i="1"/>
  <c r="J125" i="1" s="1"/>
  <c r="L125" i="1" s="1"/>
  <c r="K125" i="1" s="1"/>
  <c r="M126" i="1"/>
  <c r="J126" i="1" s="1"/>
  <c r="L126" i="1" s="1"/>
  <c r="K126" i="1" s="1"/>
  <c r="M129" i="1"/>
  <c r="J129" i="1" s="1"/>
  <c r="L129" i="1" s="1"/>
  <c r="K129" i="1" s="1"/>
  <c r="M131" i="1"/>
  <c r="J131" i="1" s="1"/>
  <c r="L131" i="1" s="1"/>
  <c r="K131" i="1" s="1"/>
  <c r="M132" i="1"/>
  <c r="J132" i="1" s="1"/>
  <c r="L132" i="1" s="1"/>
  <c r="K132" i="1" s="1"/>
  <c r="M133" i="1"/>
  <c r="J133" i="1" s="1"/>
  <c r="L133" i="1" s="1"/>
  <c r="K133" i="1" s="1"/>
  <c r="M134" i="1"/>
  <c r="J134" i="1" s="1"/>
  <c r="L134" i="1" s="1"/>
  <c r="K134" i="1" s="1"/>
  <c r="M139" i="1"/>
  <c r="J139" i="1" s="1"/>
  <c r="L139" i="1" s="1"/>
  <c r="K139" i="1" s="1"/>
  <c r="M140" i="1"/>
  <c r="J140" i="1" s="1"/>
  <c r="L140" i="1" s="1"/>
  <c r="K140" i="1" s="1"/>
  <c r="M141" i="1"/>
  <c r="J141" i="1" s="1"/>
  <c r="L141" i="1" s="1"/>
  <c r="K141" i="1" s="1"/>
  <c r="M142" i="1"/>
  <c r="J142" i="1" s="1"/>
  <c r="L142" i="1" s="1"/>
  <c r="K142" i="1" s="1"/>
  <c r="M147" i="1"/>
  <c r="J147" i="1" s="1"/>
  <c r="L147" i="1" s="1"/>
  <c r="K147" i="1" s="1"/>
  <c r="M148" i="1"/>
  <c r="J148" i="1" s="1"/>
  <c r="L148" i="1" s="1"/>
  <c r="K148" i="1" s="1"/>
  <c r="M149" i="1"/>
  <c r="J149" i="1" s="1"/>
  <c r="L149" i="1" s="1"/>
  <c r="K149" i="1" s="1"/>
  <c r="M150" i="1"/>
  <c r="J150" i="1" s="1"/>
  <c r="L150" i="1" s="1"/>
  <c r="K150" i="1" s="1"/>
  <c r="M155" i="1"/>
  <c r="J155" i="1" s="1"/>
  <c r="L155" i="1" s="1"/>
  <c r="K155" i="1" s="1"/>
  <c r="M156" i="1"/>
  <c r="J156" i="1" s="1"/>
  <c r="L156" i="1" s="1"/>
  <c r="K156" i="1" s="1"/>
  <c r="M157" i="1"/>
  <c r="J157" i="1" s="1"/>
  <c r="L157" i="1" s="1"/>
  <c r="K157" i="1" s="1"/>
  <c r="M158" i="1"/>
  <c r="J158" i="1" s="1"/>
  <c r="L158" i="1" s="1"/>
  <c r="K158" i="1" s="1"/>
  <c r="M163" i="1"/>
  <c r="J163" i="1" s="1"/>
  <c r="L163" i="1" s="1"/>
  <c r="K163" i="1" s="1"/>
  <c r="M164" i="1"/>
  <c r="J164" i="1" s="1"/>
  <c r="L164" i="1" s="1"/>
  <c r="K164" i="1" s="1"/>
  <c r="M165" i="1"/>
  <c r="J165" i="1" s="1"/>
  <c r="L165" i="1" s="1"/>
  <c r="K165" i="1" s="1"/>
  <c r="M166" i="1"/>
  <c r="J166" i="1" s="1"/>
  <c r="L166" i="1" s="1"/>
  <c r="K166" i="1" s="1"/>
  <c r="M169" i="1"/>
  <c r="J169" i="1" s="1"/>
  <c r="L169" i="1" s="1"/>
  <c r="K169" i="1" s="1"/>
  <c r="M171" i="1"/>
  <c r="J171" i="1" s="1"/>
  <c r="L171" i="1" s="1"/>
  <c r="K171" i="1" s="1"/>
  <c r="M172" i="1"/>
  <c r="J172" i="1" s="1"/>
  <c r="L172" i="1" s="1"/>
  <c r="K172" i="1" s="1"/>
  <c r="R71" i="23"/>
  <c r="D76" i="23"/>
  <c r="E71" i="23"/>
  <c r="V69" i="23"/>
  <c r="W75" i="23"/>
  <c r="Q73" i="23"/>
  <c r="C261" i="23" l="1"/>
  <c r="S258" i="23"/>
  <c r="K255" i="23"/>
  <c r="C253" i="23"/>
  <c r="C250" i="23"/>
  <c r="K247" i="23"/>
  <c r="S245" i="23"/>
  <c r="C242" i="23"/>
  <c r="K239" i="23"/>
  <c r="S237" i="23"/>
  <c r="C234" i="23"/>
  <c r="S261" i="23"/>
  <c r="K258" i="23"/>
  <c r="C256" i="23"/>
  <c r="S253" i="23"/>
  <c r="K250" i="23"/>
  <c r="S248" i="23"/>
  <c r="C245" i="23"/>
  <c r="K242" i="23"/>
  <c r="S240" i="23"/>
  <c r="C237" i="23"/>
  <c r="K234" i="23"/>
  <c r="K261" i="23"/>
  <c r="S259" i="23"/>
  <c r="S256" i="23"/>
  <c r="K253" i="23"/>
  <c r="C251" i="23"/>
  <c r="C248" i="23"/>
  <c r="K245" i="23"/>
  <c r="S243" i="23"/>
  <c r="C240" i="23"/>
  <c r="K237" i="23"/>
  <c r="S235" i="23"/>
  <c r="C259" i="23"/>
  <c r="K256" i="23"/>
  <c r="C254" i="23"/>
  <c r="S251" i="23"/>
  <c r="K248" i="23"/>
  <c r="S246" i="23"/>
  <c r="C243" i="23"/>
  <c r="K240" i="23"/>
  <c r="S238" i="23"/>
  <c r="C235" i="23"/>
  <c r="K231" i="23"/>
  <c r="K259" i="23"/>
  <c r="C257" i="23"/>
  <c r="S254" i="23"/>
  <c r="K251" i="23"/>
  <c r="S249" i="23"/>
  <c r="C246" i="23"/>
  <c r="S260" i="23"/>
  <c r="S257" i="23"/>
  <c r="K254" i="23"/>
  <c r="C252" i="23"/>
  <c r="C249" i="23"/>
  <c r="K246" i="23"/>
  <c r="S244" i="23"/>
  <c r="C241" i="23"/>
  <c r="K238" i="23"/>
  <c r="S236" i="23"/>
  <c r="C232" i="23"/>
  <c r="K260" i="23"/>
  <c r="C258" i="23"/>
  <c r="S255" i="23"/>
  <c r="K252" i="23"/>
  <c r="S250" i="23"/>
  <c r="C247" i="23"/>
  <c r="K244" i="23"/>
  <c r="S242" i="23"/>
  <c r="C239" i="23"/>
  <c r="K236" i="23"/>
  <c r="S234" i="23"/>
  <c r="K257" i="23"/>
  <c r="K235" i="23"/>
  <c r="C230" i="23"/>
  <c r="C229" i="23"/>
  <c r="K227" i="23"/>
  <c r="S225" i="23"/>
  <c r="C222" i="23"/>
  <c r="K219" i="23"/>
  <c r="S217" i="23"/>
  <c r="C214" i="23"/>
  <c r="K211" i="23"/>
  <c r="S209" i="23"/>
  <c r="C206" i="23"/>
  <c r="C260" i="23"/>
  <c r="K241" i="23"/>
  <c r="S232" i="23"/>
  <c r="K230" i="23"/>
  <c r="K229" i="23"/>
  <c r="S228" i="23"/>
  <c r="C225" i="23"/>
  <c r="K222" i="23"/>
  <c r="S220" i="23"/>
  <c r="C217" i="23"/>
  <c r="K214" i="23"/>
  <c r="C238" i="23"/>
  <c r="S231" i="23"/>
  <c r="S229" i="23"/>
  <c r="C228" i="23"/>
  <c r="K225" i="23"/>
  <c r="S223" i="23"/>
  <c r="C220" i="23"/>
  <c r="K217" i="23"/>
  <c r="S215" i="23"/>
  <c r="C212" i="23"/>
  <c r="C244" i="23"/>
  <c r="K228" i="23"/>
  <c r="S226" i="23"/>
  <c r="C223" i="23"/>
  <c r="K220" i="23"/>
  <c r="S218" i="23"/>
  <c r="C215" i="23"/>
  <c r="K212" i="23"/>
  <c r="S210" i="23"/>
  <c r="C207" i="23"/>
  <c r="K203" i="23"/>
  <c r="S201" i="23"/>
  <c r="C198" i="23"/>
  <c r="K195" i="23"/>
  <c r="S247" i="23"/>
  <c r="S241" i="23"/>
  <c r="K232" i="23"/>
  <c r="C226" i="23"/>
  <c r="K223" i="23"/>
  <c r="S221" i="23"/>
  <c r="C218" i="23"/>
  <c r="K215" i="23"/>
  <c r="S213" i="23"/>
  <c r="C210" i="23"/>
  <c r="K207" i="23"/>
  <c r="S205" i="23"/>
  <c r="K249" i="23"/>
  <c r="C236" i="23"/>
  <c r="K226" i="23"/>
  <c r="S224" i="23"/>
  <c r="C221" i="23"/>
  <c r="K218" i="23"/>
  <c r="S216" i="23"/>
  <c r="S252" i="23"/>
  <c r="K243" i="23"/>
  <c r="C231" i="23"/>
  <c r="S227" i="23"/>
  <c r="C224" i="23"/>
  <c r="K221" i="23"/>
  <c r="S219" i="23"/>
  <c r="C216" i="23"/>
  <c r="K213" i="23"/>
  <c r="S211" i="23"/>
  <c r="C255" i="23"/>
  <c r="S239" i="23"/>
  <c r="S230" i="23"/>
  <c r="C227" i="23"/>
  <c r="K224" i="23"/>
  <c r="S222" i="23"/>
  <c r="C219" i="23"/>
  <c r="K216" i="23"/>
  <c r="S214" i="23"/>
  <c r="C211" i="23"/>
  <c r="K208" i="23"/>
  <c r="S206" i="23"/>
  <c r="S202" i="23"/>
  <c r="K199" i="23"/>
  <c r="S197" i="23"/>
  <c r="C194" i="23"/>
  <c r="C213" i="23"/>
  <c r="C205" i="23"/>
  <c r="S203" i="23"/>
  <c r="C202" i="23"/>
  <c r="K191" i="23"/>
  <c r="S189" i="23"/>
  <c r="C186" i="23"/>
  <c r="K183" i="23"/>
  <c r="S181" i="23"/>
  <c r="C178" i="23"/>
  <c r="K174" i="23"/>
  <c r="K210" i="23"/>
  <c r="C208" i="23"/>
  <c r="C197" i="23"/>
  <c r="C196" i="23"/>
  <c r="C195" i="23"/>
  <c r="S192" i="23"/>
  <c r="C189" i="23"/>
  <c r="K186" i="23"/>
  <c r="K206" i="23"/>
  <c r="C201" i="23"/>
  <c r="C200" i="23"/>
  <c r="C199" i="23"/>
  <c r="C192" i="23"/>
  <c r="K189" i="23"/>
  <c r="S187" i="23"/>
  <c r="C184" i="23"/>
  <c r="K181" i="23"/>
  <c r="S179" i="23"/>
  <c r="C176" i="23"/>
  <c r="C173" i="23"/>
  <c r="K209" i="23"/>
  <c r="C203" i="23"/>
  <c r="K194" i="23"/>
  <c r="K192" i="23"/>
  <c r="S190" i="23"/>
  <c r="C187" i="23"/>
  <c r="K184" i="23"/>
  <c r="S182" i="23"/>
  <c r="C179" i="23"/>
  <c r="K176" i="23"/>
  <c r="S208" i="23"/>
  <c r="K198" i="23"/>
  <c r="K197" i="23"/>
  <c r="K196" i="23"/>
  <c r="S193" i="23"/>
  <c r="C190" i="23"/>
  <c r="K187" i="23"/>
  <c r="S185" i="23"/>
  <c r="C182" i="23"/>
  <c r="K179" i="23"/>
  <c r="S177" i="23"/>
  <c r="K173" i="23"/>
  <c r="K171" i="23"/>
  <c r="K205" i="23"/>
  <c r="K202" i="23"/>
  <c r="K201" i="23"/>
  <c r="K200" i="23"/>
  <c r="C193" i="23"/>
  <c r="K190" i="23"/>
  <c r="S188" i="23"/>
  <c r="C185" i="23"/>
  <c r="K182" i="23"/>
  <c r="S180" i="23"/>
  <c r="C177" i="23"/>
  <c r="S174" i="23"/>
  <c r="S172" i="23"/>
  <c r="S212" i="23"/>
  <c r="C209" i="23"/>
  <c r="S196" i="23"/>
  <c r="S195" i="23"/>
  <c r="K193" i="23"/>
  <c r="S191" i="23"/>
  <c r="C188" i="23"/>
  <c r="K185" i="23"/>
  <c r="S183" i="23"/>
  <c r="C180" i="23"/>
  <c r="K177" i="23"/>
  <c r="S207" i="23"/>
  <c r="S200" i="23"/>
  <c r="S199" i="23"/>
  <c r="S198" i="23"/>
  <c r="S194" i="23"/>
  <c r="C191" i="23"/>
  <c r="K188" i="23"/>
  <c r="S186" i="23"/>
  <c r="C183" i="23"/>
  <c r="K180" i="23"/>
  <c r="S178" i="23"/>
  <c r="C181" i="23"/>
  <c r="C171" i="23"/>
  <c r="C170" i="23"/>
  <c r="K169" i="23"/>
  <c r="S168" i="23"/>
  <c r="K167" i="23"/>
  <c r="S166" i="23"/>
  <c r="K165" i="23"/>
  <c r="S164" i="23"/>
  <c r="K163" i="23"/>
  <c r="S162" i="23"/>
  <c r="K161" i="23"/>
  <c r="S160" i="23"/>
  <c r="K159" i="23"/>
  <c r="S158" i="23"/>
  <c r="K157" i="23"/>
  <c r="S156" i="23"/>
  <c r="K155" i="23"/>
  <c r="S154" i="23"/>
  <c r="K153" i="23"/>
  <c r="S152" i="23"/>
  <c r="K151" i="23"/>
  <c r="S150" i="23"/>
  <c r="K149" i="23"/>
  <c r="S148" i="23"/>
  <c r="K147" i="23"/>
  <c r="C144" i="23"/>
  <c r="K139" i="23"/>
  <c r="S184" i="23"/>
  <c r="C174" i="23"/>
  <c r="K168" i="23"/>
  <c r="K166" i="23"/>
  <c r="K164" i="23"/>
  <c r="K162" i="23"/>
  <c r="K160" i="23"/>
  <c r="K158" i="23"/>
  <c r="K156" i="23"/>
  <c r="K154" i="23"/>
  <c r="K152" i="23"/>
  <c r="K150" i="23"/>
  <c r="K148" i="23"/>
  <c r="S145" i="23"/>
  <c r="K144" i="23"/>
  <c r="S142" i="23"/>
  <c r="C139" i="23"/>
  <c r="K172" i="23"/>
  <c r="C168" i="23"/>
  <c r="C166" i="23"/>
  <c r="C164" i="23"/>
  <c r="C162" i="23"/>
  <c r="C160" i="23"/>
  <c r="C158" i="23"/>
  <c r="C156" i="23"/>
  <c r="C154" i="23"/>
  <c r="C152" i="23"/>
  <c r="C150" i="23"/>
  <c r="C148" i="23"/>
  <c r="K145" i="23"/>
  <c r="C142" i="23"/>
  <c r="C145" i="23"/>
  <c r="S143" i="23"/>
  <c r="K142" i="23"/>
  <c r="S140" i="23"/>
  <c r="K143" i="23"/>
  <c r="C140" i="23"/>
  <c r="C172" i="23"/>
  <c r="S171" i="23"/>
  <c r="S169" i="23"/>
  <c r="S167" i="23"/>
  <c r="S165" i="23"/>
  <c r="S163" i="23"/>
  <c r="S161" i="23"/>
  <c r="S159" i="23"/>
  <c r="S157" i="23"/>
  <c r="S155" i="23"/>
  <c r="S153" i="23"/>
  <c r="S151" i="23"/>
  <c r="S149" i="23"/>
  <c r="S147" i="23"/>
  <c r="C143" i="23"/>
  <c r="S141" i="23"/>
  <c r="K140" i="23"/>
  <c r="S138" i="23"/>
  <c r="S176" i="23"/>
  <c r="C169" i="23"/>
  <c r="C167" i="23"/>
  <c r="C165" i="23"/>
  <c r="C163" i="23"/>
  <c r="C161" i="23"/>
  <c r="C159" i="23"/>
  <c r="C157" i="23"/>
  <c r="C155" i="23"/>
  <c r="C153" i="23"/>
  <c r="C151" i="23"/>
  <c r="C149" i="23"/>
  <c r="C147" i="23"/>
  <c r="K141" i="23"/>
  <c r="K178" i="23"/>
  <c r="S173" i="23"/>
  <c r="S144" i="23"/>
  <c r="C141" i="23"/>
  <c r="S139" i="23"/>
  <c r="K138" i="23"/>
  <c r="C138" i="23"/>
  <c r="S135" i="23"/>
  <c r="K134" i="23"/>
  <c r="S132" i="23"/>
  <c r="C129" i="23"/>
  <c r="S127" i="23"/>
  <c r="K126" i="23"/>
  <c r="S124" i="23"/>
  <c r="C121" i="23"/>
  <c r="S119" i="23"/>
  <c r="K118" i="23"/>
  <c r="K115" i="23"/>
  <c r="C112" i="23"/>
  <c r="K107" i="23"/>
  <c r="C104" i="23"/>
  <c r="S102" i="23"/>
  <c r="K101" i="23"/>
  <c r="S99" i="23"/>
  <c r="C96" i="23"/>
  <c r="S94" i="23"/>
  <c r="K93" i="23"/>
  <c r="S91" i="23"/>
  <c r="C87" i="23"/>
  <c r="S85" i="23"/>
  <c r="K84" i="23"/>
  <c r="S82" i="23"/>
  <c r="C79" i="23"/>
  <c r="S77" i="23"/>
  <c r="K76" i="23"/>
  <c r="S74" i="23"/>
  <c r="C71" i="23"/>
  <c r="C137" i="23"/>
  <c r="K135" i="23"/>
  <c r="C132" i="23"/>
  <c r="K127" i="23"/>
  <c r="C124" i="23"/>
  <c r="K119" i="23"/>
  <c r="C115" i="23"/>
  <c r="S113" i="23"/>
  <c r="K112" i="23"/>
  <c r="S110" i="23"/>
  <c r="C107" i="23"/>
  <c r="S105" i="23"/>
  <c r="K104" i="23"/>
  <c r="K102" i="23"/>
  <c r="C99" i="23"/>
  <c r="K94" i="23"/>
  <c r="C91" i="23"/>
  <c r="K85" i="23"/>
  <c r="C82" i="23"/>
  <c r="K77" i="23"/>
  <c r="C74" i="23"/>
  <c r="C135" i="23"/>
  <c r="S133" i="23"/>
  <c r="K132" i="23"/>
  <c r="S130" i="23"/>
  <c r="C127" i="23"/>
  <c r="S125" i="23"/>
  <c r="K124" i="23"/>
  <c r="S122" i="23"/>
  <c r="C119" i="23"/>
  <c r="K113" i="23"/>
  <c r="C110" i="23"/>
  <c r="K105" i="23"/>
  <c r="C102" i="23"/>
  <c r="S100" i="23"/>
  <c r="K99" i="23"/>
  <c r="S97" i="23"/>
  <c r="C94" i="23"/>
  <c r="S92" i="23"/>
  <c r="K91" i="23"/>
  <c r="S89" i="23"/>
  <c r="C85" i="23"/>
  <c r="S83" i="23"/>
  <c r="K82" i="23"/>
  <c r="S80" i="23"/>
  <c r="C77" i="23"/>
  <c r="S75" i="23"/>
  <c r="K74" i="23"/>
  <c r="K133" i="23"/>
  <c r="C130" i="23"/>
  <c r="K125" i="23"/>
  <c r="C122" i="23"/>
  <c r="S116" i="23"/>
  <c r="C113" i="23"/>
  <c r="S111" i="23"/>
  <c r="K110" i="23"/>
  <c r="S108" i="23"/>
  <c r="C105" i="23"/>
  <c r="K100" i="23"/>
  <c r="C97" i="23"/>
  <c r="K92" i="23"/>
  <c r="C89" i="23"/>
  <c r="K83" i="23"/>
  <c r="C80" i="23"/>
  <c r="K75" i="23"/>
  <c r="C72" i="23"/>
  <c r="S136" i="23"/>
  <c r="C133" i="23"/>
  <c r="S131" i="23"/>
  <c r="K130" i="23"/>
  <c r="S128" i="23"/>
  <c r="C125" i="23"/>
  <c r="S123" i="23"/>
  <c r="K122" i="23"/>
  <c r="S120" i="23"/>
  <c r="C116" i="23"/>
  <c r="K111" i="23"/>
  <c r="C108" i="23"/>
  <c r="S103" i="23"/>
  <c r="C100" i="23"/>
  <c r="S98" i="23"/>
  <c r="K97" i="23"/>
  <c r="S95" i="23"/>
  <c r="C92" i="23"/>
  <c r="S90" i="23"/>
  <c r="K89" i="23"/>
  <c r="S86" i="23"/>
  <c r="C83" i="23"/>
  <c r="S81" i="23"/>
  <c r="K80" i="23"/>
  <c r="S78" i="23"/>
  <c r="C75" i="23"/>
  <c r="S73" i="23"/>
  <c r="K72" i="23"/>
  <c r="C136" i="23"/>
  <c r="K131" i="23"/>
  <c r="C128" i="23"/>
  <c r="K123" i="23"/>
  <c r="C120" i="23"/>
  <c r="K116" i="23"/>
  <c r="S114" i="23"/>
  <c r="C111" i="23"/>
  <c r="S109" i="23"/>
  <c r="K108" i="23"/>
  <c r="S106" i="23"/>
  <c r="C103" i="23"/>
  <c r="K98" i="23"/>
  <c r="C95" i="23"/>
  <c r="K90" i="23"/>
  <c r="C86" i="23"/>
  <c r="K81" i="23"/>
  <c r="C78" i="23"/>
  <c r="K73" i="23"/>
  <c r="S137" i="23"/>
  <c r="K136" i="23"/>
  <c r="S134" i="23"/>
  <c r="C131" i="23"/>
  <c r="S129" i="23"/>
  <c r="K128" i="23"/>
  <c r="S126" i="23"/>
  <c r="C123" i="23"/>
  <c r="S121" i="23"/>
  <c r="K120" i="23"/>
  <c r="S118" i="23"/>
  <c r="C114" i="23"/>
  <c r="K109" i="23"/>
  <c r="C106" i="23"/>
  <c r="K103" i="23"/>
  <c r="S101" i="23"/>
  <c r="C98" i="23"/>
  <c r="S96" i="23"/>
  <c r="K95" i="23"/>
  <c r="S93" i="23"/>
  <c r="C90" i="23"/>
  <c r="S87" i="23"/>
  <c r="K86" i="23"/>
  <c r="S84" i="23"/>
  <c r="C81" i="23"/>
  <c r="S79" i="23"/>
  <c r="K78" i="23"/>
  <c r="K137" i="23"/>
  <c r="C134" i="23"/>
  <c r="K129" i="23"/>
  <c r="C126" i="23"/>
  <c r="K121" i="23"/>
  <c r="C118" i="23"/>
  <c r="S115" i="23"/>
  <c r="K114" i="23"/>
  <c r="S112" i="23"/>
  <c r="C109" i="23"/>
  <c r="S107" i="23"/>
  <c r="K106" i="23"/>
  <c r="S104" i="23"/>
  <c r="C101" i="23"/>
  <c r="K96" i="23"/>
  <c r="C93" i="23"/>
  <c r="K87" i="23"/>
  <c r="C84" i="23"/>
  <c r="K79" i="23"/>
  <c r="C76" i="23"/>
  <c r="K71" i="23"/>
  <c r="S2" i="23"/>
  <c r="T4" i="23"/>
  <c r="U5" i="23"/>
  <c r="V6" i="23"/>
  <c r="W7" i="23"/>
  <c r="X8" i="23"/>
  <c r="Y9" i="23"/>
  <c r="S11" i="23"/>
  <c r="T12" i="23"/>
  <c r="U13" i="23"/>
  <c r="V14" i="23"/>
  <c r="W15" i="23"/>
  <c r="X16" i="23"/>
  <c r="Y17" i="23"/>
  <c r="S19" i="23"/>
  <c r="T20" i="23"/>
  <c r="U21" i="23"/>
  <c r="V22" i="23"/>
  <c r="W23" i="23"/>
  <c r="X24" i="23"/>
  <c r="Y25" i="23"/>
  <c r="S27" i="23"/>
  <c r="T28" i="23"/>
  <c r="U29" i="23"/>
  <c r="L170" i="23"/>
  <c r="U170" i="23"/>
  <c r="F2" i="23"/>
  <c r="G4" i="23"/>
  <c r="A6" i="23"/>
  <c r="B7" i="23"/>
  <c r="C8" i="23"/>
  <c r="D9" i="23"/>
  <c r="E10" i="23"/>
  <c r="F11" i="23"/>
  <c r="G12" i="23"/>
  <c r="A14" i="23"/>
  <c r="B15" i="23"/>
  <c r="C16" i="23"/>
  <c r="D17" i="23"/>
  <c r="E18" i="23"/>
  <c r="F19" i="23"/>
  <c r="G20" i="23"/>
  <c r="A22" i="23"/>
  <c r="B23" i="23"/>
  <c r="C24" i="23"/>
  <c r="D25" i="23"/>
  <c r="E26" i="23"/>
  <c r="F27" i="23"/>
  <c r="G28" i="23"/>
  <c r="B3" i="23"/>
  <c r="U3" i="23"/>
  <c r="T31" i="23"/>
  <c r="E31" i="23"/>
  <c r="N31" i="23"/>
  <c r="V32" i="23"/>
  <c r="O32" i="23"/>
  <c r="R33" i="23"/>
  <c r="C33" i="23"/>
  <c r="L33" i="23"/>
  <c r="T34" i="23"/>
  <c r="M34" i="23"/>
  <c r="F34" i="23"/>
  <c r="A35" i="23"/>
  <c r="J35" i="23"/>
  <c r="R36" i="23"/>
  <c r="K36" i="23"/>
  <c r="D36" i="23"/>
  <c r="V37" i="23"/>
  <c r="G37" i="23"/>
  <c r="Q37" i="23"/>
  <c r="I38" i="23"/>
  <c r="B38" i="23"/>
  <c r="T39" i="23"/>
  <c r="E39" i="23"/>
  <c r="N39" i="23"/>
  <c r="V40" i="23"/>
  <c r="O40" i="23"/>
  <c r="R41" i="23"/>
  <c r="C41" i="23"/>
  <c r="L41" i="23"/>
  <c r="T42" i="23"/>
  <c r="M42" i="23"/>
  <c r="F42" i="23"/>
  <c r="A43" i="23"/>
  <c r="J43" i="23"/>
  <c r="R44" i="23"/>
  <c r="K44" i="23"/>
  <c r="D44" i="23"/>
  <c r="V45" i="23"/>
  <c r="G45" i="23"/>
  <c r="Q45" i="23"/>
  <c r="I46" i="23"/>
  <c r="B46" i="23"/>
  <c r="T47" i="23"/>
  <c r="E47" i="23"/>
  <c r="N47" i="23"/>
  <c r="V48" i="23"/>
  <c r="O48" i="23"/>
  <c r="R49" i="23"/>
  <c r="C49" i="23"/>
  <c r="L49" i="23"/>
  <c r="T50" i="23"/>
  <c r="M50" i="23"/>
  <c r="F50" i="23"/>
  <c r="A51" i="23"/>
  <c r="J51" i="23"/>
  <c r="R52" i="23"/>
  <c r="K52" i="23"/>
  <c r="D52" i="23"/>
  <c r="V53" i="23"/>
  <c r="G53" i="23"/>
  <c r="Q53" i="23"/>
  <c r="I54" i="23"/>
  <c r="B54" i="23"/>
  <c r="T55" i="23"/>
  <c r="E55" i="23"/>
  <c r="N55" i="23"/>
  <c r="V56" i="23"/>
  <c r="O56" i="23"/>
  <c r="R57" i="23"/>
  <c r="C57" i="23"/>
  <c r="L57" i="23"/>
  <c r="T58" i="23"/>
  <c r="M58" i="23"/>
  <c r="F58" i="23"/>
  <c r="A60" i="23"/>
  <c r="J60" i="23"/>
  <c r="R61" i="23"/>
  <c r="K61" i="23"/>
  <c r="D61" i="23"/>
  <c r="V62" i="23"/>
  <c r="G62" i="23"/>
  <c r="Q62" i="23"/>
  <c r="I63" i="23"/>
  <c r="B63" i="23"/>
  <c r="T64" i="23"/>
  <c r="E64" i="23"/>
  <c r="N64" i="23"/>
  <c r="V65" i="23"/>
  <c r="O65" i="23"/>
  <c r="R66" i="23"/>
  <c r="C66" i="23"/>
  <c r="L66" i="23"/>
  <c r="T67" i="23"/>
  <c r="M67" i="23"/>
  <c r="F67" i="23"/>
  <c r="A68" i="23"/>
  <c r="J68" i="23"/>
  <c r="R69" i="23"/>
  <c r="K69" i="23"/>
  <c r="D69" i="23"/>
  <c r="V70" i="23"/>
  <c r="G70" i="23"/>
  <c r="Q70" i="23"/>
  <c r="I71" i="23"/>
  <c r="D72" i="23"/>
  <c r="U74" i="23"/>
  <c r="T2" i="23"/>
  <c r="U4" i="23"/>
  <c r="V5" i="23"/>
  <c r="W6" i="23"/>
  <c r="X7" i="23"/>
  <c r="Y8" i="23"/>
  <c r="S10" i="23"/>
  <c r="T11" i="23"/>
  <c r="U12" i="23"/>
  <c r="V13" i="23"/>
  <c r="W14" i="23"/>
  <c r="X15" i="23"/>
  <c r="Y16" i="23"/>
  <c r="S18" i="23"/>
  <c r="T19" i="23"/>
  <c r="U20" i="23"/>
  <c r="V21" i="23"/>
  <c r="W22" i="23"/>
  <c r="X23" i="23"/>
  <c r="Y24" i="23"/>
  <c r="S26" i="23"/>
  <c r="T27" i="23"/>
  <c r="U28" i="23"/>
  <c r="V29" i="23"/>
  <c r="M170" i="23"/>
  <c r="V170" i="23"/>
  <c r="G2" i="23"/>
  <c r="A5" i="23"/>
  <c r="B6" i="23"/>
  <c r="C7" i="23"/>
  <c r="D8" i="23"/>
  <c r="E9" i="23"/>
  <c r="F10" i="23"/>
  <c r="G11" i="23"/>
  <c r="A13" i="23"/>
  <c r="B14" i="23"/>
  <c r="C15" i="23"/>
  <c r="D16" i="23"/>
  <c r="E17" i="23"/>
  <c r="F18" i="23"/>
  <c r="G19" i="23"/>
  <c r="A21" i="23"/>
  <c r="B22" i="23"/>
  <c r="C23" i="23"/>
  <c r="D24" i="23"/>
  <c r="E25" i="23"/>
  <c r="F26" i="23"/>
  <c r="G27" i="23"/>
  <c r="A29" i="23"/>
  <c r="C3" i="23"/>
  <c r="V3" i="23"/>
  <c r="U31" i="23"/>
  <c r="F31" i="23"/>
  <c r="O31" i="23"/>
  <c r="W32" i="23"/>
  <c r="A32" i="23"/>
  <c r="S33" i="23"/>
  <c r="D33" i="23"/>
  <c r="M33" i="23"/>
  <c r="U34" i="23"/>
  <c r="N34" i="23"/>
  <c r="G34" i="23"/>
  <c r="B35" i="23"/>
  <c r="K35" i="23"/>
  <c r="S36" i="23"/>
  <c r="L36" i="23"/>
  <c r="E36" i="23"/>
  <c r="W37" i="23"/>
  <c r="I37" i="23"/>
  <c r="Q38" i="23"/>
  <c r="J38" i="23"/>
  <c r="C38" i="23"/>
  <c r="U39" i="23"/>
  <c r="F39" i="23"/>
  <c r="O39" i="23"/>
  <c r="W40" i="23"/>
  <c r="A40" i="23"/>
  <c r="S41" i="23"/>
  <c r="D41" i="23"/>
  <c r="M41" i="23"/>
  <c r="U42" i="23"/>
  <c r="N42" i="23"/>
  <c r="G42" i="23"/>
  <c r="B43" i="23"/>
  <c r="K43" i="23"/>
  <c r="S44" i="23"/>
  <c r="L44" i="23"/>
  <c r="E44" i="23"/>
  <c r="W45" i="23"/>
  <c r="I45" i="23"/>
  <c r="Q46" i="23"/>
  <c r="J46" i="23"/>
  <c r="C46" i="23"/>
  <c r="U47" i="23"/>
  <c r="F47" i="23"/>
  <c r="O47" i="23"/>
  <c r="W48" i="23"/>
  <c r="A48" i="23"/>
  <c r="S49" i="23"/>
  <c r="D49" i="23"/>
  <c r="M49" i="23"/>
  <c r="U50" i="23"/>
  <c r="N50" i="23"/>
  <c r="G50" i="23"/>
  <c r="B51" i="23"/>
  <c r="K51" i="23"/>
  <c r="S52" i="23"/>
  <c r="L52" i="23"/>
  <c r="E52" i="23"/>
  <c r="W53" i="23"/>
  <c r="I53" i="23"/>
  <c r="Q54" i="23"/>
  <c r="J54" i="23"/>
  <c r="C54" i="23"/>
  <c r="U55" i="23"/>
  <c r="F55" i="23"/>
  <c r="O55" i="23"/>
  <c r="W56" i="23"/>
  <c r="A56" i="23"/>
  <c r="S57" i="23"/>
  <c r="D57" i="23"/>
  <c r="M57" i="23"/>
  <c r="U58" i="23"/>
  <c r="N58" i="23"/>
  <c r="G58" i="23"/>
  <c r="B60" i="23"/>
  <c r="K60" i="23"/>
  <c r="S61" i="23"/>
  <c r="L61" i="23"/>
  <c r="E61" i="23"/>
  <c r="W62" i="23"/>
  <c r="I62" i="23"/>
  <c r="Q63" i="23"/>
  <c r="J63" i="23"/>
  <c r="C63" i="23"/>
  <c r="U64" i="23"/>
  <c r="F64" i="23"/>
  <c r="O64" i="23"/>
  <c r="W65" i="23"/>
  <c r="A65" i="23"/>
  <c r="S66" i="23"/>
  <c r="D66" i="23"/>
  <c r="M66" i="23"/>
  <c r="U67" i="23"/>
  <c r="N67" i="23"/>
  <c r="G67" i="23"/>
  <c r="B68" i="23"/>
  <c r="K68" i="23"/>
  <c r="S69" i="23"/>
  <c r="L69" i="23"/>
  <c r="E69" i="23"/>
  <c r="W70" i="23"/>
  <c r="I70" i="23"/>
  <c r="Q71" i="23"/>
  <c r="J71" i="23"/>
  <c r="I72" i="23"/>
  <c r="F74" i="23"/>
  <c r="U2" i="23"/>
  <c r="V4" i="23"/>
  <c r="W5" i="23"/>
  <c r="X6" i="23"/>
  <c r="Y7" i="23"/>
  <c r="S9" i="23"/>
  <c r="T10" i="23"/>
  <c r="U11" i="23"/>
  <c r="V12" i="23"/>
  <c r="W13" i="23"/>
  <c r="X14" i="23"/>
  <c r="Y15" i="23"/>
  <c r="S17" i="23"/>
  <c r="T18" i="23"/>
  <c r="U19" i="23"/>
  <c r="V20" i="23"/>
  <c r="W21" i="23"/>
  <c r="X22" i="23"/>
  <c r="Y23" i="23"/>
  <c r="S25" i="23"/>
  <c r="T26" i="23"/>
  <c r="U27" i="23"/>
  <c r="V28" i="23"/>
  <c r="W29" i="23"/>
  <c r="N170" i="23"/>
  <c r="W170" i="23"/>
  <c r="A4" i="23"/>
  <c r="B5" i="23"/>
  <c r="C6" i="23"/>
  <c r="D7" i="23"/>
  <c r="E8" i="23"/>
  <c r="F9" i="23"/>
  <c r="G10" i="23"/>
  <c r="A12" i="23"/>
  <c r="B13" i="23"/>
  <c r="C14" i="23"/>
  <c r="D15" i="23"/>
  <c r="E16" i="23"/>
  <c r="F17" i="23"/>
  <c r="G18" i="23"/>
  <c r="A20" i="23"/>
  <c r="B21" i="23"/>
  <c r="C22" i="23"/>
  <c r="D23" i="23"/>
  <c r="E24" i="23"/>
  <c r="F25" i="23"/>
  <c r="G26" i="23"/>
  <c r="A28" i="23"/>
  <c r="B29" i="23"/>
  <c r="D3" i="23"/>
  <c r="W3" i="23"/>
  <c r="V31" i="23"/>
  <c r="G31" i="23"/>
  <c r="Q31" i="23"/>
  <c r="I32" i="23"/>
  <c r="B32" i="23"/>
  <c r="T33" i="23"/>
  <c r="E33" i="23"/>
  <c r="N33" i="23"/>
  <c r="V34" i="23"/>
  <c r="O34" i="23"/>
  <c r="R35" i="23"/>
  <c r="C35" i="23"/>
  <c r="L35" i="23"/>
  <c r="T36" i="23"/>
  <c r="M36" i="23"/>
  <c r="F36" i="23"/>
  <c r="A37" i="23"/>
  <c r="J37" i="23"/>
  <c r="R38" i="23"/>
  <c r="K38" i="23"/>
  <c r="D38" i="23"/>
  <c r="V39" i="23"/>
  <c r="G39" i="23"/>
  <c r="Q39" i="23"/>
  <c r="I40" i="23"/>
  <c r="B40" i="23"/>
  <c r="T41" i="23"/>
  <c r="E41" i="23"/>
  <c r="N41" i="23"/>
  <c r="V42" i="23"/>
  <c r="O42" i="23"/>
  <c r="R43" i="23"/>
  <c r="C43" i="23"/>
  <c r="L43" i="23"/>
  <c r="T44" i="23"/>
  <c r="M44" i="23"/>
  <c r="F44" i="23"/>
  <c r="A45" i="23"/>
  <c r="J45" i="23"/>
  <c r="R46" i="23"/>
  <c r="K46" i="23"/>
  <c r="D46" i="23"/>
  <c r="V47" i="23"/>
  <c r="G47" i="23"/>
  <c r="Q47" i="23"/>
  <c r="I48" i="23"/>
  <c r="B48" i="23"/>
  <c r="T49" i="23"/>
  <c r="E49" i="23"/>
  <c r="N49" i="23"/>
  <c r="V50" i="23"/>
  <c r="O50" i="23"/>
  <c r="R51" i="23"/>
  <c r="C51" i="23"/>
  <c r="L51" i="23"/>
  <c r="T52" i="23"/>
  <c r="M52" i="23"/>
  <c r="F52" i="23"/>
  <c r="A53" i="23"/>
  <c r="J53" i="23"/>
  <c r="R54" i="23"/>
  <c r="K54" i="23"/>
  <c r="D54" i="23"/>
  <c r="V55" i="23"/>
  <c r="G55" i="23"/>
  <c r="Q55" i="23"/>
  <c r="I56" i="23"/>
  <c r="B56" i="23"/>
  <c r="T57" i="23"/>
  <c r="E57" i="23"/>
  <c r="N57" i="23"/>
  <c r="V58" i="23"/>
  <c r="O58" i="23"/>
  <c r="R60" i="23"/>
  <c r="C60" i="23"/>
  <c r="L60" i="23"/>
  <c r="T61" i="23"/>
  <c r="M61" i="23"/>
  <c r="F61" i="23"/>
  <c r="A62" i="23"/>
  <c r="J62" i="23"/>
  <c r="R63" i="23"/>
  <c r="K63" i="23"/>
  <c r="D63" i="23"/>
  <c r="V64" i="23"/>
  <c r="G64" i="23"/>
  <c r="Q64" i="23"/>
  <c r="I65" i="23"/>
  <c r="B65" i="23"/>
  <c r="T66" i="23"/>
  <c r="E66" i="23"/>
  <c r="N66" i="23"/>
  <c r="V67" i="23"/>
  <c r="O67" i="23"/>
  <c r="R68" i="23"/>
  <c r="C68" i="23"/>
  <c r="L68" i="23"/>
  <c r="T69" i="23"/>
  <c r="M69" i="23"/>
  <c r="F69" i="23"/>
  <c r="A70" i="23"/>
  <c r="J70" i="23"/>
  <c r="L71" i="23"/>
  <c r="M72" i="23"/>
  <c r="O74" i="23"/>
  <c r="J260" i="23"/>
  <c r="B258" i="23"/>
  <c r="R255" i="23"/>
  <c r="J252" i="23"/>
  <c r="R250" i="23"/>
  <c r="B247" i="23"/>
  <c r="J244" i="23"/>
  <c r="R242" i="23"/>
  <c r="B239" i="23"/>
  <c r="J236" i="23"/>
  <c r="R234" i="23"/>
  <c r="B261" i="23"/>
  <c r="R258" i="23"/>
  <c r="J255" i="23"/>
  <c r="B253" i="23"/>
  <c r="B250" i="23"/>
  <c r="J247" i="23"/>
  <c r="R245" i="23"/>
  <c r="B242" i="23"/>
  <c r="J239" i="23"/>
  <c r="R237" i="23"/>
  <c r="B234" i="23"/>
  <c r="R261" i="23"/>
  <c r="J258" i="23"/>
  <c r="B256" i="23"/>
  <c r="R253" i="23"/>
  <c r="J250" i="23"/>
  <c r="R248" i="23"/>
  <c r="B245" i="23"/>
  <c r="J242" i="23"/>
  <c r="R240" i="23"/>
  <c r="B237" i="23"/>
  <c r="J234" i="23"/>
  <c r="J261" i="23"/>
  <c r="R259" i="23"/>
  <c r="R256" i="23"/>
  <c r="J253" i="23"/>
  <c r="B251" i="23"/>
  <c r="B248" i="23"/>
  <c r="J245" i="23"/>
  <c r="R243" i="23"/>
  <c r="B240" i="23"/>
  <c r="J237" i="23"/>
  <c r="R235" i="23"/>
  <c r="B231" i="23"/>
  <c r="B259" i="23"/>
  <c r="J256" i="23"/>
  <c r="B254" i="23"/>
  <c r="R251" i="23"/>
  <c r="J248" i="23"/>
  <c r="R246" i="23"/>
  <c r="J259" i="23"/>
  <c r="B257" i="23"/>
  <c r="R254" i="23"/>
  <c r="J251" i="23"/>
  <c r="R249" i="23"/>
  <c r="B246" i="23"/>
  <c r="J243" i="23"/>
  <c r="R241" i="23"/>
  <c r="B238" i="23"/>
  <c r="J235" i="23"/>
  <c r="R232" i="23"/>
  <c r="B260" i="23"/>
  <c r="J257" i="23"/>
  <c r="B255" i="23"/>
  <c r="R252" i="23"/>
  <c r="J249" i="23"/>
  <c r="R247" i="23"/>
  <c r="B244" i="23"/>
  <c r="J241" i="23"/>
  <c r="R239" i="23"/>
  <c r="B236" i="23"/>
  <c r="J232" i="23"/>
  <c r="J254" i="23"/>
  <c r="B243" i="23"/>
  <c r="R230" i="23"/>
  <c r="B227" i="23"/>
  <c r="J224" i="23"/>
  <c r="R222" i="23"/>
  <c r="B219" i="23"/>
  <c r="J216" i="23"/>
  <c r="R214" i="23"/>
  <c r="B211" i="23"/>
  <c r="J208" i="23"/>
  <c r="R206" i="23"/>
  <c r="R257" i="23"/>
  <c r="J238" i="23"/>
  <c r="B230" i="23"/>
  <c r="B229" i="23"/>
  <c r="J227" i="23"/>
  <c r="R225" i="23"/>
  <c r="B222" i="23"/>
  <c r="J219" i="23"/>
  <c r="R217" i="23"/>
  <c r="B214" i="23"/>
  <c r="R260" i="23"/>
  <c r="B235" i="23"/>
  <c r="J230" i="23"/>
  <c r="J229" i="23"/>
  <c r="R228" i="23"/>
  <c r="B225" i="23"/>
  <c r="J222" i="23"/>
  <c r="R220" i="23"/>
  <c r="B217" i="23"/>
  <c r="J214" i="23"/>
  <c r="B241" i="23"/>
  <c r="R231" i="23"/>
  <c r="R229" i="23"/>
  <c r="B228" i="23"/>
  <c r="J225" i="23"/>
  <c r="R223" i="23"/>
  <c r="B220" i="23"/>
  <c r="J217" i="23"/>
  <c r="R215" i="23"/>
  <c r="B212" i="23"/>
  <c r="J209" i="23"/>
  <c r="R207" i="23"/>
  <c r="B203" i="23"/>
  <c r="J200" i="23"/>
  <c r="R198" i="23"/>
  <c r="B195" i="23"/>
  <c r="R238" i="23"/>
  <c r="J231" i="23"/>
  <c r="J228" i="23"/>
  <c r="R226" i="23"/>
  <c r="B223" i="23"/>
  <c r="J220" i="23"/>
  <c r="R218" i="23"/>
  <c r="B215" i="23"/>
  <c r="J212" i="23"/>
  <c r="R210" i="23"/>
  <c r="B207" i="23"/>
  <c r="J203" i="23"/>
  <c r="J246" i="23"/>
  <c r="R244" i="23"/>
  <c r="B226" i="23"/>
  <c r="J223" i="23"/>
  <c r="R221" i="23"/>
  <c r="B218" i="23"/>
  <c r="J215" i="23"/>
  <c r="B249" i="23"/>
  <c r="J240" i="23"/>
  <c r="J226" i="23"/>
  <c r="R224" i="23"/>
  <c r="B221" i="23"/>
  <c r="J218" i="23"/>
  <c r="R216" i="23"/>
  <c r="B213" i="23"/>
  <c r="J210" i="23"/>
  <c r="B252" i="23"/>
  <c r="R236" i="23"/>
  <c r="B232" i="23"/>
  <c r="R227" i="23"/>
  <c r="B224" i="23"/>
  <c r="J221" i="23"/>
  <c r="R219" i="23"/>
  <c r="B216" i="23"/>
  <c r="J213" i="23"/>
  <c r="R211" i="23"/>
  <c r="B208" i="23"/>
  <c r="J205" i="23"/>
  <c r="B202" i="23"/>
  <c r="B199" i="23"/>
  <c r="J196" i="23"/>
  <c r="J207" i="23"/>
  <c r="R201" i="23"/>
  <c r="R200" i="23"/>
  <c r="R199" i="23"/>
  <c r="R194" i="23"/>
  <c r="B191" i="23"/>
  <c r="J188" i="23"/>
  <c r="R186" i="23"/>
  <c r="B183" i="23"/>
  <c r="J180" i="23"/>
  <c r="R178" i="23"/>
  <c r="R213" i="23"/>
  <c r="J211" i="23"/>
  <c r="B205" i="23"/>
  <c r="R203" i="23"/>
  <c r="B194" i="23"/>
  <c r="J191" i="23"/>
  <c r="R189" i="23"/>
  <c r="B186" i="23"/>
  <c r="R209" i="23"/>
  <c r="B198" i="23"/>
  <c r="B197" i="23"/>
  <c r="B196" i="23"/>
  <c r="R192" i="23"/>
  <c r="B189" i="23"/>
  <c r="J186" i="23"/>
  <c r="R184" i="23"/>
  <c r="B181" i="23"/>
  <c r="J178" i="23"/>
  <c r="R176" i="23"/>
  <c r="R173" i="23"/>
  <c r="J206" i="23"/>
  <c r="R202" i="23"/>
  <c r="B201" i="23"/>
  <c r="B200" i="23"/>
  <c r="B192" i="23"/>
  <c r="J189" i="23"/>
  <c r="R187" i="23"/>
  <c r="B184" i="23"/>
  <c r="J181" i="23"/>
  <c r="R179" i="23"/>
  <c r="B176" i="23"/>
  <c r="B210" i="23"/>
  <c r="R205" i="23"/>
  <c r="J195" i="23"/>
  <c r="J194" i="23"/>
  <c r="J192" i="23"/>
  <c r="R190" i="23"/>
  <c r="B187" i="23"/>
  <c r="J184" i="23"/>
  <c r="R182" i="23"/>
  <c r="B179" i="23"/>
  <c r="J176" i="23"/>
  <c r="R208" i="23"/>
  <c r="J199" i="23"/>
  <c r="J198" i="23"/>
  <c r="J197" i="23"/>
  <c r="R193" i="23"/>
  <c r="B190" i="23"/>
  <c r="J187" i="23"/>
  <c r="R185" i="23"/>
  <c r="B182" i="23"/>
  <c r="J179" i="23"/>
  <c r="R177" i="23"/>
  <c r="J173" i="23"/>
  <c r="J171" i="23"/>
  <c r="B206" i="23"/>
  <c r="J202" i="23"/>
  <c r="J201" i="23"/>
  <c r="B193" i="23"/>
  <c r="J190" i="23"/>
  <c r="R188" i="23"/>
  <c r="B185" i="23"/>
  <c r="J182" i="23"/>
  <c r="R180" i="23"/>
  <c r="B177" i="23"/>
  <c r="R212" i="23"/>
  <c r="B209" i="23"/>
  <c r="R197" i="23"/>
  <c r="R196" i="23"/>
  <c r="R195" i="23"/>
  <c r="J193" i="23"/>
  <c r="R191" i="23"/>
  <c r="B188" i="23"/>
  <c r="J185" i="23"/>
  <c r="R183" i="23"/>
  <c r="B180" i="23"/>
  <c r="J177" i="23"/>
  <c r="B174" i="23"/>
  <c r="B172" i="23"/>
  <c r="B178" i="23"/>
  <c r="J174" i="23"/>
  <c r="R144" i="23"/>
  <c r="B141" i="23"/>
  <c r="R139" i="23"/>
  <c r="J138" i="23"/>
  <c r="R181" i="23"/>
  <c r="R172" i="23"/>
  <c r="B171" i="23"/>
  <c r="B170" i="23"/>
  <c r="J169" i="23"/>
  <c r="R168" i="23"/>
  <c r="J167" i="23"/>
  <c r="R166" i="23"/>
  <c r="J165" i="23"/>
  <c r="R164" i="23"/>
  <c r="J163" i="23"/>
  <c r="R162" i="23"/>
  <c r="J161" i="23"/>
  <c r="R160" i="23"/>
  <c r="J159" i="23"/>
  <c r="R158" i="23"/>
  <c r="J157" i="23"/>
  <c r="R156" i="23"/>
  <c r="J155" i="23"/>
  <c r="R154" i="23"/>
  <c r="J153" i="23"/>
  <c r="R152" i="23"/>
  <c r="J151" i="23"/>
  <c r="R150" i="23"/>
  <c r="J149" i="23"/>
  <c r="R148" i="23"/>
  <c r="J147" i="23"/>
  <c r="B144" i="23"/>
  <c r="J139" i="23"/>
  <c r="J183" i="23"/>
  <c r="J168" i="23"/>
  <c r="J166" i="23"/>
  <c r="J164" i="23"/>
  <c r="J162" i="23"/>
  <c r="J160" i="23"/>
  <c r="J158" i="23"/>
  <c r="J156" i="23"/>
  <c r="J154" i="23"/>
  <c r="J152" i="23"/>
  <c r="J150" i="23"/>
  <c r="J148" i="23"/>
  <c r="R145" i="23"/>
  <c r="J144" i="23"/>
  <c r="R142" i="23"/>
  <c r="B139" i="23"/>
  <c r="J172" i="23"/>
  <c r="B168" i="23"/>
  <c r="B166" i="23"/>
  <c r="B164" i="23"/>
  <c r="B162" i="23"/>
  <c r="B160" i="23"/>
  <c r="B158" i="23"/>
  <c r="B156" i="23"/>
  <c r="B154" i="23"/>
  <c r="B152" i="23"/>
  <c r="B150" i="23"/>
  <c r="B148" i="23"/>
  <c r="J145" i="23"/>
  <c r="B142" i="23"/>
  <c r="B173" i="23"/>
  <c r="B145" i="23"/>
  <c r="R143" i="23"/>
  <c r="J142" i="23"/>
  <c r="R140" i="23"/>
  <c r="B137" i="23"/>
  <c r="R174" i="23"/>
  <c r="J143" i="23"/>
  <c r="B140" i="23"/>
  <c r="R171" i="23"/>
  <c r="R169" i="23"/>
  <c r="R167" i="23"/>
  <c r="R165" i="23"/>
  <c r="R163" i="23"/>
  <c r="R161" i="23"/>
  <c r="R159" i="23"/>
  <c r="R157" i="23"/>
  <c r="R155" i="23"/>
  <c r="R153" i="23"/>
  <c r="R151" i="23"/>
  <c r="R149" i="23"/>
  <c r="R147" i="23"/>
  <c r="B143" i="23"/>
  <c r="R141" i="23"/>
  <c r="J140" i="23"/>
  <c r="B169" i="23"/>
  <c r="B167" i="23"/>
  <c r="B165" i="23"/>
  <c r="B163" i="23"/>
  <c r="B161" i="23"/>
  <c r="B159" i="23"/>
  <c r="B157" i="23"/>
  <c r="B155" i="23"/>
  <c r="B153" i="23"/>
  <c r="B151" i="23"/>
  <c r="B149" i="23"/>
  <c r="B147" i="23"/>
  <c r="J141" i="23"/>
  <c r="B138" i="23"/>
  <c r="J137" i="23"/>
  <c r="B134" i="23"/>
  <c r="J129" i="23"/>
  <c r="B126" i="23"/>
  <c r="J121" i="23"/>
  <c r="B118" i="23"/>
  <c r="R115" i="23"/>
  <c r="J114" i="23"/>
  <c r="R112" i="23"/>
  <c r="B109" i="23"/>
  <c r="R107" i="23"/>
  <c r="J106" i="23"/>
  <c r="R104" i="23"/>
  <c r="B101" i="23"/>
  <c r="J96" i="23"/>
  <c r="B93" i="23"/>
  <c r="J87" i="23"/>
  <c r="B84" i="23"/>
  <c r="J79" i="23"/>
  <c r="B76" i="23"/>
  <c r="R135" i="23"/>
  <c r="J134" i="23"/>
  <c r="R132" i="23"/>
  <c r="B129" i="23"/>
  <c r="R127" i="23"/>
  <c r="J126" i="23"/>
  <c r="R124" i="23"/>
  <c r="B121" i="23"/>
  <c r="R119" i="23"/>
  <c r="J118" i="23"/>
  <c r="J115" i="23"/>
  <c r="B112" i="23"/>
  <c r="J107" i="23"/>
  <c r="B104" i="23"/>
  <c r="R102" i="23"/>
  <c r="J101" i="23"/>
  <c r="R99" i="23"/>
  <c r="B96" i="23"/>
  <c r="R94" i="23"/>
  <c r="J93" i="23"/>
  <c r="R91" i="23"/>
  <c r="B87" i="23"/>
  <c r="R85" i="23"/>
  <c r="J84" i="23"/>
  <c r="R82" i="23"/>
  <c r="B79" i="23"/>
  <c r="R77" i="23"/>
  <c r="J76" i="23"/>
  <c r="R74" i="23"/>
  <c r="B71" i="23"/>
  <c r="J135" i="23"/>
  <c r="B132" i="23"/>
  <c r="J127" i="23"/>
  <c r="B124" i="23"/>
  <c r="J119" i="23"/>
  <c r="B115" i="23"/>
  <c r="R113" i="23"/>
  <c r="J112" i="23"/>
  <c r="R110" i="23"/>
  <c r="B107" i="23"/>
  <c r="R105" i="23"/>
  <c r="J104" i="23"/>
  <c r="J102" i="23"/>
  <c r="B99" i="23"/>
  <c r="J94" i="23"/>
  <c r="B91" i="23"/>
  <c r="J85" i="23"/>
  <c r="B82" i="23"/>
  <c r="J77" i="23"/>
  <c r="B74" i="23"/>
  <c r="B135" i="23"/>
  <c r="R133" i="23"/>
  <c r="J132" i="23"/>
  <c r="R130" i="23"/>
  <c r="B127" i="23"/>
  <c r="R125" i="23"/>
  <c r="J124" i="23"/>
  <c r="R122" i="23"/>
  <c r="B119" i="23"/>
  <c r="J113" i="23"/>
  <c r="B110" i="23"/>
  <c r="J105" i="23"/>
  <c r="B102" i="23"/>
  <c r="R100" i="23"/>
  <c r="J99" i="23"/>
  <c r="R97" i="23"/>
  <c r="B94" i="23"/>
  <c r="R92" i="23"/>
  <c r="J91" i="23"/>
  <c r="R89" i="23"/>
  <c r="B85" i="23"/>
  <c r="R83" i="23"/>
  <c r="J82" i="23"/>
  <c r="R80" i="23"/>
  <c r="B77" i="23"/>
  <c r="R75" i="23"/>
  <c r="J74" i="23"/>
  <c r="R72" i="23"/>
  <c r="R138" i="23"/>
  <c r="J133" i="23"/>
  <c r="B130" i="23"/>
  <c r="J125" i="23"/>
  <c r="B122" i="23"/>
  <c r="R116" i="23"/>
  <c r="B113" i="23"/>
  <c r="R111" i="23"/>
  <c r="J110" i="23"/>
  <c r="R108" i="23"/>
  <c r="B105" i="23"/>
  <c r="J100" i="23"/>
  <c r="B97" i="23"/>
  <c r="J92" i="23"/>
  <c r="B89" i="23"/>
  <c r="J83" i="23"/>
  <c r="B80" i="23"/>
  <c r="J75" i="23"/>
  <c r="B72" i="23"/>
  <c r="R136" i="23"/>
  <c r="B133" i="23"/>
  <c r="R131" i="23"/>
  <c r="J130" i="23"/>
  <c r="R128" i="23"/>
  <c r="B125" i="23"/>
  <c r="R123" i="23"/>
  <c r="J122" i="23"/>
  <c r="R120" i="23"/>
  <c r="B116" i="23"/>
  <c r="J111" i="23"/>
  <c r="B108" i="23"/>
  <c r="R103" i="23"/>
  <c r="B100" i="23"/>
  <c r="R98" i="23"/>
  <c r="J97" i="23"/>
  <c r="R95" i="23"/>
  <c r="B92" i="23"/>
  <c r="R90" i="23"/>
  <c r="J89" i="23"/>
  <c r="R86" i="23"/>
  <c r="B83" i="23"/>
  <c r="R81" i="23"/>
  <c r="J80" i="23"/>
  <c r="R78" i="23"/>
  <c r="B75" i="23"/>
  <c r="R73" i="23"/>
  <c r="J72" i="23"/>
  <c r="B136" i="23"/>
  <c r="J131" i="23"/>
  <c r="B128" i="23"/>
  <c r="J123" i="23"/>
  <c r="B120" i="23"/>
  <c r="J116" i="23"/>
  <c r="R114" i="23"/>
  <c r="B111" i="23"/>
  <c r="R109" i="23"/>
  <c r="J108" i="23"/>
  <c r="R106" i="23"/>
  <c r="B103" i="23"/>
  <c r="J98" i="23"/>
  <c r="B95" i="23"/>
  <c r="J90" i="23"/>
  <c r="B86" i="23"/>
  <c r="J81" i="23"/>
  <c r="B78" i="23"/>
  <c r="R137" i="23"/>
  <c r="J136" i="23"/>
  <c r="R134" i="23"/>
  <c r="B131" i="23"/>
  <c r="R129" i="23"/>
  <c r="J128" i="23"/>
  <c r="R126" i="23"/>
  <c r="B123" i="23"/>
  <c r="R121" i="23"/>
  <c r="J120" i="23"/>
  <c r="R118" i="23"/>
  <c r="B114" i="23"/>
  <c r="J109" i="23"/>
  <c r="B106" i="23"/>
  <c r="J103" i="23"/>
  <c r="R101" i="23"/>
  <c r="B98" i="23"/>
  <c r="R96" i="23"/>
  <c r="J95" i="23"/>
  <c r="R93" i="23"/>
  <c r="B90" i="23"/>
  <c r="R87" i="23"/>
  <c r="J86" i="23"/>
  <c r="R84" i="23"/>
  <c r="B81" i="23"/>
  <c r="R79" i="23"/>
  <c r="J78" i="23"/>
  <c r="R76" i="23"/>
  <c r="B73" i="23"/>
  <c r="V2" i="23"/>
  <c r="W4" i="23"/>
  <c r="X5" i="23"/>
  <c r="Y6" i="23"/>
  <c r="S8" i="23"/>
  <c r="T9" i="23"/>
  <c r="U10" i="23"/>
  <c r="V11" i="23"/>
  <c r="W12" i="23"/>
  <c r="X13" i="23"/>
  <c r="Y14" i="23"/>
  <c r="S16" i="23"/>
  <c r="T17" i="23"/>
  <c r="U18" i="23"/>
  <c r="V19" i="23"/>
  <c r="W20" i="23"/>
  <c r="X21" i="23"/>
  <c r="Y22" i="23"/>
  <c r="S24" i="23"/>
  <c r="T25" i="23"/>
  <c r="U26" i="23"/>
  <c r="V27" i="23"/>
  <c r="W28" i="23"/>
  <c r="X29" i="23"/>
  <c r="O170" i="23"/>
  <c r="A2" i="23"/>
  <c r="B4" i="23"/>
  <c r="C5" i="23"/>
  <c r="D6" i="23"/>
  <c r="E7" i="23"/>
  <c r="F8" i="23"/>
  <c r="G9" i="23"/>
  <c r="A11" i="23"/>
  <c r="B12" i="23"/>
  <c r="C13" i="23"/>
  <c r="D14" i="23"/>
  <c r="E15" i="23"/>
  <c r="F16" i="23"/>
  <c r="G17" i="23"/>
  <c r="A19" i="23"/>
  <c r="B20" i="23"/>
  <c r="C21" i="23"/>
  <c r="D22" i="23"/>
  <c r="E23" i="23"/>
  <c r="F24" i="23"/>
  <c r="G25" i="23"/>
  <c r="A27" i="23"/>
  <c r="B28" i="23"/>
  <c r="C29" i="23"/>
  <c r="E3" i="23"/>
  <c r="X3" i="23"/>
  <c r="W31" i="23"/>
  <c r="I31" i="23"/>
  <c r="Q32" i="23"/>
  <c r="J32" i="23"/>
  <c r="C32" i="23"/>
  <c r="U33" i="23"/>
  <c r="F33" i="23"/>
  <c r="O33" i="23"/>
  <c r="W34" i="23"/>
  <c r="A34" i="23"/>
  <c r="S35" i="23"/>
  <c r="D35" i="23"/>
  <c r="M35" i="23"/>
  <c r="U36" i="23"/>
  <c r="N36" i="23"/>
  <c r="G36" i="23"/>
  <c r="B37" i="23"/>
  <c r="K37" i="23"/>
  <c r="S38" i="23"/>
  <c r="L38" i="23"/>
  <c r="E38" i="23"/>
  <c r="W39" i="23"/>
  <c r="I39" i="23"/>
  <c r="Q40" i="23"/>
  <c r="J40" i="23"/>
  <c r="C40" i="23"/>
  <c r="U41" i="23"/>
  <c r="F41" i="23"/>
  <c r="O41" i="23"/>
  <c r="W42" i="23"/>
  <c r="A42" i="23"/>
  <c r="S43" i="23"/>
  <c r="D43" i="23"/>
  <c r="M43" i="23"/>
  <c r="U44" i="23"/>
  <c r="N44" i="23"/>
  <c r="G44" i="23"/>
  <c r="B45" i="23"/>
  <c r="K45" i="23"/>
  <c r="S46" i="23"/>
  <c r="L46" i="23"/>
  <c r="E46" i="23"/>
  <c r="W47" i="23"/>
  <c r="I47" i="23"/>
  <c r="Q48" i="23"/>
  <c r="J48" i="23"/>
  <c r="C48" i="23"/>
  <c r="U49" i="23"/>
  <c r="F49" i="23"/>
  <c r="O49" i="23"/>
  <c r="W50" i="23"/>
  <c r="A50" i="23"/>
  <c r="S51" i="23"/>
  <c r="D51" i="23"/>
  <c r="M51" i="23"/>
  <c r="U52" i="23"/>
  <c r="N52" i="23"/>
  <c r="G52" i="23"/>
  <c r="B53" i="23"/>
  <c r="K53" i="23"/>
  <c r="S54" i="23"/>
  <c r="L54" i="23"/>
  <c r="E54" i="23"/>
  <c r="W55" i="23"/>
  <c r="I55" i="23"/>
  <c r="Q56" i="23"/>
  <c r="J56" i="23"/>
  <c r="C56" i="23"/>
  <c r="U57" i="23"/>
  <c r="F57" i="23"/>
  <c r="O57" i="23"/>
  <c r="W58" i="23"/>
  <c r="A58" i="23"/>
  <c r="S60" i="23"/>
  <c r="D60" i="23"/>
  <c r="M60" i="23"/>
  <c r="U61" i="23"/>
  <c r="N61" i="23"/>
  <c r="G61" i="23"/>
  <c r="B62" i="23"/>
  <c r="K62" i="23"/>
  <c r="S63" i="23"/>
  <c r="L63" i="23"/>
  <c r="E63" i="23"/>
  <c r="W64" i="23"/>
  <c r="I64" i="23"/>
  <c r="Q65" i="23"/>
  <c r="J65" i="23"/>
  <c r="C65" i="23"/>
  <c r="U66" i="23"/>
  <c r="F66" i="23"/>
  <c r="O66" i="23"/>
  <c r="W67" i="23"/>
  <c r="A67" i="23"/>
  <c r="S68" i="23"/>
  <c r="D68" i="23"/>
  <c r="M68" i="23"/>
  <c r="U69" i="23"/>
  <c r="N69" i="23"/>
  <c r="G69" i="23"/>
  <c r="B70" i="23"/>
  <c r="K70" i="23"/>
  <c r="S71" i="23"/>
  <c r="N71" i="23"/>
  <c r="P1" i="5"/>
  <c r="A260" i="23"/>
  <c r="I257" i="23"/>
  <c r="A254" i="23"/>
  <c r="Q252" i="23"/>
  <c r="I249" i="23"/>
  <c r="Q246" i="23"/>
  <c r="A244" i="23"/>
  <c r="I241" i="23"/>
  <c r="Q238" i="23"/>
  <c r="A236" i="23"/>
  <c r="I232" i="23"/>
  <c r="I260" i="23"/>
  <c r="A257" i="23"/>
  <c r="Q255" i="23"/>
  <c r="I252" i="23"/>
  <c r="Q249" i="23"/>
  <c r="A247" i="23"/>
  <c r="I244" i="23"/>
  <c r="Q241" i="23"/>
  <c r="A239" i="23"/>
  <c r="I236" i="23"/>
  <c r="Q232" i="23"/>
  <c r="Q260" i="23"/>
  <c r="Q258" i="23"/>
  <c r="I255" i="23"/>
  <c r="A252" i="23"/>
  <c r="A250" i="23"/>
  <c r="I247" i="23"/>
  <c r="Q244" i="23"/>
  <c r="A242" i="23"/>
  <c r="I239" i="23"/>
  <c r="Q236" i="23"/>
  <c r="A234" i="23"/>
  <c r="Q261" i="23"/>
  <c r="I258" i="23"/>
  <c r="A255" i="23"/>
  <c r="Q253" i="23"/>
  <c r="I250" i="23"/>
  <c r="Q247" i="23"/>
  <c r="A245" i="23"/>
  <c r="I242" i="23"/>
  <c r="Q239" i="23"/>
  <c r="A237" i="23"/>
  <c r="I234" i="23"/>
  <c r="I261" i="23"/>
  <c r="A258" i="23"/>
  <c r="Q256" i="23"/>
  <c r="I253" i="23"/>
  <c r="Q250" i="23"/>
  <c r="A248" i="23"/>
  <c r="I245" i="23"/>
  <c r="A261" i="23"/>
  <c r="A259" i="23"/>
  <c r="I256" i="23"/>
  <c r="A253" i="23"/>
  <c r="Q251" i="23"/>
  <c r="I248" i="23"/>
  <c r="Q245" i="23"/>
  <c r="A243" i="23"/>
  <c r="I240" i="23"/>
  <c r="Q237" i="23"/>
  <c r="A235" i="23"/>
  <c r="I231" i="23"/>
  <c r="Q259" i="23"/>
  <c r="Q257" i="23"/>
  <c r="I254" i="23"/>
  <c r="A251" i="23"/>
  <c r="A249" i="23"/>
  <c r="I246" i="23"/>
  <c r="Q243" i="23"/>
  <c r="A241" i="23"/>
  <c r="I238" i="23"/>
  <c r="Q235" i="23"/>
  <c r="A232" i="23"/>
  <c r="I251" i="23"/>
  <c r="A240" i="23"/>
  <c r="Q226" i="23"/>
  <c r="A224" i="23"/>
  <c r="I221" i="23"/>
  <c r="Q218" i="23"/>
  <c r="A216" i="23"/>
  <c r="I213" i="23"/>
  <c r="Q210" i="23"/>
  <c r="A208" i="23"/>
  <c r="I205" i="23"/>
  <c r="Q254" i="23"/>
  <c r="I235" i="23"/>
  <c r="A227" i="23"/>
  <c r="I224" i="23"/>
  <c r="Q221" i="23"/>
  <c r="A219" i="23"/>
  <c r="I216" i="23"/>
  <c r="Q213" i="23"/>
  <c r="A256" i="23"/>
  <c r="Q242" i="23"/>
  <c r="Q231" i="23"/>
  <c r="A230" i="23"/>
  <c r="A229" i="23"/>
  <c r="I227" i="23"/>
  <c r="Q224" i="23"/>
  <c r="A222" i="23"/>
  <c r="I219" i="23"/>
  <c r="Q216" i="23"/>
  <c r="A214" i="23"/>
  <c r="I259" i="23"/>
  <c r="A238" i="23"/>
  <c r="I230" i="23"/>
  <c r="I229" i="23"/>
  <c r="Q227" i="23"/>
  <c r="A225" i="23"/>
  <c r="I222" i="23"/>
  <c r="Q219" i="23"/>
  <c r="A217" i="23"/>
  <c r="I214" i="23"/>
  <c r="Q211" i="23"/>
  <c r="A209" i="23"/>
  <c r="I206" i="23"/>
  <c r="Q202" i="23"/>
  <c r="A200" i="23"/>
  <c r="I197" i="23"/>
  <c r="Q194" i="23"/>
  <c r="Q234" i="23"/>
  <c r="Q230" i="23"/>
  <c r="Q229" i="23"/>
  <c r="A228" i="23"/>
  <c r="I225" i="23"/>
  <c r="Q222" i="23"/>
  <c r="A220" i="23"/>
  <c r="I217" i="23"/>
  <c r="Q214" i="23"/>
  <c r="A212" i="23"/>
  <c r="I209" i="23"/>
  <c r="Q206" i="23"/>
  <c r="Q240" i="23"/>
  <c r="I228" i="23"/>
  <c r="Q225" i="23"/>
  <c r="A223" i="23"/>
  <c r="I220" i="23"/>
  <c r="Q217" i="23"/>
  <c r="A215" i="23"/>
  <c r="A246" i="23"/>
  <c r="I237" i="23"/>
  <c r="Q228" i="23"/>
  <c r="A226" i="23"/>
  <c r="I223" i="23"/>
  <c r="Q220" i="23"/>
  <c r="A218" i="23"/>
  <c r="I215" i="23"/>
  <c r="Q212" i="23"/>
  <c r="Q248" i="23"/>
  <c r="I243" i="23"/>
  <c r="A231" i="23"/>
  <c r="I226" i="23"/>
  <c r="Q223" i="23"/>
  <c r="A221" i="23"/>
  <c r="I218" i="23"/>
  <c r="Q215" i="23"/>
  <c r="A213" i="23"/>
  <c r="I210" i="23"/>
  <c r="Q207" i="23"/>
  <c r="A205" i="23"/>
  <c r="I201" i="23"/>
  <c r="Q198" i="23"/>
  <c r="A196" i="23"/>
  <c r="Q209" i="23"/>
  <c r="I203" i="23"/>
  <c r="Q197" i="23"/>
  <c r="Q196" i="23"/>
  <c r="Q195" i="23"/>
  <c r="I193" i="23"/>
  <c r="Q190" i="23"/>
  <c r="A188" i="23"/>
  <c r="I185" i="23"/>
  <c r="Q182" i="23"/>
  <c r="A180" i="23"/>
  <c r="I177" i="23"/>
  <c r="I207" i="23"/>
  <c r="Q201" i="23"/>
  <c r="Q200" i="23"/>
  <c r="Q199" i="23"/>
  <c r="Q193" i="23"/>
  <c r="A191" i="23"/>
  <c r="I188" i="23"/>
  <c r="Q185" i="23"/>
  <c r="I211" i="23"/>
  <c r="Q205" i="23"/>
  <c r="A195" i="23"/>
  <c r="A194" i="23"/>
  <c r="I191" i="23"/>
  <c r="Q188" i="23"/>
  <c r="A186" i="23"/>
  <c r="I183" i="23"/>
  <c r="Q180" i="23"/>
  <c r="A178" i="23"/>
  <c r="I174" i="23"/>
  <c r="I172" i="23"/>
  <c r="I212" i="23"/>
  <c r="Q208" i="23"/>
  <c r="A199" i="23"/>
  <c r="A198" i="23"/>
  <c r="A197" i="23"/>
  <c r="Q191" i="23"/>
  <c r="A189" i="23"/>
  <c r="I186" i="23"/>
  <c r="Q183" i="23"/>
  <c r="A181" i="23"/>
  <c r="I178" i="23"/>
  <c r="Q174" i="23"/>
  <c r="A211" i="23"/>
  <c r="A207" i="23"/>
  <c r="A203" i="23"/>
  <c r="A202" i="23"/>
  <c r="A201" i="23"/>
  <c r="A192" i="23"/>
  <c r="I189" i="23"/>
  <c r="Q186" i="23"/>
  <c r="A184" i="23"/>
  <c r="I181" i="23"/>
  <c r="Q178" i="23"/>
  <c r="A176" i="23"/>
  <c r="A173" i="23"/>
  <c r="A171" i="23"/>
  <c r="A210" i="23"/>
  <c r="Q203" i="23"/>
  <c r="I196" i="23"/>
  <c r="I195" i="23"/>
  <c r="I194" i="23"/>
  <c r="I192" i="23"/>
  <c r="Q189" i="23"/>
  <c r="A187" i="23"/>
  <c r="I184" i="23"/>
  <c r="Q181" i="23"/>
  <c r="A179" i="23"/>
  <c r="I176" i="23"/>
  <c r="I208" i="23"/>
  <c r="I200" i="23"/>
  <c r="I199" i="23"/>
  <c r="I198" i="23"/>
  <c r="Q192" i="23"/>
  <c r="A190" i="23"/>
  <c r="I187" i="23"/>
  <c r="Q184" i="23"/>
  <c r="A182" i="23"/>
  <c r="I179" i="23"/>
  <c r="Q176" i="23"/>
  <c r="A206" i="23"/>
  <c r="I202" i="23"/>
  <c r="A193" i="23"/>
  <c r="I190" i="23"/>
  <c r="Q187" i="23"/>
  <c r="A185" i="23"/>
  <c r="I182" i="23"/>
  <c r="Q179" i="23"/>
  <c r="A177" i="23"/>
  <c r="Q173" i="23"/>
  <c r="Q171" i="23"/>
  <c r="Q172" i="23"/>
  <c r="A169" i="23"/>
  <c r="A167" i="23"/>
  <c r="A165" i="23"/>
  <c r="A163" i="23"/>
  <c r="A161" i="23"/>
  <c r="A159" i="23"/>
  <c r="A157" i="23"/>
  <c r="A155" i="23"/>
  <c r="A153" i="23"/>
  <c r="A151" i="23"/>
  <c r="A149" i="23"/>
  <c r="A147" i="23"/>
  <c r="I141" i="23"/>
  <c r="Q140" i="23"/>
  <c r="Q177" i="23"/>
  <c r="I173" i="23"/>
  <c r="A141" i="23"/>
  <c r="Q139" i="23"/>
  <c r="I138" i="23"/>
  <c r="I180" i="23"/>
  <c r="A174" i="23"/>
  <c r="A170" i="23"/>
  <c r="I169" i="23"/>
  <c r="Q168" i="23"/>
  <c r="I167" i="23"/>
  <c r="Q166" i="23"/>
  <c r="I165" i="23"/>
  <c r="Q164" i="23"/>
  <c r="I163" i="23"/>
  <c r="Q162" i="23"/>
  <c r="I161" i="23"/>
  <c r="Q160" i="23"/>
  <c r="I159" i="23"/>
  <c r="Q158" i="23"/>
  <c r="I157" i="23"/>
  <c r="Q156" i="23"/>
  <c r="I155" i="23"/>
  <c r="Q154" i="23"/>
  <c r="I153" i="23"/>
  <c r="Q152" i="23"/>
  <c r="I151" i="23"/>
  <c r="Q150" i="23"/>
  <c r="I149" i="23"/>
  <c r="Q148" i="23"/>
  <c r="I147" i="23"/>
  <c r="A144" i="23"/>
  <c r="I139" i="23"/>
  <c r="Q138" i="23"/>
  <c r="A183" i="23"/>
  <c r="Q169" i="23"/>
  <c r="I168" i="23"/>
  <c r="Q167" i="23"/>
  <c r="I166" i="23"/>
  <c r="Q165" i="23"/>
  <c r="I164" i="23"/>
  <c r="Q163" i="23"/>
  <c r="I162" i="23"/>
  <c r="Q161" i="23"/>
  <c r="I160" i="23"/>
  <c r="Q159" i="23"/>
  <c r="I158" i="23"/>
  <c r="Q157" i="23"/>
  <c r="I156" i="23"/>
  <c r="Q155" i="23"/>
  <c r="I154" i="23"/>
  <c r="Q153" i="23"/>
  <c r="I152" i="23"/>
  <c r="Q151" i="23"/>
  <c r="I150" i="23"/>
  <c r="Q149" i="23"/>
  <c r="I148" i="23"/>
  <c r="Q147" i="23"/>
  <c r="Q145" i="23"/>
  <c r="I144" i="23"/>
  <c r="A139" i="23"/>
  <c r="A168" i="23"/>
  <c r="A166" i="23"/>
  <c r="A164" i="23"/>
  <c r="A162" i="23"/>
  <c r="A160" i="23"/>
  <c r="A158" i="23"/>
  <c r="A156" i="23"/>
  <c r="A154" i="23"/>
  <c r="A152" i="23"/>
  <c r="A150" i="23"/>
  <c r="A148" i="23"/>
  <c r="I145" i="23"/>
  <c r="Q144" i="23"/>
  <c r="A142" i="23"/>
  <c r="I171" i="23"/>
  <c r="A145" i="23"/>
  <c r="Q143" i="23"/>
  <c r="I142" i="23"/>
  <c r="A172" i="23"/>
  <c r="I143" i="23"/>
  <c r="Q142" i="23"/>
  <c r="A140" i="23"/>
  <c r="A143" i="23"/>
  <c r="Q141" i="23"/>
  <c r="I140" i="23"/>
  <c r="Q137" i="23"/>
  <c r="I136" i="23"/>
  <c r="A131" i="23"/>
  <c r="Q129" i="23"/>
  <c r="I128" i="23"/>
  <c r="A123" i="23"/>
  <c r="Q121" i="23"/>
  <c r="I120" i="23"/>
  <c r="Q116" i="23"/>
  <c r="A114" i="23"/>
  <c r="I109" i="23"/>
  <c r="Q108" i="23"/>
  <c r="A106" i="23"/>
  <c r="I103" i="23"/>
  <c r="A98" i="23"/>
  <c r="Q96" i="23"/>
  <c r="I95" i="23"/>
  <c r="A90" i="23"/>
  <c r="Q87" i="23"/>
  <c r="I86" i="23"/>
  <c r="A81" i="23"/>
  <c r="Q79" i="23"/>
  <c r="I78" i="23"/>
  <c r="A73" i="23"/>
  <c r="A138" i="23"/>
  <c r="I137" i="23"/>
  <c r="Q136" i="23"/>
  <c r="A134" i="23"/>
  <c r="I129" i="23"/>
  <c r="Q128" i="23"/>
  <c r="A126" i="23"/>
  <c r="I121" i="23"/>
  <c r="Q120" i="23"/>
  <c r="A118" i="23"/>
  <c r="Q115" i="23"/>
  <c r="I114" i="23"/>
  <c r="A109" i="23"/>
  <c r="Q107" i="23"/>
  <c r="I106" i="23"/>
  <c r="Q103" i="23"/>
  <c r="A101" i="23"/>
  <c r="I96" i="23"/>
  <c r="Q95" i="23"/>
  <c r="A93" i="23"/>
  <c r="I87" i="23"/>
  <c r="Q86" i="23"/>
  <c r="A84" i="23"/>
  <c r="I79" i="23"/>
  <c r="Q78" i="23"/>
  <c r="A76" i="23"/>
  <c r="A137" i="23"/>
  <c r="Q135" i="23"/>
  <c r="I134" i="23"/>
  <c r="A129" i="23"/>
  <c r="Q127" i="23"/>
  <c r="I126" i="23"/>
  <c r="A121" i="23"/>
  <c r="Q119" i="23"/>
  <c r="I118" i="23"/>
  <c r="I115" i="23"/>
  <c r="Q114" i="23"/>
  <c r="A112" i="23"/>
  <c r="I107" i="23"/>
  <c r="Q106" i="23"/>
  <c r="A104" i="23"/>
  <c r="Q102" i="23"/>
  <c r="I101" i="23"/>
  <c r="A96" i="23"/>
  <c r="Q94" i="23"/>
  <c r="I93" i="23"/>
  <c r="A87" i="23"/>
  <c r="Q85" i="23"/>
  <c r="I84" i="23"/>
  <c r="A79" i="23"/>
  <c r="Q77" i="23"/>
  <c r="I76" i="23"/>
  <c r="I135" i="23"/>
  <c r="Q134" i="23"/>
  <c r="A132" i="23"/>
  <c r="I127" i="23"/>
  <c r="Q126" i="23"/>
  <c r="A124" i="23"/>
  <c r="I119" i="23"/>
  <c r="Q118" i="23"/>
  <c r="A115" i="23"/>
  <c r="Q113" i="23"/>
  <c r="I112" i="23"/>
  <c r="A107" i="23"/>
  <c r="Q105" i="23"/>
  <c r="I104" i="23"/>
  <c r="I102" i="23"/>
  <c r="Q101" i="23"/>
  <c r="A99" i="23"/>
  <c r="I94" i="23"/>
  <c r="Q93" i="23"/>
  <c r="A91" i="23"/>
  <c r="I85" i="23"/>
  <c r="Q84" i="23"/>
  <c r="A82" i="23"/>
  <c r="I77" i="23"/>
  <c r="Q76" i="23"/>
  <c r="A74" i="23"/>
  <c r="A135" i="23"/>
  <c r="Q133" i="23"/>
  <c r="I132" i="23"/>
  <c r="A127" i="23"/>
  <c r="Q125" i="23"/>
  <c r="I124" i="23"/>
  <c r="A119" i="23"/>
  <c r="I113" i="23"/>
  <c r="Q112" i="23"/>
  <c r="A110" i="23"/>
  <c r="I105" i="23"/>
  <c r="Q104" i="23"/>
  <c r="A102" i="23"/>
  <c r="Q100" i="23"/>
  <c r="I99" i="23"/>
  <c r="A94" i="23"/>
  <c r="Q92" i="23"/>
  <c r="I91" i="23"/>
  <c r="A85" i="23"/>
  <c r="Q83" i="23"/>
  <c r="I82" i="23"/>
  <c r="A77" i="23"/>
  <c r="Q75" i="23"/>
  <c r="I74" i="23"/>
  <c r="I133" i="23"/>
  <c r="Q132" i="23"/>
  <c r="A130" i="23"/>
  <c r="I125" i="23"/>
  <c r="Q124" i="23"/>
  <c r="A122" i="23"/>
  <c r="A113" i="23"/>
  <c r="Q111" i="23"/>
  <c r="I110" i="23"/>
  <c r="A105" i="23"/>
  <c r="I100" i="23"/>
  <c r="Q99" i="23"/>
  <c r="A97" i="23"/>
  <c r="I92" i="23"/>
  <c r="Q91" i="23"/>
  <c r="A89" i="23"/>
  <c r="I83" i="23"/>
  <c r="Q82" i="23"/>
  <c r="A80" i="23"/>
  <c r="I75" i="23"/>
  <c r="Q74" i="23"/>
  <c r="A72" i="23"/>
  <c r="A133" i="23"/>
  <c r="Q131" i="23"/>
  <c r="I130" i="23"/>
  <c r="A125" i="23"/>
  <c r="Q123" i="23"/>
  <c r="I122" i="23"/>
  <c r="A116" i="23"/>
  <c r="I111" i="23"/>
  <c r="Q110" i="23"/>
  <c r="A108" i="23"/>
  <c r="A100" i="23"/>
  <c r="Q98" i="23"/>
  <c r="I97" i="23"/>
  <c r="A92" i="23"/>
  <c r="Q90" i="23"/>
  <c r="I89" i="23"/>
  <c r="A83" i="23"/>
  <c r="Q81" i="23"/>
  <c r="I80" i="23"/>
  <c r="A136" i="23"/>
  <c r="I131" i="23"/>
  <c r="Q130" i="23"/>
  <c r="A128" i="23"/>
  <c r="I123" i="23"/>
  <c r="Q122" i="23"/>
  <c r="A120" i="23"/>
  <c r="I116" i="23"/>
  <c r="A111" i="23"/>
  <c r="Q109" i="23"/>
  <c r="I108" i="23"/>
  <c r="A103" i="23"/>
  <c r="I98" i="23"/>
  <c r="Q97" i="23"/>
  <c r="A95" i="23"/>
  <c r="I90" i="23"/>
  <c r="Q89" i="23"/>
  <c r="A86" i="23"/>
  <c r="I81" i="23"/>
  <c r="Q80" i="23"/>
  <c r="A78" i="23"/>
  <c r="I73" i="23"/>
  <c r="Q72" i="23"/>
  <c r="O259" i="23"/>
  <c r="G257" i="23"/>
  <c r="W254" i="23"/>
  <c r="O251" i="23"/>
  <c r="W249" i="23"/>
  <c r="G246" i="23"/>
  <c r="O243" i="23"/>
  <c r="W241" i="23"/>
  <c r="G238" i="23"/>
  <c r="O235" i="23"/>
  <c r="W232" i="23"/>
  <c r="W260" i="23"/>
  <c r="W257" i="23"/>
  <c r="O254" i="23"/>
  <c r="G252" i="23"/>
  <c r="G249" i="23"/>
  <c r="O246" i="23"/>
  <c r="W244" i="23"/>
  <c r="G241" i="23"/>
  <c r="O238" i="23"/>
  <c r="W236" i="23"/>
  <c r="G232" i="23"/>
  <c r="G260" i="23"/>
  <c r="O257" i="23"/>
  <c r="G255" i="23"/>
  <c r="W252" i="23"/>
  <c r="O249" i="23"/>
  <c r="W247" i="23"/>
  <c r="G244" i="23"/>
  <c r="O241" i="23"/>
  <c r="W239" i="23"/>
  <c r="G236" i="23"/>
  <c r="O260" i="23"/>
  <c r="G258" i="23"/>
  <c r="W255" i="23"/>
  <c r="O252" i="23"/>
  <c r="W250" i="23"/>
  <c r="G247" i="23"/>
  <c r="O244" i="23"/>
  <c r="W242" i="23"/>
  <c r="G239" i="23"/>
  <c r="O236" i="23"/>
  <c r="W234" i="23"/>
  <c r="G261" i="23"/>
  <c r="W258" i="23"/>
  <c r="O255" i="23"/>
  <c r="G253" i="23"/>
  <c r="G250" i="23"/>
  <c r="O247" i="23"/>
  <c r="W245" i="23"/>
  <c r="W261" i="23"/>
  <c r="O258" i="23"/>
  <c r="G256" i="23"/>
  <c r="W253" i="23"/>
  <c r="O250" i="23"/>
  <c r="W248" i="23"/>
  <c r="G245" i="23"/>
  <c r="O242" i="23"/>
  <c r="W240" i="23"/>
  <c r="G237" i="23"/>
  <c r="O234" i="23"/>
  <c r="W231" i="23"/>
  <c r="G259" i="23"/>
  <c r="O256" i="23"/>
  <c r="G254" i="23"/>
  <c r="W251" i="23"/>
  <c r="O248" i="23"/>
  <c r="W246" i="23"/>
  <c r="G243" i="23"/>
  <c r="O240" i="23"/>
  <c r="W238" i="23"/>
  <c r="G235" i="23"/>
  <c r="O231" i="23"/>
  <c r="G248" i="23"/>
  <c r="W237" i="23"/>
  <c r="G226" i="23"/>
  <c r="O223" i="23"/>
  <c r="W221" i="23"/>
  <c r="G218" i="23"/>
  <c r="O215" i="23"/>
  <c r="W213" i="23"/>
  <c r="G210" i="23"/>
  <c r="O207" i="23"/>
  <c r="W205" i="23"/>
  <c r="G251" i="23"/>
  <c r="W243" i="23"/>
  <c r="O226" i="23"/>
  <c r="W224" i="23"/>
  <c r="G221" i="23"/>
  <c r="O218" i="23"/>
  <c r="W216" i="23"/>
  <c r="G213" i="23"/>
  <c r="O253" i="23"/>
  <c r="O239" i="23"/>
  <c r="O232" i="23"/>
  <c r="W227" i="23"/>
  <c r="G224" i="23"/>
  <c r="O221" i="23"/>
  <c r="W219" i="23"/>
  <c r="G216" i="23"/>
  <c r="O213" i="23"/>
  <c r="W256" i="23"/>
  <c r="W235" i="23"/>
  <c r="W230" i="23"/>
  <c r="W229" i="23"/>
  <c r="G227" i="23"/>
  <c r="O224" i="23"/>
  <c r="W222" i="23"/>
  <c r="G219" i="23"/>
  <c r="O216" i="23"/>
  <c r="W214" i="23"/>
  <c r="G211" i="23"/>
  <c r="O208" i="23"/>
  <c r="W206" i="23"/>
  <c r="W202" i="23"/>
  <c r="O199" i="23"/>
  <c r="W197" i="23"/>
  <c r="G194" i="23"/>
  <c r="W259" i="23"/>
  <c r="G242" i="23"/>
  <c r="G230" i="23"/>
  <c r="G229" i="23"/>
  <c r="O227" i="23"/>
  <c r="W225" i="23"/>
  <c r="G222" i="23"/>
  <c r="O219" i="23"/>
  <c r="W217" i="23"/>
  <c r="G214" i="23"/>
  <c r="O211" i="23"/>
  <c r="W209" i="23"/>
  <c r="G206" i="23"/>
  <c r="O261" i="23"/>
  <c r="O237" i="23"/>
  <c r="G231" i="23"/>
  <c r="O230" i="23"/>
  <c r="O229" i="23"/>
  <c r="W228" i="23"/>
  <c r="G225" i="23"/>
  <c r="O222" i="23"/>
  <c r="W220" i="23"/>
  <c r="G217" i="23"/>
  <c r="O214" i="23"/>
  <c r="G234" i="23"/>
  <c r="G228" i="23"/>
  <c r="O225" i="23"/>
  <c r="W223" i="23"/>
  <c r="G220" i="23"/>
  <c r="O217" i="23"/>
  <c r="W215" i="23"/>
  <c r="G212" i="23"/>
  <c r="O245" i="23"/>
  <c r="G240" i="23"/>
  <c r="O228" i="23"/>
  <c r="W226" i="23"/>
  <c r="G223" i="23"/>
  <c r="O220" i="23"/>
  <c r="W218" i="23"/>
  <c r="G215" i="23"/>
  <c r="O212" i="23"/>
  <c r="W210" i="23"/>
  <c r="G207" i="23"/>
  <c r="O203" i="23"/>
  <c r="W201" i="23"/>
  <c r="G198" i="23"/>
  <c r="O195" i="23"/>
  <c r="O206" i="23"/>
  <c r="O194" i="23"/>
  <c r="W193" i="23"/>
  <c r="G190" i="23"/>
  <c r="O187" i="23"/>
  <c r="W185" i="23"/>
  <c r="G182" i="23"/>
  <c r="O179" i="23"/>
  <c r="W177" i="23"/>
  <c r="O209" i="23"/>
  <c r="G203" i="23"/>
  <c r="O198" i="23"/>
  <c r="O197" i="23"/>
  <c r="O196" i="23"/>
  <c r="G193" i="23"/>
  <c r="O190" i="23"/>
  <c r="W188" i="23"/>
  <c r="G185" i="23"/>
  <c r="W208" i="23"/>
  <c r="O202" i="23"/>
  <c r="O201" i="23"/>
  <c r="O200" i="23"/>
  <c r="O193" i="23"/>
  <c r="W191" i="23"/>
  <c r="G188" i="23"/>
  <c r="O185" i="23"/>
  <c r="W183" i="23"/>
  <c r="G180" i="23"/>
  <c r="O177" i="23"/>
  <c r="O205" i="23"/>
  <c r="W196" i="23"/>
  <c r="W195" i="23"/>
  <c r="W194" i="23"/>
  <c r="G191" i="23"/>
  <c r="O188" i="23"/>
  <c r="W186" i="23"/>
  <c r="G183" i="23"/>
  <c r="O180" i="23"/>
  <c r="W178" i="23"/>
  <c r="G174" i="23"/>
  <c r="G209" i="23"/>
  <c r="W200" i="23"/>
  <c r="W199" i="23"/>
  <c r="W198" i="23"/>
  <c r="O191" i="23"/>
  <c r="W189" i="23"/>
  <c r="G186" i="23"/>
  <c r="O183" i="23"/>
  <c r="W181" i="23"/>
  <c r="G178" i="23"/>
  <c r="O174" i="23"/>
  <c r="O172" i="23"/>
  <c r="W212" i="23"/>
  <c r="W211" i="23"/>
  <c r="W207" i="23"/>
  <c r="W203" i="23"/>
  <c r="G202" i="23"/>
  <c r="W192" i="23"/>
  <c r="G189" i="23"/>
  <c r="O186" i="23"/>
  <c r="W184" i="23"/>
  <c r="G181" i="23"/>
  <c r="O178" i="23"/>
  <c r="W176" i="23"/>
  <c r="W173" i="23"/>
  <c r="W171" i="23"/>
  <c r="G205" i="23"/>
  <c r="G197" i="23"/>
  <c r="G196" i="23"/>
  <c r="G195" i="23"/>
  <c r="G192" i="23"/>
  <c r="O189" i="23"/>
  <c r="W187" i="23"/>
  <c r="G184" i="23"/>
  <c r="O181" i="23"/>
  <c r="W179" i="23"/>
  <c r="G176" i="23"/>
  <c r="O210" i="23"/>
  <c r="G208" i="23"/>
  <c r="G201" i="23"/>
  <c r="G200" i="23"/>
  <c r="G199" i="23"/>
  <c r="O192" i="23"/>
  <c r="W190" i="23"/>
  <c r="G187" i="23"/>
  <c r="O184" i="23"/>
  <c r="W182" i="23"/>
  <c r="G179" i="23"/>
  <c r="O176" i="23"/>
  <c r="G173" i="23"/>
  <c r="G171" i="23"/>
  <c r="O143" i="23"/>
  <c r="G140" i="23"/>
  <c r="W169" i="23"/>
  <c r="W167" i="23"/>
  <c r="W165" i="23"/>
  <c r="W163" i="23"/>
  <c r="W161" i="23"/>
  <c r="W159" i="23"/>
  <c r="W157" i="23"/>
  <c r="W155" i="23"/>
  <c r="W153" i="23"/>
  <c r="W151" i="23"/>
  <c r="W149" i="23"/>
  <c r="W147" i="23"/>
  <c r="G143" i="23"/>
  <c r="W141" i="23"/>
  <c r="O140" i="23"/>
  <c r="G177" i="23"/>
  <c r="O171" i="23"/>
  <c r="O141" i="23"/>
  <c r="G138" i="23"/>
  <c r="W180" i="23"/>
  <c r="W174" i="23"/>
  <c r="G169" i="23"/>
  <c r="G167" i="23"/>
  <c r="G165" i="23"/>
  <c r="G163" i="23"/>
  <c r="G161" i="23"/>
  <c r="G159" i="23"/>
  <c r="G157" i="23"/>
  <c r="G155" i="23"/>
  <c r="G153" i="23"/>
  <c r="G151" i="23"/>
  <c r="G149" i="23"/>
  <c r="G147" i="23"/>
  <c r="W144" i="23"/>
  <c r="G141" i="23"/>
  <c r="W139" i="23"/>
  <c r="O138" i="23"/>
  <c r="O182" i="23"/>
  <c r="G172" i="23"/>
  <c r="O169" i="23"/>
  <c r="W168" i="23"/>
  <c r="O167" i="23"/>
  <c r="W166" i="23"/>
  <c r="O165" i="23"/>
  <c r="W164" i="23"/>
  <c r="O163" i="23"/>
  <c r="W162" i="23"/>
  <c r="O161" i="23"/>
  <c r="W160" i="23"/>
  <c r="O159" i="23"/>
  <c r="W158" i="23"/>
  <c r="O157" i="23"/>
  <c r="W156" i="23"/>
  <c r="O155" i="23"/>
  <c r="W154" i="23"/>
  <c r="O153" i="23"/>
  <c r="W152" i="23"/>
  <c r="O151" i="23"/>
  <c r="W150" i="23"/>
  <c r="O149" i="23"/>
  <c r="W148" i="23"/>
  <c r="O147" i="23"/>
  <c r="G144" i="23"/>
  <c r="O139" i="23"/>
  <c r="O168" i="23"/>
  <c r="O166" i="23"/>
  <c r="O164" i="23"/>
  <c r="O162" i="23"/>
  <c r="O160" i="23"/>
  <c r="O158" i="23"/>
  <c r="O156" i="23"/>
  <c r="O154" i="23"/>
  <c r="O152" i="23"/>
  <c r="O150" i="23"/>
  <c r="O148" i="23"/>
  <c r="W145" i="23"/>
  <c r="O144" i="23"/>
  <c r="W142" i="23"/>
  <c r="G139" i="23"/>
  <c r="O173" i="23"/>
  <c r="O145" i="23"/>
  <c r="G142" i="23"/>
  <c r="W172" i="23"/>
  <c r="G170" i="23"/>
  <c r="G168" i="23"/>
  <c r="G166" i="23"/>
  <c r="G164" i="23"/>
  <c r="G162" i="23"/>
  <c r="G160" i="23"/>
  <c r="G158" i="23"/>
  <c r="G156" i="23"/>
  <c r="G154" i="23"/>
  <c r="G152" i="23"/>
  <c r="G150" i="23"/>
  <c r="G148" i="23"/>
  <c r="G145" i="23"/>
  <c r="W143" i="23"/>
  <c r="O142" i="23"/>
  <c r="W140" i="23"/>
  <c r="W136" i="23"/>
  <c r="G133" i="23"/>
  <c r="W131" i="23"/>
  <c r="O130" i="23"/>
  <c r="W128" i="23"/>
  <c r="G125" i="23"/>
  <c r="W123" i="23"/>
  <c r="O122" i="23"/>
  <c r="W120" i="23"/>
  <c r="G116" i="23"/>
  <c r="O111" i="23"/>
  <c r="G108" i="23"/>
  <c r="W103" i="23"/>
  <c r="G100" i="23"/>
  <c r="W98" i="23"/>
  <c r="O97" i="23"/>
  <c r="W95" i="23"/>
  <c r="G92" i="23"/>
  <c r="W90" i="23"/>
  <c r="O89" i="23"/>
  <c r="W86" i="23"/>
  <c r="G83" i="23"/>
  <c r="W81" i="23"/>
  <c r="O80" i="23"/>
  <c r="W78" i="23"/>
  <c r="G75" i="23"/>
  <c r="W73" i="23"/>
  <c r="O72" i="23"/>
  <c r="G136" i="23"/>
  <c r="O131" i="23"/>
  <c r="G128" i="23"/>
  <c r="O123" i="23"/>
  <c r="G120" i="23"/>
  <c r="O116" i="23"/>
  <c r="W114" i="23"/>
  <c r="G111" i="23"/>
  <c r="W109" i="23"/>
  <c r="O108" i="23"/>
  <c r="W106" i="23"/>
  <c r="G103" i="23"/>
  <c r="O98" i="23"/>
  <c r="G95" i="23"/>
  <c r="O90" i="23"/>
  <c r="G86" i="23"/>
  <c r="O81" i="23"/>
  <c r="G78" i="23"/>
  <c r="O73" i="23"/>
  <c r="W138" i="23"/>
  <c r="W137" i="23"/>
  <c r="O136" i="23"/>
  <c r="W134" i="23"/>
  <c r="G131" i="23"/>
  <c r="W129" i="23"/>
  <c r="O128" i="23"/>
  <c r="W126" i="23"/>
  <c r="G123" i="23"/>
  <c r="W121" i="23"/>
  <c r="O120" i="23"/>
  <c r="W118" i="23"/>
  <c r="G114" i="23"/>
  <c r="O109" i="23"/>
  <c r="G106" i="23"/>
  <c r="O103" i="23"/>
  <c r="W101" i="23"/>
  <c r="G98" i="23"/>
  <c r="W96" i="23"/>
  <c r="O95" i="23"/>
  <c r="W93" i="23"/>
  <c r="G90" i="23"/>
  <c r="W87" i="23"/>
  <c r="O86" i="23"/>
  <c r="W84" i="23"/>
  <c r="G81" i="23"/>
  <c r="W79" i="23"/>
  <c r="O78" i="23"/>
  <c r="W76" i="23"/>
  <c r="G73" i="23"/>
  <c r="O137" i="23"/>
  <c r="G134" i="23"/>
  <c r="O129" i="23"/>
  <c r="G126" i="23"/>
  <c r="O121" i="23"/>
  <c r="G118" i="23"/>
  <c r="W115" i="23"/>
  <c r="O114" i="23"/>
  <c r="W112" i="23"/>
  <c r="G109" i="23"/>
  <c r="W107" i="23"/>
  <c r="O106" i="23"/>
  <c r="W104" i="23"/>
  <c r="G101" i="23"/>
  <c r="O96" i="23"/>
  <c r="G93" i="23"/>
  <c r="O87" i="23"/>
  <c r="G84" i="23"/>
  <c r="O79" i="23"/>
  <c r="G76" i="23"/>
  <c r="O71" i="23"/>
  <c r="W135" i="23"/>
  <c r="O134" i="23"/>
  <c r="W132" i="23"/>
  <c r="G129" i="23"/>
  <c r="W127" i="23"/>
  <c r="O126" i="23"/>
  <c r="W124" i="23"/>
  <c r="G121" i="23"/>
  <c r="W119" i="23"/>
  <c r="O118" i="23"/>
  <c r="O115" i="23"/>
  <c r="G112" i="23"/>
  <c r="O107" i="23"/>
  <c r="G104" i="23"/>
  <c r="W102" i="23"/>
  <c r="O101" i="23"/>
  <c r="W99" i="23"/>
  <c r="G96" i="23"/>
  <c r="W94" i="23"/>
  <c r="O93" i="23"/>
  <c r="W91" i="23"/>
  <c r="G87" i="23"/>
  <c r="W85" i="23"/>
  <c r="O84" i="23"/>
  <c r="W82" i="23"/>
  <c r="G79" i="23"/>
  <c r="W77" i="23"/>
  <c r="O76" i="23"/>
  <c r="W74" i="23"/>
  <c r="G71" i="23"/>
  <c r="G137" i="23"/>
  <c r="O135" i="23"/>
  <c r="G132" i="23"/>
  <c r="O127" i="23"/>
  <c r="G124" i="23"/>
  <c r="O119" i="23"/>
  <c r="G115" i="23"/>
  <c r="W113" i="23"/>
  <c r="O112" i="23"/>
  <c r="W110" i="23"/>
  <c r="G107" i="23"/>
  <c r="W105" i="23"/>
  <c r="O104" i="23"/>
  <c r="O102" i="23"/>
  <c r="G99" i="23"/>
  <c r="O94" i="23"/>
  <c r="G91" i="23"/>
  <c r="O85" i="23"/>
  <c r="G82" i="23"/>
  <c r="O77" i="23"/>
  <c r="G74" i="23"/>
  <c r="G135" i="23"/>
  <c r="W133" i="23"/>
  <c r="O132" i="23"/>
  <c r="W130" i="23"/>
  <c r="G127" i="23"/>
  <c r="W125" i="23"/>
  <c r="O124" i="23"/>
  <c r="W122" i="23"/>
  <c r="G119" i="23"/>
  <c r="O113" i="23"/>
  <c r="G110" i="23"/>
  <c r="O105" i="23"/>
  <c r="G102" i="23"/>
  <c r="W100" i="23"/>
  <c r="O99" i="23"/>
  <c r="W97" i="23"/>
  <c r="G94" i="23"/>
  <c r="W92" i="23"/>
  <c r="O91" i="23"/>
  <c r="W89" i="23"/>
  <c r="G85" i="23"/>
  <c r="W83" i="23"/>
  <c r="O82" i="23"/>
  <c r="W80" i="23"/>
  <c r="G77" i="23"/>
  <c r="O133" i="23"/>
  <c r="G130" i="23"/>
  <c r="O125" i="23"/>
  <c r="G122" i="23"/>
  <c r="W116" i="23"/>
  <c r="G113" i="23"/>
  <c r="W111" i="23"/>
  <c r="O110" i="23"/>
  <c r="W108" i="23"/>
  <c r="G105" i="23"/>
  <c r="O100" i="23"/>
  <c r="G97" i="23"/>
  <c r="O92" i="23"/>
  <c r="G89" i="23"/>
  <c r="O83" i="23"/>
  <c r="G80" i="23"/>
  <c r="O75" i="23"/>
  <c r="G72" i="23"/>
  <c r="W2" i="23"/>
  <c r="X4" i="23"/>
  <c r="Y5" i="23"/>
  <c r="S7" i="23"/>
  <c r="T8" i="23"/>
  <c r="U9" i="23"/>
  <c r="V10" i="23"/>
  <c r="W11" i="23"/>
  <c r="X12" i="23"/>
  <c r="Y13" i="23"/>
  <c r="S15" i="23"/>
  <c r="T16" i="23"/>
  <c r="U17" i="23"/>
  <c r="V18" i="23"/>
  <c r="W19" i="23"/>
  <c r="X20" i="23"/>
  <c r="Y21" i="23"/>
  <c r="S23" i="23"/>
  <c r="T24" i="23"/>
  <c r="U25" i="23"/>
  <c r="V26" i="23"/>
  <c r="W27" i="23"/>
  <c r="X28" i="23"/>
  <c r="Y29" i="23"/>
  <c r="Q170" i="23"/>
  <c r="B2" i="23"/>
  <c r="C4" i="23"/>
  <c r="D5" i="23"/>
  <c r="E6" i="23"/>
  <c r="F7" i="23"/>
  <c r="G8" i="23"/>
  <c r="A10" i="23"/>
  <c r="B11" i="23"/>
  <c r="C12" i="23"/>
  <c r="D13" i="23"/>
  <c r="E14" i="23"/>
  <c r="F15" i="23"/>
  <c r="G16" i="23"/>
  <c r="A18" i="23"/>
  <c r="B19" i="23"/>
  <c r="C20" i="23"/>
  <c r="D21" i="23"/>
  <c r="E22" i="23"/>
  <c r="F23" i="23"/>
  <c r="G24" i="23"/>
  <c r="A26" i="23"/>
  <c r="B27" i="23"/>
  <c r="C28" i="23"/>
  <c r="D29" i="23"/>
  <c r="F3" i="23"/>
  <c r="Y3" i="23"/>
  <c r="A31" i="23"/>
  <c r="J31" i="23"/>
  <c r="R32" i="23"/>
  <c r="K32" i="23"/>
  <c r="D32" i="23"/>
  <c r="V33" i="23"/>
  <c r="G33" i="23"/>
  <c r="Q33" i="23"/>
  <c r="I34" i="23"/>
  <c r="B34" i="23"/>
  <c r="T35" i="23"/>
  <c r="E35" i="23"/>
  <c r="N35" i="23"/>
  <c r="V36" i="23"/>
  <c r="O36" i="23"/>
  <c r="R37" i="23"/>
  <c r="C37" i="23"/>
  <c r="L37" i="23"/>
  <c r="T38" i="23"/>
  <c r="M38" i="23"/>
  <c r="F38" i="23"/>
  <c r="A39" i="23"/>
  <c r="J39" i="23"/>
  <c r="R40" i="23"/>
  <c r="K40" i="23"/>
  <c r="D40" i="23"/>
  <c r="V41" i="23"/>
  <c r="G41" i="23"/>
  <c r="Q41" i="23"/>
  <c r="I42" i="23"/>
  <c r="B42" i="23"/>
  <c r="T43" i="23"/>
  <c r="E43" i="23"/>
  <c r="N43" i="23"/>
  <c r="V44" i="23"/>
  <c r="O44" i="23"/>
  <c r="R45" i="23"/>
  <c r="C45" i="23"/>
  <c r="L45" i="23"/>
  <c r="T46" i="23"/>
  <c r="M46" i="23"/>
  <c r="F46" i="23"/>
  <c r="A47" i="23"/>
  <c r="J47" i="23"/>
  <c r="R48" i="23"/>
  <c r="K48" i="23"/>
  <c r="D48" i="23"/>
  <c r="V49" i="23"/>
  <c r="G49" i="23"/>
  <c r="Q49" i="23"/>
  <c r="I50" i="23"/>
  <c r="B50" i="23"/>
  <c r="T51" i="23"/>
  <c r="E51" i="23"/>
  <c r="N51" i="23"/>
  <c r="V52" i="23"/>
  <c r="O52" i="23"/>
  <c r="R53" i="23"/>
  <c r="C53" i="23"/>
  <c r="L53" i="23"/>
  <c r="T54" i="23"/>
  <c r="M54" i="23"/>
  <c r="F54" i="23"/>
  <c r="A55" i="23"/>
  <c r="J55" i="23"/>
  <c r="R56" i="23"/>
  <c r="K56" i="23"/>
  <c r="D56" i="23"/>
  <c r="V57" i="23"/>
  <c r="G57" i="23"/>
  <c r="Q57" i="23"/>
  <c r="I58" i="23"/>
  <c r="B58" i="23"/>
  <c r="T60" i="23"/>
  <c r="E60" i="23"/>
  <c r="N60" i="23"/>
  <c r="V61" i="23"/>
  <c r="O61" i="23"/>
  <c r="R62" i="23"/>
  <c r="C62" i="23"/>
  <c r="L62" i="23"/>
  <c r="T63" i="23"/>
  <c r="M63" i="23"/>
  <c r="F63" i="23"/>
  <c r="A64" i="23"/>
  <c r="J64" i="23"/>
  <c r="R65" i="23"/>
  <c r="K65" i="23"/>
  <c r="D65" i="23"/>
  <c r="V66" i="23"/>
  <c r="G66" i="23"/>
  <c r="Q66" i="23"/>
  <c r="I67" i="23"/>
  <c r="B67" i="23"/>
  <c r="T68" i="23"/>
  <c r="E68" i="23"/>
  <c r="N68" i="23"/>
  <c r="O69" i="23"/>
  <c r="R70" i="23"/>
  <c r="C70" i="23"/>
  <c r="L70" i="23"/>
  <c r="T71" i="23"/>
  <c r="A71" i="23"/>
  <c r="U73" i="23"/>
  <c r="A75" i="23"/>
  <c r="F259" i="23"/>
  <c r="N256" i="23"/>
  <c r="F254" i="23"/>
  <c r="V251" i="23"/>
  <c r="N248" i="23"/>
  <c r="V246" i="23"/>
  <c r="F243" i="23"/>
  <c r="N240" i="23"/>
  <c r="V238" i="23"/>
  <c r="F235" i="23"/>
  <c r="N231" i="23"/>
  <c r="N259" i="23"/>
  <c r="F257" i="23"/>
  <c r="V254" i="23"/>
  <c r="N251" i="23"/>
  <c r="V249" i="23"/>
  <c r="F246" i="23"/>
  <c r="N243" i="23"/>
  <c r="V241" i="23"/>
  <c r="F238" i="23"/>
  <c r="N235" i="23"/>
  <c r="V232" i="23"/>
  <c r="V260" i="23"/>
  <c r="V257" i="23"/>
  <c r="N254" i="23"/>
  <c r="F252" i="23"/>
  <c r="F249" i="23"/>
  <c r="N246" i="23"/>
  <c r="V244" i="23"/>
  <c r="F241" i="23"/>
  <c r="N238" i="23"/>
  <c r="V236" i="23"/>
  <c r="F260" i="23"/>
  <c r="N257" i="23"/>
  <c r="F255" i="23"/>
  <c r="V252" i="23"/>
  <c r="N249" i="23"/>
  <c r="V247" i="23"/>
  <c r="F244" i="23"/>
  <c r="N241" i="23"/>
  <c r="V239" i="23"/>
  <c r="F236" i="23"/>
  <c r="N232" i="23"/>
  <c r="N260" i="23"/>
  <c r="F258" i="23"/>
  <c r="V255" i="23"/>
  <c r="N252" i="23"/>
  <c r="V250" i="23"/>
  <c r="F247" i="23"/>
  <c r="N244" i="23"/>
  <c r="F261" i="23"/>
  <c r="V258" i="23"/>
  <c r="N255" i="23"/>
  <c r="F253" i="23"/>
  <c r="F250" i="23"/>
  <c r="N247" i="23"/>
  <c r="V245" i="23"/>
  <c r="F242" i="23"/>
  <c r="N239" i="23"/>
  <c r="V237" i="23"/>
  <c r="F234" i="23"/>
  <c r="N261" i="23"/>
  <c r="V259" i="23"/>
  <c r="V256" i="23"/>
  <c r="N253" i="23"/>
  <c r="F251" i="23"/>
  <c r="F248" i="23"/>
  <c r="N245" i="23"/>
  <c r="V243" i="23"/>
  <c r="F240" i="23"/>
  <c r="N237" i="23"/>
  <c r="V235" i="23"/>
  <c r="F231" i="23"/>
  <c r="F245" i="23"/>
  <c r="V234" i="23"/>
  <c r="V231" i="23"/>
  <c r="N228" i="23"/>
  <c r="V226" i="23"/>
  <c r="F223" i="23"/>
  <c r="N220" i="23"/>
  <c r="V218" i="23"/>
  <c r="F215" i="23"/>
  <c r="N212" i="23"/>
  <c r="V210" i="23"/>
  <c r="F207" i="23"/>
  <c r="N203" i="23"/>
  <c r="V248" i="23"/>
  <c r="V240" i="23"/>
  <c r="F226" i="23"/>
  <c r="N223" i="23"/>
  <c r="V221" i="23"/>
  <c r="F218" i="23"/>
  <c r="N215" i="23"/>
  <c r="V213" i="23"/>
  <c r="N250" i="23"/>
  <c r="N236" i="23"/>
  <c r="N226" i="23"/>
  <c r="V224" i="23"/>
  <c r="F221" i="23"/>
  <c r="N218" i="23"/>
  <c r="V216" i="23"/>
  <c r="F213" i="23"/>
  <c r="V253" i="23"/>
  <c r="N242" i="23"/>
  <c r="V227" i="23"/>
  <c r="F224" i="23"/>
  <c r="N221" i="23"/>
  <c r="V219" i="23"/>
  <c r="F216" i="23"/>
  <c r="N213" i="23"/>
  <c r="V211" i="23"/>
  <c r="F208" i="23"/>
  <c r="N205" i="23"/>
  <c r="F202" i="23"/>
  <c r="F199" i="23"/>
  <c r="N196" i="23"/>
  <c r="F256" i="23"/>
  <c r="F239" i="23"/>
  <c r="V230" i="23"/>
  <c r="V229" i="23"/>
  <c r="F227" i="23"/>
  <c r="N224" i="23"/>
  <c r="V222" i="23"/>
  <c r="F219" i="23"/>
  <c r="N216" i="23"/>
  <c r="V214" i="23"/>
  <c r="F211" i="23"/>
  <c r="N208" i="23"/>
  <c r="V206" i="23"/>
  <c r="N258" i="23"/>
  <c r="N234" i="23"/>
  <c r="F232" i="23"/>
  <c r="F230" i="23"/>
  <c r="F229" i="23"/>
  <c r="N227" i="23"/>
  <c r="V225" i="23"/>
  <c r="F222" i="23"/>
  <c r="N219" i="23"/>
  <c r="V217" i="23"/>
  <c r="F214" i="23"/>
  <c r="V261" i="23"/>
  <c r="V242" i="23"/>
  <c r="N230" i="23"/>
  <c r="N229" i="23"/>
  <c r="V228" i="23"/>
  <c r="F225" i="23"/>
  <c r="N222" i="23"/>
  <c r="V220" i="23"/>
  <c r="F217" i="23"/>
  <c r="N214" i="23"/>
  <c r="V212" i="23"/>
  <c r="F237" i="23"/>
  <c r="F228" i="23"/>
  <c r="N225" i="23"/>
  <c r="V223" i="23"/>
  <c r="F220" i="23"/>
  <c r="N217" i="23"/>
  <c r="V215" i="23"/>
  <c r="F212" i="23"/>
  <c r="N209" i="23"/>
  <c r="V207" i="23"/>
  <c r="F203" i="23"/>
  <c r="N200" i="23"/>
  <c r="V198" i="23"/>
  <c r="F195" i="23"/>
  <c r="N211" i="23"/>
  <c r="N210" i="23"/>
  <c r="V209" i="23"/>
  <c r="V202" i="23"/>
  <c r="F201" i="23"/>
  <c r="F200" i="23"/>
  <c r="N192" i="23"/>
  <c r="V190" i="23"/>
  <c r="F187" i="23"/>
  <c r="N184" i="23"/>
  <c r="V182" i="23"/>
  <c r="F179" i="23"/>
  <c r="N176" i="23"/>
  <c r="N206" i="23"/>
  <c r="N195" i="23"/>
  <c r="N194" i="23"/>
  <c r="V193" i="23"/>
  <c r="F190" i="23"/>
  <c r="N187" i="23"/>
  <c r="V185" i="23"/>
  <c r="F210" i="23"/>
  <c r="V205" i="23"/>
  <c r="N199" i="23"/>
  <c r="N198" i="23"/>
  <c r="N197" i="23"/>
  <c r="F193" i="23"/>
  <c r="N190" i="23"/>
  <c r="V188" i="23"/>
  <c r="F185" i="23"/>
  <c r="N182" i="23"/>
  <c r="V180" i="23"/>
  <c r="F177" i="23"/>
  <c r="V174" i="23"/>
  <c r="V172" i="23"/>
  <c r="V208" i="23"/>
  <c r="N202" i="23"/>
  <c r="N201" i="23"/>
  <c r="N193" i="23"/>
  <c r="V191" i="23"/>
  <c r="F188" i="23"/>
  <c r="N185" i="23"/>
  <c r="V183" i="23"/>
  <c r="F180" i="23"/>
  <c r="N177" i="23"/>
  <c r="F206" i="23"/>
  <c r="V197" i="23"/>
  <c r="V196" i="23"/>
  <c r="V195" i="23"/>
  <c r="V194" i="23"/>
  <c r="F191" i="23"/>
  <c r="N188" i="23"/>
  <c r="V186" i="23"/>
  <c r="F183" i="23"/>
  <c r="N180" i="23"/>
  <c r="V178" i="23"/>
  <c r="F174" i="23"/>
  <c r="F172" i="23"/>
  <c r="F170" i="23"/>
  <c r="F209" i="23"/>
  <c r="V201" i="23"/>
  <c r="V200" i="23"/>
  <c r="V199" i="23"/>
  <c r="N191" i="23"/>
  <c r="V189" i="23"/>
  <c r="F186" i="23"/>
  <c r="N183" i="23"/>
  <c r="V181" i="23"/>
  <c r="F178" i="23"/>
  <c r="N174" i="23"/>
  <c r="N172" i="23"/>
  <c r="N207" i="23"/>
  <c r="V203" i="23"/>
  <c r="F194" i="23"/>
  <c r="V192" i="23"/>
  <c r="F189" i="23"/>
  <c r="N186" i="23"/>
  <c r="V184" i="23"/>
  <c r="F181" i="23"/>
  <c r="N178" i="23"/>
  <c r="V176" i="23"/>
  <c r="F205" i="23"/>
  <c r="F198" i="23"/>
  <c r="F197" i="23"/>
  <c r="F196" i="23"/>
  <c r="F192" i="23"/>
  <c r="N189" i="23"/>
  <c r="V187" i="23"/>
  <c r="F184" i="23"/>
  <c r="N181" i="23"/>
  <c r="V179" i="23"/>
  <c r="F176" i="23"/>
  <c r="F168" i="23"/>
  <c r="F166" i="23"/>
  <c r="F164" i="23"/>
  <c r="F162" i="23"/>
  <c r="F160" i="23"/>
  <c r="F158" i="23"/>
  <c r="F156" i="23"/>
  <c r="F154" i="23"/>
  <c r="F152" i="23"/>
  <c r="F150" i="23"/>
  <c r="F148" i="23"/>
  <c r="F145" i="23"/>
  <c r="V143" i="23"/>
  <c r="N142" i="23"/>
  <c r="V140" i="23"/>
  <c r="N143" i="23"/>
  <c r="F140" i="23"/>
  <c r="F173" i="23"/>
  <c r="V171" i="23"/>
  <c r="V169" i="23"/>
  <c r="V167" i="23"/>
  <c r="V165" i="23"/>
  <c r="V163" i="23"/>
  <c r="V161" i="23"/>
  <c r="V159" i="23"/>
  <c r="V157" i="23"/>
  <c r="V155" i="23"/>
  <c r="V153" i="23"/>
  <c r="V151" i="23"/>
  <c r="V149" i="23"/>
  <c r="V147" i="23"/>
  <c r="F143" i="23"/>
  <c r="V141" i="23"/>
  <c r="N140" i="23"/>
  <c r="V177" i="23"/>
  <c r="N171" i="23"/>
  <c r="N141" i="23"/>
  <c r="F138" i="23"/>
  <c r="N179" i="23"/>
  <c r="F169" i="23"/>
  <c r="F167" i="23"/>
  <c r="F165" i="23"/>
  <c r="F163" i="23"/>
  <c r="F161" i="23"/>
  <c r="F159" i="23"/>
  <c r="F157" i="23"/>
  <c r="F155" i="23"/>
  <c r="F153" i="23"/>
  <c r="F151" i="23"/>
  <c r="F149" i="23"/>
  <c r="F147" i="23"/>
  <c r="V144" i="23"/>
  <c r="F141" i="23"/>
  <c r="V139" i="23"/>
  <c r="N138" i="23"/>
  <c r="F182" i="23"/>
  <c r="V173" i="23"/>
  <c r="N169" i="23"/>
  <c r="V168" i="23"/>
  <c r="N167" i="23"/>
  <c r="V166" i="23"/>
  <c r="N165" i="23"/>
  <c r="V164" i="23"/>
  <c r="N163" i="23"/>
  <c r="V162" i="23"/>
  <c r="N161" i="23"/>
  <c r="V160" i="23"/>
  <c r="N159" i="23"/>
  <c r="V158" i="23"/>
  <c r="N157" i="23"/>
  <c r="V156" i="23"/>
  <c r="N155" i="23"/>
  <c r="V154" i="23"/>
  <c r="N153" i="23"/>
  <c r="V152" i="23"/>
  <c r="N151" i="23"/>
  <c r="V150" i="23"/>
  <c r="N149" i="23"/>
  <c r="V148" i="23"/>
  <c r="N147" i="23"/>
  <c r="F144" i="23"/>
  <c r="N139" i="23"/>
  <c r="F171" i="23"/>
  <c r="N168" i="23"/>
  <c r="N166" i="23"/>
  <c r="N164" i="23"/>
  <c r="N162" i="23"/>
  <c r="N160" i="23"/>
  <c r="N158" i="23"/>
  <c r="N156" i="23"/>
  <c r="N154" i="23"/>
  <c r="N152" i="23"/>
  <c r="N150" i="23"/>
  <c r="N148" i="23"/>
  <c r="V145" i="23"/>
  <c r="N144" i="23"/>
  <c r="V142" i="23"/>
  <c r="F139" i="23"/>
  <c r="N173" i="23"/>
  <c r="N145" i="23"/>
  <c r="F142" i="23"/>
  <c r="N133" i="23"/>
  <c r="F130" i="23"/>
  <c r="N125" i="23"/>
  <c r="F122" i="23"/>
  <c r="V116" i="23"/>
  <c r="F113" i="23"/>
  <c r="V111" i="23"/>
  <c r="N110" i="23"/>
  <c r="V108" i="23"/>
  <c r="F105" i="23"/>
  <c r="N100" i="23"/>
  <c r="F97" i="23"/>
  <c r="N92" i="23"/>
  <c r="F89" i="23"/>
  <c r="N83" i="23"/>
  <c r="F80" i="23"/>
  <c r="N75" i="23"/>
  <c r="F72" i="23"/>
  <c r="V136" i="23"/>
  <c r="F133" i="23"/>
  <c r="V131" i="23"/>
  <c r="N130" i="23"/>
  <c r="V128" i="23"/>
  <c r="F125" i="23"/>
  <c r="V123" i="23"/>
  <c r="N122" i="23"/>
  <c r="V120" i="23"/>
  <c r="F116" i="23"/>
  <c r="N111" i="23"/>
  <c r="F108" i="23"/>
  <c r="V103" i="23"/>
  <c r="F100" i="23"/>
  <c r="V98" i="23"/>
  <c r="N97" i="23"/>
  <c r="V95" i="23"/>
  <c r="F92" i="23"/>
  <c r="V90" i="23"/>
  <c r="N89" i="23"/>
  <c r="V86" i="23"/>
  <c r="F83" i="23"/>
  <c r="V81" i="23"/>
  <c r="N80" i="23"/>
  <c r="V78" i="23"/>
  <c r="F75" i="23"/>
  <c r="V73" i="23"/>
  <c r="N72" i="23"/>
  <c r="F136" i="23"/>
  <c r="N131" i="23"/>
  <c r="F128" i="23"/>
  <c r="N123" i="23"/>
  <c r="F120" i="23"/>
  <c r="N116" i="23"/>
  <c r="V114" i="23"/>
  <c r="F111" i="23"/>
  <c r="V109" i="23"/>
  <c r="N108" i="23"/>
  <c r="V106" i="23"/>
  <c r="F103" i="23"/>
  <c r="N98" i="23"/>
  <c r="F95" i="23"/>
  <c r="N90" i="23"/>
  <c r="F86" i="23"/>
  <c r="N81" i="23"/>
  <c r="F78" i="23"/>
  <c r="V138" i="23"/>
  <c r="V137" i="23"/>
  <c r="N136" i="23"/>
  <c r="V134" i="23"/>
  <c r="F131" i="23"/>
  <c r="V129" i="23"/>
  <c r="N128" i="23"/>
  <c r="V126" i="23"/>
  <c r="F123" i="23"/>
  <c r="V121" i="23"/>
  <c r="N120" i="23"/>
  <c r="V118" i="23"/>
  <c r="F114" i="23"/>
  <c r="N109" i="23"/>
  <c r="F106" i="23"/>
  <c r="N103" i="23"/>
  <c r="V101" i="23"/>
  <c r="F98" i="23"/>
  <c r="V96" i="23"/>
  <c r="N95" i="23"/>
  <c r="V93" i="23"/>
  <c r="F90" i="23"/>
  <c r="V87" i="23"/>
  <c r="N86" i="23"/>
  <c r="V84" i="23"/>
  <c r="F81" i="23"/>
  <c r="V79" i="23"/>
  <c r="N78" i="23"/>
  <c r="V76" i="23"/>
  <c r="F73" i="23"/>
  <c r="N137" i="23"/>
  <c r="F134" i="23"/>
  <c r="N129" i="23"/>
  <c r="F126" i="23"/>
  <c r="N121" i="23"/>
  <c r="F118" i="23"/>
  <c r="V115" i="23"/>
  <c r="N114" i="23"/>
  <c r="V112" i="23"/>
  <c r="F109" i="23"/>
  <c r="V107" i="23"/>
  <c r="N106" i="23"/>
  <c r="V104" i="23"/>
  <c r="F101" i="23"/>
  <c r="N96" i="23"/>
  <c r="F93" i="23"/>
  <c r="N87" i="23"/>
  <c r="F84" i="23"/>
  <c r="N79" i="23"/>
  <c r="F76" i="23"/>
  <c r="V135" i="23"/>
  <c r="N134" i="23"/>
  <c r="V132" i="23"/>
  <c r="F129" i="23"/>
  <c r="V127" i="23"/>
  <c r="N126" i="23"/>
  <c r="V124" i="23"/>
  <c r="F121" i="23"/>
  <c r="V119" i="23"/>
  <c r="N118" i="23"/>
  <c r="N115" i="23"/>
  <c r="F112" i="23"/>
  <c r="N107" i="23"/>
  <c r="F104" i="23"/>
  <c r="V102" i="23"/>
  <c r="N101" i="23"/>
  <c r="V99" i="23"/>
  <c r="F96" i="23"/>
  <c r="V94" i="23"/>
  <c r="N93" i="23"/>
  <c r="V91" i="23"/>
  <c r="F87" i="23"/>
  <c r="V85" i="23"/>
  <c r="N84" i="23"/>
  <c r="V82" i="23"/>
  <c r="F79" i="23"/>
  <c r="V77" i="23"/>
  <c r="N76" i="23"/>
  <c r="V74" i="23"/>
  <c r="F71" i="23"/>
  <c r="F137" i="23"/>
  <c r="N135" i="23"/>
  <c r="F132" i="23"/>
  <c r="N127" i="23"/>
  <c r="F124" i="23"/>
  <c r="N119" i="23"/>
  <c r="F115" i="23"/>
  <c r="V113" i="23"/>
  <c r="N112" i="23"/>
  <c r="V110" i="23"/>
  <c r="F107" i="23"/>
  <c r="V105" i="23"/>
  <c r="N104" i="23"/>
  <c r="N102" i="23"/>
  <c r="F99" i="23"/>
  <c r="N94" i="23"/>
  <c r="F91" i="23"/>
  <c r="N85" i="23"/>
  <c r="F82" i="23"/>
  <c r="N77" i="23"/>
  <c r="F135" i="23"/>
  <c r="V133" i="23"/>
  <c r="N132" i="23"/>
  <c r="V130" i="23"/>
  <c r="F127" i="23"/>
  <c r="V125" i="23"/>
  <c r="N124" i="23"/>
  <c r="V122" i="23"/>
  <c r="F119" i="23"/>
  <c r="N113" i="23"/>
  <c r="F110" i="23"/>
  <c r="N105" i="23"/>
  <c r="F102" i="23"/>
  <c r="V100" i="23"/>
  <c r="N99" i="23"/>
  <c r="V97" i="23"/>
  <c r="F94" i="23"/>
  <c r="V92" i="23"/>
  <c r="N91" i="23"/>
  <c r="V89" i="23"/>
  <c r="F85" i="23"/>
  <c r="V83" i="23"/>
  <c r="N82" i="23"/>
  <c r="V80" i="23"/>
  <c r="F77" i="23"/>
  <c r="V75" i="23"/>
  <c r="N74" i="23"/>
  <c r="V72" i="23"/>
  <c r="X2" i="23"/>
  <c r="Y4" i="23"/>
  <c r="S6" i="23"/>
  <c r="T7" i="23"/>
  <c r="U8" i="23"/>
  <c r="V9" i="23"/>
  <c r="W10" i="23"/>
  <c r="X11" i="23"/>
  <c r="Y12" i="23"/>
  <c r="S14" i="23"/>
  <c r="T15" i="23"/>
  <c r="U16" i="23"/>
  <c r="V17" i="23"/>
  <c r="W18" i="23"/>
  <c r="X19" i="23"/>
  <c r="Y20" i="23"/>
  <c r="S22" i="23"/>
  <c r="T23" i="23"/>
  <c r="U24" i="23"/>
  <c r="V25" i="23"/>
  <c r="W26" i="23"/>
  <c r="X27" i="23"/>
  <c r="Y28" i="23"/>
  <c r="I170" i="23"/>
  <c r="R170" i="23"/>
  <c r="C2" i="23"/>
  <c r="D4" i="23"/>
  <c r="E5" i="23"/>
  <c r="F6" i="23"/>
  <c r="G7" i="23"/>
  <c r="A9" i="23"/>
  <c r="B10" i="23"/>
  <c r="C11" i="23"/>
  <c r="D12" i="23"/>
  <c r="E13" i="23"/>
  <c r="F14" i="23"/>
  <c r="G15" i="23"/>
  <c r="A17" i="23"/>
  <c r="B18" i="23"/>
  <c r="C19" i="23"/>
  <c r="D20" i="23"/>
  <c r="E21" i="23"/>
  <c r="F22" i="23"/>
  <c r="G23" i="23"/>
  <c r="A25" i="23"/>
  <c r="B26" i="23"/>
  <c r="C27" i="23"/>
  <c r="D28" i="23"/>
  <c r="E29" i="23"/>
  <c r="G3" i="23"/>
  <c r="A3" i="23"/>
  <c r="B31" i="23"/>
  <c r="K31" i="23"/>
  <c r="S32" i="23"/>
  <c r="L32" i="23"/>
  <c r="E32" i="23"/>
  <c r="W33" i="23"/>
  <c r="I33" i="23"/>
  <c r="Q34" i="23"/>
  <c r="J34" i="23"/>
  <c r="C34" i="23"/>
  <c r="U35" i="23"/>
  <c r="F35" i="23"/>
  <c r="O35" i="23"/>
  <c r="W36" i="23"/>
  <c r="A36" i="23"/>
  <c r="S37" i="23"/>
  <c r="D37" i="23"/>
  <c r="M37" i="23"/>
  <c r="U38" i="23"/>
  <c r="N38" i="23"/>
  <c r="G38" i="23"/>
  <c r="B39" i="23"/>
  <c r="K39" i="23"/>
  <c r="S40" i="23"/>
  <c r="L40" i="23"/>
  <c r="E40" i="23"/>
  <c r="W41" i="23"/>
  <c r="I41" i="23"/>
  <c r="Q42" i="23"/>
  <c r="J42" i="23"/>
  <c r="C42" i="23"/>
  <c r="U43" i="23"/>
  <c r="F43" i="23"/>
  <c r="O43" i="23"/>
  <c r="W44" i="23"/>
  <c r="A44" i="23"/>
  <c r="S45" i="23"/>
  <c r="D45" i="23"/>
  <c r="M45" i="23"/>
  <c r="U46" i="23"/>
  <c r="N46" i="23"/>
  <c r="G46" i="23"/>
  <c r="B47" i="23"/>
  <c r="K47" i="23"/>
  <c r="S48" i="23"/>
  <c r="L48" i="23"/>
  <c r="E48" i="23"/>
  <c r="W49" i="23"/>
  <c r="I49" i="23"/>
  <c r="Q50" i="23"/>
  <c r="J50" i="23"/>
  <c r="C50" i="23"/>
  <c r="U51" i="23"/>
  <c r="F51" i="23"/>
  <c r="O51" i="23"/>
  <c r="W52" i="23"/>
  <c r="A52" i="23"/>
  <c r="S53" i="23"/>
  <c r="D53" i="23"/>
  <c r="M53" i="23"/>
  <c r="U54" i="23"/>
  <c r="N54" i="23"/>
  <c r="G54" i="23"/>
  <c r="B55" i="23"/>
  <c r="K55" i="23"/>
  <c r="S56" i="23"/>
  <c r="L56" i="23"/>
  <c r="E56" i="23"/>
  <c r="W57" i="23"/>
  <c r="I57" i="23"/>
  <c r="Q58" i="23"/>
  <c r="J58" i="23"/>
  <c r="C58" i="23"/>
  <c r="U60" i="23"/>
  <c r="F60" i="23"/>
  <c r="O60" i="23"/>
  <c r="W61" i="23"/>
  <c r="A61" i="23"/>
  <c r="S62" i="23"/>
  <c r="D62" i="23"/>
  <c r="M62" i="23"/>
  <c r="U63" i="23"/>
  <c r="N63" i="23"/>
  <c r="G63" i="23"/>
  <c r="B64" i="23"/>
  <c r="K64" i="23"/>
  <c r="S65" i="23"/>
  <c r="L65" i="23"/>
  <c r="E65" i="23"/>
  <c r="W66" i="23"/>
  <c r="I66" i="23"/>
  <c r="Q67" i="23"/>
  <c r="J67" i="23"/>
  <c r="C67" i="23"/>
  <c r="U68" i="23"/>
  <c r="F68" i="23"/>
  <c r="O68" i="23"/>
  <c r="W69" i="23"/>
  <c r="A69" i="23"/>
  <c r="S70" i="23"/>
  <c r="D70" i="23"/>
  <c r="M70" i="23"/>
  <c r="U71" i="23"/>
  <c r="J73" i="23"/>
  <c r="S76" i="23"/>
  <c r="E154" i="23"/>
  <c r="E162" i="23"/>
  <c r="E170" i="23"/>
  <c r="M261" i="23"/>
  <c r="U259" i="23"/>
  <c r="U256" i="23"/>
  <c r="M253" i="23"/>
  <c r="E251" i="23"/>
  <c r="E248" i="23"/>
  <c r="M245" i="23"/>
  <c r="U243" i="23"/>
  <c r="E240" i="23"/>
  <c r="M237" i="23"/>
  <c r="U235" i="23"/>
  <c r="E231" i="23"/>
  <c r="E147" i="23"/>
  <c r="E155" i="23"/>
  <c r="E163" i="23"/>
  <c r="E171" i="23"/>
  <c r="E259" i="23"/>
  <c r="M256" i="23"/>
  <c r="E254" i="23"/>
  <c r="U251" i="23"/>
  <c r="M248" i="23"/>
  <c r="U246" i="23"/>
  <c r="E243" i="23"/>
  <c r="M240" i="23"/>
  <c r="U238" i="23"/>
  <c r="E235" i="23"/>
  <c r="M231" i="23"/>
  <c r="E148" i="23"/>
  <c r="E156" i="23"/>
  <c r="E164" i="23"/>
  <c r="E172" i="23"/>
  <c r="M259" i="23"/>
  <c r="E257" i="23"/>
  <c r="U254" i="23"/>
  <c r="M251" i="23"/>
  <c r="U249" i="23"/>
  <c r="E246" i="23"/>
  <c r="M243" i="23"/>
  <c r="U241" i="23"/>
  <c r="E238" i="23"/>
  <c r="M235" i="23"/>
  <c r="E149" i="23"/>
  <c r="E157" i="23"/>
  <c r="E165" i="23"/>
  <c r="E173" i="23"/>
  <c r="U260" i="23"/>
  <c r="U257" i="23"/>
  <c r="M254" i="23"/>
  <c r="E252" i="23"/>
  <c r="E249" i="23"/>
  <c r="M246" i="23"/>
  <c r="U244" i="23"/>
  <c r="E241" i="23"/>
  <c r="M238" i="23"/>
  <c r="U236" i="23"/>
  <c r="E232" i="23"/>
  <c r="E150" i="23"/>
  <c r="E158" i="23"/>
  <c r="E166" i="23"/>
  <c r="E174" i="23"/>
  <c r="E260" i="23"/>
  <c r="M257" i="23"/>
  <c r="E255" i="23"/>
  <c r="U252" i="23"/>
  <c r="M249" i="23"/>
  <c r="U247" i="23"/>
  <c r="E244" i="23"/>
  <c r="E151" i="23"/>
  <c r="E159" i="23"/>
  <c r="E167" i="23"/>
  <c r="M260" i="23"/>
  <c r="E258" i="23"/>
  <c r="U255" i="23"/>
  <c r="M252" i="23"/>
  <c r="U250" i="23"/>
  <c r="E247" i="23"/>
  <c r="M244" i="23"/>
  <c r="U242" i="23"/>
  <c r="E239" i="23"/>
  <c r="M236" i="23"/>
  <c r="U234" i="23"/>
  <c r="E153" i="23"/>
  <c r="E161" i="23"/>
  <c r="E169" i="23"/>
  <c r="U261" i="23"/>
  <c r="M258" i="23"/>
  <c r="E256" i="23"/>
  <c r="U253" i="23"/>
  <c r="M250" i="23"/>
  <c r="U248" i="23"/>
  <c r="E245" i="23"/>
  <c r="M242" i="23"/>
  <c r="U240" i="23"/>
  <c r="E237" i="23"/>
  <c r="M234" i="23"/>
  <c r="U231" i="23"/>
  <c r="M241" i="23"/>
  <c r="U232" i="23"/>
  <c r="E228" i="23"/>
  <c r="M225" i="23"/>
  <c r="U223" i="23"/>
  <c r="E220" i="23"/>
  <c r="M217" i="23"/>
  <c r="U215" i="23"/>
  <c r="E212" i="23"/>
  <c r="M209" i="23"/>
  <c r="U207" i="23"/>
  <c r="E203" i="23"/>
  <c r="U245" i="23"/>
  <c r="U237" i="23"/>
  <c r="M228" i="23"/>
  <c r="U226" i="23"/>
  <c r="E223" i="23"/>
  <c r="M220" i="23"/>
  <c r="U218" i="23"/>
  <c r="E215" i="23"/>
  <c r="E152" i="23"/>
  <c r="M247" i="23"/>
  <c r="E226" i="23"/>
  <c r="M223" i="23"/>
  <c r="U221" i="23"/>
  <c r="E218" i="23"/>
  <c r="M215" i="23"/>
  <c r="U213" i="23"/>
  <c r="E160" i="23"/>
  <c r="E250" i="23"/>
  <c r="M239" i="23"/>
  <c r="M232" i="23"/>
  <c r="M226" i="23"/>
  <c r="U224" i="23"/>
  <c r="E221" i="23"/>
  <c r="M218" i="23"/>
  <c r="U216" i="23"/>
  <c r="E213" i="23"/>
  <c r="M210" i="23"/>
  <c r="U208" i="23"/>
  <c r="E205" i="23"/>
  <c r="M201" i="23"/>
  <c r="U199" i="23"/>
  <c r="E196" i="23"/>
  <c r="E168" i="23"/>
  <c r="E253" i="23"/>
  <c r="E236" i="23"/>
  <c r="U227" i="23"/>
  <c r="E224" i="23"/>
  <c r="M221" i="23"/>
  <c r="U219" i="23"/>
  <c r="E216" i="23"/>
  <c r="M213" i="23"/>
  <c r="U211" i="23"/>
  <c r="E208" i="23"/>
  <c r="M205" i="23"/>
  <c r="M255" i="23"/>
  <c r="E242" i="23"/>
  <c r="U230" i="23"/>
  <c r="U229" i="23"/>
  <c r="E227" i="23"/>
  <c r="M224" i="23"/>
  <c r="U222" i="23"/>
  <c r="E219" i="23"/>
  <c r="M216" i="23"/>
  <c r="U214" i="23"/>
  <c r="U258" i="23"/>
  <c r="U239" i="23"/>
  <c r="E230" i="23"/>
  <c r="E229" i="23"/>
  <c r="M227" i="23"/>
  <c r="U225" i="23"/>
  <c r="E222" i="23"/>
  <c r="M219" i="23"/>
  <c r="U217" i="23"/>
  <c r="E214" i="23"/>
  <c r="M211" i="23"/>
  <c r="E261" i="23"/>
  <c r="E234" i="23"/>
  <c r="M230" i="23"/>
  <c r="M229" i="23"/>
  <c r="U228" i="23"/>
  <c r="E225" i="23"/>
  <c r="M222" i="23"/>
  <c r="U220" i="23"/>
  <c r="E217" i="23"/>
  <c r="M214" i="23"/>
  <c r="U212" i="23"/>
  <c r="E209" i="23"/>
  <c r="M206" i="23"/>
  <c r="U203" i="23"/>
  <c r="E200" i="23"/>
  <c r="M197" i="23"/>
  <c r="U195" i="23"/>
  <c r="U206" i="23"/>
  <c r="E199" i="23"/>
  <c r="E198" i="23"/>
  <c r="E197" i="23"/>
  <c r="E192" i="23"/>
  <c r="M189" i="23"/>
  <c r="U187" i="23"/>
  <c r="E184" i="23"/>
  <c r="M181" i="23"/>
  <c r="U179" i="23"/>
  <c r="E176" i="23"/>
  <c r="U209" i="23"/>
  <c r="U202" i="23"/>
  <c r="E201" i="23"/>
  <c r="M192" i="23"/>
  <c r="U190" i="23"/>
  <c r="E187" i="23"/>
  <c r="M184" i="23"/>
  <c r="M212" i="23"/>
  <c r="E207" i="23"/>
  <c r="M196" i="23"/>
  <c r="M195" i="23"/>
  <c r="M194" i="23"/>
  <c r="U193" i="23"/>
  <c r="E190" i="23"/>
  <c r="M187" i="23"/>
  <c r="U185" i="23"/>
  <c r="E182" i="23"/>
  <c r="M179" i="23"/>
  <c r="U177" i="23"/>
  <c r="M173" i="23"/>
  <c r="M171" i="23"/>
  <c r="E211" i="23"/>
  <c r="E210" i="23"/>
  <c r="U205" i="23"/>
  <c r="M200" i="23"/>
  <c r="M199" i="23"/>
  <c r="M198" i="23"/>
  <c r="E193" i="23"/>
  <c r="M190" i="23"/>
  <c r="U188" i="23"/>
  <c r="E185" i="23"/>
  <c r="M182" i="23"/>
  <c r="U180" i="23"/>
  <c r="E177" i="23"/>
  <c r="M208" i="23"/>
  <c r="M202" i="23"/>
  <c r="M193" i="23"/>
  <c r="U191" i="23"/>
  <c r="E188" i="23"/>
  <c r="M185" i="23"/>
  <c r="U183" i="23"/>
  <c r="E180" i="23"/>
  <c r="M177" i="23"/>
  <c r="E206" i="23"/>
  <c r="U198" i="23"/>
  <c r="U197" i="23"/>
  <c r="U196" i="23"/>
  <c r="U194" i="23"/>
  <c r="E191" i="23"/>
  <c r="M188" i="23"/>
  <c r="U186" i="23"/>
  <c r="E183" i="23"/>
  <c r="M180" i="23"/>
  <c r="U178" i="23"/>
  <c r="U210" i="23"/>
  <c r="M203" i="23"/>
  <c r="E202" i="23"/>
  <c r="U201" i="23"/>
  <c r="U200" i="23"/>
  <c r="M191" i="23"/>
  <c r="U189" i="23"/>
  <c r="E186" i="23"/>
  <c r="M183" i="23"/>
  <c r="U181" i="23"/>
  <c r="E178" i="23"/>
  <c r="M207" i="23"/>
  <c r="E195" i="23"/>
  <c r="E194" i="23"/>
  <c r="U192" i="23"/>
  <c r="E189" i="23"/>
  <c r="M186" i="23"/>
  <c r="U184" i="23"/>
  <c r="E181" i="23"/>
  <c r="M178" i="23"/>
  <c r="U176" i="23"/>
  <c r="U173" i="23"/>
  <c r="U172" i="23"/>
  <c r="M145" i="23"/>
  <c r="E142" i="23"/>
  <c r="M172" i="23"/>
  <c r="E145" i="23"/>
  <c r="U143" i="23"/>
  <c r="M142" i="23"/>
  <c r="U140" i="23"/>
  <c r="M143" i="23"/>
  <c r="E140" i="23"/>
  <c r="U171" i="23"/>
  <c r="U169" i="23"/>
  <c r="U167" i="23"/>
  <c r="U165" i="23"/>
  <c r="U163" i="23"/>
  <c r="U161" i="23"/>
  <c r="U159" i="23"/>
  <c r="U157" i="23"/>
  <c r="U155" i="23"/>
  <c r="U153" i="23"/>
  <c r="U151" i="23"/>
  <c r="U149" i="23"/>
  <c r="U147" i="23"/>
  <c r="E143" i="23"/>
  <c r="U141" i="23"/>
  <c r="M140" i="23"/>
  <c r="U138" i="23"/>
  <c r="M176" i="23"/>
  <c r="U174" i="23"/>
  <c r="M141" i="23"/>
  <c r="E138" i="23"/>
  <c r="E179" i="23"/>
  <c r="U144" i="23"/>
  <c r="E141" i="23"/>
  <c r="U139" i="23"/>
  <c r="M138" i="23"/>
  <c r="U182" i="23"/>
  <c r="M169" i="23"/>
  <c r="U168" i="23"/>
  <c r="M167" i="23"/>
  <c r="U166" i="23"/>
  <c r="M165" i="23"/>
  <c r="U164" i="23"/>
  <c r="M163" i="23"/>
  <c r="U162" i="23"/>
  <c r="M161" i="23"/>
  <c r="U160" i="23"/>
  <c r="M159" i="23"/>
  <c r="U158" i="23"/>
  <c r="M157" i="23"/>
  <c r="U156" i="23"/>
  <c r="M155" i="23"/>
  <c r="U154" i="23"/>
  <c r="M153" i="23"/>
  <c r="U152" i="23"/>
  <c r="M151" i="23"/>
  <c r="U150" i="23"/>
  <c r="M149" i="23"/>
  <c r="U148" i="23"/>
  <c r="M147" i="23"/>
  <c r="E144" i="23"/>
  <c r="M139" i="23"/>
  <c r="M174" i="23"/>
  <c r="M168" i="23"/>
  <c r="M166" i="23"/>
  <c r="M164" i="23"/>
  <c r="M162" i="23"/>
  <c r="M160" i="23"/>
  <c r="M158" i="23"/>
  <c r="M156" i="23"/>
  <c r="M154" i="23"/>
  <c r="M152" i="23"/>
  <c r="M150" i="23"/>
  <c r="M148" i="23"/>
  <c r="U145" i="23"/>
  <c r="M144" i="23"/>
  <c r="U142" i="23"/>
  <c r="E139" i="23"/>
  <c r="E135" i="23"/>
  <c r="U133" i="23"/>
  <c r="M132" i="23"/>
  <c r="U130" i="23"/>
  <c r="E127" i="23"/>
  <c r="U125" i="23"/>
  <c r="M124" i="23"/>
  <c r="U122" i="23"/>
  <c r="E119" i="23"/>
  <c r="M113" i="23"/>
  <c r="E110" i="23"/>
  <c r="M105" i="23"/>
  <c r="E102" i="23"/>
  <c r="U100" i="23"/>
  <c r="M99" i="23"/>
  <c r="U97" i="23"/>
  <c r="E94" i="23"/>
  <c r="U92" i="23"/>
  <c r="M91" i="23"/>
  <c r="U89" i="23"/>
  <c r="E85" i="23"/>
  <c r="U83" i="23"/>
  <c r="M82" i="23"/>
  <c r="U80" i="23"/>
  <c r="E77" i="23"/>
  <c r="U75" i="23"/>
  <c r="M74" i="23"/>
  <c r="U72" i="23"/>
  <c r="M133" i="23"/>
  <c r="E130" i="23"/>
  <c r="M125" i="23"/>
  <c r="E122" i="23"/>
  <c r="U116" i="23"/>
  <c r="E113" i="23"/>
  <c r="U111" i="23"/>
  <c r="M110" i="23"/>
  <c r="U108" i="23"/>
  <c r="E105" i="23"/>
  <c r="M100" i="23"/>
  <c r="E97" i="23"/>
  <c r="M92" i="23"/>
  <c r="E89" i="23"/>
  <c r="M83" i="23"/>
  <c r="E80" i="23"/>
  <c r="M75" i="23"/>
  <c r="E72" i="23"/>
  <c r="U136" i="23"/>
  <c r="E133" i="23"/>
  <c r="U131" i="23"/>
  <c r="M130" i="23"/>
  <c r="U128" i="23"/>
  <c r="E125" i="23"/>
  <c r="U123" i="23"/>
  <c r="M122" i="23"/>
  <c r="U120" i="23"/>
  <c r="E116" i="23"/>
  <c r="M111" i="23"/>
  <c r="E108" i="23"/>
  <c r="U103" i="23"/>
  <c r="E100" i="23"/>
  <c r="U98" i="23"/>
  <c r="M97" i="23"/>
  <c r="U95" i="23"/>
  <c r="E92" i="23"/>
  <c r="U90" i="23"/>
  <c r="M89" i="23"/>
  <c r="U86" i="23"/>
  <c r="E83" i="23"/>
  <c r="U81" i="23"/>
  <c r="M80" i="23"/>
  <c r="U78" i="23"/>
  <c r="E75" i="23"/>
  <c r="E136" i="23"/>
  <c r="M131" i="23"/>
  <c r="E128" i="23"/>
  <c r="M123" i="23"/>
  <c r="E120" i="23"/>
  <c r="M116" i="23"/>
  <c r="U114" i="23"/>
  <c r="E111" i="23"/>
  <c r="U109" i="23"/>
  <c r="M108" i="23"/>
  <c r="U106" i="23"/>
  <c r="E103" i="23"/>
  <c r="M98" i="23"/>
  <c r="E95" i="23"/>
  <c r="M90" i="23"/>
  <c r="E86" i="23"/>
  <c r="M81" i="23"/>
  <c r="E78" i="23"/>
  <c r="M73" i="23"/>
  <c r="U137" i="23"/>
  <c r="M136" i="23"/>
  <c r="U134" i="23"/>
  <c r="E131" i="23"/>
  <c r="U129" i="23"/>
  <c r="M128" i="23"/>
  <c r="U126" i="23"/>
  <c r="E123" i="23"/>
  <c r="U121" i="23"/>
  <c r="M120" i="23"/>
  <c r="U118" i="23"/>
  <c r="E114" i="23"/>
  <c r="M109" i="23"/>
  <c r="E106" i="23"/>
  <c r="M103" i="23"/>
  <c r="U101" i="23"/>
  <c r="E98" i="23"/>
  <c r="U96" i="23"/>
  <c r="M95" i="23"/>
  <c r="U93" i="23"/>
  <c r="E90" i="23"/>
  <c r="U87" i="23"/>
  <c r="M86" i="23"/>
  <c r="U84" i="23"/>
  <c r="E81" i="23"/>
  <c r="U79" i="23"/>
  <c r="M78" i="23"/>
  <c r="U76" i="23"/>
  <c r="E73" i="23"/>
  <c r="M137" i="23"/>
  <c r="E134" i="23"/>
  <c r="M129" i="23"/>
  <c r="E126" i="23"/>
  <c r="M121" i="23"/>
  <c r="E118" i="23"/>
  <c r="U115" i="23"/>
  <c r="M114" i="23"/>
  <c r="U112" i="23"/>
  <c r="E109" i="23"/>
  <c r="U107" i="23"/>
  <c r="M106" i="23"/>
  <c r="U104" i="23"/>
  <c r="E101" i="23"/>
  <c r="M96" i="23"/>
  <c r="E93" i="23"/>
  <c r="M87" i="23"/>
  <c r="E84" i="23"/>
  <c r="M79" i="23"/>
  <c r="E76" i="23"/>
  <c r="M71" i="23"/>
  <c r="U135" i="23"/>
  <c r="M134" i="23"/>
  <c r="U132" i="23"/>
  <c r="E129" i="23"/>
  <c r="U127" i="23"/>
  <c r="M126" i="23"/>
  <c r="U124" i="23"/>
  <c r="E121" i="23"/>
  <c r="U119" i="23"/>
  <c r="M118" i="23"/>
  <c r="M115" i="23"/>
  <c r="E112" i="23"/>
  <c r="M107" i="23"/>
  <c r="E104" i="23"/>
  <c r="U102" i="23"/>
  <c r="M101" i="23"/>
  <c r="U99" i="23"/>
  <c r="E96" i="23"/>
  <c r="U94" i="23"/>
  <c r="M93" i="23"/>
  <c r="U91" i="23"/>
  <c r="E87" i="23"/>
  <c r="U85" i="23"/>
  <c r="M84" i="23"/>
  <c r="U82" i="23"/>
  <c r="E79" i="23"/>
  <c r="U77" i="23"/>
  <c r="E137" i="23"/>
  <c r="M135" i="23"/>
  <c r="E132" i="23"/>
  <c r="M127" i="23"/>
  <c r="E124" i="23"/>
  <c r="M119" i="23"/>
  <c r="E115" i="23"/>
  <c r="U113" i="23"/>
  <c r="M112" i="23"/>
  <c r="U110" i="23"/>
  <c r="E107" i="23"/>
  <c r="U105" i="23"/>
  <c r="M104" i="23"/>
  <c r="M102" i="23"/>
  <c r="E99" i="23"/>
  <c r="M94" i="23"/>
  <c r="E91" i="23"/>
  <c r="M85" i="23"/>
  <c r="E82" i="23"/>
  <c r="M77" i="23"/>
  <c r="E74" i="23"/>
  <c r="Y2" i="23"/>
  <c r="S5" i="23"/>
  <c r="T6" i="23"/>
  <c r="U7" i="23"/>
  <c r="V8" i="23"/>
  <c r="W9" i="23"/>
  <c r="X10" i="23"/>
  <c r="Y11" i="23"/>
  <c r="S13" i="23"/>
  <c r="T14" i="23"/>
  <c r="U15" i="23"/>
  <c r="V16" i="23"/>
  <c r="W17" i="23"/>
  <c r="X18" i="23"/>
  <c r="Y19" i="23"/>
  <c r="S21" i="23"/>
  <c r="T22" i="23"/>
  <c r="U23" i="23"/>
  <c r="V24" i="23"/>
  <c r="W25" i="23"/>
  <c r="X26" i="23"/>
  <c r="Y27" i="23"/>
  <c r="S29" i="23"/>
  <c r="J170" i="23"/>
  <c r="S170" i="23"/>
  <c r="D2" i="23"/>
  <c r="E4" i="23"/>
  <c r="F5" i="23"/>
  <c r="G6" i="23"/>
  <c r="A8" i="23"/>
  <c r="B9" i="23"/>
  <c r="C10" i="23"/>
  <c r="D11" i="23"/>
  <c r="E12" i="23"/>
  <c r="F13" i="23"/>
  <c r="G14" i="23"/>
  <c r="A16" i="23"/>
  <c r="B17" i="23"/>
  <c r="C18" i="23"/>
  <c r="D19" i="23"/>
  <c r="E20" i="23"/>
  <c r="F21" i="23"/>
  <c r="G22" i="23"/>
  <c r="A24" i="23"/>
  <c r="B25" i="23"/>
  <c r="C26" i="23"/>
  <c r="D27" i="23"/>
  <c r="E28" i="23"/>
  <c r="F29" i="23"/>
  <c r="S3" i="23"/>
  <c r="R31" i="23"/>
  <c r="C31" i="23"/>
  <c r="L31" i="23"/>
  <c r="T32" i="23"/>
  <c r="M32" i="23"/>
  <c r="F32" i="23"/>
  <c r="A33" i="23"/>
  <c r="J33" i="23"/>
  <c r="R34" i="23"/>
  <c r="K34" i="23"/>
  <c r="D34" i="23"/>
  <c r="V35" i="23"/>
  <c r="G35" i="23"/>
  <c r="Q35" i="23"/>
  <c r="I36" i="23"/>
  <c r="B36" i="23"/>
  <c r="T37" i="23"/>
  <c r="E37" i="23"/>
  <c r="N37" i="23"/>
  <c r="V38" i="23"/>
  <c r="O38" i="23"/>
  <c r="R39" i="23"/>
  <c r="C39" i="23"/>
  <c r="L39" i="23"/>
  <c r="T40" i="23"/>
  <c r="M40" i="23"/>
  <c r="F40" i="23"/>
  <c r="A41" i="23"/>
  <c r="J41" i="23"/>
  <c r="R42" i="23"/>
  <c r="K42" i="23"/>
  <c r="D42" i="23"/>
  <c r="V43" i="23"/>
  <c r="G43" i="23"/>
  <c r="Q43" i="23"/>
  <c r="I44" i="23"/>
  <c r="B44" i="23"/>
  <c r="T45" i="23"/>
  <c r="E45" i="23"/>
  <c r="N45" i="23"/>
  <c r="V46" i="23"/>
  <c r="O46" i="23"/>
  <c r="R47" i="23"/>
  <c r="C47" i="23"/>
  <c r="L47" i="23"/>
  <c r="T48" i="23"/>
  <c r="M48" i="23"/>
  <c r="F48" i="23"/>
  <c r="A49" i="23"/>
  <c r="J49" i="23"/>
  <c r="R50" i="23"/>
  <c r="K50" i="23"/>
  <c r="D50" i="23"/>
  <c r="V51" i="23"/>
  <c r="G51" i="23"/>
  <c r="Q51" i="23"/>
  <c r="I52" i="23"/>
  <c r="B52" i="23"/>
  <c r="T53" i="23"/>
  <c r="E53" i="23"/>
  <c r="N53" i="23"/>
  <c r="V54" i="23"/>
  <c r="O54" i="23"/>
  <c r="R55" i="23"/>
  <c r="C55" i="23"/>
  <c r="L55" i="23"/>
  <c r="T56" i="23"/>
  <c r="M56" i="23"/>
  <c r="F56" i="23"/>
  <c r="A57" i="23"/>
  <c r="J57" i="23"/>
  <c r="R58" i="23"/>
  <c r="K58" i="23"/>
  <c r="D58" i="23"/>
  <c r="V60" i="23"/>
  <c r="G60" i="23"/>
  <c r="Q60" i="23"/>
  <c r="I61" i="23"/>
  <c r="B61" i="23"/>
  <c r="T62" i="23"/>
  <c r="E62" i="23"/>
  <c r="N62" i="23"/>
  <c r="V63" i="23"/>
  <c r="O63" i="23"/>
  <c r="R64" i="23"/>
  <c r="C64" i="23"/>
  <c r="L64" i="23"/>
  <c r="T65" i="23"/>
  <c r="M65" i="23"/>
  <c r="F65" i="23"/>
  <c r="A66" i="23"/>
  <c r="J66" i="23"/>
  <c r="R67" i="23"/>
  <c r="K67" i="23"/>
  <c r="D67" i="23"/>
  <c r="V68" i="23"/>
  <c r="G68" i="23"/>
  <c r="Q68" i="23"/>
  <c r="I69" i="23"/>
  <c r="B69" i="23"/>
  <c r="T70" i="23"/>
  <c r="E70" i="23"/>
  <c r="N70" i="23"/>
  <c r="V71" i="23"/>
  <c r="S72" i="23"/>
  <c r="N73" i="23"/>
  <c r="T261" i="23"/>
  <c r="L258" i="23"/>
  <c r="D256" i="23"/>
  <c r="T253" i="23"/>
  <c r="L250" i="23"/>
  <c r="T248" i="23"/>
  <c r="D245" i="23"/>
  <c r="L242" i="23"/>
  <c r="T240" i="23"/>
  <c r="D237" i="23"/>
  <c r="L234" i="23"/>
  <c r="L261" i="23"/>
  <c r="T259" i="23"/>
  <c r="T256" i="23"/>
  <c r="L253" i="23"/>
  <c r="D251" i="23"/>
  <c r="D248" i="23"/>
  <c r="L245" i="23"/>
  <c r="T243" i="23"/>
  <c r="D240" i="23"/>
  <c r="L237" i="23"/>
  <c r="T235" i="23"/>
  <c r="D231" i="23"/>
  <c r="D259" i="23"/>
  <c r="L256" i="23"/>
  <c r="D254" i="23"/>
  <c r="T251" i="23"/>
  <c r="L248" i="23"/>
  <c r="T246" i="23"/>
  <c r="D243" i="23"/>
  <c r="L240" i="23"/>
  <c r="T238" i="23"/>
  <c r="D235" i="23"/>
  <c r="L259" i="23"/>
  <c r="D257" i="23"/>
  <c r="T254" i="23"/>
  <c r="L251" i="23"/>
  <c r="T249" i="23"/>
  <c r="D246" i="23"/>
  <c r="L243" i="23"/>
  <c r="T241" i="23"/>
  <c r="D238" i="23"/>
  <c r="L235" i="23"/>
  <c r="T232" i="23"/>
  <c r="T260" i="23"/>
  <c r="T257" i="23"/>
  <c r="L254" i="23"/>
  <c r="D252" i="23"/>
  <c r="D249" i="23"/>
  <c r="L246" i="23"/>
  <c r="D260" i="23"/>
  <c r="L257" i="23"/>
  <c r="D255" i="23"/>
  <c r="T252" i="23"/>
  <c r="L249" i="23"/>
  <c r="T247" i="23"/>
  <c r="D244" i="23"/>
  <c r="L241" i="23"/>
  <c r="T239" i="23"/>
  <c r="D236" i="23"/>
  <c r="L232" i="23"/>
  <c r="D261" i="23"/>
  <c r="T258" i="23"/>
  <c r="L255" i="23"/>
  <c r="D253" i="23"/>
  <c r="D250" i="23"/>
  <c r="L247" i="23"/>
  <c r="T245" i="23"/>
  <c r="D242" i="23"/>
  <c r="L239" i="23"/>
  <c r="T237" i="23"/>
  <c r="D234" i="23"/>
  <c r="L260" i="23"/>
  <c r="L238" i="23"/>
  <c r="L230" i="23"/>
  <c r="L229" i="23"/>
  <c r="T228" i="23"/>
  <c r="D225" i="23"/>
  <c r="L222" i="23"/>
  <c r="T220" i="23"/>
  <c r="D217" i="23"/>
  <c r="L214" i="23"/>
  <c r="T212" i="23"/>
  <c r="D209" i="23"/>
  <c r="L206" i="23"/>
  <c r="T234" i="23"/>
  <c r="T231" i="23"/>
  <c r="T229" i="23"/>
  <c r="D228" i="23"/>
  <c r="L225" i="23"/>
  <c r="T223" i="23"/>
  <c r="D220" i="23"/>
  <c r="L217" i="23"/>
  <c r="T215" i="23"/>
  <c r="L244" i="23"/>
  <c r="D241" i="23"/>
  <c r="L228" i="23"/>
  <c r="T226" i="23"/>
  <c r="D223" i="23"/>
  <c r="L220" i="23"/>
  <c r="T218" i="23"/>
  <c r="D215" i="23"/>
  <c r="L212" i="23"/>
  <c r="D247" i="23"/>
  <c r="L236" i="23"/>
  <c r="L231" i="23"/>
  <c r="D226" i="23"/>
  <c r="L223" i="23"/>
  <c r="T221" i="23"/>
  <c r="D218" i="23"/>
  <c r="L215" i="23"/>
  <c r="T213" i="23"/>
  <c r="D210" i="23"/>
  <c r="L207" i="23"/>
  <c r="T205" i="23"/>
  <c r="D201" i="23"/>
  <c r="L198" i="23"/>
  <c r="T196" i="23"/>
  <c r="T250" i="23"/>
  <c r="T244" i="23"/>
  <c r="L226" i="23"/>
  <c r="T224" i="23"/>
  <c r="D221" i="23"/>
  <c r="L218" i="23"/>
  <c r="T216" i="23"/>
  <c r="D213" i="23"/>
  <c r="L210" i="23"/>
  <c r="T208" i="23"/>
  <c r="D205" i="23"/>
  <c r="L252" i="23"/>
  <c r="D239" i="23"/>
  <c r="T227" i="23"/>
  <c r="D224" i="23"/>
  <c r="L221" i="23"/>
  <c r="T219" i="23"/>
  <c r="D216" i="23"/>
  <c r="L213" i="23"/>
  <c r="T255" i="23"/>
  <c r="T236" i="23"/>
  <c r="D232" i="23"/>
  <c r="T230" i="23"/>
  <c r="D227" i="23"/>
  <c r="L224" i="23"/>
  <c r="T222" i="23"/>
  <c r="D219" i="23"/>
  <c r="L216" i="23"/>
  <c r="T214" i="23"/>
  <c r="D211" i="23"/>
  <c r="D258" i="23"/>
  <c r="T242" i="23"/>
  <c r="D230" i="23"/>
  <c r="D229" i="23"/>
  <c r="L227" i="23"/>
  <c r="T225" i="23"/>
  <c r="D222" i="23"/>
  <c r="L219" i="23"/>
  <c r="T217" i="23"/>
  <c r="D214" i="23"/>
  <c r="L211" i="23"/>
  <c r="T209" i="23"/>
  <c r="D206" i="23"/>
  <c r="L202" i="23"/>
  <c r="T200" i="23"/>
  <c r="D197" i="23"/>
  <c r="L194" i="23"/>
  <c r="D208" i="23"/>
  <c r="D196" i="23"/>
  <c r="D195" i="23"/>
  <c r="D194" i="23"/>
  <c r="T192" i="23"/>
  <c r="D189" i="23"/>
  <c r="L186" i="23"/>
  <c r="T184" i="23"/>
  <c r="D181" i="23"/>
  <c r="L178" i="23"/>
  <c r="T176" i="23"/>
  <c r="T206" i="23"/>
  <c r="D200" i="23"/>
  <c r="D199" i="23"/>
  <c r="D198" i="23"/>
  <c r="D192" i="23"/>
  <c r="L189" i="23"/>
  <c r="T187" i="23"/>
  <c r="L209" i="23"/>
  <c r="D203" i="23"/>
  <c r="T202" i="23"/>
  <c r="L192" i="23"/>
  <c r="T190" i="23"/>
  <c r="D187" i="23"/>
  <c r="L184" i="23"/>
  <c r="T182" i="23"/>
  <c r="D179" i="23"/>
  <c r="L176" i="23"/>
  <c r="D207" i="23"/>
  <c r="L197" i="23"/>
  <c r="L196" i="23"/>
  <c r="L195" i="23"/>
  <c r="T193" i="23"/>
  <c r="D190" i="23"/>
  <c r="L187" i="23"/>
  <c r="T185" i="23"/>
  <c r="D182" i="23"/>
  <c r="L179" i="23"/>
  <c r="T177" i="23"/>
  <c r="D212" i="23"/>
  <c r="L205" i="23"/>
  <c r="L201" i="23"/>
  <c r="L200" i="23"/>
  <c r="L199" i="23"/>
  <c r="D193" i="23"/>
  <c r="L190" i="23"/>
  <c r="T188" i="23"/>
  <c r="D185" i="23"/>
  <c r="L182" i="23"/>
  <c r="T180" i="23"/>
  <c r="D177" i="23"/>
  <c r="T174" i="23"/>
  <c r="T172" i="23"/>
  <c r="L208" i="23"/>
  <c r="T195" i="23"/>
  <c r="L193" i="23"/>
  <c r="T191" i="23"/>
  <c r="D188" i="23"/>
  <c r="L185" i="23"/>
  <c r="T183" i="23"/>
  <c r="D180" i="23"/>
  <c r="L177" i="23"/>
  <c r="D174" i="23"/>
  <c r="D172" i="23"/>
  <c r="D170" i="23"/>
  <c r="T211" i="23"/>
  <c r="T207" i="23"/>
  <c r="T199" i="23"/>
  <c r="T198" i="23"/>
  <c r="T197" i="23"/>
  <c r="T194" i="23"/>
  <c r="D191" i="23"/>
  <c r="L188" i="23"/>
  <c r="T186" i="23"/>
  <c r="D183" i="23"/>
  <c r="L180" i="23"/>
  <c r="T178" i="23"/>
  <c r="T210" i="23"/>
  <c r="L203" i="23"/>
  <c r="T203" i="23"/>
  <c r="D202" i="23"/>
  <c r="T201" i="23"/>
  <c r="L191" i="23"/>
  <c r="T189" i="23"/>
  <c r="D186" i="23"/>
  <c r="L183" i="23"/>
  <c r="T181" i="23"/>
  <c r="D178" i="23"/>
  <c r="L174" i="23"/>
  <c r="L172" i="23"/>
  <c r="D184" i="23"/>
  <c r="L173" i="23"/>
  <c r="L168" i="23"/>
  <c r="L166" i="23"/>
  <c r="L164" i="23"/>
  <c r="L162" i="23"/>
  <c r="L160" i="23"/>
  <c r="L158" i="23"/>
  <c r="L156" i="23"/>
  <c r="L154" i="23"/>
  <c r="L152" i="23"/>
  <c r="L150" i="23"/>
  <c r="L148" i="23"/>
  <c r="T145" i="23"/>
  <c r="L144" i="23"/>
  <c r="T142" i="23"/>
  <c r="D139" i="23"/>
  <c r="D168" i="23"/>
  <c r="D166" i="23"/>
  <c r="D164" i="23"/>
  <c r="D162" i="23"/>
  <c r="D160" i="23"/>
  <c r="D158" i="23"/>
  <c r="D156" i="23"/>
  <c r="D154" i="23"/>
  <c r="D152" i="23"/>
  <c r="D150" i="23"/>
  <c r="D148" i="23"/>
  <c r="L145" i="23"/>
  <c r="D142" i="23"/>
  <c r="D145" i="23"/>
  <c r="T143" i="23"/>
  <c r="L142" i="23"/>
  <c r="T140" i="23"/>
  <c r="D173" i="23"/>
  <c r="L143" i="23"/>
  <c r="D140" i="23"/>
  <c r="L171" i="23"/>
  <c r="T171" i="23"/>
  <c r="T169" i="23"/>
  <c r="T167" i="23"/>
  <c r="T165" i="23"/>
  <c r="T163" i="23"/>
  <c r="T161" i="23"/>
  <c r="T159" i="23"/>
  <c r="T157" i="23"/>
  <c r="T155" i="23"/>
  <c r="T153" i="23"/>
  <c r="T151" i="23"/>
  <c r="T149" i="23"/>
  <c r="T147" i="23"/>
  <c r="D143" i="23"/>
  <c r="T141" i="23"/>
  <c r="L140" i="23"/>
  <c r="T138" i="23"/>
  <c r="D176" i="23"/>
  <c r="D169" i="23"/>
  <c r="D167" i="23"/>
  <c r="D165" i="23"/>
  <c r="D163" i="23"/>
  <c r="D161" i="23"/>
  <c r="D159" i="23"/>
  <c r="D157" i="23"/>
  <c r="D155" i="23"/>
  <c r="D153" i="23"/>
  <c r="D151" i="23"/>
  <c r="D149" i="23"/>
  <c r="D147" i="23"/>
  <c r="L141" i="23"/>
  <c r="D138" i="23"/>
  <c r="T179" i="23"/>
  <c r="T173" i="23"/>
  <c r="T144" i="23"/>
  <c r="D141" i="23"/>
  <c r="T139" i="23"/>
  <c r="L138" i="23"/>
  <c r="L181" i="23"/>
  <c r="D171" i="23"/>
  <c r="L169" i="23"/>
  <c r="T168" i="23"/>
  <c r="L167" i="23"/>
  <c r="T166" i="23"/>
  <c r="L165" i="23"/>
  <c r="T164" i="23"/>
  <c r="L163" i="23"/>
  <c r="T162" i="23"/>
  <c r="L161" i="23"/>
  <c r="T160" i="23"/>
  <c r="L159" i="23"/>
  <c r="T158" i="23"/>
  <c r="L157" i="23"/>
  <c r="T156" i="23"/>
  <c r="L155" i="23"/>
  <c r="T154" i="23"/>
  <c r="L153" i="23"/>
  <c r="T152" i="23"/>
  <c r="L151" i="23"/>
  <c r="T150" i="23"/>
  <c r="L149" i="23"/>
  <c r="T148" i="23"/>
  <c r="L147" i="23"/>
  <c r="D144" i="23"/>
  <c r="L139" i="23"/>
  <c r="D137" i="23"/>
  <c r="L135" i="23"/>
  <c r="D132" i="23"/>
  <c r="L127" i="23"/>
  <c r="D124" i="23"/>
  <c r="L119" i="23"/>
  <c r="D115" i="23"/>
  <c r="T113" i="23"/>
  <c r="L112" i="23"/>
  <c r="T110" i="23"/>
  <c r="D107" i="23"/>
  <c r="T105" i="23"/>
  <c r="L104" i="23"/>
  <c r="L102" i="23"/>
  <c r="D99" i="23"/>
  <c r="L94" i="23"/>
  <c r="D91" i="23"/>
  <c r="L85" i="23"/>
  <c r="D82" i="23"/>
  <c r="L77" i="23"/>
  <c r="D74" i="23"/>
  <c r="D135" i="23"/>
  <c r="T133" i="23"/>
  <c r="L132" i="23"/>
  <c r="T130" i="23"/>
  <c r="D127" i="23"/>
  <c r="T125" i="23"/>
  <c r="L124" i="23"/>
  <c r="T122" i="23"/>
  <c r="D119" i="23"/>
  <c r="L113" i="23"/>
  <c r="D110" i="23"/>
  <c r="L105" i="23"/>
  <c r="D102" i="23"/>
  <c r="T100" i="23"/>
  <c r="L99" i="23"/>
  <c r="T97" i="23"/>
  <c r="D94" i="23"/>
  <c r="T92" i="23"/>
  <c r="L91" i="23"/>
  <c r="T89" i="23"/>
  <c r="D85" i="23"/>
  <c r="T83" i="23"/>
  <c r="L82" i="23"/>
  <c r="T80" i="23"/>
  <c r="D77" i="23"/>
  <c r="T75" i="23"/>
  <c r="L74" i="23"/>
  <c r="T72" i="23"/>
  <c r="L133" i="23"/>
  <c r="D130" i="23"/>
  <c r="L125" i="23"/>
  <c r="D122" i="23"/>
  <c r="T116" i="23"/>
  <c r="D113" i="23"/>
  <c r="T111" i="23"/>
  <c r="L110" i="23"/>
  <c r="T108" i="23"/>
  <c r="D105" i="23"/>
  <c r="L100" i="23"/>
  <c r="D97" i="23"/>
  <c r="L92" i="23"/>
  <c r="D89" i="23"/>
  <c r="L83" i="23"/>
  <c r="D80" i="23"/>
  <c r="L75" i="23"/>
  <c r="T136" i="23"/>
  <c r="D133" i="23"/>
  <c r="T131" i="23"/>
  <c r="L130" i="23"/>
  <c r="T128" i="23"/>
  <c r="D125" i="23"/>
  <c r="T123" i="23"/>
  <c r="L122" i="23"/>
  <c r="T120" i="23"/>
  <c r="D116" i="23"/>
  <c r="L111" i="23"/>
  <c r="D108" i="23"/>
  <c r="T103" i="23"/>
  <c r="D100" i="23"/>
  <c r="T98" i="23"/>
  <c r="L97" i="23"/>
  <c r="T95" i="23"/>
  <c r="D92" i="23"/>
  <c r="T90" i="23"/>
  <c r="L89" i="23"/>
  <c r="T86" i="23"/>
  <c r="D83" i="23"/>
  <c r="T81" i="23"/>
  <c r="L80" i="23"/>
  <c r="T78" i="23"/>
  <c r="D75" i="23"/>
  <c r="T73" i="23"/>
  <c r="L72" i="23"/>
  <c r="D136" i="23"/>
  <c r="L131" i="23"/>
  <c r="D128" i="23"/>
  <c r="L123" i="23"/>
  <c r="D120" i="23"/>
  <c r="L116" i="23"/>
  <c r="T114" i="23"/>
  <c r="D111" i="23"/>
  <c r="T109" i="23"/>
  <c r="L108" i="23"/>
  <c r="T106" i="23"/>
  <c r="D103" i="23"/>
  <c r="L98" i="23"/>
  <c r="D95" i="23"/>
  <c r="L90" i="23"/>
  <c r="D86" i="23"/>
  <c r="L81" i="23"/>
  <c r="D78" i="23"/>
  <c r="L73" i="23"/>
  <c r="T137" i="23"/>
  <c r="L136" i="23"/>
  <c r="T134" i="23"/>
  <c r="D131" i="23"/>
  <c r="T129" i="23"/>
  <c r="L128" i="23"/>
  <c r="T126" i="23"/>
  <c r="D123" i="23"/>
  <c r="T121" i="23"/>
  <c r="L120" i="23"/>
  <c r="T118" i="23"/>
  <c r="D114" i="23"/>
  <c r="L109" i="23"/>
  <c r="D106" i="23"/>
  <c r="L103" i="23"/>
  <c r="T101" i="23"/>
  <c r="D98" i="23"/>
  <c r="T96" i="23"/>
  <c r="L95" i="23"/>
  <c r="T93" i="23"/>
  <c r="D90" i="23"/>
  <c r="T87" i="23"/>
  <c r="L86" i="23"/>
  <c r="T84" i="23"/>
  <c r="D81" i="23"/>
  <c r="T79" i="23"/>
  <c r="L78" i="23"/>
  <c r="T76" i="23"/>
  <c r="D73" i="23"/>
  <c r="L137" i="23"/>
  <c r="D134" i="23"/>
  <c r="L129" i="23"/>
  <c r="D126" i="23"/>
  <c r="L121" i="23"/>
  <c r="D118" i="23"/>
  <c r="T115" i="23"/>
  <c r="L114" i="23"/>
  <c r="T112" i="23"/>
  <c r="D109" i="23"/>
  <c r="T107" i="23"/>
  <c r="L106" i="23"/>
  <c r="T104" i="23"/>
  <c r="D101" i="23"/>
  <c r="L96" i="23"/>
  <c r="D93" i="23"/>
  <c r="L87" i="23"/>
  <c r="D84" i="23"/>
  <c r="L79" i="23"/>
  <c r="T135" i="23"/>
  <c r="L134" i="23"/>
  <c r="T132" i="23"/>
  <c r="D129" i="23"/>
  <c r="T127" i="23"/>
  <c r="L126" i="23"/>
  <c r="T124" i="23"/>
  <c r="D121" i="23"/>
  <c r="T119" i="23"/>
  <c r="L118" i="23"/>
  <c r="L115" i="23"/>
  <c r="D112" i="23"/>
  <c r="L107" i="23"/>
  <c r="D104" i="23"/>
  <c r="T102" i="23"/>
  <c r="L101" i="23"/>
  <c r="T99" i="23"/>
  <c r="D96" i="23"/>
  <c r="T94" i="23"/>
  <c r="L93" i="23"/>
  <c r="T91" i="23"/>
  <c r="D87" i="23"/>
  <c r="T85" i="23"/>
  <c r="L84" i="23"/>
  <c r="T82" i="23"/>
  <c r="D79" i="23"/>
  <c r="T77" i="23"/>
  <c r="L76" i="23"/>
  <c r="T74" i="23"/>
  <c r="D71" i="23"/>
  <c r="S4" i="23"/>
  <c r="T5" i="23"/>
  <c r="U6" i="23"/>
  <c r="V7" i="23"/>
  <c r="W8" i="23"/>
  <c r="X9" i="23"/>
  <c r="Y10" i="23"/>
  <c r="S12" i="23"/>
  <c r="T13" i="23"/>
  <c r="U14" i="23"/>
  <c r="V15" i="23"/>
  <c r="W16" i="23"/>
  <c r="X17" i="23"/>
  <c r="Y18" i="23"/>
  <c r="S20" i="23"/>
  <c r="T21" i="23"/>
  <c r="U22" i="23"/>
  <c r="V23" i="23"/>
  <c r="W24" i="23"/>
  <c r="X25" i="23"/>
  <c r="Y26" i="23"/>
  <c r="S28" i="23"/>
  <c r="T29" i="23"/>
  <c r="K170" i="23"/>
  <c r="T170" i="23"/>
  <c r="E2" i="23"/>
  <c r="F4" i="23"/>
  <c r="G5" i="23"/>
  <c r="A7" i="23"/>
  <c r="B8" i="23"/>
  <c r="C9" i="23"/>
  <c r="D10" i="23"/>
  <c r="E11" i="23"/>
  <c r="F12" i="23"/>
  <c r="G13" i="23"/>
  <c r="A15" i="23"/>
  <c r="B16" i="23"/>
  <c r="C17" i="23"/>
  <c r="D18" i="23"/>
  <c r="E19" i="23"/>
  <c r="F20" i="23"/>
  <c r="G21" i="23"/>
  <c r="A23" i="23"/>
  <c r="B24" i="23"/>
  <c r="C25" i="23"/>
  <c r="D26" i="23"/>
  <c r="E27" i="23"/>
  <c r="F28" i="23"/>
  <c r="G29" i="23"/>
  <c r="T3" i="23"/>
  <c r="S31" i="23"/>
  <c r="D31" i="23"/>
  <c r="M31" i="23"/>
  <c r="U32" i="23"/>
  <c r="N32" i="23"/>
  <c r="G32" i="23"/>
  <c r="B33" i="23"/>
  <c r="K33" i="23"/>
  <c r="S34" i="23"/>
  <c r="L34" i="23"/>
  <c r="E34" i="23"/>
  <c r="W35" i="23"/>
  <c r="I35" i="23"/>
  <c r="Q36" i="23"/>
  <c r="J36" i="23"/>
  <c r="C36" i="23"/>
  <c r="U37" i="23"/>
  <c r="F37" i="23"/>
  <c r="O37" i="23"/>
  <c r="W38" i="23"/>
  <c r="A38" i="23"/>
  <c r="S39" i="23"/>
  <c r="D39" i="23"/>
  <c r="M39" i="23"/>
  <c r="U40" i="23"/>
  <c r="N40" i="23"/>
  <c r="G40" i="23"/>
  <c r="B41" i="23"/>
  <c r="K41" i="23"/>
  <c r="S42" i="23"/>
  <c r="L42" i="23"/>
  <c r="E42" i="23"/>
  <c r="W43" i="23"/>
  <c r="I43" i="23"/>
  <c r="Q44" i="23"/>
  <c r="J44" i="23"/>
  <c r="C44" i="23"/>
  <c r="U45" i="23"/>
  <c r="F45" i="23"/>
  <c r="O45" i="23"/>
  <c r="W46" i="23"/>
  <c r="A46" i="23"/>
  <c r="S47" i="23"/>
  <c r="D47" i="23"/>
  <c r="M47" i="23"/>
  <c r="U48" i="23"/>
  <c r="N48" i="23"/>
  <c r="G48" i="23"/>
  <c r="B49" i="23"/>
  <c r="K49" i="23"/>
  <c r="S50" i="23"/>
  <c r="L50" i="23"/>
  <c r="E50" i="23"/>
  <c r="W51" i="23"/>
  <c r="I51" i="23"/>
  <c r="Q52" i="23"/>
  <c r="J52" i="23"/>
  <c r="C52" i="23"/>
  <c r="U53" i="23"/>
  <c r="F53" i="23"/>
  <c r="O53" i="23"/>
  <c r="W54" i="23"/>
  <c r="A54" i="23"/>
  <c r="S55" i="23"/>
  <c r="D55" i="23"/>
  <c r="M55" i="23"/>
  <c r="U56" i="23"/>
  <c r="N56" i="23"/>
  <c r="G56" i="23"/>
  <c r="B57" i="23"/>
  <c r="K57" i="23"/>
  <c r="S58" i="23"/>
  <c r="L58" i="23"/>
  <c r="E58" i="23"/>
  <c r="W60" i="23"/>
  <c r="I60" i="23"/>
  <c r="Q61" i="23"/>
  <c r="J61" i="23"/>
  <c r="C61" i="23"/>
  <c r="U62" i="23"/>
  <c r="F62" i="23"/>
  <c r="O62" i="23"/>
  <c r="W63" i="23"/>
  <c r="A63" i="23"/>
  <c r="S64" i="23"/>
  <c r="D64" i="23"/>
  <c r="M64" i="23"/>
  <c r="U65" i="23"/>
  <c r="N65" i="23"/>
  <c r="G65" i="23"/>
  <c r="B66" i="23"/>
  <c r="K66" i="23"/>
  <c r="S67" i="23"/>
  <c r="L67" i="23"/>
  <c r="E67" i="23"/>
  <c r="W68" i="23"/>
  <c r="I68" i="23"/>
  <c r="Q69" i="23"/>
  <c r="J69" i="23"/>
  <c r="C69" i="23"/>
  <c r="U70" i="23"/>
  <c r="F70" i="23"/>
  <c r="O70" i="23"/>
  <c r="W71" i="23"/>
  <c r="W72" i="23"/>
  <c r="C73" i="23"/>
  <c r="M76" i="23"/>
  <c r="M170" i="1"/>
  <c r="J170" i="1" s="1"/>
  <c r="L170" i="1" s="1"/>
  <c r="K170" i="1" s="1"/>
  <c r="M162" i="1"/>
  <c r="J162" i="1" s="1"/>
  <c r="L162" i="1" s="1"/>
  <c r="K162" i="1" s="1"/>
  <c r="M154" i="1"/>
  <c r="J154" i="1" s="1"/>
  <c r="L154" i="1" s="1"/>
  <c r="K154" i="1" s="1"/>
  <c r="M146" i="1"/>
  <c r="J146" i="1" s="1"/>
  <c r="L146" i="1" s="1"/>
  <c r="K146" i="1" s="1"/>
  <c r="M138" i="1"/>
  <c r="J138" i="1" s="1"/>
  <c r="L138" i="1" s="1"/>
  <c r="K138" i="1" s="1"/>
  <c r="M130" i="1"/>
  <c r="J130" i="1" s="1"/>
  <c r="L130" i="1" s="1"/>
  <c r="K130" i="1" s="1"/>
  <c r="M122" i="1"/>
  <c r="J122" i="1" s="1"/>
  <c r="L122" i="1" s="1"/>
  <c r="K122" i="1" s="1"/>
  <c r="M114" i="1"/>
  <c r="J114" i="1" s="1"/>
  <c r="L114" i="1" s="1"/>
  <c r="K114" i="1" s="1"/>
  <c r="M106" i="1"/>
  <c r="J106" i="1" s="1"/>
  <c r="L106" i="1" s="1"/>
  <c r="K106" i="1" s="1"/>
  <c r="M98" i="1"/>
  <c r="J98" i="1" s="1"/>
  <c r="L98" i="1" s="1"/>
  <c r="K98" i="1" s="1"/>
  <c r="M90" i="1"/>
  <c r="J90" i="1" s="1"/>
  <c r="L90" i="1" s="1"/>
  <c r="K90" i="1" s="1"/>
  <c r="M82" i="1"/>
  <c r="J82" i="1" s="1"/>
  <c r="L82" i="1" s="1"/>
  <c r="K82" i="1" s="1"/>
  <c r="M74" i="1"/>
  <c r="J74" i="1" s="1"/>
  <c r="L74" i="1" s="1"/>
  <c r="K74" i="1" s="1"/>
  <c r="M66" i="1"/>
  <c r="J66" i="1" s="1"/>
  <c r="L66" i="1" s="1"/>
  <c r="K66" i="1" s="1"/>
  <c r="M58" i="1"/>
  <c r="J58" i="1" s="1"/>
  <c r="L58" i="1" s="1"/>
  <c r="K58" i="1" s="1"/>
  <c r="M50" i="1"/>
  <c r="J50" i="1" s="1"/>
  <c r="L50" i="1" s="1"/>
  <c r="K50" i="1" s="1"/>
  <c r="M42" i="1"/>
  <c r="J42" i="1" s="1"/>
  <c r="L42" i="1" s="1"/>
  <c r="K42" i="1" s="1"/>
  <c r="M34" i="1"/>
  <c r="J34" i="1" s="1"/>
  <c r="L34" i="1" s="1"/>
  <c r="K34" i="1" s="1"/>
  <c r="M26" i="1"/>
  <c r="J26" i="1" s="1"/>
  <c r="L26" i="1" s="1"/>
  <c r="K26" i="1" s="1"/>
  <c r="M161" i="1"/>
  <c r="J161" i="1" s="1"/>
  <c r="L161" i="1" s="1"/>
  <c r="K161" i="1" s="1"/>
  <c r="M153" i="1"/>
  <c r="J153" i="1" s="1"/>
  <c r="L153" i="1" s="1"/>
  <c r="K153" i="1" s="1"/>
  <c r="M145" i="1"/>
  <c r="J145" i="1" s="1"/>
  <c r="L145" i="1" s="1"/>
  <c r="K145" i="1" s="1"/>
  <c r="M137" i="1"/>
  <c r="J137" i="1" s="1"/>
  <c r="L137" i="1" s="1"/>
  <c r="K137" i="1" s="1"/>
  <c r="M121" i="1"/>
  <c r="J121" i="1" s="1"/>
  <c r="L121" i="1" s="1"/>
  <c r="K121" i="1" s="1"/>
  <c r="M105" i="1"/>
  <c r="J105" i="1" s="1"/>
  <c r="L105" i="1" s="1"/>
  <c r="K105" i="1" s="1"/>
  <c r="M97" i="1"/>
  <c r="J97" i="1" s="1"/>
  <c r="L97" i="1" s="1"/>
  <c r="K97" i="1" s="1"/>
  <c r="M81" i="1"/>
  <c r="J81" i="1" s="1"/>
  <c r="L81" i="1" s="1"/>
  <c r="K81" i="1" s="1"/>
  <c r="M73" i="1"/>
  <c r="J73" i="1" s="1"/>
  <c r="L73" i="1" s="1"/>
  <c r="K73" i="1" s="1"/>
  <c r="M57" i="1"/>
  <c r="J57" i="1" s="1"/>
  <c r="L57" i="1" s="1"/>
  <c r="K57" i="1" s="1"/>
  <c r="M49" i="1"/>
  <c r="J49" i="1" s="1"/>
  <c r="L49" i="1" s="1"/>
  <c r="K49" i="1" s="1"/>
  <c r="M41" i="1"/>
  <c r="J41" i="1" s="1"/>
  <c r="L41" i="1" s="1"/>
  <c r="K41" i="1" s="1"/>
  <c r="M25" i="1"/>
  <c r="J25" i="1" s="1"/>
  <c r="L25" i="1" s="1"/>
  <c r="K25" i="1" s="1"/>
  <c r="M168" i="1"/>
  <c r="J168" i="1" s="1"/>
  <c r="L168" i="1" s="1"/>
  <c r="K168" i="1" s="1"/>
  <c r="M160" i="1"/>
  <c r="J160" i="1" s="1"/>
  <c r="L160" i="1" s="1"/>
  <c r="K160" i="1" s="1"/>
  <c r="M152" i="1"/>
  <c r="J152" i="1" s="1"/>
  <c r="L152" i="1" s="1"/>
  <c r="K152" i="1" s="1"/>
  <c r="M144" i="1"/>
  <c r="J144" i="1" s="1"/>
  <c r="L144" i="1" s="1"/>
  <c r="K144" i="1" s="1"/>
  <c r="M136" i="1"/>
  <c r="J136" i="1" s="1"/>
  <c r="L136" i="1" s="1"/>
  <c r="K136" i="1" s="1"/>
  <c r="M128" i="1"/>
  <c r="J128" i="1" s="1"/>
  <c r="L128" i="1" s="1"/>
  <c r="K128" i="1" s="1"/>
  <c r="M120" i="1"/>
  <c r="J120" i="1" s="1"/>
  <c r="L120" i="1" s="1"/>
  <c r="K120" i="1" s="1"/>
  <c r="M112" i="1"/>
  <c r="J112" i="1" s="1"/>
  <c r="L112" i="1" s="1"/>
  <c r="K112" i="1" s="1"/>
  <c r="M104" i="1"/>
  <c r="J104" i="1" s="1"/>
  <c r="L104" i="1" s="1"/>
  <c r="K104" i="1" s="1"/>
  <c r="M96" i="1"/>
  <c r="J96" i="1" s="1"/>
  <c r="L96" i="1" s="1"/>
  <c r="K96" i="1" s="1"/>
  <c r="M88" i="1"/>
  <c r="J88" i="1" s="1"/>
  <c r="L88" i="1" s="1"/>
  <c r="K88" i="1" s="1"/>
  <c r="M80" i="1"/>
  <c r="J80" i="1" s="1"/>
  <c r="L80" i="1" s="1"/>
  <c r="K80" i="1" s="1"/>
  <c r="M72" i="1"/>
  <c r="J72" i="1" s="1"/>
  <c r="L72" i="1" s="1"/>
  <c r="K72" i="1" s="1"/>
  <c r="M64" i="1"/>
  <c r="J64" i="1" s="1"/>
  <c r="L64" i="1" s="1"/>
  <c r="K64" i="1" s="1"/>
  <c r="M56" i="1"/>
  <c r="J56" i="1" s="1"/>
  <c r="L56" i="1" s="1"/>
  <c r="K56" i="1" s="1"/>
  <c r="M48" i="1"/>
  <c r="J48" i="1" s="1"/>
  <c r="L48" i="1" s="1"/>
  <c r="K48" i="1" s="1"/>
  <c r="M40" i="1"/>
  <c r="J40" i="1" s="1"/>
  <c r="L40" i="1" s="1"/>
  <c r="K40" i="1" s="1"/>
  <c r="M32" i="1"/>
  <c r="J32" i="1" s="1"/>
  <c r="L32" i="1" s="1"/>
  <c r="K32" i="1" s="1"/>
  <c r="M24" i="1"/>
  <c r="J24" i="1" s="1"/>
  <c r="L24" i="1" s="1"/>
  <c r="K24" i="1" s="1"/>
  <c r="M167" i="1"/>
  <c r="J167" i="1" s="1"/>
  <c r="L167" i="1" s="1"/>
  <c r="K167" i="1" s="1"/>
  <c r="M159" i="1"/>
  <c r="J159" i="1" s="1"/>
  <c r="L159" i="1" s="1"/>
  <c r="K159" i="1" s="1"/>
  <c r="M151" i="1"/>
  <c r="J151" i="1" s="1"/>
  <c r="L151" i="1" s="1"/>
  <c r="K151" i="1" s="1"/>
  <c r="M143" i="1"/>
  <c r="J143" i="1" s="1"/>
  <c r="L143" i="1" s="1"/>
  <c r="K143" i="1" s="1"/>
  <c r="M135" i="1"/>
  <c r="J135" i="1" s="1"/>
  <c r="L135" i="1" s="1"/>
  <c r="K135" i="1" s="1"/>
  <c r="M127" i="1"/>
  <c r="J127" i="1" s="1"/>
  <c r="L127" i="1" s="1"/>
  <c r="K127" i="1" s="1"/>
  <c r="M119" i="1"/>
  <c r="J119" i="1" s="1"/>
  <c r="L119" i="1" s="1"/>
  <c r="K119" i="1" s="1"/>
  <c r="M111" i="1"/>
  <c r="J111" i="1" s="1"/>
  <c r="L111" i="1" s="1"/>
  <c r="K111" i="1" s="1"/>
  <c r="M103" i="1"/>
  <c r="J103" i="1" s="1"/>
  <c r="L103" i="1" s="1"/>
  <c r="K103" i="1" s="1"/>
  <c r="M95" i="1"/>
  <c r="J95" i="1" s="1"/>
  <c r="L95" i="1" s="1"/>
  <c r="K95" i="1" s="1"/>
  <c r="M87" i="1"/>
  <c r="J87" i="1" s="1"/>
  <c r="L87" i="1" s="1"/>
  <c r="K87" i="1" s="1"/>
  <c r="M79" i="1"/>
  <c r="J79" i="1" s="1"/>
  <c r="L79" i="1" s="1"/>
  <c r="K79" i="1" s="1"/>
  <c r="M71" i="1"/>
  <c r="J71" i="1" s="1"/>
  <c r="L71" i="1" s="1"/>
  <c r="K71" i="1" s="1"/>
  <c r="M63" i="1"/>
  <c r="J63" i="1" s="1"/>
  <c r="L63" i="1" s="1"/>
  <c r="K63" i="1" s="1"/>
  <c r="M55" i="1"/>
  <c r="J55" i="1" s="1"/>
  <c r="L55" i="1" s="1"/>
  <c r="K55" i="1" s="1"/>
  <c r="M47" i="1"/>
  <c r="J47" i="1" s="1"/>
  <c r="L47" i="1" s="1"/>
  <c r="K47" i="1" s="1"/>
  <c r="M39" i="1"/>
  <c r="J39" i="1" s="1"/>
  <c r="L39" i="1" s="1"/>
  <c r="K39" i="1" s="1"/>
  <c r="M31" i="1"/>
  <c r="J31" i="1" s="1"/>
  <c r="L31" i="1" s="1"/>
  <c r="K31" i="1" s="1"/>
  <c r="M23" i="1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13" i="5"/>
  <c r="AN1" i="5" l="1"/>
  <c r="AF1" i="5"/>
  <c r="X1" i="5"/>
  <c r="AM1" i="5"/>
  <c r="AE1" i="5"/>
  <c r="W1" i="5"/>
  <c r="AL1" i="5"/>
  <c r="AD1" i="5"/>
  <c r="V1" i="5"/>
  <c r="AK1" i="5"/>
  <c r="AC1" i="5"/>
  <c r="U1" i="5"/>
  <c r="AJ1" i="5"/>
  <c r="AB1" i="5"/>
  <c r="T1" i="5"/>
  <c r="AI1" i="5"/>
  <c r="AA1" i="5"/>
  <c r="S1" i="5"/>
  <c r="AH1" i="5"/>
  <c r="AG1" i="5"/>
  <c r="Y1" i="5"/>
  <c r="Q1" i="5"/>
  <c r="Z1" i="5"/>
  <c r="R1" i="5"/>
  <c r="J23" i="1"/>
  <c r="L20" i="1"/>
  <c r="K20" i="1" s="1"/>
  <c r="L23" i="1" l="1"/>
  <c r="K23" i="1" l="1"/>
  <c r="F40" i="5" l="1"/>
  <c r="F39" i="5"/>
  <c r="F38" i="5"/>
  <c r="F37" i="5"/>
  <c r="F36" i="5"/>
  <c r="F35" i="5"/>
  <c r="F34" i="5"/>
  <c r="F33" i="5"/>
  <c r="F32" i="5"/>
  <c r="F31" i="5"/>
  <c r="F30" i="5"/>
  <c r="F29" i="5"/>
  <c r="J7" i="5"/>
  <c r="O5" i="5"/>
  <c r="N7" i="5"/>
  <c r="M7" i="5"/>
  <c r="L7" i="5"/>
  <c r="K7" i="5"/>
  <c r="I7" i="5" l="1"/>
  <c r="O4" i="5"/>
  <c r="H7" i="5"/>
  <c r="O40" i="5" l="1"/>
  <c r="P40" i="5" s="1"/>
  <c r="O26" i="5"/>
  <c r="P26" i="5" s="1"/>
  <c r="O36" i="5"/>
  <c r="P36" i="5" s="1"/>
  <c r="O37" i="5"/>
  <c r="P37" i="5" s="1"/>
  <c r="O34" i="5"/>
  <c r="P34" i="5" s="1"/>
  <c r="O31" i="5"/>
  <c r="P31" i="5" s="1"/>
  <c r="O27" i="5"/>
  <c r="P27" i="5" s="1"/>
  <c r="O32" i="5"/>
  <c r="P32" i="5" s="1"/>
  <c r="O21" i="5"/>
  <c r="P21" i="5" s="1"/>
  <c r="O25" i="5"/>
  <c r="P25" i="5" s="1"/>
  <c r="O28" i="5"/>
  <c r="P28" i="5" s="1"/>
  <c r="O23" i="5"/>
  <c r="P23" i="5" s="1"/>
  <c r="O29" i="5"/>
  <c r="P29" i="5" s="1"/>
  <c r="O33" i="5"/>
  <c r="P33" i="5" s="1"/>
  <c r="O24" i="5"/>
  <c r="P24" i="5" s="1"/>
  <c r="O39" i="5"/>
  <c r="P39" i="5" s="1"/>
  <c r="O35" i="5"/>
  <c r="P35" i="5" s="1"/>
  <c r="O7" i="5"/>
  <c r="O38" i="5"/>
  <c r="P38" i="5" s="1"/>
  <c r="O30" i="5"/>
  <c r="P30" i="5" s="1"/>
  <c r="O22" i="5"/>
  <c r="P22" i="5" s="1"/>
  <c r="F24" i="5" l="1"/>
  <c r="F23" i="5"/>
  <c r="F21" i="5"/>
  <c r="F22" i="5"/>
  <c r="F28" i="5"/>
  <c r="F27" i="5"/>
  <c r="F26" i="5"/>
  <c r="F25" i="5"/>
  <c r="F19" i="5"/>
  <c r="F17" i="5"/>
  <c r="F20" i="5"/>
  <c r="F18" i="5"/>
  <c r="F13" i="5"/>
  <c r="F16" i="5"/>
  <c r="F15" i="5"/>
  <c r="F14" i="5"/>
  <c r="O17" i="5" l="1"/>
  <c r="P17" i="5" s="1"/>
  <c r="O20" i="5"/>
  <c r="P20" i="5" s="1"/>
  <c r="O18" i="5"/>
  <c r="P18" i="5" s="1"/>
  <c r="O19" i="5"/>
  <c r="P19" i="5" s="1"/>
  <c r="K12" i="5"/>
  <c r="N12" i="5"/>
  <c r="M12" i="5"/>
  <c r="L12" i="5"/>
  <c r="I12" i="5"/>
  <c r="O15" i="5"/>
  <c r="P15" i="5" s="1"/>
  <c r="O16" i="5"/>
  <c r="P16" i="5" s="1"/>
  <c r="J12" i="5"/>
  <c r="O14" i="5"/>
  <c r="P14" i="5" s="1"/>
  <c r="O13" i="5" l="1"/>
  <c r="H12" i="5"/>
  <c r="P13" i="5" l="1"/>
  <c r="P41" i="5" s="1"/>
</calcChain>
</file>

<file path=xl/sharedStrings.xml><?xml version="1.0" encoding="utf-8"?>
<sst xmlns="http://schemas.openxmlformats.org/spreadsheetml/2006/main" count="671" uniqueCount="357">
  <si>
    <t>Désignation</t>
  </si>
  <si>
    <t>Emplacement</t>
  </si>
  <si>
    <t>A distribuer</t>
  </si>
  <si>
    <t>NB POINTS</t>
  </si>
  <si>
    <t>2DEMBAGPRE</t>
  </si>
  <si>
    <t>2 DEMI BAGUETTES PRECUITES</t>
  </si>
  <si>
    <t>COMPLEMENT</t>
  </si>
  <si>
    <t>DESSERT</t>
  </si>
  <si>
    <t>1LAIT</t>
  </si>
  <si>
    <t>ACCOMPAGNEMENT</t>
  </si>
  <si>
    <t>LAITAGE</t>
  </si>
  <si>
    <t>HYGIENE</t>
  </si>
  <si>
    <t>MIXTE</t>
  </si>
  <si>
    <t>PROTEINE</t>
  </si>
  <si>
    <t>ANAMOR3/4</t>
  </si>
  <si>
    <t>ANANAS MORCEAUX / 637ML Env.600G</t>
  </si>
  <si>
    <t>BAN</t>
  </si>
  <si>
    <t>BANANES</t>
  </si>
  <si>
    <t>BISTWI44G</t>
  </si>
  <si>
    <t>BRI400G</t>
  </si>
  <si>
    <t>BRICHO400G</t>
  </si>
  <si>
    <t>BRIOCHE CHOCOLAT 400G</t>
  </si>
  <si>
    <t>BRIPEPCHO280G</t>
  </si>
  <si>
    <t>BRIOCHE PEPITE CHOCOLAT 280G</t>
  </si>
  <si>
    <t>BRIPEPCHO35G</t>
  </si>
  <si>
    <t>BRIOCHE PEPITE CHOCOLAT 35G</t>
  </si>
  <si>
    <t>CAL1KGSURG</t>
  </si>
  <si>
    <t>CALAMAR 1KG SURGELE</t>
  </si>
  <si>
    <t>CAM30G</t>
  </si>
  <si>
    <t>CAMEMBERT 30G</t>
  </si>
  <si>
    <t>CAR</t>
  </si>
  <si>
    <t>CAS4/4</t>
  </si>
  <si>
    <t>CASSOULET / 850ML Env.800G</t>
  </si>
  <si>
    <t>CE-BEUDOU</t>
  </si>
  <si>
    <t>CE - BEURRE DOUX</t>
  </si>
  <si>
    <t>CE-FLAVER1/2</t>
  </si>
  <si>
    <t>CE - FLAGEOLETS VERTS / 425ML Env.400G</t>
  </si>
  <si>
    <t>CE - HARICOTS VERTS / 850ML Env.800G</t>
  </si>
  <si>
    <t>CE - LAIT DEMI-ECREME 1L</t>
  </si>
  <si>
    <t>POICHI400G</t>
  </si>
  <si>
    <t>CE - RAVIOLI BOLO / 850ML Env.800G</t>
  </si>
  <si>
    <t>CE-COCFRUNAT1/2</t>
  </si>
  <si>
    <t>CE - COCKTAIL FRUITS NATURE / 425ML Env.400G</t>
  </si>
  <si>
    <t>CE21 - VELOUTE DE POIREAUX PDT 1L</t>
  </si>
  <si>
    <t>CE-SPH500G</t>
  </si>
  <si>
    <t>CE-PTIPOICAR4/4</t>
  </si>
  <si>
    <t>CE - PUREE DE PDT 125G</t>
  </si>
  <si>
    <t>CHI500G</t>
  </si>
  <si>
    <t>CHINOIS 500G</t>
  </si>
  <si>
    <t>CHI600G</t>
  </si>
  <si>
    <t>CHINOIS 600G</t>
  </si>
  <si>
    <t>CHIALG20G</t>
  </si>
  <si>
    <t>CHIPS ALGUES 20G</t>
  </si>
  <si>
    <t>CHODIV300G</t>
  </si>
  <si>
    <t>CHOCOLAT DIVERS 300G</t>
  </si>
  <si>
    <t>CHOUX FLEUR</t>
  </si>
  <si>
    <t>CHOVER</t>
  </si>
  <si>
    <t>CHOUX VERT</t>
  </si>
  <si>
    <t>CLE</t>
  </si>
  <si>
    <t>CLEMENTINE à l'unité</t>
  </si>
  <si>
    <t>COCCOL1L</t>
  </si>
  <si>
    <t>COCA COLA 12X1L</t>
  </si>
  <si>
    <t>COM100G</t>
  </si>
  <si>
    <t>COMPOTE 100G</t>
  </si>
  <si>
    <t>CON30G</t>
  </si>
  <si>
    <t>CONFITURE 30G</t>
  </si>
  <si>
    <t>CON370G</t>
  </si>
  <si>
    <t>CONFITURE 370G</t>
  </si>
  <si>
    <t>CONLEG4/4</t>
  </si>
  <si>
    <t>MIXTE4/4</t>
  </si>
  <si>
    <t>CONSERVE MIXTE / 850ML Env.800G</t>
  </si>
  <si>
    <t>COUMOY1KG</t>
  </si>
  <si>
    <t>COUSCOUS MOYEN 1KG</t>
  </si>
  <si>
    <t>CREDES570G</t>
  </si>
  <si>
    <t>CREME DESSERT 570G</t>
  </si>
  <si>
    <t>CREDESCHO120G</t>
  </si>
  <si>
    <t>CREME DESSERT CHOCOLAT 4X120G</t>
  </si>
  <si>
    <t>CUIPOU240260</t>
  </si>
  <si>
    <t>EAU1,5L</t>
  </si>
  <si>
    <t>EAU 1,5L</t>
  </si>
  <si>
    <t>FAR1KG</t>
  </si>
  <si>
    <t>FARINE 1KG</t>
  </si>
  <si>
    <t>OEUF</t>
  </si>
  <si>
    <t>FRISUR2,5KG</t>
  </si>
  <si>
    <t>FRITES SURGELE 2,5KG</t>
  </si>
  <si>
    <t>FROBLA100G</t>
  </si>
  <si>
    <t>FROMAGE BLANC 100G</t>
  </si>
  <si>
    <t>GRASES500G</t>
  </si>
  <si>
    <t>GRAINE DE SESAME 500G</t>
  </si>
  <si>
    <t>GRAPOI400G</t>
  </si>
  <si>
    <t>GRATIN DE POISSON 400G</t>
  </si>
  <si>
    <t>HACPAR400G</t>
  </si>
  <si>
    <t>HACHIS PARMENTIER 400G</t>
  </si>
  <si>
    <t>HAM150G</t>
  </si>
  <si>
    <t>HAMBURGER 150G</t>
  </si>
  <si>
    <t>HUIVEG1L</t>
  </si>
  <si>
    <t>HUILE VEGETALE 1L</t>
  </si>
  <si>
    <t>LAICOC200ML</t>
  </si>
  <si>
    <t>LAIT COCO 200ML</t>
  </si>
  <si>
    <t>LEGCOU1KGSURG</t>
  </si>
  <si>
    <t>LEGUMES COUSCOUS 1KG SURGELE</t>
  </si>
  <si>
    <t>LESPOU840G</t>
  </si>
  <si>
    <t>LESSIVE POUDRE 840G</t>
  </si>
  <si>
    <t>MAC1KG</t>
  </si>
  <si>
    <t>MACARONI 1KG</t>
  </si>
  <si>
    <t>MARHAL1KG</t>
  </si>
  <si>
    <t>MARSHMALLOW HALAL 1KG</t>
  </si>
  <si>
    <t>MER2</t>
  </si>
  <si>
    <t xml:space="preserve">MERGUEZ    </t>
  </si>
  <si>
    <t>MOU175G</t>
  </si>
  <si>
    <t>MOUTARDE 175G</t>
  </si>
  <si>
    <t>NAV</t>
  </si>
  <si>
    <t>NAVET à l'unité</t>
  </si>
  <si>
    <t>OAS33CL</t>
  </si>
  <si>
    <t>OASIS 33CL</t>
  </si>
  <si>
    <t>OIG</t>
  </si>
  <si>
    <t>OIGNONS à l'unité</t>
  </si>
  <si>
    <t>ORA</t>
  </si>
  <si>
    <t>ORANGE</t>
  </si>
  <si>
    <t>PAIBURBRI200G</t>
  </si>
  <si>
    <t>PAIN BURGER BRIOCHE 200G</t>
  </si>
  <si>
    <t>PATDOU</t>
  </si>
  <si>
    <t>PATATE DOUCE à l'unité</t>
  </si>
  <si>
    <t>POIBRI150G</t>
  </si>
  <si>
    <t>POINTE DE BRIE 150G</t>
  </si>
  <si>
    <t>POI</t>
  </si>
  <si>
    <t>POIRES</t>
  </si>
  <si>
    <t>POM</t>
  </si>
  <si>
    <t>POMMES</t>
  </si>
  <si>
    <t>POMTER250G</t>
  </si>
  <si>
    <t>PRERIS</t>
  </si>
  <si>
    <t>PREPARATION RISOTTO</t>
  </si>
  <si>
    <t>PUR100G</t>
  </si>
  <si>
    <t>PUREE 100G</t>
  </si>
  <si>
    <t>RIZ1KG</t>
  </si>
  <si>
    <t>RIZ 1KG</t>
  </si>
  <si>
    <t>ROUVIA500G</t>
  </si>
  <si>
    <t>SALCATTHO1/3</t>
  </si>
  <si>
    <t>SALADE CATALANE THON / 280ML Env.300G</t>
  </si>
  <si>
    <t>SALMEXTHO1/3</t>
  </si>
  <si>
    <t>SALADE MEXICAINE THON / 280ML Env.300G</t>
  </si>
  <si>
    <t>SAULEN4/4</t>
  </si>
  <si>
    <t>SAUCISSES LENTILLES / 850ML Env.800G</t>
  </si>
  <si>
    <t>SHADOU300ML</t>
  </si>
  <si>
    <t>SHAMPOING DOUCHE 300ML</t>
  </si>
  <si>
    <t>SOUMAGHARHAL</t>
  </si>
  <si>
    <t>SOUPE MAGGI HARIRA HALAL</t>
  </si>
  <si>
    <t>CE-SUCMOR1KG</t>
  </si>
  <si>
    <t>CE - SUCRE EN MORCEAUX 1KG</t>
  </si>
  <si>
    <t>TABCHO100G</t>
  </si>
  <si>
    <t>TABLETTE CHOCOLAT 100G</t>
  </si>
  <si>
    <t>TARCHO150G</t>
  </si>
  <si>
    <t>TARTELETTE CHOCOLAT 150G</t>
  </si>
  <si>
    <t>TARFRU150G</t>
  </si>
  <si>
    <t>TARTELETTES FRUIT 150G</t>
  </si>
  <si>
    <t>TER180G</t>
  </si>
  <si>
    <t>TERRINE 180G</t>
  </si>
  <si>
    <t>TER450G</t>
  </si>
  <si>
    <t>TERRINE 450G</t>
  </si>
  <si>
    <t>TER80G</t>
  </si>
  <si>
    <t>TERRINE 80G</t>
  </si>
  <si>
    <t>TOMNOI30G</t>
  </si>
  <si>
    <t>TOME NOIRE 30G</t>
  </si>
  <si>
    <t>RAMASSE</t>
  </si>
  <si>
    <t>TROPICANA SANS PULPE 100%</t>
  </si>
  <si>
    <t>VACQUIRIT192G</t>
  </si>
  <si>
    <t>VACHE QUI RIT 192G</t>
  </si>
  <si>
    <t>VIN500ML</t>
  </si>
  <si>
    <t>VINAIGRE 500ML</t>
  </si>
  <si>
    <t>YAOVAR115125</t>
  </si>
  <si>
    <t>YAOURTS VARIES 115G - 125G</t>
  </si>
  <si>
    <t>PAIMIENAT500G</t>
  </si>
  <si>
    <t>PAIN DE MIE NATURE 500G</t>
  </si>
  <si>
    <t>BRI500G</t>
  </si>
  <si>
    <t>PER1L</t>
  </si>
  <si>
    <t>PERRIER 1L</t>
  </si>
  <si>
    <t>CHOCH</t>
  </si>
  <si>
    <t>CHOCOLAT 120G</t>
  </si>
  <si>
    <t>CRECOC330ML</t>
  </si>
  <si>
    <t>CREME DE COCO 330ML</t>
  </si>
  <si>
    <t>PAIVIE340G</t>
  </si>
  <si>
    <t>PAIN VIENNOIS 340G</t>
  </si>
  <si>
    <t>CE-CHA1/2</t>
  </si>
  <si>
    <t>BISCUI250G</t>
  </si>
  <si>
    <t>BISCUIT CUILLERE 250G</t>
  </si>
  <si>
    <t>CHOCHA50G</t>
  </si>
  <si>
    <t>CHOCOLAT CHAUD 50G</t>
  </si>
  <si>
    <t>CE-CHOPOU500G</t>
  </si>
  <si>
    <t>CE - CHOCO POUDRE 500G</t>
  </si>
  <si>
    <t>SPH500G</t>
  </si>
  <si>
    <t>SPHAGHETTI 500G</t>
  </si>
  <si>
    <t>COU</t>
  </si>
  <si>
    <t>COURGETTE</t>
  </si>
  <si>
    <t>Catégorie</t>
  </si>
  <si>
    <t>Portion unitaire</t>
  </si>
  <si>
    <t>Ramasse</t>
  </si>
  <si>
    <t>Livraison du jour</t>
  </si>
  <si>
    <t>Ajout stock collecte</t>
  </si>
  <si>
    <t>Stock après dernière distribution</t>
  </si>
  <si>
    <t>Référence</t>
  </si>
  <si>
    <t>KIWIS</t>
  </si>
  <si>
    <t>CAROTTES</t>
  </si>
  <si>
    <t>CE - PTI POIS CAROTTE / 850ML Env.800G</t>
  </si>
  <si>
    <t>CE - CHAMPIGNON / 425ML Env.400G</t>
  </si>
  <si>
    <t>COMPO FAMILLE</t>
  </si>
  <si>
    <t>NB FAMILLES</t>
  </si>
  <si>
    <t>NB BENEFICIAIRES</t>
  </si>
  <si>
    <t>NB REPAS/FAMILLE</t>
  </si>
  <si>
    <t>NB REPAS TOTAL PAR SEMAINE</t>
  </si>
  <si>
    <t>NB POINTS A ATTEINDRE PAR FAMILLE DE PDTS</t>
  </si>
  <si>
    <t>NB Moyen</t>
  </si>
  <si>
    <t>LAIT ET ŒUFS</t>
  </si>
  <si>
    <t>Total ventilé</t>
  </si>
  <si>
    <t>Reste après ventilation</t>
  </si>
  <si>
    <t>Familles</t>
  </si>
  <si>
    <t>(Plusieurs éléments)</t>
  </si>
  <si>
    <t>Total
"A distribuer"</t>
  </si>
  <si>
    <t>Total
"NB POINTS"</t>
  </si>
  <si>
    <t>FRUITS ET LEGUMES</t>
  </si>
  <si>
    <r>
      <t>Empl</t>
    </r>
    <r>
      <rPr>
        <b/>
        <vertAlign val="superscript"/>
        <sz val="11"/>
        <color theme="1"/>
        <rFont val="Calibri"/>
        <family val="2"/>
        <scheme val="minor"/>
      </rPr>
      <t>nt</t>
    </r>
  </si>
  <si>
    <t>AMBIANT 2</t>
  </si>
  <si>
    <t>FRIGO 1</t>
  </si>
  <si>
    <t>FRIGO 2</t>
  </si>
  <si>
    <t>AMBIANT 1</t>
  </si>
  <si>
    <t>CE-AMBIANT 1</t>
  </si>
  <si>
    <t>CE-AMBIANT 2</t>
  </si>
  <si>
    <t>POMMES DE TERRE au Kilo</t>
  </si>
  <si>
    <t>CONGEL 5</t>
  </si>
  <si>
    <t>CONGEL 6</t>
  </si>
  <si>
    <t>CONGEL 7</t>
  </si>
  <si>
    <t>Point par portion</t>
  </si>
  <si>
    <t>ROULEAU DE VIANDE 500G SURGELE</t>
  </si>
  <si>
    <t>CONSERVE LEGUME / 850ML Env.800G</t>
  </si>
  <si>
    <t>5</t>
  </si>
  <si>
    <t>POUCHO130G</t>
  </si>
  <si>
    <t>POUSSIN CHOCOLAT 130G</t>
  </si>
  <si>
    <t>FILLIENOI100G</t>
  </si>
  <si>
    <t>FILET LIEU NOIR 100G</t>
  </si>
  <si>
    <t>CUISSE POULET SURG 240/260G</t>
  </si>
  <si>
    <t>CE-EMM250G</t>
  </si>
  <si>
    <t>CE - EMMENTAL 250G</t>
  </si>
  <si>
    <t>BUT</t>
  </si>
  <si>
    <t>BUTTERNUT</t>
  </si>
  <si>
    <t>SAUFUM1KG</t>
  </si>
  <si>
    <t>SAUMON FUME 1KG</t>
  </si>
  <si>
    <t>FRIGO 3</t>
  </si>
  <si>
    <t>RILVOL1/4</t>
  </si>
  <si>
    <t>RILLETTES DE VOLAILLE / 212ML Env.200G</t>
  </si>
  <si>
    <t>PAICHO360G</t>
  </si>
  <si>
    <t>PAIN AU CHOCOLAT 360G</t>
  </si>
  <si>
    <t>CON335G</t>
  </si>
  <si>
    <t>CONFITURE 335G</t>
  </si>
  <si>
    <t>CHOFLE</t>
  </si>
  <si>
    <t>GAT-40G</t>
  </si>
  <si>
    <t>GATEAU - DE 40G</t>
  </si>
  <si>
    <t>CE - THON ENTIER / 212ML Env.200G</t>
  </si>
  <si>
    <t>COTES DE PORC</t>
  </si>
  <si>
    <t>STOCK COLLECTE</t>
  </si>
  <si>
    <t>Point par portion unitaire</t>
  </si>
  <si>
    <t>MIXTE3/2</t>
  </si>
  <si>
    <t>CONSERVE MIXTE / 1275ML Env.1200G</t>
  </si>
  <si>
    <t>MIXTE1/2</t>
  </si>
  <si>
    <t>CONSERVE MIXTE / 425ML Env.400G</t>
  </si>
  <si>
    <t>JUS DE FRUITS DIVERS 1L</t>
  </si>
  <si>
    <t>JUSFRUDIV1L</t>
  </si>
  <si>
    <t>EAUAROM1L</t>
  </si>
  <si>
    <t>EAU AROMATISEE 1L</t>
  </si>
  <si>
    <t>CE - SARDINES A L'HUILE / 142ML Env.130G</t>
  </si>
  <si>
    <t>CE - SPHAGHETTI 500G</t>
  </si>
  <si>
    <t>KIW</t>
  </si>
  <si>
    <t>BOUBOEMON</t>
  </si>
  <si>
    <t>POICHI4/4</t>
  </si>
  <si>
    <t>POIS CHICHE / 820ML Env.800G</t>
  </si>
  <si>
    <t>BARCERCHO22G</t>
  </si>
  <si>
    <t>BARRE CEREALE CHOCOLAT 22G</t>
  </si>
  <si>
    <t>COEDEPAL2,9KG</t>
  </si>
  <si>
    <t>COEUR DE PALMIER 2,920KG</t>
  </si>
  <si>
    <t>COM125G</t>
  </si>
  <si>
    <t>COMPOTE 125G</t>
  </si>
  <si>
    <t>4QUA500G</t>
  </si>
  <si>
    <t>4 QUART 500G</t>
  </si>
  <si>
    <t>MADLON250G</t>
  </si>
  <si>
    <t>MADELEINE LONGUE 250G</t>
  </si>
  <si>
    <t>BOUPOU110G</t>
  </si>
  <si>
    <t>BOUILLON EN POUDRE 110G</t>
  </si>
  <si>
    <t>COTPOR</t>
  </si>
  <si>
    <t>STEHAC100G</t>
  </si>
  <si>
    <t>STEACK HACHE 100G</t>
  </si>
  <si>
    <t>SAIPAU30G</t>
  </si>
  <si>
    <t>SAINT PAULIN 30G</t>
  </si>
  <si>
    <t>END</t>
  </si>
  <si>
    <t>ENDIVE à l'unité</t>
  </si>
  <si>
    <t>HARVER4/4</t>
  </si>
  <si>
    <t>HARICOTS VERTS / 850ML Env.800G</t>
  </si>
  <si>
    <t>CHOGAR1/2</t>
  </si>
  <si>
    <t>CHOUCROUTE GARNIE / 425ML Env.400G</t>
  </si>
  <si>
    <t>BRITRE450G</t>
  </si>
  <si>
    <t>BRIOCHE TRESSEE 450G</t>
  </si>
  <si>
    <t>CUBBOU150G</t>
  </si>
  <si>
    <t>CUBE BOUILLON 150G</t>
  </si>
  <si>
    <t>CHICHEPIM130G</t>
  </si>
  <si>
    <t>CHIPS CHEVRE PIMENT 130G</t>
  </si>
  <si>
    <t>CE-FILLIENOI</t>
  </si>
  <si>
    <t>CE - FILET LIEU NOIR à l'unité</t>
  </si>
  <si>
    <t>NUGDIN200G</t>
  </si>
  <si>
    <t>NUGGETS DE DINDE 200G</t>
  </si>
  <si>
    <t>CONPOI200G</t>
  </si>
  <si>
    <t>CONSERVE DE POISSON 200G</t>
  </si>
  <si>
    <t>POIS CHICHE 400G</t>
  </si>
  <si>
    <t>BET5/1</t>
  </si>
  <si>
    <t>BETTERAVE EN CONSERVE / 4250ML Env.4KG</t>
  </si>
  <si>
    <t>BISCUITS TWINS 44G</t>
  </si>
  <si>
    <t>BOULETTES BŒUF MONTFORT</t>
  </si>
  <si>
    <t>BRIOCHE 400G</t>
  </si>
  <si>
    <t>BRIOCHE 500G</t>
  </si>
  <si>
    <t>TOR1KG</t>
  </si>
  <si>
    <t>TORTI 1KG</t>
  </si>
  <si>
    <t>FOURONCHO300G</t>
  </si>
  <si>
    <t>FOURRE ROND CHOCOLAT 300G</t>
  </si>
  <si>
    <t>TREFRO440G</t>
  </si>
  <si>
    <t>TRESSES FROMAGE 440G</t>
  </si>
  <si>
    <t>PER25CL</t>
  </si>
  <si>
    <t>PERRIER 25CL</t>
  </si>
  <si>
    <t>CRA380G</t>
  </si>
  <si>
    <t>CRACKERS 380G</t>
  </si>
  <si>
    <t>FRICHO-200G</t>
  </si>
  <si>
    <t>FRIANDISES CHOCOLAT -200G</t>
  </si>
  <si>
    <t>BOISIR20CL</t>
  </si>
  <si>
    <t>BOISSON SIROP 20CL</t>
  </si>
  <si>
    <t>CE - STEACK HACHE 100G</t>
  </si>
  <si>
    <t>SARSUR500G</t>
  </si>
  <si>
    <t>SARDINES SURGELEES 500G</t>
  </si>
  <si>
    <t>FRIGO 4</t>
  </si>
  <si>
    <t>RAVCHI500G</t>
  </si>
  <si>
    <t>RAVIOLI CHINOIS 500G</t>
  </si>
  <si>
    <t>ECLMEL75G</t>
  </si>
  <si>
    <t>ECLAIR MELANGE 75G</t>
  </si>
  <si>
    <t>GATCHO100G</t>
  </si>
  <si>
    <t>GATEAU CHOCOLAT 100G</t>
  </si>
  <si>
    <t>FONCHO750G</t>
  </si>
  <si>
    <t>FONDANT CHOCOLAT 750G</t>
  </si>
  <si>
    <t>FROKIRPICCRO280G</t>
  </si>
  <si>
    <t>FROMAGE KIRI PIC ET CROQUE 280G</t>
  </si>
  <si>
    <t>FROBLA1KG</t>
  </si>
  <si>
    <t>FROMAGE BLANC 1KG</t>
  </si>
  <si>
    <t>Retrait</t>
  </si>
  <si>
    <t>En stock</t>
  </si>
  <si>
    <t>Ajout</t>
  </si>
  <si>
    <t>CE-16105</t>
  </si>
  <si>
    <t>CE-16103</t>
  </si>
  <si>
    <t>CE-15164</t>
  </si>
  <si>
    <t>CE-15955</t>
  </si>
  <si>
    <t>CE-15931</t>
  </si>
  <si>
    <t>CE-15171</t>
  </si>
  <si>
    <t>CE-15930</t>
  </si>
  <si>
    <t>CE-15959</t>
  </si>
  <si>
    <t>COPIER COLLER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</si>
</sst>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rgb="FFFF0000"/>
      <name val="Calibri"/>
      <family val="2"/>
    </font>
    <font>
      <b/>
      <vertAlign val="superscript"/>
      <sz val="11"/>
      <color theme="1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0000FF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6"/>
      <color rgb="FF008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30EC0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  <fill>
      <gradientFill degree="90">
        <stop position="0">
          <color theme="0"/>
        </stop>
        <stop position="0.5">
          <color theme="0" tint="-0.1490218817712943"/>
        </stop>
        <stop position="1">
          <color theme="0"/>
        </stop>
      </gradientFill>
    </fill>
    <fill>
      <patternFill patternType="solid">
        <fgColor theme="5"/>
        <bgColor theme="5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auto="1"/>
      </left>
      <right/>
      <top/>
      <bottom style="thin">
        <color theme="4" tint="0.3999755851924192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3" fillId="0" borderId="14" xfId="0" applyFont="1" applyBorder="1" applyProtection="1"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6" xfId="0" applyBorder="1"/>
    <xf numFmtId="0" fontId="3" fillId="0" borderId="7" xfId="0" applyFont="1" applyBorder="1"/>
    <xf numFmtId="0" fontId="3" fillId="0" borderId="8" xfId="0" applyFont="1" applyBorder="1"/>
    <xf numFmtId="0" fontId="7" fillId="12" borderId="1" xfId="0" applyFont="1" applyFill="1" applyBorder="1" applyAlignment="1">
      <alignment horizontal="center" vertical="center"/>
    </xf>
    <xf numFmtId="165" fontId="0" fillId="0" borderId="0" xfId="1" applyFont="1" applyProtection="1"/>
    <xf numFmtId="165" fontId="0" fillId="0" borderId="0" xfId="1" applyFont="1" applyAlignment="1" applyProtection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13" borderId="16" xfId="0" applyFont="1" applyFill="1" applyBorder="1" applyAlignment="1">
      <alignment horizontal="center" vertical="center" wrapText="1"/>
    </xf>
    <xf numFmtId="0" fontId="3" fillId="0" borderId="18" xfId="0" applyFont="1" applyBorder="1" applyProtection="1">
      <protection locked="0"/>
    </xf>
    <xf numFmtId="0" fontId="3" fillId="0" borderId="19" xfId="0" applyFont="1" applyBorder="1" applyProtection="1"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3" fillId="13" borderId="19" xfId="0" applyFont="1" applyFill="1" applyBorder="1" applyAlignment="1">
      <alignment horizontal="center"/>
    </xf>
    <xf numFmtId="0" fontId="10" fillId="13" borderId="20" xfId="0" applyFont="1" applyFill="1" applyBorder="1" applyAlignment="1">
      <alignment horizontal="center"/>
    </xf>
    <xf numFmtId="0" fontId="3" fillId="2" borderId="18" xfId="0" applyFont="1" applyFill="1" applyBorder="1" applyAlignment="1" applyProtection="1">
      <alignment horizontal="center" vertical="center" wrapText="1"/>
      <protection locked="0"/>
    </xf>
    <xf numFmtId="0" fontId="3" fillId="2" borderId="19" xfId="0" applyFont="1" applyFill="1" applyBorder="1" applyAlignment="1" applyProtection="1">
      <alignment horizontal="center" vertical="center" wrapText="1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0" fillId="13" borderId="17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 applyProtection="1">
      <alignment horizontal="left"/>
      <protection locked="0"/>
    </xf>
    <xf numFmtId="0" fontId="0" fillId="0" borderId="19" xfId="0" applyBorder="1" applyProtection="1">
      <protection locked="0"/>
    </xf>
    <xf numFmtId="0" fontId="13" fillId="0" borderId="19" xfId="0" applyFont="1" applyBorder="1" applyAlignment="1">
      <alignment horizontal="center" vertical="center" wrapText="1"/>
    </xf>
    <xf numFmtId="0" fontId="15" fillId="15" borderId="0" xfId="0" applyFont="1" applyFill="1" applyAlignment="1">
      <alignment horizontal="left"/>
    </xf>
    <xf numFmtId="0" fontId="0" fillId="4" borderId="0" xfId="0" applyFill="1"/>
    <xf numFmtId="0" fontId="2" fillId="0" borderId="0" xfId="0" applyFont="1"/>
    <xf numFmtId="0" fontId="14" fillId="14" borderId="13" xfId="0" applyFont="1" applyFill="1" applyBorder="1" applyAlignment="1">
      <alignment horizontal="center" vertical="center" wrapText="1"/>
    </xf>
    <xf numFmtId="0" fontId="14" fillId="14" borderId="7" xfId="0" applyFont="1" applyFill="1" applyBorder="1" applyAlignment="1">
      <alignment horizontal="center" vertical="center" wrapText="1"/>
    </xf>
    <xf numFmtId="0" fontId="14" fillId="14" borderId="14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13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/>
    </xf>
    <xf numFmtId="0" fontId="0" fillId="0" borderId="12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5" xfId="0" pivotButton="1" applyBorder="1" applyAlignment="1" applyProtection="1">
      <alignment horizontal="left" vertical="center"/>
    </xf>
    <xf numFmtId="0" fontId="0" fillId="3" borderId="9" xfId="0" applyNumberFormat="1" applyFill="1" applyBorder="1" applyAlignment="1" applyProtection="1">
      <alignment horizontal="center" vertical="center"/>
    </xf>
    <xf numFmtId="0" fontId="0" fillId="3" borderId="12" xfId="0" applyNumberFormat="1" applyFill="1" applyBorder="1" applyAlignment="1" applyProtection="1">
      <alignment horizontal="center" vertical="center"/>
    </xf>
    <xf numFmtId="0" fontId="0" fillId="0" borderId="9" xfId="0" applyNumberFormat="1" applyBorder="1" applyAlignment="1" applyProtection="1">
      <alignment horizontal="center" vertical="center" wrapText="1"/>
    </xf>
    <xf numFmtId="0" fontId="0" fillId="0" borderId="12" xfId="0" applyNumberForma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left" vertical="center"/>
    </xf>
    <xf numFmtId="0" fontId="0" fillId="3" borderId="5" xfId="0" applyFill="1" applyBorder="1" applyAlignment="1" applyProtection="1">
      <alignment horizontal="left" vertical="center"/>
    </xf>
  </cellXfs>
  <cellStyles count="3">
    <cellStyle name="Milliers" xfId="1" builtinId="3"/>
    <cellStyle name="Milliers 2" xfId="2" xr:uid="{00000000-0005-0000-0000-000001000000}"/>
    <cellStyle name="Normal" xfId="0" builtinId="0"/>
  </cellStyles>
  <dxfs count="124">
    <dxf>
      <alignment horizontal="left"/>
    </dxf>
    <dxf>
      <alignment horizontal="left"/>
    </dxf>
    <dxf>
      <alignment horizontal="left"/>
    </dxf>
    <dxf>
      <alignment horizontal="left"/>
    </dxf>
    <dxf>
      <alignment wrapText="0"/>
    </dxf>
    <dxf>
      <alignment wrapText="0"/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numFmt numFmtId="167" formatCode="&quot;Stock insuffisant&quot;"/>
      <fill>
        <patternFill>
          <bgColor rgb="FFFF0000"/>
        </pattern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alignment horizontal="left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horizontal="left"/>
    </dxf>
    <dxf>
      <alignment horizontal="left"/>
    </dxf>
    <dxf>
      <alignment wrapText="0" indent="0"/>
    </dxf>
    <dxf>
      <alignment horizontal="general"/>
    </dxf>
    <dxf>
      <alignment wrapText="0" indent="0"/>
    </dxf>
    <dxf>
      <alignment horizontal="general" indent="0"/>
    </dxf>
    <dxf>
      <alignment horizontal="general" indent="0"/>
    </dxf>
    <dxf>
      <alignment horizontal="general" indent="0"/>
    </dxf>
    <dxf>
      <alignment horizontal="general" indent="0"/>
    </dxf>
    <dxf>
      <alignment wrapText="0"/>
    </dxf>
    <dxf>
      <alignment horizontal="left"/>
    </dxf>
    <dxf>
      <alignment horizontal="general" indent="0"/>
    </dxf>
    <dxf>
      <protection locked="1"/>
    </dxf>
    <dxf>
      <protection locked="1"/>
    </dxf>
    <dxf>
      <protection locked="1"/>
    </dxf>
    <dxf>
      <alignment wrapText="0"/>
    </dxf>
    <dxf>
      <alignment wrapText="0"/>
    </dxf>
    <dxf>
      <alignment horizontal="left"/>
    </dxf>
    <dxf>
      <alignment horizontal="left"/>
    </dxf>
    <dxf>
      <alignment horizontal="general" indent="0"/>
    </dxf>
    <dxf>
      <alignment horizontal="general" indent="0"/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alignment horizontal="left"/>
    </dxf>
    <dxf>
      <alignment wrapText="0" indent="0"/>
    </dxf>
    <dxf>
      <alignment wrapText="0" indent="0"/>
    </dxf>
    <dxf>
      <alignment wrapText="1"/>
    </dxf>
    <dxf>
      <alignment wrapText="0" indent="0"/>
    </dxf>
    <dxf>
      <alignment wrapText="0" indent="0"/>
    </dxf>
    <dxf>
      <alignment wrapText="0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1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protection locked="0" hidden="0"/>
    </dxf>
  </dxfs>
  <tableStyles count="0" defaultTableStyle="TableStyleMedium2" defaultPivotStyle="PivotStyleLight16"/>
  <colors>
    <mruColors>
      <color rgb="FFF7354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178385</xdr:colOff>
      <xdr:row>16</xdr:row>
      <xdr:rowOff>42809</xdr:rowOff>
    </xdr:from>
    <xdr:to>
      <xdr:col>1</xdr:col>
      <xdr:colOff>1362035</xdr:colOff>
      <xdr:row>17</xdr:row>
      <xdr:rowOff>147672</xdr:rowOff>
    </xdr:to>
    <xdr:sp macro="[0]!essai" textlink="" fLocksText="0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57172" y="2919573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Actualiser</a:t>
          </a:r>
        </a:p>
      </xdr:txBody>
    </xdr:sp>
    <xdr:clientData fLocksWithSheet="0"/>
  </xdr:twoCellAnchor>
  <xdr:twoCellAnchor editAs="absolute">
    <xdr:from>
      <xdr:col>1</xdr:col>
      <xdr:colOff>1462658</xdr:colOff>
      <xdr:row>16</xdr:row>
      <xdr:rowOff>42806</xdr:rowOff>
    </xdr:from>
    <xdr:to>
      <xdr:col>1</xdr:col>
      <xdr:colOff>2646308</xdr:colOff>
      <xdr:row>17</xdr:row>
      <xdr:rowOff>147669</xdr:rowOff>
    </xdr:to>
    <xdr:sp macro="[0]!NvelleRéf" textlink="" fLocksText="0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729804" y="42806"/>
          <a:ext cx="1183650" cy="37027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Nvelle Réf.</a:t>
          </a:r>
        </a:p>
      </xdr:txBody>
    </xdr:sp>
    <xdr:clientData fLocksWithSheet="0"/>
  </xdr:twoCellAnchor>
  <xdr:twoCellAnchor editAs="absolute">
    <xdr:from>
      <xdr:col>2</xdr:col>
      <xdr:colOff>7151</xdr:colOff>
      <xdr:row>16</xdr:row>
      <xdr:rowOff>42810</xdr:rowOff>
    </xdr:from>
    <xdr:to>
      <xdr:col>3</xdr:col>
      <xdr:colOff>171238</xdr:colOff>
      <xdr:row>17</xdr:row>
      <xdr:rowOff>147673</xdr:rowOff>
    </xdr:to>
    <xdr:sp macro="[0]!Afficher_non_modal" textlink="" fLocksText="0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014072" y="42810"/>
          <a:ext cx="1311368" cy="37027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</a:t>
          </a:r>
        </a:p>
      </xdr:txBody>
    </xdr:sp>
    <xdr:clientData fLocksWithSheet="0"/>
  </xdr:twoCellAnchor>
  <xdr:twoCellAnchor editAs="absolute">
    <xdr:from>
      <xdr:col>0</xdr:col>
      <xdr:colOff>94180</xdr:colOff>
      <xdr:row>16</xdr:row>
      <xdr:rowOff>42808</xdr:rowOff>
    </xdr:from>
    <xdr:to>
      <xdr:col>1</xdr:col>
      <xdr:colOff>85618</xdr:colOff>
      <xdr:row>17</xdr:row>
      <xdr:rowOff>154111</xdr:rowOff>
    </xdr:to>
    <xdr:sp macro="[0]!Mise_à_zéro" textlink="" fLocksText="0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4180" y="42808"/>
          <a:ext cx="1258584" cy="37671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Mise</a:t>
          </a:r>
          <a:r>
            <a:rPr lang="fr-FR" sz="16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 à zéro</a:t>
          </a:r>
          <a:endParaRPr lang="fr-FR" sz="16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1066800</xdr:colOff>
          <xdr:row>5</xdr:row>
          <xdr:rowOff>137160</xdr:rowOff>
        </xdr:from>
        <xdr:to>
          <xdr:col>0</xdr:col>
          <xdr:colOff>2270760</xdr:colOff>
          <xdr:row>7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1066800</xdr:colOff>
          <xdr:row>3</xdr:row>
          <xdr:rowOff>121920</xdr:rowOff>
        </xdr:from>
        <xdr:to>
          <xdr:col>0</xdr:col>
          <xdr:colOff>2255520</xdr:colOff>
          <xdr:row>5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4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Ajuster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510540</xdr:colOff>
          <xdr:row>10</xdr:row>
          <xdr:rowOff>83820</xdr:rowOff>
        </xdr:from>
        <xdr:to>
          <xdr:col>11</xdr:col>
          <xdr:colOff>137160</xdr:colOff>
          <xdr:row>10</xdr:row>
          <xdr:rowOff>449580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Ventiler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rsions%20pourries\20221129VENTILATION%20RESTOS%20NB%20bene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00%20Ventilation%20CEE%20Prod.%20Compl/RESTOS%20OK/Archives/20221227VENTILATION%20REST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IER ARTICLES C2122"/>
      <sheetName val="Bénéficiaires"/>
      <sheetName val="Calcul"/>
      <sheetName val="MIXTE"/>
      <sheetName val="ACCOMPAGNEMENT"/>
      <sheetName val="PROTEINE"/>
      <sheetName val="COMPLEMENT"/>
      <sheetName val="DESSERT"/>
      <sheetName val="LAITAGES"/>
      <sheetName val="LAIT"/>
      <sheetName val="RESTO - EXEMPLES POINTS"/>
      <sheetName val="AFFICHAGE"/>
      <sheetName val="RECAP"/>
      <sheetName val="Stock"/>
    </sheetNames>
    <sheetDataSet>
      <sheetData sheetId="0">
        <row r="12">
          <cell r="AR12" t="str">
            <v>AMBIANT 1</v>
          </cell>
        </row>
        <row r="13">
          <cell r="AR13" t="str">
            <v>AMBIANT 2</v>
          </cell>
        </row>
        <row r="14">
          <cell r="AR14" t="str">
            <v>AMBIANT RAMASSE</v>
          </cell>
        </row>
        <row r="15">
          <cell r="AR15" t="str">
            <v>CE - AMBIANT 1</v>
          </cell>
        </row>
        <row r="16">
          <cell r="AR16" t="str">
            <v>CE - AMBIANT 2</v>
          </cell>
        </row>
        <row r="17">
          <cell r="AR17" t="str">
            <v>CONGEL 1</v>
          </cell>
        </row>
        <row r="18">
          <cell r="AR18" t="str">
            <v>CONGEL 2</v>
          </cell>
        </row>
        <row r="19">
          <cell r="AR19" t="str">
            <v>CONGEL 5</v>
          </cell>
        </row>
        <row r="20">
          <cell r="AR20" t="str">
            <v>CONGEL 6</v>
          </cell>
        </row>
        <row r="21">
          <cell r="AR21" t="str">
            <v>CONGEL 7</v>
          </cell>
        </row>
        <row r="22">
          <cell r="AR22" t="str">
            <v>FRIGO 1</v>
          </cell>
        </row>
        <row r="23">
          <cell r="AR23" t="str">
            <v>FRIGO 2</v>
          </cell>
        </row>
        <row r="24">
          <cell r="AR24" t="str">
            <v>FRIGO 3</v>
          </cell>
        </row>
        <row r="25">
          <cell r="AR25" t="str">
            <v>FRIGO 4</v>
          </cell>
        </row>
        <row r="26">
          <cell r="AR26" t="str">
            <v>FRIGO RAMASSE</v>
          </cell>
        </row>
        <row r="27">
          <cell r="AR27" t="str">
            <v>FRUITS ET LEGUMES</v>
          </cell>
        </row>
        <row r="28">
          <cell r="AR28" t="str">
            <v>HYGIENE</v>
          </cell>
        </row>
        <row r="29">
          <cell r="AR29" t="str">
            <v>LAIT ET ŒUFS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IER ARTICLES C2122"/>
      <sheetName val="4Quart"/>
      <sheetName val="Bénéficiaires"/>
      <sheetName val="Calcul"/>
      <sheetName val="Hygiène"/>
      <sheetName val="MIXTE"/>
      <sheetName val="ACCOMPAGNEMENT"/>
      <sheetName val="PROTEINE"/>
      <sheetName val="COMPLEMENT"/>
      <sheetName val="DESSERT"/>
      <sheetName val="LAITAGES"/>
      <sheetName val="LAIT"/>
      <sheetName val="RESTO - EXEMPLES POINTS"/>
      <sheetName val="AFFICHAGE"/>
      <sheetName val="RECAP"/>
      <sheetName val="Stock"/>
    </sheetNames>
    <sheetDataSet>
      <sheetData sheetId="0">
        <row r="10">
          <cell r="AQ10">
            <v>0</v>
          </cell>
        </row>
        <row r="11">
          <cell r="AQ11" t="str">
            <v>1LAIT</v>
          </cell>
        </row>
        <row r="12">
          <cell r="AQ12" t="str">
            <v>ACCOMPAGNEMENT</v>
          </cell>
        </row>
        <row r="13">
          <cell r="AQ13" t="str">
            <v>COMPLEMENT</v>
          </cell>
        </row>
        <row r="14">
          <cell r="AQ14" t="str">
            <v>DESSERT</v>
          </cell>
        </row>
        <row r="15">
          <cell r="AQ15" t="str">
            <v>HS</v>
          </cell>
        </row>
        <row r="16">
          <cell r="AQ16" t="str">
            <v>LAITAGE</v>
          </cell>
        </row>
        <row r="17">
          <cell r="AQ17" t="str">
            <v>MIXTE</v>
          </cell>
        </row>
        <row r="18">
          <cell r="AQ18" t="str">
            <v>PROTEINE</v>
          </cell>
        </row>
        <row r="19">
          <cell r="AQ19">
            <v>0</v>
          </cell>
        </row>
        <row r="20">
          <cell r="AQ20">
            <v>0</v>
          </cell>
        </row>
        <row r="21">
          <cell r="AQ21">
            <v>0</v>
          </cell>
        </row>
        <row r="22">
          <cell r="AQ22">
            <v>0</v>
          </cell>
        </row>
        <row r="23">
          <cell r="AQ23">
            <v>0</v>
          </cell>
        </row>
        <row r="24">
          <cell r="AQ24">
            <v>0</v>
          </cell>
        </row>
        <row r="25">
          <cell r="AQ25">
            <v>0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âtou" refreshedDate="44969.631075925929" createdVersion="8" refreshedVersion="8" minRefreshableVersion="3" recordCount="153" xr:uid="{00000000-000A-0000-FFFF-FFFF0A000000}">
  <cacheSource type="worksheet">
    <worksheetSource ref="B19:L172" sheet="BDD"/>
  </cacheSource>
  <cacheFields count="11">
    <cacheField name="Désignation" numFmtId="0">
      <sharedItems containsBlank="1" count="178">
        <m/>
        <s v="2 DEMI BAGUETTES PRECUITES"/>
        <s v="4 QUART 500G"/>
        <s v="ANANAS MORCEAUX / 637ML Env.600G"/>
        <s v="BANANES"/>
        <s v="BARRE CEREALE CHOCOLAT 22G"/>
        <s v="BETTERAVE EN CONSERVE / 4250ML Env.4KG"/>
        <s v="BISCUIT CUILLERE 250G"/>
        <s v="BISCUITS TWINS 44G"/>
        <s v="BOISSON SIROP 20CL"/>
        <s v="BOUILLON EN POUDRE 110G"/>
        <s v="BOULETTES BŒUF MONTFORT"/>
        <s v="BRIOCHE 400G"/>
        <s v="BRIOCHE 500G"/>
        <s v="BRIOCHE CHOCOLAT 400G"/>
        <s v="BRIOCHE PEPITE CHOCOLAT 280G"/>
        <s v="BRIOCHE PEPITE CHOCOLAT 35G"/>
        <s v="BRIOCHE TRESSEE 450G"/>
        <s v="BUTTERNUT"/>
        <s v="CALAMAR 1KG SURGELE"/>
        <s v="CAMEMBERT 30G"/>
        <s v="CAROTTES"/>
        <s v="CASSOULET / 850ML Env.800G"/>
        <s v="CE - BEURRE DOUX"/>
        <s v="CE - CHAMPIGNON / 425ML Env.400G"/>
        <s v="CE - CHOCO POUDRE 500G"/>
        <s v="CE - COCKTAIL FRUITS NATURE / 425ML Env.400G"/>
        <s v="CE - EMMENTAL 250G"/>
        <s v="CE - FILET LIEU NOIR à l'unité"/>
        <s v="CE - FLAGEOLETS VERTS / 425ML Env.400G"/>
        <s v="CE - HARICOTS VERTS / 850ML Env.800G"/>
        <s v="CE - LAIT DEMI-ECREME 1L"/>
        <s v="CE - PTI POIS CAROTTE / 850ML Env.800G"/>
        <s v="CE - PUREE DE PDT 125G"/>
        <s v="CE - RAVIOLI BOLO / 850ML Env.800G"/>
        <s v="CE - SARDINES A L'HUILE / 142ML Env.130G"/>
        <s v="CE - SPHAGHETTI 500G"/>
        <s v="CE - STEACK HACHE 100G"/>
        <s v="CE - SUCRE EN MORCEAUX 1KG"/>
        <s v="CE - THON ENTIER / 212ML Env.200G"/>
        <s v="CE21 - VELOUTE DE POIREAUX PDT 1L"/>
        <s v="CHINOIS 500G"/>
        <s v="CHINOIS 600G"/>
        <s v="CHIPS ALGUES 20G"/>
        <s v="CHIPS CHEVRE PIMENT 130G"/>
        <s v="CHOCOLAT 120G"/>
        <s v="CHOCOLAT CHAUD 50G"/>
        <s v="CHOCOLAT DIVERS 300G"/>
        <s v="CHOUCROUTE GARNIE / 425ML Env.400G"/>
        <s v="CHOUX FLEUR"/>
        <s v="CHOUX VERT"/>
        <s v="CLEMENTINE à l'unité"/>
        <s v="COCA COLA 12X1L"/>
        <s v="COEUR DE PALMIER 2,920KG"/>
        <s v="COMPOTE 100G"/>
        <s v="COMPOTE 125G"/>
        <s v="CONFITURE 30G"/>
        <s v="CONFITURE 335G"/>
        <s v="CONFITURE 370G"/>
        <s v="CONSERVE DE POISSON 200G"/>
        <s v="CONSERVE LEGUME / 850ML Env.800G"/>
        <s v="CONSERVE MIXTE / 1275ML Env.1200G"/>
        <s v="CONSERVE MIXTE / 425ML Env.400G"/>
        <s v="CONSERVE MIXTE / 850ML Env.800G"/>
        <s v="COTES DE PORC"/>
        <s v="COURGETTE"/>
        <s v="COUSCOUS MOYEN 1KG"/>
        <s v="CRACKERS 380G"/>
        <s v="CREME DE COCO 330ML"/>
        <s v="CREME DESSERT 570G"/>
        <s v="CREME DESSERT CHOCOLAT 4X120G"/>
        <s v="CUBE BOUILLON 150G"/>
        <s v="CUISSE POULET SURG 240/260G"/>
        <s v="EAU 1,5L"/>
        <s v="EAU AROMATISEE 1L"/>
        <s v="ECLAIR MELANGE 75G"/>
        <s v="ENDIVE à l'unité"/>
        <s v="FARINE 1KG"/>
        <s v="FILET LIEU NOIR 100G"/>
        <s v="FONDANT CHOCOLAT 750G"/>
        <s v="FOURRE ROND CHOCOLAT 300G"/>
        <s v="FRIANDISES CHOCOLAT -200G"/>
        <s v="FRITES SURGELE 2,5KG"/>
        <s v="FROMAGE BLANC 100G"/>
        <s v="FROMAGE BLANC 1KG"/>
        <s v="FROMAGE KIRI PIC ET CROQUE 280G"/>
        <s v="GATEAU - DE 40G"/>
        <s v="GATEAU CHOCOLAT 100G"/>
        <s v="GRAINE DE SESAME 500G"/>
        <s v="GRATIN DE POISSON 400G"/>
        <s v="HACHIS PARMENTIER 400G"/>
        <s v="HAMBURGER 150G"/>
        <s v="HARICOTS VERTS / 850ML Env.800G"/>
        <s v="HUILE VEGETALE 1L"/>
        <s v="JUS DE FRUITS DIVERS 1L"/>
        <s v="KIWIS"/>
        <s v="LAIT COCO 200ML"/>
        <s v="LEGUMES COUSCOUS 1KG SURGELE"/>
        <s v="LESSIVE POUDRE 840G"/>
        <s v="MACARONI 1KG"/>
        <s v="MADELEINE LONGUE 250G"/>
        <s v="MARSHMALLOW HALAL 1KG"/>
        <s v="MERGUEZ    "/>
        <s v="MOUTARDE 175G"/>
        <s v="NAVET à l'unité"/>
        <s v="NUGGETS DE DINDE 200G"/>
        <s v="OASIS 33CL"/>
        <s v="OEUF"/>
        <s v="OIGNONS à l'unité"/>
        <s v="ORANGE"/>
        <s v="PAIN AU CHOCOLAT 360G"/>
        <s v="PAIN BURGER BRIOCHE 200G"/>
        <s v="PAIN DE MIE NATURE 500G"/>
        <s v="PAIN VIENNOIS 340G"/>
        <s v="PATATE DOUCE à l'unité"/>
        <s v="PERRIER 1L"/>
        <s v="PERRIER 25CL"/>
        <s v="POINTE DE BRIE 150G"/>
        <s v="POIRES"/>
        <s v="POIS CHICHE / 820ML Env.800G"/>
        <s v="POIS CHICHE 400G"/>
        <s v="POMMES"/>
        <s v="POMMES DE TERRE au Kilo"/>
        <s v="POUSSIN CHOCOLAT 130G"/>
        <s v="PREPARATION RISOTTO"/>
        <s v="PUREE 100G"/>
        <s v="RAVIOLI CHINOIS 500G"/>
        <s v="RILLETTES DE VOLAILLE / 212ML Env.200G"/>
        <s v="RIZ 1KG"/>
        <s v="ROULEAU DE VIANDE 500G SURGELE"/>
        <s v="SAINT PAULIN 30G"/>
        <s v="SALADE CATALANE THON / 280ML Env.300G"/>
        <s v="SALADE MEXICAINE THON / 280ML Env.300G"/>
        <s v="SARDINES SURGELEES 500G"/>
        <s v="SAUCISSES LENTILLES / 850ML Env.800G"/>
        <s v="SAUMON FUME 1KG"/>
        <s v="SHAMPOING DOUCHE 300ML"/>
        <s v="SOUPE MAGGI HARIRA HALAL"/>
        <s v="SPHAGHETTI 500G"/>
        <s v="STEACK HACHE 100G"/>
        <s v="TABLETTE CHOCOLAT 100G"/>
        <s v="TARTELETTE CHOCOLAT 150G"/>
        <s v="TARTELETTES FRUIT 150G"/>
        <s v="TERRINE 180G"/>
        <s v="TERRINE 450G"/>
        <s v="TERRINE 80G"/>
        <s v="TOME NOIRE 30G"/>
        <s v="TORTI 1KG"/>
        <s v="TRESSES FROMAGE 440G"/>
        <s v="TROPICANA SANS PULPE 100%"/>
        <s v="VACHE QUI RIT 192G"/>
        <s v="VINAIGRE 500ML"/>
        <s v="YAOURTS VARIES 115G - 125G"/>
        <s v="CONFITURE MIRTYLLE 335G" u="1"/>
        <s v="TERRINE VOLAILLE CHAMPIGNON 180G" u="1"/>
        <s v="POMMES DE TERRE" u="1"/>
        <s v="JUS D'ORANGE 1L" u="1"/>
        <s v="BETTERAVE 4KG" u="1"/>
        <s v="CE20 - SARDINES A L'HUILE / 142ML Env.130G" u="1"/>
        <s v="DANETTE 125G" u="1"/>
        <s v="ffffff" u="1"/>
        <s v="MINI CAKE PARFUM VARIEE 27G" u="1"/>
        <s v="CHOU FLEUR 10KG" u="1"/>
        <s v="CE - THON ENTIER 212ML Env.200G" u="1"/>
        <s v="MADELEINE ETOILE 30G" u="1"/>
        <s v="CE22 - SPHAGHETTI 500G" u="1"/>
        <s v="fzfcazcfze" u="1"/>
        <s v="CUISSE POULET SURG" u="1"/>
        <s v="SACHET DE 2 BISCUITS PEPITES 25G" u="1"/>
        <s v="SACHET 3 GALETTES 19,5G" u="1"/>
        <s v="vdsvsdvgsq" u="1"/>
        <s v="FRIANDISES CHOCOLAT 200G" u="1"/>
        <s v="CONSERVE LEGUME / 850ML ~800G" u="1"/>
        <s v="ROULEAU DEVIANDE 500G SURGELE" u="1"/>
        <s v="MADELEINE 40G" u="1"/>
        <s v="TERRINE VOLAILLE 180G" u="1"/>
        <s v="aaaaaaaaaaaaaaa" u="1"/>
        <s v="CE - POIS CHICHE 400G" u="1"/>
      </sharedItems>
    </cacheField>
    <cacheField name="Emplacement" numFmtId="0">
      <sharedItems containsBlank="1"/>
    </cacheField>
    <cacheField name="Catégorie" numFmtId="0">
      <sharedItems containsBlank="1" count="10">
        <m/>
        <s v="COMPLEMENT"/>
        <s v="DESSERT"/>
        <s v="ACCOMPAGNEMENT"/>
        <s v="PROTEINE"/>
        <s v="LAITAGE"/>
        <s v="MIXTE"/>
        <s v="1LAIT"/>
        <s v="HYGIENE"/>
        <s v="cvdscvvcd" u="1"/>
      </sharedItems>
    </cacheField>
    <cacheField name="Portion unitaire" numFmtId="0">
      <sharedItems containsBlank="1" containsMixedTypes="1" containsNumber="1" minValue="0.33" maxValue="16"/>
    </cacheField>
    <cacheField name="Stock après dernière distribution" numFmtId="0">
      <sharedItems containsNonDate="0" containsString="0" containsBlank="1"/>
    </cacheField>
    <cacheField name="Ramasse" numFmtId="0">
      <sharedItems containsNonDate="0" containsString="0" containsBlank="1"/>
    </cacheField>
    <cacheField name="Livraison du jour" numFmtId="0">
      <sharedItems containsString="0" containsBlank="1" containsNumber="1" containsInteger="1" minValue="25" maxValue="525"/>
    </cacheField>
    <cacheField name="Ajout stock collecte" numFmtId="0">
      <sharedItems containsNonDate="0" containsString="0" containsBlank="1"/>
    </cacheField>
    <cacheField name="A distribuer" numFmtId="0">
      <sharedItems containsSemiMixedTypes="0" containsString="0" containsNumber="1" containsInteger="1" minValue="0" maxValue="45663" count="118">
        <n v="0"/>
        <n v="25"/>
        <n v="525"/>
        <n v="48"/>
        <n v="96" u="1"/>
        <n v="57" u="1"/>
        <n v="256" u="1"/>
        <n v="34" u="1"/>
        <n v="75" u="1"/>
        <n v="1222" u="1"/>
        <n v="100" u="1"/>
        <n v="456" u="1"/>
        <n v="13" u="1"/>
        <n v="125" u="1"/>
        <n v="36" u="1"/>
        <n v="61" u="1"/>
        <n v="130" u="1"/>
        <n v="38" u="1"/>
        <n v="83" u="1"/>
        <n v="459" u="1"/>
        <n v="5" u="1"/>
        <n v="108" u="1"/>
        <n v="40" u="1"/>
        <n v="112" u="1"/>
        <n v="851" u="1"/>
        <n v="42" u="1"/>
        <n v="196" u="1"/>
        <n v="896" u="1"/>
        <n v="1052" u="1"/>
        <n v="336" u="1"/>
        <n v="204" u="1"/>
        <n v="120" u="1"/>
        <n v="2" u="1"/>
        <n v="6" u="1"/>
        <n v="268" u="1"/>
        <n v="16" u="1"/>
        <n v="78" u="1"/>
        <n v="103" u="1"/>
        <n v="128" u="1"/>
        <n v="17" u="1"/>
        <n v="178" u="1"/>
        <n v="50" u="1"/>
        <n v="107" u="1"/>
        <n v="300" u="1"/>
        <n v="18" u="1"/>
        <n v="400" u="1"/>
        <n v="52" u="1"/>
        <n v="111" u="1"/>
        <n v="165" u="1"/>
        <n v="65" u="1"/>
        <n v="144" u="1"/>
        <n v="19" u="1"/>
        <n v="54" u="1"/>
        <n v="173" u="1"/>
        <n v="804" u="1"/>
        <n v="7" u="1"/>
        <n v="69" u="1"/>
        <n v="223" u="1"/>
        <n v="1004" u="1"/>
        <n v="20" u="1"/>
        <n v="94" u="1"/>
        <n v="56" u="1"/>
        <n v="552" u="1"/>
        <n v="1500" u="1"/>
        <n v="681" u="1"/>
        <n v="21" u="1"/>
        <n v="123" u="1"/>
        <n v="726" u="1"/>
        <n v="35" u="1"/>
        <n v="364" u="1"/>
        <n v="22" u="1"/>
        <n v="102" u="1"/>
        <n v="60" u="1"/>
        <n v="45663" u="1"/>
        <n v="81" u="1"/>
        <n v="176" u="1"/>
        <n v="1" u="1"/>
        <n v="23" u="1"/>
        <n v="3" u="1"/>
        <n v="8" u="1"/>
        <n v="39" u="1"/>
        <n v="85" u="1"/>
        <n v="635" u="1"/>
        <n v="24" u="1"/>
        <n v="110" u="1"/>
        <n v="64" u="1"/>
        <n v="213" u="1"/>
        <n v="454" u="1"/>
        <n v="192" u="1"/>
        <n v="68" u="1"/>
        <n v="150" u="1"/>
        <n v="221" u="1"/>
        <n v="9" u="1"/>
        <n v="841" u="1"/>
        <n v="4522" u="1"/>
        <n v="26" u="1"/>
        <n v="118" u="1"/>
        <n v="72" u="1"/>
        <n v="45" u="1"/>
        <n v="137" u="1"/>
        <n v="576" u="1"/>
        <n v="76" u="1"/>
        <n v="10" u="1"/>
        <n v="145" u="1"/>
        <n v="216" u="1"/>
        <n v="28" u="1"/>
        <n v="80" u="1"/>
        <n v="105" u="1"/>
        <n v="505" u="1"/>
        <n v="11" u="1"/>
        <n v="30" u="1"/>
        <n v="211" u="1"/>
        <n v="53" u="1"/>
        <n v="113" u="1"/>
        <n v="148" u="1"/>
        <n v="4" u="1"/>
        <n v="12" u="1"/>
        <n v="117" u="1"/>
      </sharedItems>
    </cacheField>
    <cacheField name="Point par portion" numFmtId="0">
      <sharedItems containsSemiMixedTypes="0" containsString="0" containsNumber="1" containsInteger="1" minValue="0" maxValue="1050"/>
    </cacheField>
    <cacheField name="NB POINTS" numFmtId="0">
      <sharedItems containsSemiMixedTypes="0" containsString="0" containsNumber="1" containsInteger="1" minValue="0" maxValue="10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3">
  <r>
    <x v="0"/>
    <m/>
    <x v="0"/>
    <m/>
    <m/>
    <m/>
    <m/>
    <m/>
    <x v="0"/>
    <n v="0"/>
    <n v="0"/>
  </r>
  <r>
    <x v="1"/>
    <s v="CONGEL 5"/>
    <x v="1"/>
    <n v="1"/>
    <m/>
    <m/>
    <m/>
    <m/>
    <x v="0"/>
    <n v="0"/>
    <n v="0"/>
  </r>
  <r>
    <x v="2"/>
    <s v="AMBIANT 2"/>
    <x v="2"/>
    <n v="4"/>
    <m/>
    <m/>
    <m/>
    <m/>
    <x v="0"/>
    <n v="0"/>
    <n v="0"/>
  </r>
  <r>
    <x v="3"/>
    <s v="AMBIANT 2"/>
    <x v="2"/>
    <n v="6"/>
    <m/>
    <m/>
    <m/>
    <m/>
    <x v="0"/>
    <n v="0"/>
    <n v="0"/>
  </r>
  <r>
    <x v="4"/>
    <s v="FRUITS ET LEGUMES"/>
    <x v="2"/>
    <n v="1.35"/>
    <m/>
    <m/>
    <m/>
    <m/>
    <x v="0"/>
    <n v="0"/>
    <n v="0"/>
  </r>
  <r>
    <x v="5"/>
    <s v="AMBIANT 2"/>
    <x v="2"/>
    <n v="1"/>
    <m/>
    <m/>
    <m/>
    <m/>
    <x v="0"/>
    <n v="0"/>
    <n v="0"/>
  </r>
  <r>
    <x v="6"/>
    <s v="FRUITS ET LEGUMES"/>
    <x v="3"/>
    <n v="16"/>
    <m/>
    <m/>
    <n v="25"/>
    <m/>
    <x v="1"/>
    <n v="400"/>
    <n v="400"/>
  </r>
  <r>
    <x v="7"/>
    <s v="AMBIANT 2"/>
    <x v="2"/>
    <n v="2"/>
    <m/>
    <m/>
    <m/>
    <m/>
    <x v="0"/>
    <n v="0"/>
    <n v="0"/>
  </r>
  <r>
    <x v="8"/>
    <s v="AMBIANT 2"/>
    <x v="2"/>
    <n v="1"/>
    <m/>
    <m/>
    <m/>
    <m/>
    <x v="0"/>
    <n v="0"/>
    <n v="0"/>
  </r>
  <r>
    <x v="9"/>
    <s v="AMBIANT 2"/>
    <x v="1"/>
    <n v="1"/>
    <m/>
    <m/>
    <m/>
    <m/>
    <x v="0"/>
    <n v="0"/>
    <n v="0"/>
  </r>
  <r>
    <x v="10"/>
    <s v="AMBIANT 1"/>
    <x v="1"/>
    <n v="1"/>
    <m/>
    <m/>
    <m/>
    <m/>
    <x v="0"/>
    <n v="0"/>
    <n v="0"/>
  </r>
  <r>
    <x v="11"/>
    <s v="CONGEL 5"/>
    <x v="4"/>
    <n v="0.33"/>
    <m/>
    <m/>
    <m/>
    <m/>
    <x v="0"/>
    <n v="0"/>
    <n v="0"/>
  </r>
  <r>
    <x v="12"/>
    <s v="AMBIANT 2"/>
    <x v="1"/>
    <n v="1"/>
    <m/>
    <m/>
    <m/>
    <m/>
    <x v="0"/>
    <n v="0"/>
    <n v="0"/>
  </r>
  <r>
    <x v="13"/>
    <s v="AMBIANT 2"/>
    <x v="1"/>
    <n v="1"/>
    <m/>
    <m/>
    <m/>
    <m/>
    <x v="0"/>
    <n v="0"/>
    <n v="0"/>
  </r>
  <r>
    <x v="14"/>
    <s v="AMBIANT 2"/>
    <x v="2"/>
    <n v="4"/>
    <m/>
    <m/>
    <m/>
    <m/>
    <x v="0"/>
    <n v="0"/>
    <n v="0"/>
  </r>
  <r>
    <x v="15"/>
    <s v="AMBIANT 2"/>
    <x v="1"/>
    <n v="1"/>
    <m/>
    <m/>
    <m/>
    <m/>
    <x v="0"/>
    <n v="0"/>
    <n v="0"/>
  </r>
  <r>
    <x v="16"/>
    <s v="AMBIANT 2"/>
    <x v="1"/>
    <n v="1"/>
    <m/>
    <m/>
    <m/>
    <m/>
    <x v="0"/>
    <n v="0"/>
    <n v="0"/>
  </r>
  <r>
    <x v="17"/>
    <s v="AMBIANT 2"/>
    <x v="2"/>
    <n v="4"/>
    <m/>
    <m/>
    <m/>
    <m/>
    <x v="0"/>
    <n v="0"/>
    <n v="0"/>
  </r>
  <r>
    <x v="18"/>
    <s v="FRUITS ET LEGUMES"/>
    <x v="3"/>
    <n v="2"/>
    <m/>
    <m/>
    <n v="525"/>
    <m/>
    <x v="2"/>
    <n v="1050"/>
    <n v="1050"/>
  </r>
  <r>
    <x v="19"/>
    <s v="CONGEL 7"/>
    <x v="4"/>
    <s v="5"/>
    <m/>
    <m/>
    <m/>
    <m/>
    <x v="0"/>
    <n v="0"/>
    <n v="0"/>
  </r>
  <r>
    <x v="20"/>
    <s v="FRIGO 1"/>
    <x v="5"/>
    <n v="1"/>
    <m/>
    <m/>
    <m/>
    <m/>
    <x v="0"/>
    <n v="0"/>
    <n v="0"/>
  </r>
  <r>
    <x v="21"/>
    <s v="FRUITS ET LEGUMES"/>
    <x v="3"/>
    <n v="0.5"/>
    <m/>
    <m/>
    <m/>
    <m/>
    <x v="0"/>
    <n v="0"/>
    <n v="0"/>
  </r>
  <r>
    <x v="22"/>
    <s v="AMBIANT 1"/>
    <x v="6"/>
    <n v="2"/>
    <m/>
    <m/>
    <m/>
    <m/>
    <x v="0"/>
    <n v="0"/>
    <n v="0"/>
  </r>
  <r>
    <x v="23"/>
    <s v="FRIGO 2"/>
    <x v="1"/>
    <n v="1"/>
    <m/>
    <m/>
    <m/>
    <m/>
    <x v="0"/>
    <n v="0"/>
    <n v="0"/>
  </r>
  <r>
    <x v="24"/>
    <s v="CE-AMBIANT 1"/>
    <x v="3"/>
    <n v="1"/>
    <m/>
    <m/>
    <n v="48"/>
    <m/>
    <x v="3"/>
    <n v="48"/>
    <n v="48"/>
  </r>
  <r>
    <x v="25"/>
    <s v="CE-AMBIANT 2"/>
    <x v="1"/>
    <n v="1"/>
    <m/>
    <m/>
    <m/>
    <m/>
    <x v="0"/>
    <n v="0"/>
    <n v="0"/>
  </r>
  <r>
    <x v="26"/>
    <s v="CE-AMBIANT 2"/>
    <x v="2"/>
    <n v="3"/>
    <m/>
    <m/>
    <m/>
    <m/>
    <x v="0"/>
    <n v="0"/>
    <n v="0"/>
  </r>
  <r>
    <x v="27"/>
    <s v="FRIGO 1"/>
    <x v="5"/>
    <n v="6"/>
    <m/>
    <m/>
    <m/>
    <m/>
    <x v="0"/>
    <n v="0"/>
    <n v="0"/>
  </r>
  <r>
    <x v="28"/>
    <s v="CONGEL 6"/>
    <x v="4"/>
    <n v="1.5"/>
    <m/>
    <m/>
    <m/>
    <m/>
    <x v="0"/>
    <n v="0"/>
    <n v="0"/>
  </r>
  <r>
    <x v="29"/>
    <s v="CE-AMBIANT 1"/>
    <x v="3"/>
    <n v="1"/>
    <m/>
    <m/>
    <m/>
    <m/>
    <x v="0"/>
    <n v="0"/>
    <n v="0"/>
  </r>
  <r>
    <x v="30"/>
    <s v="CE-AMBIANT 1"/>
    <x v="3"/>
    <n v="2"/>
    <m/>
    <m/>
    <m/>
    <m/>
    <x v="0"/>
    <n v="0"/>
    <n v="0"/>
  </r>
  <r>
    <x v="31"/>
    <s v="LAIT ET ŒUFS"/>
    <x v="7"/>
    <n v="1"/>
    <m/>
    <m/>
    <m/>
    <m/>
    <x v="0"/>
    <n v="0"/>
    <n v="0"/>
  </r>
  <r>
    <x v="32"/>
    <s v="CE-AMBIANT 1"/>
    <x v="3"/>
    <n v="2"/>
    <m/>
    <m/>
    <m/>
    <m/>
    <x v="0"/>
    <n v="0"/>
    <n v="0"/>
  </r>
  <r>
    <x v="33"/>
    <s v="CE-AMBIANT 1"/>
    <x v="3"/>
    <n v="4"/>
    <m/>
    <m/>
    <m/>
    <m/>
    <x v="0"/>
    <n v="0"/>
    <n v="0"/>
  </r>
  <r>
    <x v="34"/>
    <s v="CE-AMBIANT 1"/>
    <x v="6"/>
    <n v="2"/>
    <m/>
    <m/>
    <m/>
    <m/>
    <x v="0"/>
    <n v="0"/>
    <n v="0"/>
  </r>
  <r>
    <x v="35"/>
    <s v="CE-AMBIANT 1"/>
    <x v="4"/>
    <n v="1"/>
    <m/>
    <m/>
    <m/>
    <m/>
    <x v="0"/>
    <n v="0"/>
    <n v="0"/>
  </r>
  <r>
    <x v="36"/>
    <s v="CE-AMBIANT 1"/>
    <x v="3"/>
    <n v="4"/>
    <m/>
    <m/>
    <m/>
    <m/>
    <x v="0"/>
    <n v="0"/>
    <n v="0"/>
  </r>
  <r>
    <x v="37"/>
    <s v="CONGEL 5"/>
    <x v="4"/>
    <n v="1"/>
    <m/>
    <m/>
    <m/>
    <m/>
    <x v="0"/>
    <n v="0"/>
    <n v="0"/>
  </r>
  <r>
    <x v="38"/>
    <s v="CE-AMBIANT 2"/>
    <x v="1"/>
    <n v="1"/>
    <m/>
    <m/>
    <m/>
    <m/>
    <x v="0"/>
    <n v="0"/>
    <n v="0"/>
  </r>
  <r>
    <x v="39"/>
    <s v="CE-AMBIANT 1"/>
    <x v="4"/>
    <n v="1"/>
    <m/>
    <m/>
    <m/>
    <m/>
    <x v="0"/>
    <n v="0"/>
    <n v="0"/>
  </r>
  <r>
    <x v="40"/>
    <s v="CE-AMBIANT 1"/>
    <x v="3"/>
    <n v="4"/>
    <m/>
    <m/>
    <m/>
    <m/>
    <x v="0"/>
    <n v="0"/>
    <n v="0"/>
  </r>
  <r>
    <x v="41"/>
    <s v="AMBIANT 1"/>
    <x v="2"/>
    <n v="4"/>
    <m/>
    <m/>
    <m/>
    <m/>
    <x v="0"/>
    <n v="0"/>
    <n v="0"/>
  </r>
  <r>
    <x v="42"/>
    <s v="AMBIANT 1"/>
    <x v="2"/>
    <n v="6"/>
    <m/>
    <m/>
    <m/>
    <m/>
    <x v="0"/>
    <n v="0"/>
    <n v="0"/>
  </r>
  <r>
    <x v="43"/>
    <s v="AMBIANT 1"/>
    <x v="1"/>
    <n v="1"/>
    <m/>
    <m/>
    <m/>
    <m/>
    <x v="0"/>
    <n v="0"/>
    <n v="0"/>
  </r>
  <r>
    <x v="44"/>
    <s v="AMBIANT 1"/>
    <x v="1"/>
    <n v="1"/>
    <m/>
    <m/>
    <m/>
    <m/>
    <x v="0"/>
    <n v="0"/>
    <n v="0"/>
  </r>
  <r>
    <x v="45"/>
    <s v="AMBIANT 2"/>
    <x v="1"/>
    <n v="1"/>
    <m/>
    <m/>
    <m/>
    <m/>
    <x v="0"/>
    <n v="0"/>
    <n v="0"/>
  </r>
  <r>
    <x v="46"/>
    <s v="AMBIANT 2"/>
    <x v="1"/>
    <m/>
    <m/>
    <m/>
    <m/>
    <m/>
    <x v="0"/>
    <n v="0"/>
    <n v="0"/>
  </r>
  <r>
    <x v="47"/>
    <s v="AMBIANT 2"/>
    <x v="1"/>
    <n v="1"/>
    <m/>
    <m/>
    <m/>
    <m/>
    <x v="0"/>
    <n v="0"/>
    <n v="0"/>
  </r>
  <r>
    <x v="48"/>
    <s v="AMBIANT 1"/>
    <x v="6"/>
    <n v="1"/>
    <m/>
    <m/>
    <m/>
    <m/>
    <x v="0"/>
    <n v="0"/>
    <n v="0"/>
  </r>
  <r>
    <x v="49"/>
    <s v="FRUITS ET LEGUMES"/>
    <x v="3"/>
    <n v="6"/>
    <m/>
    <m/>
    <m/>
    <m/>
    <x v="0"/>
    <n v="0"/>
    <n v="0"/>
  </r>
  <r>
    <x v="50"/>
    <s v="FRUITS ET LEGUMES"/>
    <x v="3"/>
    <n v="8"/>
    <m/>
    <m/>
    <m/>
    <m/>
    <x v="0"/>
    <n v="0"/>
    <n v="0"/>
  </r>
  <r>
    <x v="51"/>
    <s v="FRUITS ET LEGUMES"/>
    <x v="2"/>
    <n v="0.5"/>
    <m/>
    <m/>
    <m/>
    <m/>
    <x v="0"/>
    <n v="0"/>
    <n v="0"/>
  </r>
  <r>
    <x v="52"/>
    <s v="AMBIANT 2"/>
    <x v="1"/>
    <n v="1"/>
    <m/>
    <m/>
    <m/>
    <m/>
    <x v="0"/>
    <n v="0"/>
    <n v="0"/>
  </r>
  <r>
    <x v="53"/>
    <s v="AMBIANT 1"/>
    <x v="3"/>
    <n v="8"/>
    <m/>
    <m/>
    <m/>
    <m/>
    <x v="0"/>
    <n v="0"/>
    <n v="0"/>
  </r>
  <r>
    <x v="54"/>
    <s v="AMBIANT 2"/>
    <x v="2"/>
    <n v="1"/>
    <m/>
    <m/>
    <m/>
    <m/>
    <x v="0"/>
    <n v="0"/>
    <n v="0"/>
  </r>
  <r>
    <x v="55"/>
    <s v="AMBIANT 2"/>
    <x v="2"/>
    <n v="1"/>
    <m/>
    <m/>
    <m/>
    <m/>
    <x v="0"/>
    <n v="0"/>
    <n v="0"/>
  </r>
  <r>
    <x v="56"/>
    <s v="AMBIANT 2"/>
    <x v="1"/>
    <n v="1"/>
    <m/>
    <m/>
    <m/>
    <m/>
    <x v="0"/>
    <n v="0"/>
    <n v="0"/>
  </r>
  <r>
    <x v="57"/>
    <s v="AMBIANT 2"/>
    <x v="1"/>
    <n v="1"/>
    <m/>
    <m/>
    <m/>
    <m/>
    <x v="0"/>
    <n v="0"/>
    <n v="0"/>
  </r>
  <r>
    <x v="58"/>
    <s v="AMBIANT 2"/>
    <x v="1"/>
    <n v="1"/>
    <m/>
    <m/>
    <m/>
    <m/>
    <x v="0"/>
    <n v="0"/>
    <n v="0"/>
  </r>
  <r>
    <x v="59"/>
    <s v="AMBIANT 1"/>
    <x v="4"/>
    <n v="2"/>
    <m/>
    <m/>
    <m/>
    <m/>
    <x v="0"/>
    <n v="0"/>
    <n v="0"/>
  </r>
  <r>
    <x v="60"/>
    <s v="AMBIANT 1"/>
    <x v="3"/>
    <n v="2"/>
    <m/>
    <m/>
    <m/>
    <m/>
    <x v="0"/>
    <n v="0"/>
    <n v="0"/>
  </r>
  <r>
    <x v="61"/>
    <s v="AMBIANT 1"/>
    <x v="6"/>
    <n v="3"/>
    <m/>
    <m/>
    <m/>
    <m/>
    <x v="0"/>
    <n v="0"/>
    <n v="0"/>
  </r>
  <r>
    <x v="62"/>
    <s v="AMBIANT 1"/>
    <x v="6"/>
    <n v="1"/>
    <m/>
    <m/>
    <m/>
    <m/>
    <x v="0"/>
    <n v="0"/>
    <n v="0"/>
  </r>
  <r>
    <x v="63"/>
    <s v="AMBIANT 1"/>
    <x v="6"/>
    <n v="4"/>
    <m/>
    <m/>
    <m/>
    <m/>
    <x v="0"/>
    <n v="0"/>
    <n v="0"/>
  </r>
  <r>
    <x v="64"/>
    <s v="CONGEL 5"/>
    <x v="4"/>
    <n v="1"/>
    <m/>
    <m/>
    <m/>
    <m/>
    <x v="0"/>
    <n v="0"/>
    <n v="0"/>
  </r>
  <r>
    <x v="65"/>
    <s v="FRUITS ET LEGUMES"/>
    <x v="3"/>
    <m/>
    <m/>
    <m/>
    <m/>
    <m/>
    <x v="0"/>
    <n v="0"/>
    <n v="0"/>
  </r>
  <r>
    <x v="66"/>
    <s v="AMBIANT 1"/>
    <x v="3"/>
    <n v="8"/>
    <m/>
    <m/>
    <m/>
    <m/>
    <x v="0"/>
    <n v="0"/>
    <n v="0"/>
  </r>
  <r>
    <x v="67"/>
    <s v="AMBIANT 1"/>
    <x v="1"/>
    <n v="1"/>
    <m/>
    <m/>
    <m/>
    <m/>
    <x v="0"/>
    <n v="0"/>
    <n v="0"/>
  </r>
  <r>
    <x v="68"/>
    <s v="AMBIANT 2"/>
    <x v="1"/>
    <n v="1"/>
    <m/>
    <m/>
    <m/>
    <m/>
    <x v="0"/>
    <n v="0"/>
    <n v="0"/>
  </r>
  <r>
    <x v="69"/>
    <s v="AMBIANT 2"/>
    <x v="2"/>
    <n v="4"/>
    <m/>
    <m/>
    <m/>
    <m/>
    <x v="0"/>
    <n v="0"/>
    <n v="0"/>
  </r>
  <r>
    <x v="70"/>
    <s v="AMBIANT 2"/>
    <x v="2"/>
    <n v="1"/>
    <m/>
    <m/>
    <m/>
    <m/>
    <x v="0"/>
    <n v="0"/>
    <n v="0"/>
  </r>
  <r>
    <x v="71"/>
    <s v="AMBIANT 1"/>
    <x v="1"/>
    <n v="1"/>
    <m/>
    <m/>
    <m/>
    <m/>
    <x v="0"/>
    <n v="0"/>
    <n v="0"/>
  </r>
  <r>
    <x v="72"/>
    <s v="CONGEL 5"/>
    <x v="4"/>
    <n v="0.8"/>
    <m/>
    <m/>
    <m/>
    <m/>
    <x v="0"/>
    <n v="0"/>
    <n v="0"/>
  </r>
  <r>
    <x v="73"/>
    <s v="AMBIANT 1"/>
    <x v="1"/>
    <n v="1"/>
    <m/>
    <m/>
    <m/>
    <m/>
    <x v="0"/>
    <n v="0"/>
    <n v="0"/>
  </r>
  <r>
    <x v="74"/>
    <s v="AMBIANT 1"/>
    <x v="1"/>
    <n v="1"/>
    <m/>
    <m/>
    <m/>
    <m/>
    <x v="0"/>
    <n v="0"/>
    <n v="0"/>
  </r>
  <r>
    <x v="75"/>
    <s v="CONGEL 7"/>
    <x v="2"/>
    <n v="1"/>
    <m/>
    <m/>
    <m/>
    <m/>
    <x v="0"/>
    <n v="0"/>
    <n v="0"/>
  </r>
  <r>
    <x v="76"/>
    <s v="FRUITS ET LEGUMES"/>
    <x v="3"/>
    <n v="0.5"/>
    <m/>
    <m/>
    <m/>
    <m/>
    <x v="0"/>
    <n v="0"/>
    <n v="0"/>
  </r>
  <r>
    <x v="77"/>
    <s v="AMBIANT 1"/>
    <x v="1"/>
    <n v="1"/>
    <m/>
    <m/>
    <m/>
    <m/>
    <x v="0"/>
    <n v="0"/>
    <n v="0"/>
  </r>
  <r>
    <x v="78"/>
    <s v="CONGEL 6"/>
    <x v="4"/>
    <n v="1.5"/>
    <m/>
    <m/>
    <m/>
    <m/>
    <x v="0"/>
    <n v="0"/>
    <n v="0"/>
  </r>
  <r>
    <x v="79"/>
    <s v="CONGEL 7"/>
    <x v="2"/>
    <n v="7"/>
    <m/>
    <m/>
    <m/>
    <m/>
    <x v="0"/>
    <n v="0"/>
    <n v="0"/>
  </r>
  <r>
    <x v="80"/>
    <s v="AMBIANT 2"/>
    <x v="2"/>
    <n v="9"/>
    <m/>
    <m/>
    <m/>
    <m/>
    <x v="0"/>
    <n v="0"/>
    <n v="0"/>
  </r>
  <r>
    <x v="81"/>
    <s v="AMBIANT 2"/>
    <x v="1"/>
    <n v="1"/>
    <m/>
    <m/>
    <m/>
    <m/>
    <x v="0"/>
    <n v="0"/>
    <n v="0"/>
  </r>
  <r>
    <x v="82"/>
    <s v="CONGEL 7"/>
    <x v="3"/>
    <n v="10"/>
    <m/>
    <m/>
    <m/>
    <m/>
    <x v="0"/>
    <n v="0"/>
    <n v="0"/>
  </r>
  <r>
    <x v="83"/>
    <s v="FRIGO 1"/>
    <x v="5"/>
    <n v="1"/>
    <m/>
    <m/>
    <m/>
    <m/>
    <x v="0"/>
    <n v="0"/>
    <n v="0"/>
  </r>
  <r>
    <x v="84"/>
    <s v="FRIGO 2"/>
    <x v="5"/>
    <n v="10"/>
    <m/>
    <m/>
    <m/>
    <m/>
    <x v="0"/>
    <n v="0"/>
    <n v="0"/>
  </r>
  <r>
    <x v="85"/>
    <s v="FRIGO 1"/>
    <x v="5"/>
    <n v="3"/>
    <m/>
    <m/>
    <m/>
    <m/>
    <x v="0"/>
    <n v="0"/>
    <n v="0"/>
  </r>
  <r>
    <x v="86"/>
    <s v="AMBIANT 2"/>
    <x v="2"/>
    <n v="1"/>
    <m/>
    <m/>
    <m/>
    <m/>
    <x v="0"/>
    <n v="0"/>
    <n v="0"/>
  </r>
  <r>
    <x v="87"/>
    <s v="CONGEL 7"/>
    <x v="2"/>
    <n v="1"/>
    <m/>
    <m/>
    <m/>
    <m/>
    <x v="0"/>
    <n v="0"/>
    <n v="0"/>
  </r>
  <r>
    <x v="88"/>
    <s v="AMBIANT 1"/>
    <x v="1"/>
    <n v="1"/>
    <m/>
    <m/>
    <m/>
    <m/>
    <x v="0"/>
    <n v="0"/>
    <n v="0"/>
  </r>
  <r>
    <x v="89"/>
    <s v="CONGEL 6"/>
    <x v="6"/>
    <n v="2"/>
    <m/>
    <m/>
    <m/>
    <m/>
    <x v="0"/>
    <n v="0"/>
    <n v="0"/>
  </r>
  <r>
    <x v="90"/>
    <s v="CONGEL 5"/>
    <x v="6"/>
    <n v="2"/>
    <m/>
    <m/>
    <m/>
    <m/>
    <x v="0"/>
    <n v="0"/>
    <n v="0"/>
  </r>
  <r>
    <x v="91"/>
    <s v="AMBIANT 1"/>
    <x v="1"/>
    <n v="1"/>
    <m/>
    <m/>
    <m/>
    <m/>
    <x v="0"/>
    <n v="0"/>
    <n v="0"/>
  </r>
  <r>
    <x v="92"/>
    <s v="AMBIANT 1"/>
    <x v="3"/>
    <n v="2"/>
    <m/>
    <m/>
    <m/>
    <m/>
    <x v="0"/>
    <n v="0"/>
    <n v="0"/>
  </r>
  <r>
    <x v="93"/>
    <s v="AMBIANT 1"/>
    <x v="1"/>
    <n v="1"/>
    <m/>
    <m/>
    <m/>
    <m/>
    <x v="0"/>
    <n v="0"/>
    <n v="0"/>
  </r>
  <r>
    <x v="94"/>
    <s v="AMBIANT 2"/>
    <x v="1"/>
    <n v="1"/>
    <m/>
    <m/>
    <m/>
    <m/>
    <x v="0"/>
    <n v="0"/>
    <n v="0"/>
  </r>
  <r>
    <x v="95"/>
    <s v="FRUITS ET LEGUMES"/>
    <x v="2"/>
    <n v="0.5"/>
    <m/>
    <m/>
    <m/>
    <m/>
    <x v="0"/>
    <n v="0"/>
    <n v="0"/>
  </r>
  <r>
    <x v="96"/>
    <s v="AMBIANT 2"/>
    <x v="1"/>
    <n v="1"/>
    <m/>
    <m/>
    <m/>
    <m/>
    <x v="0"/>
    <n v="0"/>
    <n v="0"/>
  </r>
  <r>
    <x v="97"/>
    <s v="CONGEL 5"/>
    <x v="3"/>
    <n v="4"/>
    <m/>
    <m/>
    <m/>
    <m/>
    <x v="0"/>
    <n v="0"/>
    <n v="0"/>
  </r>
  <r>
    <x v="98"/>
    <s v="HYGIENE"/>
    <x v="8"/>
    <n v="1"/>
    <m/>
    <m/>
    <m/>
    <m/>
    <x v="0"/>
    <n v="0"/>
    <n v="0"/>
  </r>
  <r>
    <x v="99"/>
    <s v="AMBIANT 1"/>
    <x v="3"/>
    <n v="8"/>
    <m/>
    <m/>
    <m/>
    <m/>
    <x v="0"/>
    <n v="0"/>
    <n v="0"/>
  </r>
  <r>
    <x v="100"/>
    <s v="AMBIANT 2"/>
    <x v="2"/>
    <n v="2"/>
    <m/>
    <m/>
    <m/>
    <m/>
    <x v="0"/>
    <n v="0"/>
    <n v="0"/>
  </r>
  <r>
    <x v="101"/>
    <s v="AMBIANT 2"/>
    <x v="1"/>
    <n v="1"/>
    <m/>
    <m/>
    <m/>
    <m/>
    <x v="0"/>
    <n v="0"/>
    <n v="0"/>
  </r>
  <r>
    <x v="102"/>
    <s v="CONGEL 5"/>
    <x v="4"/>
    <n v="0.5"/>
    <m/>
    <m/>
    <m/>
    <m/>
    <x v="0"/>
    <n v="0"/>
    <n v="0"/>
  </r>
  <r>
    <x v="103"/>
    <s v="AMBIANT 1"/>
    <x v="1"/>
    <n v="1"/>
    <m/>
    <m/>
    <m/>
    <m/>
    <x v="0"/>
    <n v="0"/>
    <n v="0"/>
  </r>
  <r>
    <x v="104"/>
    <s v="FRUITS ET LEGUMES"/>
    <x v="3"/>
    <n v="0.5"/>
    <m/>
    <m/>
    <m/>
    <m/>
    <x v="0"/>
    <n v="0"/>
    <n v="0"/>
  </r>
  <r>
    <x v="105"/>
    <s v="CONGEL 5"/>
    <x v="4"/>
    <n v="2"/>
    <m/>
    <m/>
    <m/>
    <m/>
    <x v="0"/>
    <n v="0"/>
    <n v="0"/>
  </r>
  <r>
    <x v="106"/>
    <s v="AMBIANT 2"/>
    <x v="1"/>
    <n v="1"/>
    <m/>
    <m/>
    <m/>
    <m/>
    <x v="0"/>
    <n v="0"/>
    <n v="0"/>
  </r>
  <r>
    <x v="107"/>
    <s v="LAIT ET ŒUFS"/>
    <x v="4"/>
    <n v="0.5"/>
    <m/>
    <m/>
    <m/>
    <m/>
    <x v="0"/>
    <n v="0"/>
    <n v="0"/>
  </r>
  <r>
    <x v="108"/>
    <s v="FRUITS ET LEGUMES"/>
    <x v="3"/>
    <n v="0.33"/>
    <m/>
    <m/>
    <m/>
    <m/>
    <x v="0"/>
    <n v="0"/>
    <n v="0"/>
  </r>
  <r>
    <x v="109"/>
    <s v="FRUITS ET LEGUMES"/>
    <x v="2"/>
    <n v="1"/>
    <m/>
    <m/>
    <m/>
    <m/>
    <x v="0"/>
    <n v="0"/>
    <n v="0"/>
  </r>
  <r>
    <x v="110"/>
    <s v="AMBIANT 2"/>
    <x v="1"/>
    <n v="1"/>
    <m/>
    <m/>
    <m/>
    <m/>
    <x v="0"/>
    <n v="0"/>
    <n v="0"/>
  </r>
  <r>
    <x v="111"/>
    <s v="AMBIANT 2"/>
    <x v="1"/>
    <n v="1"/>
    <m/>
    <m/>
    <m/>
    <m/>
    <x v="0"/>
    <n v="0"/>
    <n v="0"/>
  </r>
  <r>
    <x v="112"/>
    <s v="AMBIANT 2"/>
    <x v="1"/>
    <n v="1"/>
    <m/>
    <m/>
    <m/>
    <m/>
    <x v="0"/>
    <n v="0"/>
    <n v="0"/>
  </r>
  <r>
    <x v="113"/>
    <s v="AMBIANT 2"/>
    <x v="1"/>
    <n v="1"/>
    <m/>
    <m/>
    <m/>
    <m/>
    <x v="0"/>
    <n v="0"/>
    <n v="0"/>
  </r>
  <r>
    <x v="114"/>
    <s v="FRUITS ET LEGUMES"/>
    <x v="3"/>
    <n v="4"/>
    <m/>
    <m/>
    <m/>
    <m/>
    <x v="0"/>
    <n v="0"/>
    <n v="0"/>
  </r>
  <r>
    <x v="115"/>
    <s v="AMBIANT 1"/>
    <x v="1"/>
    <n v="1"/>
    <m/>
    <m/>
    <m/>
    <m/>
    <x v="0"/>
    <n v="0"/>
    <n v="0"/>
  </r>
  <r>
    <x v="116"/>
    <s v="AMBIANT 2"/>
    <x v="1"/>
    <n v="1"/>
    <m/>
    <m/>
    <m/>
    <m/>
    <x v="0"/>
    <n v="0"/>
    <n v="0"/>
  </r>
  <r>
    <x v="117"/>
    <s v="FRIGO 1"/>
    <x v="5"/>
    <n v="5"/>
    <m/>
    <m/>
    <m/>
    <m/>
    <x v="0"/>
    <n v="0"/>
    <n v="0"/>
  </r>
  <r>
    <x v="118"/>
    <s v="FRUITS ET LEGUMES"/>
    <x v="2"/>
    <n v="1"/>
    <m/>
    <m/>
    <m/>
    <m/>
    <x v="0"/>
    <n v="0"/>
    <n v="0"/>
  </r>
  <r>
    <x v="119"/>
    <s v="AMBIANT 1"/>
    <x v="3"/>
    <n v="2"/>
    <m/>
    <m/>
    <m/>
    <m/>
    <x v="0"/>
    <n v="0"/>
    <n v="0"/>
  </r>
  <r>
    <x v="120"/>
    <s v="AMBIANT 1"/>
    <x v="3"/>
    <n v="1"/>
    <m/>
    <m/>
    <m/>
    <m/>
    <x v="0"/>
    <n v="0"/>
    <n v="0"/>
  </r>
  <r>
    <x v="121"/>
    <s v="FRUITS ET LEGUMES"/>
    <x v="2"/>
    <n v="1"/>
    <m/>
    <m/>
    <m/>
    <m/>
    <x v="0"/>
    <n v="0"/>
    <n v="0"/>
  </r>
  <r>
    <x v="122"/>
    <s v="FRUITS ET LEGUMES"/>
    <x v="3"/>
    <n v="1"/>
    <m/>
    <m/>
    <m/>
    <m/>
    <x v="0"/>
    <n v="0"/>
    <n v="0"/>
  </r>
  <r>
    <x v="123"/>
    <s v="AMBIANT 2"/>
    <x v="1"/>
    <n v="1"/>
    <m/>
    <m/>
    <m/>
    <m/>
    <x v="0"/>
    <n v="0"/>
    <n v="0"/>
  </r>
  <r>
    <x v="124"/>
    <s v="AMBIANT 1"/>
    <x v="1"/>
    <n v="1"/>
    <m/>
    <m/>
    <m/>
    <m/>
    <x v="0"/>
    <n v="0"/>
    <n v="0"/>
  </r>
  <r>
    <x v="125"/>
    <s v="AMBIANT 1"/>
    <x v="3"/>
    <n v="1"/>
    <m/>
    <m/>
    <m/>
    <m/>
    <x v="0"/>
    <n v="0"/>
    <n v="0"/>
  </r>
  <r>
    <x v="126"/>
    <s v="CONGEL 7"/>
    <x v="6"/>
    <n v="2"/>
    <m/>
    <m/>
    <m/>
    <m/>
    <x v="0"/>
    <n v="0"/>
    <n v="0"/>
  </r>
  <r>
    <x v="127"/>
    <s v="AMBIANT 1"/>
    <x v="4"/>
    <n v="2"/>
    <m/>
    <m/>
    <m/>
    <m/>
    <x v="0"/>
    <n v="0"/>
    <n v="0"/>
  </r>
  <r>
    <x v="128"/>
    <s v="AMBIANT 1"/>
    <x v="3"/>
    <n v="8"/>
    <m/>
    <m/>
    <m/>
    <m/>
    <x v="0"/>
    <n v="0"/>
    <n v="0"/>
  </r>
  <r>
    <x v="129"/>
    <s v="CONGEL 7"/>
    <x v="4"/>
    <n v="4"/>
    <m/>
    <m/>
    <m/>
    <m/>
    <x v="0"/>
    <n v="0"/>
    <n v="0"/>
  </r>
  <r>
    <x v="130"/>
    <s v="FRIGO 1"/>
    <x v="5"/>
    <n v="1"/>
    <m/>
    <m/>
    <m/>
    <m/>
    <x v="0"/>
    <n v="0"/>
    <n v="0"/>
  </r>
  <r>
    <x v="131"/>
    <s v="AMBIANT 1"/>
    <x v="6"/>
    <n v="1"/>
    <m/>
    <m/>
    <m/>
    <m/>
    <x v="0"/>
    <n v="0"/>
    <n v="0"/>
  </r>
  <r>
    <x v="132"/>
    <s v="AMBIANT 1"/>
    <x v="6"/>
    <n v="1"/>
    <m/>
    <m/>
    <m/>
    <m/>
    <x v="0"/>
    <n v="0"/>
    <n v="0"/>
  </r>
  <r>
    <x v="133"/>
    <s v="CONGEL 6"/>
    <x v="4"/>
    <n v="5"/>
    <m/>
    <m/>
    <m/>
    <m/>
    <x v="0"/>
    <n v="0"/>
    <n v="0"/>
  </r>
  <r>
    <x v="134"/>
    <s v="AMBIANT 1"/>
    <x v="6"/>
    <n v="2"/>
    <m/>
    <m/>
    <m/>
    <m/>
    <x v="0"/>
    <n v="0"/>
    <n v="0"/>
  </r>
  <r>
    <x v="135"/>
    <s v="FRIGO 3"/>
    <x v="4"/>
    <n v="14"/>
    <m/>
    <m/>
    <m/>
    <m/>
    <x v="0"/>
    <n v="0"/>
    <n v="0"/>
  </r>
  <r>
    <x v="136"/>
    <s v="HYGIENE"/>
    <x v="8"/>
    <n v="1"/>
    <m/>
    <m/>
    <m/>
    <m/>
    <x v="0"/>
    <n v="0"/>
    <n v="0"/>
  </r>
  <r>
    <x v="137"/>
    <s v="AMBIANT 1"/>
    <x v="1"/>
    <n v="1"/>
    <m/>
    <m/>
    <m/>
    <m/>
    <x v="0"/>
    <n v="0"/>
    <n v="0"/>
  </r>
  <r>
    <x v="138"/>
    <s v="AMBIANT 1"/>
    <x v="3"/>
    <n v="4"/>
    <m/>
    <m/>
    <m/>
    <m/>
    <x v="0"/>
    <n v="0"/>
    <n v="0"/>
  </r>
  <r>
    <x v="139"/>
    <s v="CONGEL 5"/>
    <x v="4"/>
    <n v="1"/>
    <m/>
    <m/>
    <m/>
    <m/>
    <x v="0"/>
    <n v="0"/>
    <n v="0"/>
  </r>
  <r>
    <x v="140"/>
    <s v="AMBIANT 2"/>
    <x v="2"/>
    <n v="1"/>
    <m/>
    <m/>
    <m/>
    <m/>
    <x v="0"/>
    <n v="0"/>
    <n v="0"/>
  </r>
  <r>
    <x v="141"/>
    <s v="AMBIANT 2"/>
    <x v="2"/>
    <n v="1"/>
    <m/>
    <m/>
    <m/>
    <m/>
    <x v="0"/>
    <n v="0"/>
    <n v="0"/>
  </r>
  <r>
    <x v="142"/>
    <s v="AMBIANT 2"/>
    <x v="2"/>
    <n v="5"/>
    <m/>
    <m/>
    <m/>
    <m/>
    <x v="0"/>
    <n v="0"/>
    <n v="0"/>
  </r>
  <r>
    <x v="143"/>
    <s v="AMBIANT 1"/>
    <x v="4"/>
    <n v="4"/>
    <m/>
    <m/>
    <m/>
    <m/>
    <x v="0"/>
    <n v="0"/>
    <n v="0"/>
  </r>
  <r>
    <x v="144"/>
    <s v="AMBIANT 1"/>
    <x v="4"/>
    <n v="10"/>
    <m/>
    <m/>
    <m/>
    <m/>
    <x v="0"/>
    <n v="0"/>
    <n v="0"/>
  </r>
  <r>
    <x v="145"/>
    <s v="AMBIANT 1"/>
    <x v="4"/>
    <n v="2"/>
    <m/>
    <m/>
    <m/>
    <m/>
    <x v="0"/>
    <n v="0"/>
    <n v="0"/>
  </r>
  <r>
    <x v="146"/>
    <s v="FRIGO 2"/>
    <x v="5"/>
    <n v="1"/>
    <m/>
    <m/>
    <m/>
    <m/>
    <x v="0"/>
    <n v="0"/>
    <n v="0"/>
  </r>
  <r>
    <x v="147"/>
    <s v="AMBIANT 1"/>
    <x v="3"/>
    <n v="8"/>
    <m/>
    <m/>
    <m/>
    <m/>
    <x v="0"/>
    <n v="0"/>
    <n v="0"/>
  </r>
  <r>
    <x v="148"/>
    <s v="AMBIANT 2"/>
    <x v="2"/>
    <n v="3"/>
    <m/>
    <m/>
    <m/>
    <m/>
    <x v="0"/>
    <n v="0"/>
    <n v="0"/>
  </r>
  <r>
    <x v="149"/>
    <s v="AMBIANT 2"/>
    <x v="1"/>
    <n v="1"/>
    <m/>
    <m/>
    <m/>
    <m/>
    <x v="0"/>
    <n v="0"/>
    <n v="0"/>
  </r>
  <r>
    <x v="150"/>
    <s v="FRIGO 1"/>
    <x v="5"/>
    <n v="6"/>
    <m/>
    <m/>
    <m/>
    <m/>
    <x v="0"/>
    <n v="0"/>
    <n v="0"/>
  </r>
  <r>
    <x v="151"/>
    <s v="AMBIANT 1"/>
    <x v="1"/>
    <n v="1"/>
    <m/>
    <m/>
    <m/>
    <m/>
    <x v="0"/>
    <n v="0"/>
    <n v="0"/>
  </r>
  <r>
    <x v="152"/>
    <s v="FRIGO 2"/>
    <x v="5"/>
    <n v="1"/>
    <m/>
    <m/>
    <m/>
    <m/>
    <x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2" cacheId="149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 rowHeaderCaption="Désignation" fieldListSortAscending="1">
  <location ref="A11:D15" firstHeaderRow="0" firstDataRow="1" firstDataCol="1" rowPageCount="1" colPageCount="1"/>
  <pivotFields count="11">
    <pivotField axis="axisRow" showAll="0" includeNewItemsInFilter="1" nonAutoSortDefault="1" defaultSubtotal="0">
      <items count="178">
        <item x="1"/>
        <item x="3"/>
        <item x="4"/>
        <item x="7"/>
        <item x="8"/>
        <item x="11"/>
        <item x="12"/>
        <item x="13"/>
        <item x="14"/>
        <item x="15"/>
        <item x="16"/>
        <item x="19"/>
        <item x="20"/>
        <item x="21"/>
        <item x="22"/>
        <item x="23"/>
        <item x="24"/>
        <item x="25"/>
        <item x="26"/>
        <item x="29"/>
        <item x="30"/>
        <item x="31"/>
        <item m="1" x="177"/>
        <item x="32"/>
        <item x="33"/>
        <item x="34"/>
        <item x="38"/>
        <item m="1" x="163"/>
        <item m="1" x="158"/>
        <item x="40"/>
        <item m="1" x="165"/>
        <item x="41"/>
        <item x="42"/>
        <item x="43"/>
        <item x="45"/>
        <item x="46"/>
        <item x="47"/>
        <item m="1" x="162"/>
        <item x="49"/>
        <item x="50"/>
        <item x="51"/>
        <item x="52"/>
        <item x="54"/>
        <item x="56"/>
        <item x="58"/>
        <item m="1" x="153"/>
        <item m="1" x="172"/>
        <item x="63"/>
        <item x="65"/>
        <item x="66"/>
        <item x="68"/>
        <item x="69"/>
        <item x="70"/>
        <item m="1" x="167"/>
        <item m="1" x="159"/>
        <item x="73"/>
        <item x="77"/>
        <item x="82"/>
        <item x="83"/>
        <item x="88"/>
        <item x="89"/>
        <item x="90"/>
        <item x="91"/>
        <item x="93"/>
        <item m="1" x="156"/>
        <item x="95"/>
        <item x="96"/>
        <item x="97"/>
        <item x="98"/>
        <item x="99"/>
        <item m="1" x="174"/>
        <item m="1" x="164"/>
        <item x="101"/>
        <item x="102"/>
        <item m="1" x="161"/>
        <item x="103"/>
        <item x="104"/>
        <item x="106"/>
        <item x="107"/>
        <item x="108"/>
        <item x="109"/>
        <item x="111"/>
        <item x="112"/>
        <item x="113"/>
        <item x="114"/>
        <item x="115"/>
        <item x="117"/>
        <item x="118"/>
        <item x="121"/>
        <item m="1" x="155"/>
        <item x="124"/>
        <item x="125"/>
        <item x="128"/>
        <item m="1" x="173"/>
        <item m="1" x="169"/>
        <item m="1" x="168"/>
        <item x="131"/>
        <item x="132"/>
        <item x="134"/>
        <item x="136"/>
        <item x="137"/>
        <item x="138"/>
        <item x="140"/>
        <item x="141"/>
        <item x="142"/>
        <item x="143"/>
        <item x="144"/>
        <item x="145"/>
        <item m="1" x="175"/>
        <item m="1" x="154"/>
        <item x="146"/>
        <item x="149"/>
        <item x="150"/>
        <item x="151"/>
        <item x="152"/>
        <item x="0"/>
        <item x="122"/>
        <item x="60"/>
        <item x="129"/>
        <item x="39"/>
        <item x="72"/>
        <item m="1" x="171"/>
        <item x="123"/>
        <item x="78"/>
        <item x="27"/>
        <item x="18"/>
        <item x="135"/>
        <item x="127"/>
        <item x="110"/>
        <item x="57"/>
        <item x="86"/>
        <item x="61"/>
        <item x="62"/>
        <item x="35"/>
        <item x="36"/>
        <item x="94"/>
        <item x="74"/>
        <item m="1" x="166"/>
        <item x="119"/>
        <item x="5"/>
        <item x="53"/>
        <item m="1" x="157"/>
        <item x="55"/>
        <item x="2"/>
        <item x="100"/>
        <item x="10"/>
        <item x="64"/>
        <item x="139"/>
        <item m="1" x="170"/>
        <item x="130"/>
        <item x="76"/>
        <item x="92"/>
        <item x="48"/>
        <item x="17"/>
        <item x="71"/>
        <item x="44"/>
        <item x="28"/>
        <item x="105"/>
        <item x="59"/>
        <item x="6"/>
        <item x="120"/>
        <item x="9"/>
        <item x="37"/>
        <item x="67"/>
        <item x="75"/>
        <item x="79"/>
        <item x="80"/>
        <item x="81"/>
        <item x="84"/>
        <item x="85"/>
        <item x="87"/>
        <item x="116"/>
        <item x="126"/>
        <item x="133"/>
        <item x="147"/>
        <item x="148"/>
        <item m="1" x="160"/>
        <item m="1" x="176"/>
      </items>
    </pivotField>
    <pivotField showAll="0"/>
    <pivotField axis="axisRow" showAll="0" includeNewItemsInFilter="1" defaultSubtotal="0">
      <items count="10">
        <item h="1" x="7"/>
        <item x="3"/>
        <item h="1" x="1"/>
        <item h="1" x="2"/>
        <item h="1" x="8"/>
        <item h="1" x="5"/>
        <item h="1" x="6"/>
        <item h="1" x="4"/>
        <item h="1" x="0"/>
        <item m="1" x="9"/>
      </items>
    </pivotField>
    <pivotField dataField="1" showAll="0"/>
    <pivotField showAll="0"/>
    <pivotField showAll="0"/>
    <pivotField showAll="0"/>
    <pivotField showAll="0"/>
    <pivotField axis="axisPage" dataField="1" multipleItemSelectionAllowed="1" showAll="0" includeNewItemsInFilter="1" defaultSubtotal="0">
      <items count="118">
        <item h="1" x="0"/>
        <item m="1" x="20"/>
        <item m="1" x="32"/>
        <item m="1" x="77"/>
        <item m="1" x="116"/>
        <item x="1"/>
        <item m="1" x="62"/>
        <item m="1" x="6"/>
        <item m="1" x="11"/>
        <item m="1" x="98"/>
        <item m="1" x="61"/>
        <item m="1" x="115"/>
        <item m="1" x="78"/>
        <item m="1" x="33"/>
        <item m="1" x="79"/>
        <item m="1" x="87"/>
        <item m="1" x="52"/>
        <item m="1" x="73"/>
        <item m="1" x="68"/>
        <item m="1" x="112"/>
        <item m="1" x="103"/>
        <item m="1" x="9"/>
        <item m="1" x="19"/>
        <item m="1" x="94"/>
        <item m="1" x="35"/>
        <item m="1" x="76"/>
        <item m="1" x="117"/>
        <item m="1" x="42"/>
        <item m="1" x="48"/>
        <item m="1" x="59"/>
        <item m="1" x="46"/>
        <item m="1" x="91"/>
        <item m="1" x="53"/>
        <item m="1" x="41"/>
        <item m="1" x="110"/>
        <item m="1" x="97"/>
        <item x="3"/>
        <item m="1" x="23"/>
        <item m="1" x="31"/>
        <item m="1" x="83"/>
        <item m="1" x="10"/>
        <item m="1" x="104"/>
        <item m="1" x="26"/>
        <item m="1" x="64"/>
        <item m="1" x="15"/>
        <item m="1" x="4"/>
        <item m="1" x="49"/>
        <item m="1" x="60"/>
        <item m="1" x="16"/>
        <item m="1" x="7"/>
        <item m="1" x="57"/>
        <item m="1" x="5"/>
        <item m="1" x="55"/>
        <item m="1" x="88"/>
        <item m="1" x="106"/>
        <item m="1" x="44"/>
        <item m="1" x="39"/>
        <item m="1" x="65"/>
        <item m="1" x="14"/>
        <item m="1" x="82"/>
        <item m="1" x="102"/>
        <item m="1" x="96"/>
        <item m="1" x="100"/>
        <item m="1" x="13"/>
        <item m="1" x="111"/>
        <item m="1" x="101"/>
        <item m="1" x="51"/>
        <item m="1" x="40"/>
        <item m="1" x="84"/>
        <item m="1" x="54"/>
        <item m="1" x="30"/>
        <item m="1" x="47"/>
        <item m="1" x="70"/>
        <item m="1" x="18"/>
        <item m="1" x="58"/>
        <item m="1" x="69"/>
        <item m="1" x="72"/>
        <item m="1" x="45"/>
        <item m="1" x="25"/>
        <item m="1" x="105"/>
        <item m="1" x="107"/>
        <item m="1" x="37"/>
        <item m="1" x="74"/>
        <item m="1" x="36"/>
        <item m="1" x="27"/>
        <item m="1" x="90"/>
        <item m="1" x="21"/>
        <item m="1" x="85"/>
        <item m="1" x="86"/>
        <item m="1" x="99"/>
        <item m="1" x="50"/>
        <item m="1" x="109"/>
        <item m="1" x="71"/>
        <item m="1" x="12"/>
        <item m="1" x="67"/>
        <item m="1" x="56"/>
        <item m="1" x="113"/>
        <item m="1" x="22"/>
        <item m="1" x="75"/>
        <item m="1" x="29"/>
        <item m="1" x="108"/>
        <item m="1" x="95"/>
        <item m="1" x="43"/>
        <item m="1" x="114"/>
        <item m="1" x="38"/>
        <item m="1" x="92"/>
        <item m="1" x="63"/>
        <item m="1" x="81"/>
        <item m="1" x="8"/>
        <item m="1" x="66"/>
        <item m="1" x="28"/>
        <item m="1" x="89"/>
        <item m="1" x="34"/>
        <item m="1" x="24"/>
        <item m="1" x="80"/>
        <item m="1" x="17"/>
        <item m="1" x="93"/>
        <item x="2"/>
      </items>
    </pivotField>
    <pivotField showAll="0"/>
    <pivotField dataField="1" showAll="0"/>
  </pivotFields>
  <rowFields count="2">
    <field x="2"/>
    <field x="0"/>
  </rowFields>
  <rowItems count="4">
    <i>
      <x v="1"/>
    </i>
    <i r="1">
      <x v="16"/>
    </i>
    <i r="1">
      <x v="125"/>
    </i>
    <i r="1">
      <x v="159"/>
    </i>
  </rowItems>
  <colFields count="1">
    <field x="-2"/>
  </colFields>
  <colItems count="3">
    <i>
      <x/>
    </i>
    <i i="1">
      <x v="1"/>
    </i>
    <i i="2">
      <x v="2"/>
    </i>
  </colItems>
  <pageFields count="1">
    <pageField fld="8" hier="-1"/>
  </pageFields>
  <dataFields count="3">
    <dataField name="Total_x000a_&quot;A distribuer&quot;" fld="8" baseField="3" baseItem="0"/>
    <dataField name="Point par portion unitaire" fld="3" baseField="0" baseItem="10054"/>
    <dataField name="Total_x000a_&quot;NB POINTS&quot;" fld="10" baseField="0" baseItem="0"/>
  </dataFields>
  <formats count="50">
    <format dxfId="91">
      <pivotArea collapsedLevelsAreSubtotals="1" fieldPosition="0">
        <references count="1">
          <reference field="2" count="0"/>
        </references>
      </pivotArea>
    </format>
    <format dxfId="90">
      <pivotArea dataOnly="0" labelOnly="1" fieldPosition="0">
        <references count="1">
          <reference field="2" count="0"/>
        </references>
      </pivotArea>
    </format>
    <format dxfId="89">
      <pivotArea type="all" dataOnly="0" outline="0" fieldPosition="0"/>
    </format>
    <format dxfId="88">
      <pivotArea type="all" dataOnly="0" outline="0" fieldPosition="0"/>
    </format>
    <format dxfId="87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86">
      <pivotArea type="all" dataOnly="0" outline="0" fieldPosition="0"/>
    </format>
    <format dxfId="85">
      <pivotArea field="2" type="button" dataOnly="0" labelOnly="1" outline="0" axis="axisRow" fieldPosition="0"/>
    </format>
    <format dxfId="84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83">
      <pivotArea collapsedLevelsAreSubtotals="1" fieldPosition="0">
        <references count="1">
          <reference field="2" count="0"/>
        </references>
      </pivotArea>
    </format>
    <format dxfId="82">
      <pivotArea collapsedLevelsAreSubtotals="1" fieldPosition="0">
        <references count="2">
          <reference field="0" count="1">
            <x v="21"/>
          </reference>
          <reference field="2" count="0" selected="0"/>
        </references>
      </pivotArea>
    </format>
    <format dxfId="81">
      <pivotArea dataOnly="0" labelOnly="1" fieldPosition="0">
        <references count="2">
          <reference field="0" count="1">
            <x v="21"/>
          </reference>
          <reference field="2" count="0" selected="0"/>
        </references>
      </pivotArea>
    </format>
    <format dxfId="80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79">
      <pivotArea dataOnly="0" labelOnly="1" fieldPosition="0">
        <references count="2">
          <reference field="0" count="3">
            <x v="30"/>
            <x v="57"/>
            <x v="76"/>
          </reference>
          <reference field="2" count="0" selected="0"/>
        </references>
      </pivotArea>
    </format>
    <format dxfId="78">
      <pivotArea field="2" type="button" dataOnly="0" labelOnly="1" outline="0" axis="axisRow" fieldPosition="0"/>
    </format>
    <format dxfId="77">
      <pivotArea field="2" type="button" dataOnly="0" labelOnly="1" outline="0" axis="axisRow" fieldPosition="0"/>
    </format>
    <format dxfId="76">
      <pivotArea type="all" dataOnly="0" outline="0" fieldPosition="0"/>
    </format>
    <format dxfId="75">
      <pivotArea field="2" type="button" dataOnly="0" labelOnly="1" outline="0" axis="axisRow" fieldPosition="0"/>
    </format>
    <format dxfId="74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73">
      <pivotArea field="2" type="button" dataOnly="0" labelOnly="1" outline="0" axis="axisRow" fieldPosition="0"/>
    </format>
    <format dxfId="72">
      <pivotArea dataOnly="0" labelOnly="1" fieldPosition="0">
        <references count="2">
          <reference field="0" count="25">
            <x v="13"/>
            <x v="16"/>
            <x v="19"/>
            <x v="20"/>
            <x v="22"/>
            <x v="23"/>
            <x v="24"/>
            <x v="29"/>
            <x v="30"/>
            <x v="37"/>
            <x v="38"/>
            <x v="39"/>
            <x v="46"/>
            <x v="48"/>
            <x v="49"/>
            <x v="57"/>
            <x v="67"/>
            <x v="69"/>
            <x v="76"/>
            <x v="79"/>
            <x v="84"/>
            <x v="91"/>
            <x v="92"/>
            <x v="101"/>
            <x v="116"/>
          </reference>
          <reference field="2" count="0" selected="0"/>
        </references>
      </pivotArea>
    </format>
    <format dxfId="71">
      <pivotArea field="2" type="button" dataOnly="0" labelOnly="1" outline="0" axis="axisRow" fieldPosition="0"/>
    </format>
    <format dxfId="70">
      <pivotArea dataOnly="0" labelOnly="1" fieldPosition="0">
        <references count="2">
          <reference field="0" count="25">
            <x v="13"/>
            <x v="16"/>
            <x v="19"/>
            <x v="20"/>
            <x v="22"/>
            <x v="23"/>
            <x v="24"/>
            <x v="29"/>
            <x v="30"/>
            <x v="37"/>
            <x v="38"/>
            <x v="39"/>
            <x v="46"/>
            <x v="48"/>
            <x v="49"/>
            <x v="57"/>
            <x v="67"/>
            <x v="69"/>
            <x v="76"/>
            <x v="79"/>
            <x v="84"/>
            <x v="91"/>
            <x v="92"/>
            <x v="101"/>
            <x v="116"/>
          </reference>
          <reference field="2" count="0" selected="0"/>
        </references>
      </pivotArea>
    </format>
    <format dxfId="69">
      <pivotArea field="2" type="button" dataOnly="0" labelOnly="1" outline="0" axis="axisRow" fieldPosition="0"/>
    </format>
    <format dxfId="68">
      <pivotArea dataOnly="0" labelOnly="1" fieldPosition="0">
        <references count="2">
          <reference field="0" count="25">
            <x v="13"/>
            <x v="16"/>
            <x v="19"/>
            <x v="20"/>
            <x v="22"/>
            <x v="23"/>
            <x v="24"/>
            <x v="29"/>
            <x v="30"/>
            <x v="37"/>
            <x v="38"/>
            <x v="39"/>
            <x v="46"/>
            <x v="48"/>
            <x v="49"/>
            <x v="57"/>
            <x v="67"/>
            <x v="69"/>
            <x v="76"/>
            <x v="79"/>
            <x v="84"/>
            <x v="91"/>
            <x v="92"/>
            <x v="101"/>
            <x v="116"/>
          </reference>
          <reference field="2" count="0" selected="0"/>
        </references>
      </pivotArea>
    </format>
    <format dxfId="67">
      <pivotArea type="all" dataOnly="0" outline="0" fieldPosition="0"/>
    </format>
    <format dxfId="66">
      <pivotArea field="2" type="button" dataOnly="0" labelOnly="1" outline="0" axis="axisRow" fieldPosition="0"/>
    </format>
    <format dxfId="65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64">
      <pivotArea dataOnly="0" labelOnly="1" fieldPosition="0">
        <references count="2">
          <reference field="0" count="12">
            <x v="13"/>
            <x v="19"/>
            <x v="20"/>
            <x v="23"/>
            <x v="24"/>
            <x v="29"/>
            <x v="30"/>
            <x v="57"/>
            <x v="79"/>
            <x v="92"/>
            <x v="101"/>
            <x v="125"/>
          </reference>
          <reference field="2" count="0" selected="0"/>
        </references>
      </pivotArea>
    </format>
    <format dxfId="63">
      <pivotArea dataOnly="0" labelOnly="1" fieldPosition="0">
        <references count="2">
          <reference field="0" count="12">
            <x v="13"/>
            <x v="19"/>
            <x v="20"/>
            <x v="23"/>
            <x v="24"/>
            <x v="29"/>
            <x v="30"/>
            <x v="57"/>
            <x v="79"/>
            <x v="92"/>
            <x v="101"/>
            <x v="125"/>
          </reference>
          <reference field="2" count="0" selected="0"/>
        </references>
      </pivotArea>
    </format>
    <format dxfId="62">
      <pivotArea dataOnly="0" labelOnly="1" fieldPosition="0">
        <references count="2">
          <reference field="0" count="12">
            <x v="13"/>
            <x v="19"/>
            <x v="20"/>
            <x v="23"/>
            <x v="24"/>
            <x v="29"/>
            <x v="30"/>
            <x v="57"/>
            <x v="79"/>
            <x v="92"/>
            <x v="101"/>
            <x v="125"/>
          </reference>
          <reference field="2" count="0" selected="0"/>
        </references>
      </pivotArea>
    </format>
    <format dxfId="61">
      <pivotArea field="8" type="button" dataOnly="0" labelOnly="1" outline="0" axis="axisPage" fieldPosition="0"/>
    </format>
    <format dxfId="60">
      <pivotArea field="2" type="button" dataOnly="0" labelOnly="1" outline="0" axis="axisRow" fieldPosition="0"/>
    </format>
    <format dxfId="59">
      <pivotArea dataOnly="0" labelOnly="1" fieldPosition="0">
        <references count="1">
          <reference field="2" count="0"/>
        </references>
      </pivotArea>
    </format>
    <format dxfId="58">
      <pivotArea dataOnly="0" labelOnly="1" fieldPosition="0">
        <references count="2">
          <reference field="0" count="15">
            <x v="13"/>
            <x v="19"/>
            <x v="23"/>
            <x v="24"/>
            <x v="29"/>
            <x v="49"/>
            <x v="57"/>
            <x v="79"/>
            <x v="84"/>
            <x v="92"/>
            <x v="116"/>
            <x v="134"/>
            <x v="138"/>
            <x v="140"/>
            <x v="141"/>
          </reference>
          <reference field="2" count="0" selected="0"/>
        </references>
      </pivotArea>
    </format>
    <format dxfId="57">
      <pivotArea dataOnly="0" labelOnly="1" fieldPosition="0">
        <references count="2">
          <reference field="0" count="14">
            <x v="13"/>
            <x v="22"/>
            <x v="23"/>
            <x v="24"/>
            <x v="49"/>
            <x v="57"/>
            <x v="76"/>
            <x v="79"/>
            <x v="116"/>
            <x v="134"/>
            <x v="140"/>
            <x v="141"/>
            <x v="150"/>
            <x v="151"/>
          </reference>
          <reference field="2" count="0" selected="0"/>
        </references>
      </pivotArea>
    </format>
    <format dxfId="56">
      <pivotArea dataOnly="0" labelOnly="1" fieldPosition="0">
        <references count="2">
          <reference field="0" count="14">
            <x v="13"/>
            <x v="22"/>
            <x v="23"/>
            <x v="24"/>
            <x v="49"/>
            <x v="57"/>
            <x v="76"/>
            <x v="79"/>
            <x v="116"/>
            <x v="134"/>
            <x v="140"/>
            <x v="141"/>
            <x v="150"/>
            <x v="151"/>
          </reference>
          <reference field="2" count="0" selected="0"/>
        </references>
      </pivotArea>
    </format>
    <format dxfId="55">
      <pivotArea dataOnly="0" labelOnly="1" fieldPosition="0">
        <references count="2">
          <reference field="0" count="8">
            <x v="13"/>
            <x v="16"/>
            <x v="19"/>
            <x v="20"/>
            <x v="125"/>
            <x v="159"/>
            <x v="176"/>
            <x v="177"/>
          </reference>
          <reference field="2" count="0" selected="0"/>
        </references>
      </pivotArea>
    </format>
    <format dxfId="54">
      <pivotArea dataOnly="0" labelOnly="1" fieldPosition="0">
        <references count="2">
          <reference field="0" count="8">
            <x v="13"/>
            <x v="16"/>
            <x v="19"/>
            <x v="20"/>
            <x v="125"/>
            <x v="159"/>
            <x v="176"/>
            <x v="177"/>
          </reference>
          <reference field="2" count="0" selected="0"/>
        </references>
      </pivotArea>
    </format>
    <format dxfId="53">
      <pivotArea dataOnly="0" labelOnly="1" fieldPosition="0">
        <references count="2">
          <reference field="0" count="1">
            <x v="177"/>
          </reference>
          <reference field="2" count="0" selected="0"/>
        </references>
      </pivotArea>
    </format>
    <format dxfId="52">
      <pivotArea field="8" type="button" dataOnly="0" labelOnly="1" outline="0" axis="axisPage" fieldPosition="0"/>
    </format>
    <format dxfId="51">
      <pivotArea field="2" type="button" dataOnly="0" labelOnly="1" outline="0" axis="axisRow" fieldPosition="0"/>
    </format>
    <format dxfId="50">
      <pivotArea dataOnly="0" labelOnly="1" fieldPosition="0">
        <references count="1">
          <reference field="2" count="0"/>
        </references>
      </pivotArea>
    </format>
    <format dxfId="49">
      <pivotArea dataOnly="0" labelOnly="1" fieldPosition="0">
        <references count="2">
          <reference field="0" count="16">
            <x v="13"/>
            <x v="16"/>
            <x v="19"/>
            <x v="20"/>
            <x v="23"/>
            <x v="24"/>
            <x v="29"/>
            <x v="38"/>
            <x v="39"/>
            <x v="48"/>
            <x v="49"/>
            <x v="117"/>
            <x v="125"/>
            <x v="134"/>
            <x v="140"/>
            <x v="159"/>
          </reference>
          <reference field="2" count="0" selected="0"/>
        </references>
      </pivotArea>
    </format>
    <format dxfId="48">
      <pivotArea dataOnly="0" labelOnly="1" fieldPosition="0">
        <references count="2">
          <reference field="0" count="16">
            <x v="13"/>
            <x v="16"/>
            <x v="19"/>
            <x v="20"/>
            <x v="23"/>
            <x v="24"/>
            <x v="29"/>
            <x v="38"/>
            <x v="39"/>
            <x v="48"/>
            <x v="49"/>
            <x v="117"/>
            <x v="125"/>
            <x v="134"/>
            <x v="140"/>
            <x v="159"/>
          </reference>
          <reference field="2" count="0" selected="0"/>
        </references>
      </pivotArea>
    </format>
    <format dxfId="5">
      <pivotArea field="8" type="button" dataOnly="0" labelOnly="1" outline="0" axis="axisPage" fieldPosition="0"/>
    </format>
    <format dxfId="4">
      <pivotArea field="2" type="button" dataOnly="0" labelOnly="1" outline="0" axis="axisRow" fieldPosition="0"/>
    </format>
    <format dxfId="3">
      <pivotArea field="8" type="button" dataOnly="0" labelOnly="1" outline="0" axis="axisPage" fieldPosition="0"/>
    </format>
    <format dxfId="2">
      <pivotArea field="2" type="button" dataOnly="0" labelOnly="1" outline="0" axis="axisRow" fieldPosition="0"/>
    </format>
    <format dxfId="1">
      <pivotArea dataOnly="0" labelOnly="1" fieldPosition="0">
        <references count="1">
          <reference field="2" count="0"/>
        </references>
      </pivotArea>
    </format>
    <format dxfId="0">
      <pivotArea dataOnly="0" labelOnly="1" fieldPosition="0">
        <references count="2">
          <reference field="0" count="3">
            <x v="16"/>
            <x v="125"/>
            <x v="159"/>
          </reference>
          <reference field="2" count="0" selected="0"/>
        </references>
      </pivotArea>
    </format>
  </formats>
  <conditionalFormats count="3">
    <conditionalFormat scope="data" priority="86">
      <pivotAreas count="1">
        <pivotArea outline="0" fieldPosition="0">
          <references count="1">
            <reference field="4294967294" count="1" selected="0">
              <x v="2"/>
            </reference>
          </references>
        </pivotArea>
      </pivotAreas>
    </conditionalFormat>
    <conditionalFormat scope="data" priority="87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  <conditionalFormat scope="data" priority="88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BDD" displayName="TBDD" ref="A19:O172" totalsRowShown="0" headerRowDxfId="123" dataDxfId="121" headerRowBorderDxfId="122" tableBorderDxfId="120" totalsRowBorderDxfId="119">
  <autoFilter ref="A19:O172" xr:uid="{00000000-000C-0000-FFFF-FFFF00000000}"/>
  <sortState xmlns:xlrd2="http://schemas.microsoft.com/office/spreadsheetml/2017/richdata2" ref="A21:O172">
    <sortCondition ref="B20:B172"/>
  </sortState>
  <tableColumns count="15">
    <tableColumn id="1" xr3:uid="{00000000-0010-0000-0000-000001000000}" name="Référence" dataDxfId="118"/>
    <tableColumn id="2" xr3:uid="{00000000-0010-0000-0000-000002000000}" name="Désignation" dataDxfId="117"/>
    <tableColumn id="4" xr3:uid="{00000000-0010-0000-0000-000004000000}" name="Emplacement" dataDxfId="116"/>
    <tableColumn id="5" xr3:uid="{00000000-0010-0000-0000-000005000000}" name="Catégorie" dataDxfId="115"/>
    <tableColumn id="6" xr3:uid="{00000000-0010-0000-0000-000006000000}" name="Portion unitaire" dataDxfId="114"/>
    <tableColumn id="7" xr3:uid="{00000000-0010-0000-0000-000007000000}" name="Stock après dernière distribution" dataDxfId="113"/>
    <tableColumn id="8" xr3:uid="{00000000-0010-0000-0000-000008000000}" name="Ramasse" dataDxfId="112"/>
    <tableColumn id="9" xr3:uid="{00000000-0010-0000-0000-000009000000}" name="Livraison du jour" dataDxfId="111"/>
    <tableColumn id="10" xr3:uid="{00000000-0010-0000-0000-00000A000000}" name="Ajout stock collecte" dataDxfId="110"/>
    <tableColumn id="11" xr3:uid="{00000000-0010-0000-0000-00000B000000}" name="A distribuer" dataDxfId="109">
      <calculatedColumnFormula>IF(TBDD[[#This Row],[Ajout stock collecte]]&gt;TBDD[[#This Row],[En stock]],0,TBDD[[#This Row],[Stock après dernière distribution]]+TBDD[[#This Row],[Ramasse]]+TBDD[[#This Row],[Livraison du jour]]+TBDD[[#This Row],[Ajout stock collecte]])</calculatedColumnFormula>
    </tableColumn>
    <tableColumn id="12" xr3:uid="{00000000-0010-0000-0000-00000C000000}" name="Point par portion" dataDxfId="108">
      <calculatedColumnFormula>IF(L20&gt;0,L20,0)</calculatedColumnFormula>
    </tableColumn>
    <tableColumn id="13" xr3:uid="{00000000-0010-0000-0000-00000D000000}" name="NB POINTS" dataDxfId="107">
      <calculatedColumnFormula>E20*J20</calculatedColumnFormula>
    </tableColumn>
    <tableColumn id="3" xr3:uid="{00000000-0010-0000-0000-000003000000}" name="En stock" dataDxfId="106">
      <calculatedColumnFormula>TBDD[[#This Row],[Ajout]]-TBDD[[#This Row],[Retrait]]</calculatedColumnFormula>
    </tableColumn>
    <tableColumn id="14" xr3:uid="{00000000-0010-0000-0000-00000E000000}" name="Retrait" dataDxfId="105">
      <calculatedColumnFormula>TBDD[[#This Row],[Ajout stock collecte]]</calculatedColumnFormula>
    </tableColumn>
    <tableColumn id="15" xr3:uid="{00000000-0010-0000-0000-00000F000000}" name="Ajout" dataDxfId="104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Catégorie" displayName="T_Catégorie" ref="R1:R9" totalsRowShown="0" headerRowDxfId="103" dataDxfId="101" headerRowBorderDxfId="102" tableBorderDxfId="100" totalsRowBorderDxfId="99">
  <autoFilter ref="R1:R9" xr:uid="{00000000-0009-0000-0100-000001000000}"/>
  <tableColumns count="1">
    <tableColumn id="1" xr3:uid="{00000000-0010-0000-0100-000001000000}" name="Catégorie" dataDxfId="9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Emplacement" displayName="T_Emplacement" ref="S1:S15" totalsRowShown="0" headerRowDxfId="97" dataDxfId="95" headerRowBorderDxfId="96" tableBorderDxfId="94" totalsRowBorderDxfId="93">
  <autoFilter ref="S1:S15" xr:uid="{00000000-0009-0000-0100-000002000000}"/>
  <sortState xmlns:xlrd2="http://schemas.microsoft.com/office/spreadsheetml/2017/richdata2" ref="S2:S15">
    <sortCondition ref="S2:S15"/>
  </sortState>
  <tableColumns count="1">
    <tableColumn id="1" xr3:uid="{00000000-0010-0000-0200-000001000000}" name="Emplacement" dataDxfId="9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S172"/>
  <sheetViews>
    <sheetView showZeros="0" topLeftCell="A17" zoomScale="89" zoomScaleNormal="89" workbookViewId="0">
      <pane ySplit="4" topLeftCell="A21" activePane="bottomLeft" state="frozen"/>
      <selection activeCell="A17" sqref="A17"/>
      <selection pane="bottomLeft" activeCell="H45" sqref="H45"/>
    </sheetView>
  </sheetViews>
  <sheetFormatPr baseColWidth="10" defaultColWidth="11.5546875" defaultRowHeight="14.4" x14ac:dyDescent="0.3"/>
  <cols>
    <col min="1" max="1" width="18.44140625" style="3" customWidth="1"/>
    <col min="2" max="2" width="39.88671875" style="3" bestFit="1" customWidth="1"/>
    <col min="3" max="3" width="16.6640625" style="3" customWidth="1"/>
    <col min="4" max="4" width="17.33203125" style="3" bestFit="1" customWidth="1"/>
    <col min="5" max="5" width="12" style="23" bestFit="1" customWidth="1"/>
    <col min="6" max="6" width="15" style="23" bestFit="1" customWidth="1"/>
    <col min="7" max="7" width="12.44140625" style="23" bestFit="1" customWidth="1"/>
    <col min="8" max="8" width="18.5546875" style="23" bestFit="1" customWidth="1"/>
    <col min="9" max="9" width="14.44140625" style="23" bestFit="1" customWidth="1"/>
    <col min="10" max="10" width="15" style="5" bestFit="1" customWidth="1"/>
    <col min="11" max="11" width="19" style="5" bestFit="1" customWidth="1"/>
    <col min="12" max="12" width="14.109375" style="5" bestFit="1" customWidth="1"/>
    <col min="13" max="13" width="14.88671875" style="23" bestFit="1" customWidth="1"/>
    <col min="14" max="16384" width="11.5546875" style="3"/>
  </cols>
  <sheetData>
    <row r="1" spans="1:19" hidden="1" x14ac:dyDescent="0.3">
      <c r="A1"/>
      <c r="B1"/>
      <c r="C1"/>
      <c r="D1"/>
      <c r="E1" s="12"/>
      <c r="F1" s="12"/>
      <c r="G1" s="12"/>
      <c r="R1" s="24" t="s">
        <v>193</v>
      </c>
      <c r="S1" s="24" t="s">
        <v>1</v>
      </c>
    </row>
    <row r="2" spans="1:19" hidden="1" x14ac:dyDescent="0.3">
      <c r="A2"/>
      <c r="B2"/>
      <c r="C2"/>
      <c r="D2"/>
      <c r="E2" s="12"/>
      <c r="F2" s="12"/>
      <c r="G2" s="12"/>
      <c r="R2" s="25" t="s">
        <v>8</v>
      </c>
      <c r="S2" s="25" t="s">
        <v>223</v>
      </c>
    </row>
    <row r="3" spans="1:19" hidden="1" x14ac:dyDescent="0.3">
      <c r="A3"/>
      <c r="B3"/>
      <c r="C3"/>
      <c r="D3"/>
      <c r="E3" s="12"/>
      <c r="F3" s="12"/>
      <c r="G3" s="12"/>
      <c r="R3" s="25" t="s">
        <v>9</v>
      </c>
      <c r="S3" s="25" t="s">
        <v>220</v>
      </c>
    </row>
    <row r="4" spans="1:19" hidden="1" x14ac:dyDescent="0.3">
      <c r="A4"/>
      <c r="B4"/>
      <c r="C4"/>
      <c r="D4"/>
      <c r="E4" s="12"/>
      <c r="F4" s="12"/>
      <c r="G4" s="12"/>
      <c r="R4" s="25" t="s">
        <v>6</v>
      </c>
      <c r="S4" s="25" t="s">
        <v>224</v>
      </c>
    </row>
    <row r="5" spans="1:19" hidden="1" x14ac:dyDescent="0.3">
      <c r="A5"/>
      <c r="B5"/>
      <c r="C5"/>
      <c r="D5"/>
      <c r="E5" s="12"/>
      <c r="F5" s="12"/>
      <c r="G5" s="12"/>
      <c r="R5" s="25" t="s">
        <v>7</v>
      </c>
      <c r="S5" s="25" t="s">
        <v>225</v>
      </c>
    </row>
    <row r="6" spans="1:19" hidden="1" x14ac:dyDescent="0.3">
      <c r="A6"/>
      <c r="B6"/>
      <c r="C6"/>
      <c r="D6"/>
      <c r="E6" s="12"/>
      <c r="F6" s="12"/>
      <c r="G6" s="12"/>
      <c r="R6" s="25" t="s">
        <v>11</v>
      </c>
      <c r="S6" s="25" t="s">
        <v>227</v>
      </c>
    </row>
    <row r="7" spans="1:19" hidden="1" x14ac:dyDescent="0.3">
      <c r="A7"/>
      <c r="B7"/>
      <c r="C7"/>
      <c r="D7"/>
      <c r="E7" s="12"/>
      <c r="F7" s="12"/>
      <c r="G7" s="12"/>
      <c r="R7" s="25" t="s">
        <v>10</v>
      </c>
      <c r="S7" s="25" t="s">
        <v>228</v>
      </c>
    </row>
    <row r="8" spans="1:19" hidden="1" x14ac:dyDescent="0.3">
      <c r="A8"/>
      <c r="B8"/>
      <c r="C8"/>
      <c r="D8"/>
      <c r="E8" s="12"/>
      <c r="F8" s="12"/>
      <c r="G8" s="12"/>
      <c r="R8" s="25" t="s">
        <v>12</v>
      </c>
      <c r="S8" s="25" t="s">
        <v>229</v>
      </c>
    </row>
    <row r="9" spans="1:19" hidden="1" x14ac:dyDescent="0.3">
      <c r="A9"/>
      <c r="B9"/>
      <c r="C9"/>
      <c r="D9"/>
      <c r="E9" s="12"/>
      <c r="F9" s="12"/>
      <c r="G9" s="12"/>
      <c r="R9" s="26" t="s">
        <v>13</v>
      </c>
      <c r="S9" s="25" t="s">
        <v>221</v>
      </c>
    </row>
    <row r="10" spans="1:19" hidden="1" x14ac:dyDescent="0.3">
      <c r="A10"/>
      <c r="B10"/>
      <c r="C10"/>
      <c r="D10"/>
      <c r="E10" s="12"/>
      <c r="F10" s="12"/>
      <c r="G10" s="12"/>
      <c r="R10"/>
      <c r="S10" s="25" t="s">
        <v>222</v>
      </c>
    </row>
    <row r="11" spans="1:19" hidden="1" x14ac:dyDescent="0.3">
      <c r="A11"/>
      <c r="B11"/>
      <c r="C11"/>
      <c r="D11"/>
      <c r="E11" s="12"/>
      <c r="F11" s="12"/>
      <c r="G11" s="12"/>
      <c r="R11"/>
      <c r="S11" s="25" t="s">
        <v>245</v>
      </c>
    </row>
    <row r="12" spans="1:19" hidden="1" x14ac:dyDescent="0.3">
      <c r="A12"/>
      <c r="B12"/>
      <c r="C12"/>
      <c r="D12"/>
      <c r="E12" s="12"/>
      <c r="F12" s="12"/>
      <c r="G12" s="12"/>
      <c r="R12"/>
      <c r="S12" s="25" t="s">
        <v>332</v>
      </c>
    </row>
    <row r="13" spans="1:19" hidden="1" x14ac:dyDescent="0.3">
      <c r="A13"/>
      <c r="B13"/>
      <c r="C13"/>
      <c r="D13"/>
      <c r="E13" s="12"/>
      <c r="F13" s="12"/>
      <c r="G13" s="12"/>
      <c r="R13"/>
      <c r="S13" s="25" t="s">
        <v>218</v>
      </c>
    </row>
    <row r="14" spans="1:19" hidden="1" x14ac:dyDescent="0.3">
      <c r="A14"/>
      <c r="B14"/>
      <c r="C14"/>
      <c r="D14"/>
      <c r="E14" s="12"/>
      <c r="F14" s="12"/>
      <c r="G14" s="12"/>
      <c r="R14"/>
      <c r="S14" s="25" t="s">
        <v>11</v>
      </c>
    </row>
    <row r="15" spans="1:19" hidden="1" x14ac:dyDescent="0.3">
      <c r="A15"/>
      <c r="B15"/>
      <c r="C15"/>
      <c r="D15"/>
      <c r="E15" s="12"/>
      <c r="F15" s="12"/>
      <c r="G15" s="12"/>
      <c r="R15"/>
      <c r="S15" s="25" t="s">
        <v>211</v>
      </c>
    </row>
    <row r="16" spans="1:19" hidden="1" x14ac:dyDescent="0.3">
      <c r="A16"/>
      <c r="B16"/>
      <c r="C16"/>
      <c r="D16"/>
      <c r="E16" s="12"/>
      <c r="F16" s="12"/>
      <c r="G16" s="12"/>
      <c r="H16" s="12"/>
      <c r="I16" s="12"/>
    </row>
    <row r="17" spans="1:17" ht="21" x14ac:dyDescent="0.3">
      <c r="A17"/>
      <c r="B17"/>
      <c r="C17"/>
      <c r="D17"/>
      <c r="E17" s="36"/>
      <c r="F17" s="36"/>
      <c r="G17" s="36"/>
      <c r="H17" s="36"/>
      <c r="I17" s="36"/>
      <c r="J17" s="36"/>
      <c r="K17" s="36"/>
    </row>
    <row r="18" spans="1:17" ht="15" customHeight="1" x14ac:dyDescent="0.3">
      <c r="A18"/>
      <c r="B18"/>
      <c r="C18"/>
      <c r="D18"/>
      <c r="E18" s="37"/>
      <c r="F18" s="37"/>
      <c r="G18" s="37"/>
      <c r="H18" s="37"/>
      <c r="I18" s="37"/>
      <c r="J18" s="37"/>
      <c r="K18" s="37"/>
      <c r="M18" s="58" t="s">
        <v>257</v>
      </c>
      <c r="N18" s="59"/>
      <c r="O18" s="60"/>
    </row>
    <row r="19" spans="1:17" s="1" customFormat="1" ht="41.4" x14ac:dyDescent="0.3">
      <c r="A19" s="30" t="s">
        <v>199</v>
      </c>
      <c r="B19" s="31" t="s">
        <v>0</v>
      </c>
      <c r="C19" s="31" t="s">
        <v>1</v>
      </c>
      <c r="D19" s="31" t="s">
        <v>193</v>
      </c>
      <c r="E19" s="31" t="s">
        <v>194</v>
      </c>
      <c r="F19" s="31" t="s">
        <v>198</v>
      </c>
      <c r="G19" s="31" t="s">
        <v>195</v>
      </c>
      <c r="H19" s="31" t="s">
        <v>196</v>
      </c>
      <c r="I19" s="31" t="s">
        <v>197</v>
      </c>
      <c r="J19" s="32" t="s">
        <v>2</v>
      </c>
      <c r="K19" s="32" t="s">
        <v>230</v>
      </c>
      <c r="L19" s="46" t="s">
        <v>3</v>
      </c>
      <c r="M19" s="49" t="s">
        <v>346</v>
      </c>
      <c r="N19" s="47" t="s">
        <v>345</v>
      </c>
      <c r="O19" s="47" t="s">
        <v>347</v>
      </c>
      <c r="Q19" s="45"/>
    </row>
    <row r="20" spans="1:17" x14ac:dyDescent="0.3">
      <c r="A20" s="42"/>
      <c r="B20" s="43"/>
      <c r="C20" s="43"/>
      <c r="D20" s="43"/>
      <c r="E20" s="44"/>
      <c r="F20" s="43"/>
      <c r="G20" s="43"/>
      <c r="H20" s="44"/>
      <c r="I20" s="44"/>
      <c r="J2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20" s="40">
        <f t="shared" ref="K20" si="0">IF(L20&gt;0,L20,0)</f>
        <v>0</v>
      </c>
      <c r="L20" s="41">
        <f t="shared" ref="L20" si="1">E20*J20</f>
        <v>0</v>
      </c>
      <c r="M20" s="50">
        <f>TBDD[[#This Row],[Ajout]]-TBDD[[#This Row],[Retrait]]</f>
        <v>0</v>
      </c>
      <c r="N20" s="4">
        <f>TBDD[[#This Row],[Ajout stock collecte]]</f>
        <v>0</v>
      </c>
      <c r="O20" s="4"/>
    </row>
    <row r="21" spans="1:17" s="1" customFormat="1" x14ac:dyDescent="0.3">
      <c r="A21" s="21" t="s">
        <v>4</v>
      </c>
      <c r="B21" s="2" t="s">
        <v>5</v>
      </c>
      <c r="C21" s="2" t="s">
        <v>227</v>
      </c>
      <c r="D21" s="2" t="s">
        <v>6</v>
      </c>
      <c r="E21" s="22">
        <v>1</v>
      </c>
      <c r="F21" s="22"/>
      <c r="G21" s="22"/>
      <c r="H21" s="22"/>
      <c r="I21" s="22"/>
      <c r="J2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21" s="40">
        <f t="shared" ref="K21:K51" si="2">IF(L21&gt;0,L21,0)</f>
        <v>0</v>
      </c>
      <c r="L21" s="41">
        <f t="shared" ref="L21:L51" si="3">E21*J21</f>
        <v>0</v>
      </c>
      <c r="M21" s="51">
        <f>TBDD[[#This Row],[Ajout]]-TBDD[[#This Row],[Retrait]]</f>
        <v>0</v>
      </c>
      <c r="N21" s="48"/>
      <c r="O21" s="48">
        <v>0</v>
      </c>
    </row>
    <row r="22" spans="1:17" x14ac:dyDescent="0.3">
      <c r="A22" s="21" t="s">
        <v>279</v>
      </c>
      <c r="B22" s="2" t="s">
        <v>280</v>
      </c>
      <c r="C22" s="2" t="s">
        <v>220</v>
      </c>
      <c r="D22" s="2" t="s">
        <v>7</v>
      </c>
      <c r="E22" s="22">
        <v>4</v>
      </c>
      <c r="F22" s="22"/>
      <c r="G22" s="22"/>
      <c r="H22" s="22"/>
      <c r="I22" s="22"/>
      <c r="J2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22" s="40">
        <f t="shared" si="2"/>
        <v>0</v>
      </c>
      <c r="L22" s="41">
        <f t="shared" si="3"/>
        <v>0</v>
      </c>
      <c r="M22" s="51">
        <f>TBDD[[#This Row],[Ajout]]-TBDD[[#This Row],[Retrait]]</f>
        <v>0</v>
      </c>
      <c r="N22" s="4"/>
      <c r="O22" s="4">
        <v>0</v>
      </c>
    </row>
    <row r="23" spans="1:17" x14ac:dyDescent="0.3">
      <c r="A23" s="21" t="s">
        <v>14</v>
      </c>
      <c r="B23" s="2" t="s">
        <v>15</v>
      </c>
      <c r="C23" s="2" t="s">
        <v>220</v>
      </c>
      <c r="D23" s="2" t="s">
        <v>7</v>
      </c>
      <c r="E23" s="22">
        <v>6</v>
      </c>
      <c r="F23" s="22"/>
      <c r="G23" s="22"/>
      <c r="H23" s="22"/>
      <c r="I23" s="22"/>
      <c r="J2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23" s="40">
        <f t="shared" si="2"/>
        <v>0</v>
      </c>
      <c r="L23" s="41">
        <f t="shared" si="3"/>
        <v>0</v>
      </c>
      <c r="M23" s="51">
        <f>TBDD[[#This Row],[Ajout]]-TBDD[[#This Row],[Retrait]]</f>
        <v>0</v>
      </c>
      <c r="N23" s="4"/>
      <c r="O23" s="4">
        <v>0</v>
      </c>
    </row>
    <row r="24" spans="1:17" x14ac:dyDescent="0.3">
      <c r="A24" s="21" t="s">
        <v>16</v>
      </c>
      <c r="B24" s="2" t="s">
        <v>17</v>
      </c>
      <c r="C24" s="2" t="s">
        <v>218</v>
      </c>
      <c r="D24" s="2" t="s">
        <v>7</v>
      </c>
      <c r="E24" s="22">
        <v>1.35</v>
      </c>
      <c r="F24" s="22"/>
      <c r="G24" s="22"/>
      <c r="H24" s="22"/>
      <c r="I24" s="22"/>
      <c r="J2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24" s="40">
        <f t="shared" si="2"/>
        <v>0</v>
      </c>
      <c r="L24" s="41">
        <f t="shared" si="3"/>
        <v>0</v>
      </c>
      <c r="M24" s="51">
        <f>TBDD[[#This Row],[Ajout]]-TBDD[[#This Row],[Retrait]]</f>
        <v>0</v>
      </c>
      <c r="N24" s="4"/>
      <c r="O24" s="4">
        <v>0</v>
      </c>
    </row>
    <row r="25" spans="1:17" x14ac:dyDescent="0.3">
      <c r="A25" s="21" t="s">
        <v>273</v>
      </c>
      <c r="B25" s="2" t="s">
        <v>274</v>
      </c>
      <c r="C25" s="2" t="s">
        <v>220</v>
      </c>
      <c r="D25" s="2" t="s">
        <v>7</v>
      </c>
      <c r="E25" s="22">
        <v>1</v>
      </c>
      <c r="F25" s="22"/>
      <c r="G25" s="22"/>
      <c r="H25" s="22"/>
      <c r="I25" s="22"/>
      <c r="J2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25" s="40">
        <f t="shared" si="2"/>
        <v>0</v>
      </c>
      <c r="L25" s="41">
        <f t="shared" si="3"/>
        <v>0</v>
      </c>
      <c r="M25" s="51">
        <f>TBDD[[#This Row],[Ajout]]-TBDD[[#This Row],[Retrait]]</f>
        <v>0</v>
      </c>
      <c r="N25" s="4"/>
      <c r="O25" s="4">
        <v>0</v>
      </c>
    </row>
    <row r="26" spans="1:17" x14ac:dyDescent="0.3">
      <c r="A26" s="21" t="s">
        <v>309</v>
      </c>
      <c r="B26" s="2" t="s">
        <v>310</v>
      </c>
      <c r="C26" s="2" t="s">
        <v>218</v>
      </c>
      <c r="D26" s="2" t="s">
        <v>9</v>
      </c>
      <c r="E26" s="22">
        <v>16</v>
      </c>
      <c r="F26" s="22"/>
      <c r="G26" s="22"/>
      <c r="H26" s="22">
        <v>25</v>
      </c>
      <c r="I26" s="22"/>
      <c r="J26" s="40">
        <f>IF(TBDD[[#This Row],[Ajout stock collecte]]&gt;TBDD[[#This Row],[En stock]],0,TBDD[[#This Row],[Stock après dernière distribution]]+TBDD[[#This Row],[Ramasse]]+TBDD[[#This Row],[Livraison du jour]]+TBDD[[#This Row],[Ajout stock collecte]])</f>
        <v>25</v>
      </c>
      <c r="K26" s="40">
        <f t="shared" si="2"/>
        <v>400</v>
      </c>
      <c r="L26" s="41">
        <f t="shared" si="3"/>
        <v>400</v>
      </c>
      <c r="M26" s="51">
        <f>TBDD[[#This Row],[Ajout]]-TBDD[[#This Row],[Retrait]]</f>
        <v>0</v>
      </c>
      <c r="N26" s="4"/>
      <c r="O26" s="4">
        <v>0</v>
      </c>
    </row>
    <row r="27" spans="1:17" x14ac:dyDescent="0.3">
      <c r="A27" s="21" t="s">
        <v>183</v>
      </c>
      <c r="B27" s="2" t="s">
        <v>184</v>
      </c>
      <c r="C27" s="2" t="s">
        <v>220</v>
      </c>
      <c r="D27" s="2" t="s">
        <v>7</v>
      </c>
      <c r="E27" s="22">
        <v>2</v>
      </c>
      <c r="F27" s="22"/>
      <c r="G27" s="22"/>
      <c r="H27" s="22"/>
      <c r="I27" s="22"/>
      <c r="J2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27" s="40">
        <f t="shared" si="2"/>
        <v>0</v>
      </c>
      <c r="L27" s="41">
        <f t="shared" si="3"/>
        <v>0</v>
      </c>
      <c r="M27" s="51">
        <f>TBDD[[#This Row],[Ajout]]-TBDD[[#This Row],[Retrait]]</f>
        <v>0</v>
      </c>
      <c r="N27" s="4"/>
      <c r="O27" s="4">
        <v>0</v>
      </c>
    </row>
    <row r="28" spans="1:17" x14ac:dyDescent="0.3">
      <c r="A28" s="21" t="s">
        <v>18</v>
      </c>
      <c r="B28" s="2" t="s">
        <v>311</v>
      </c>
      <c r="C28" s="2" t="s">
        <v>220</v>
      </c>
      <c r="D28" s="2" t="s">
        <v>7</v>
      </c>
      <c r="E28" s="22">
        <v>1</v>
      </c>
      <c r="F28" s="22"/>
      <c r="G28" s="22"/>
      <c r="H28" s="22"/>
      <c r="I28" s="22"/>
      <c r="J2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28" s="40">
        <f t="shared" si="2"/>
        <v>0</v>
      </c>
      <c r="L28" s="41">
        <f t="shared" si="3"/>
        <v>0</v>
      </c>
      <c r="M28" s="51">
        <f>TBDD[[#This Row],[Ajout]]-TBDD[[#This Row],[Retrait]]</f>
        <v>0</v>
      </c>
      <c r="N28" s="4"/>
      <c r="O28" s="4">
        <v>0</v>
      </c>
    </row>
    <row r="29" spans="1:17" x14ac:dyDescent="0.3">
      <c r="A29" s="21" t="s">
        <v>327</v>
      </c>
      <c r="B29" s="2" t="s">
        <v>328</v>
      </c>
      <c r="C29" s="2" t="s">
        <v>220</v>
      </c>
      <c r="D29" s="2" t="s">
        <v>6</v>
      </c>
      <c r="E29" s="22">
        <v>1</v>
      </c>
      <c r="F29" s="22"/>
      <c r="G29" s="22"/>
      <c r="H29" s="22"/>
      <c r="I29" s="22"/>
      <c r="J2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29" s="40">
        <f t="shared" si="2"/>
        <v>0</v>
      </c>
      <c r="L29" s="41">
        <f t="shared" si="3"/>
        <v>0</v>
      </c>
      <c r="M29" s="51">
        <f>TBDD[[#This Row],[Ajout]]-TBDD[[#This Row],[Retrait]]</f>
        <v>0</v>
      </c>
      <c r="N29" s="4"/>
      <c r="O29" s="4">
        <v>0</v>
      </c>
    </row>
    <row r="30" spans="1:17" x14ac:dyDescent="0.3">
      <c r="A30" s="21" t="s">
        <v>283</v>
      </c>
      <c r="B30" s="2" t="s">
        <v>284</v>
      </c>
      <c r="C30" s="2" t="s">
        <v>223</v>
      </c>
      <c r="D30" s="2" t="s">
        <v>6</v>
      </c>
      <c r="E30" s="22">
        <v>1</v>
      </c>
      <c r="F30" s="22"/>
      <c r="G30" s="22"/>
      <c r="H30" s="22"/>
      <c r="I30" s="22"/>
      <c r="J3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30" s="40">
        <f t="shared" si="2"/>
        <v>0</v>
      </c>
      <c r="L30" s="41">
        <f t="shared" si="3"/>
        <v>0</v>
      </c>
      <c r="M30" s="51">
        <f>TBDD[[#This Row],[Ajout]]-TBDD[[#This Row],[Retrait]]</f>
        <v>0</v>
      </c>
      <c r="N30" s="4"/>
      <c r="O30" s="4">
        <v>0</v>
      </c>
    </row>
    <row r="31" spans="1:17" x14ac:dyDescent="0.3">
      <c r="A31" s="21" t="s">
        <v>270</v>
      </c>
      <c r="B31" s="2" t="s">
        <v>312</v>
      </c>
      <c r="C31" s="2" t="s">
        <v>227</v>
      </c>
      <c r="D31" s="2" t="s">
        <v>13</v>
      </c>
      <c r="E31" s="22">
        <v>0.33</v>
      </c>
      <c r="F31" s="22"/>
      <c r="G31" s="22"/>
      <c r="H31" s="22"/>
      <c r="I31" s="22"/>
      <c r="J3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31" s="40">
        <f t="shared" si="2"/>
        <v>0</v>
      </c>
      <c r="L31" s="41">
        <f t="shared" si="3"/>
        <v>0</v>
      </c>
      <c r="M31" s="51">
        <f>TBDD[[#This Row],[Ajout]]-TBDD[[#This Row],[Retrait]]</f>
        <v>0</v>
      </c>
      <c r="N31" s="4"/>
      <c r="O31" s="4">
        <v>0</v>
      </c>
    </row>
    <row r="32" spans="1:17" x14ac:dyDescent="0.3">
      <c r="A32" s="21" t="s">
        <v>19</v>
      </c>
      <c r="B32" s="2" t="s">
        <v>313</v>
      </c>
      <c r="C32" s="2" t="s">
        <v>220</v>
      </c>
      <c r="D32" s="2" t="s">
        <v>6</v>
      </c>
      <c r="E32" s="22">
        <v>1</v>
      </c>
      <c r="F32" s="22"/>
      <c r="G32" s="22"/>
      <c r="H32" s="22"/>
      <c r="I32" s="22"/>
      <c r="J3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32" s="40">
        <f t="shared" si="2"/>
        <v>0</v>
      </c>
      <c r="L32" s="41">
        <f t="shared" si="3"/>
        <v>0</v>
      </c>
      <c r="M32" s="51">
        <f>TBDD[[#This Row],[Ajout]]-TBDD[[#This Row],[Retrait]]</f>
        <v>0</v>
      </c>
      <c r="N32" s="4"/>
      <c r="O32" s="4">
        <v>0</v>
      </c>
    </row>
    <row r="33" spans="1:15" x14ac:dyDescent="0.3">
      <c r="A33" s="21" t="s">
        <v>173</v>
      </c>
      <c r="B33" s="2" t="s">
        <v>314</v>
      </c>
      <c r="C33" s="2" t="s">
        <v>220</v>
      </c>
      <c r="D33" s="2" t="s">
        <v>6</v>
      </c>
      <c r="E33" s="22">
        <v>1</v>
      </c>
      <c r="F33" s="22"/>
      <c r="G33" s="22"/>
      <c r="H33" s="22"/>
      <c r="I33" s="22"/>
      <c r="J3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33" s="40">
        <f t="shared" si="2"/>
        <v>0</v>
      </c>
      <c r="L33" s="41">
        <f t="shared" si="3"/>
        <v>0</v>
      </c>
      <c r="M33" s="51">
        <f>TBDD[[#This Row],[Ajout]]-TBDD[[#This Row],[Retrait]]</f>
        <v>0</v>
      </c>
      <c r="N33" s="4"/>
      <c r="O33" s="4">
        <v>0</v>
      </c>
    </row>
    <row r="34" spans="1:15" x14ac:dyDescent="0.3">
      <c r="A34" s="21" t="s">
        <v>20</v>
      </c>
      <c r="B34" s="2" t="s">
        <v>21</v>
      </c>
      <c r="C34" s="2" t="s">
        <v>220</v>
      </c>
      <c r="D34" s="2" t="s">
        <v>7</v>
      </c>
      <c r="E34" s="22">
        <v>4</v>
      </c>
      <c r="F34" s="22"/>
      <c r="G34" s="22"/>
      <c r="H34" s="22"/>
      <c r="I34" s="22"/>
      <c r="J3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34" s="40">
        <f t="shared" si="2"/>
        <v>0</v>
      </c>
      <c r="L34" s="41">
        <f t="shared" si="3"/>
        <v>0</v>
      </c>
      <c r="M34" s="51">
        <f>TBDD[[#This Row],[Ajout]]-TBDD[[#This Row],[Retrait]]</f>
        <v>0</v>
      </c>
      <c r="N34" s="4"/>
      <c r="O34" s="4">
        <v>0</v>
      </c>
    </row>
    <row r="35" spans="1:15" x14ac:dyDescent="0.3">
      <c r="A35" s="21" t="s">
        <v>22</v>
      </c>
      <c r="B35" s="2" t="s">
        <v>23</v>
      </c>
      <c r="C35" s="2" t="s">
        <v>220</v>
      </c>
      <c r="D35" s="2" t="s">
        <v>6</v>
      </c>
      <c r="E35" s="22">
        <v>1</v>
      </c>
      <c r="F35" s="22"/>
      <c r="G35" s="22"/>
      <c r="H35" s="22"/>
      <c r="I35" s="22"/>
      <c r="J3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35" s="40">
        <f t="shared" si="2"/>
        <v>0</v>
      </c>
      <c r="L35" s="41">
        <f t="shared" si="3"/>
        <v>0</v>
      </c>
      <c r="M35" s="51">
        <f>TBDD[[#This Row],[Ajout]]-TBDD[[#This Row],[Retrait]]</f>
        <v>0</v>
      </c>
      <c r="N35" s="4"/>
      <c r="O35" s="4">
        <v>0</v>
      </c>
    </row>
    <row r="36" spans="1:15" x14ac:dyDescent="0.3">
      <c r="A36" s="21" t="s">
        <v>24</v>
      </c>
      <c r="B36" s="2" t="s">
        <v>25</v>
      </c>
      <c r="C36" s="2" t="s">
        <v>220</v>
      </c>
      <c r="D36" s="2" t="s">
        <v>6</v>
      </c>
      <c r="E36" s="22">
        <v>1</v>
      </c>
      <c r="F36" s="22"/>
      <c r="G36" s="22"/>
      <c r="H36" s="22"/>
      <c r="I36" s="22"/>
      <c r="J3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36" s="40">
        <f t="shared" si="2"/>
        <v>0</v>
      </c>
      <c r="L36" s="41">
        <f t="shared" si="3"/>
        <v>0</v>
      </c>
      <c r="M36" s="51">
        <f>TBDD[[#This Row],[Ajout]]-TBDD[[#This Row],[Retrait]]</f>
        <v>0</v>
      </c>
      <c r="N36" s="4"/>
      <c r="O36" s="4">
        <v>0</v>
      </c>
    </row>
    <row r="37" spans="1:15" x14ac:dyDescent="0.3">
      <c r="A37" s="21" t="s">
        <v>296</v>
      </c>
      <c r="B37" s="2" t="s">
        <v>297</v>
      </c>
      <c r="C37" s="2" t="s">
        <v>220</v>
      </c>
      <c r="D37" s="2" t="s">
        <v>7</v>
      </c>
      <c r="E37" s="22">
        <v>4</v>
      </c>
      <c r="F37" s="22"/>
      <c r="G37" s="22"/>
      <c r="H37" s="22"/>
      <c r="I37" s="22"/>
      <c r="J3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37" s="40">
        <f t="shared" si="2"/>
        <v>0</v>
      </c>
      <c r="L37" s="41">
        <f t="shared" si="3"/>
        <v>0</v>
      </c>
      <c r="M37" s="51">
        <f>TBDD[[#This Row],[Ajout]]-TBDD[[#This Row],[Retrait]]</f>
        <v>0</v>
      </c>
      <c r="N37" s="4"/>
      <c r="O37" s="4">
        <v>0</v>
      </c>
    </row>
    <row r="38" spans="1:15" x14ac:dyDescent="0.3">
      <c r="A38" s="21" t="s">
        <v>241</v>
      </c>
      <c r="B38" s="2" t="s">
        <v>242</v>
      </c>
      <c r="C38" s="2" t="s">
        <v>218</v>
      </c>
      <c r="D38" s="2" t="s">
        <v>9</v>
      </c>
      <c r="E38" s="22">
        <v>2</v>
      </c>
      <c r="F38" s="22"/>
      <c r="G38" s="22"/>
      <c r="H38" s="22">
        <v>525</v>
      </c>
      <c r="I38" s="22"/>
      <c r="J38" s="40">
        <f>IF(TBDD[[#This Row],[Ajout stock collecte]]&gt;TBDD[[#This Row],[En stock]],0,TBDD[[#This Row],[Stock après dernière distribution]]+TBDD[[#This Row],[Ramasse]]+TBDD[[#This Row],[Livraison du jour]]+TBDD[[#This Row],[Ajout stock collecte]])</f>
        <v>525</v>
      </c>
      <c r="K38" s="40">
        <f t="shared" si="2"/>
        <v>1050</v>
      </c>
      <c r="L38" s="41">
        <f t="shared" si="3"/>
        <v>1050</v>
      </c>
      <c r="M38" s="51">
        <f>TBDD[[#This Row],[Ajout]]-TBDD[[#This Row],[Retrait]]</f>
        <v>0</v>
      </c>
      <c r="N38" s="4"/>
      <c r="O38" s="4">
        <v>0</v>
      </c>
    </row>
    <row r="39" spans="1:15" x14ac:dyDescent="0.3">
      <c r="A39" s="21" t="s">
        <v>26</v>
      </c>
      <c r="B39" s="2" t="s">
        <v>27</v>
      </c>
      <c r="C39" s="2" t="s">
        <v>229</v>
      </c>
      <c r="D39" s="2" t="s">
        <v>13</v>
      </c>
      <c r="E39" s="22" t="s">
        <v>233</v>
      </c>
      <c r="F39" s="22"/>
      <c r="G39" s="22"/>
      <c r="H39" s="22"/>
      <c r="I39" s="22"/>
      <c r="J3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39" s="40">
        <f t="shared" si="2"/>
        <v>0</v>
      </c>
      <c r="L39" s="41">
        <f t="shared" si="3"/>
        <v>0</v>
      </c>
      <c r="M39" s="51">
        <f>TBDD[[#This Row],[Ajout]]-TBDD[[#This Row],[Retrait]]</f>
        <v>0</v>
      </c>
      <c r="N39" s="4"/>
      <c r="O39" s="4">
        <v>0</v>
      </c>
    </row>
    <row r="40" spans="1:15" x14ac:dyDescent="0.3">
      <c r="A40" s="21" t="s">
        <v>28</v>
      </c>
      <c r="B40" s="2" t="s">
        <v>29</v>
      </c>
      <c r="C40" s="2" t="s">
        <v>221</v>
      </c>
      <c r="D40" s="2" t="s">
        <v>10</v>
      </c>
      <c r="E40" s="22">
        <v>1</v>
      </c>
      <c r="F40" s="22"/>
      <c r="G40" s="22"/>
      <c r="H40" s="22"/>
      <c r="I40" s="22"/>
      <c r="J4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40" s="40">
        <f t="shared" si="2"/>
        <v>0</v>
      </c>
      <c r="L40" s="41">
        <f t="shared" si="3"/>
        <v>0</v>
      </c>
      <c r="M40" s="51">
        <f>TBDD[[#This Row],[Ajout]]-TBDD[[#This Row],[Retrait]]</f>
        <v>0</v>
      </c>
      <c r="N40" s="4"/>
      <c r="O40" s="4">
        <v>0</v>
      </c>
    </row>
    <row r="41" spans="1:15" x14ac:dyDescent="0.3">
      <c r="A41" s="21" t="s">
        <v>30</v>
      </c>
      <c r="B41" s="2" t="s">
        <v>201</v>
      </c>
      <c r="C41" s="2" t="s">
        <v>218</v>
      </c>
      <c r="D41" s="2" t="s">
        <v>9</v>
      </c>
      <c r="E41" s="22">
        <v>0.5</v>
      </c>
      <c r="F41" s="22"/>
      <c r="G41" s="22"/>
      <c r="H41" s="22"/>
      <c r="I41" s="22"/>
      <c r="J4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41" s="40">
        <f t="shared" si="2"/>
        <v>0</v>
      </c>
      <c r="L41" s="41">
        <f t="shared" si="3"/>
        <v>0</v>
      </c>
      <c r="M41" s="51">
        <f>TBDD[[#This Row],[Ajout]]-TBDD[[#This Row],[Retrait]]</f>
        <v>0</v>
      </c>
      <c r="N41" s="4"/>
      <c r="O41" s="4">
        <v>0</v>
      </c>
    </row>
    <row r="42" spans="1:15" x14ac:dyDescent="0.3">
      <c r="A42" s="21" t="s">
        <v>31</v>
      </c>
      <c r="B42" s="2" t="s">
        <v>32</v>
      </c>
      <c r="C42" s="2" t="s">
        <v>223</v>
      </c>
      <c r="D42" s="2" t="s">
        <v>12</v>
      </c>
      <c r="E42" s="22">
        <v>2</v>
      </c>
      <c r="F42" s="22"/>
      <c r="G42" s="22"/>
      <c r="H42" s="22"/>
      <c r="I42" s="22"/>
      <c r="J4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42" s="40">
        <f t="shared" si="2"/>
        <v>0</v>
      </c>
      <c r="L42" s="41">
        <f t="shared" si="3"/>
        <v>0</v>
      </c>
      <c r="M42" s="51">
        <f>TBDD[[#This Row],[Ajout]]-TBDD[[#This Row],[Retrait]]</f>
        <v>0</v>
      </c>
      <c r="N42" s="4"/>
      <c r="O42" s="4">
        <v>0</v>
      </c>
    </row>
    <row r="43" spans="1:15" x14ac:dyDescent="0.3">
      <c r="A43" s="52" t="s">
        <v>33</v>
      </c>
      <c r="B43" s="2" t="s">
        <v>34</v>
      </c>
      <c r="C43" s="2" t="s">
        <v>222</v>
      </c>
      <c r="D43" s="2" t="s">
        <v>6</v>
      </c>
      <c r="E43" s="22">
        <v>1</v>
      </c>
      <c r="F43" s="22"/>
      <c r="G43" s="22"/>
      <c r="H43" s="22"/>
      <c r="I43" s="22"/>
      <c r="J4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43" s="40">
        <f t="shared" si="2"/>
        <v>0</v>
      </c>
      <c r="L43" s="41">
        <f t="shared" si="3"/>
        <v>0</v>
      </c>
      <c r="M43" s="51">
        <f>TBDD[[#This Row],[Ajout]]-TBDD[[#This Row],[Retrait]]</f>
        <v>0</v>
      </c>
      <c r="N43" s="4"/>
      <c r="O43" s="4">
        <v>0</v>
      </c>
    </row>
    <row r="44" spans="1:15" x14ac:dyDescent="0.3">
      <c r="A44" s="52" t="s">
        <v>182</v>
      </c>
      <c r="B44" s="2" t="s">
        <v>203</v>
      </c>
      <c r="C44" s="2" t="s">
        <v>224</v>
      </c>
      <c r="D44" s="2" t="s">
        <v>9</v>
      </c>
      <c r="E44" s="22">
        <v>1</v>
      </c>
      <c r="F44" s="22"/>
      <c r="G44" s="22"/>
      <c r="H44" s="22">
        <v>48</v>
      </c>
      <c r="I44" s="22"/>
      <c r="J44" s="40">
        <f>IF(TBDD[[#This Row],[Ajout stock collecte]]&gt;TBDD[[#This Row],[En stock]],0,TBDD[[#This Row],[Stock après dernière distribution]]+TBDD[[#This Row],[Ramasse]]+TBDD[[#This Row],[Livraison du jour]]+TBDD[[#This Row],[Ajout stock collecte]])</f>
        <v>48</v>
      </c>
      <c r="K44" s="40">
        <f t="shared" si="2"/>
        <v>48</v>
      </c>
      <c r="L44" s="41">
        <f t="shared" si="3"/>
        <v>48</v>
      </c>
      <c r="M44" s="51">
        <f>TBDD[[#This Row],[Ajout]]-TBDD[[#This Row],[Retrait]]</f>
        <v>0</v>
      </c>
      <c r="N44" s="4"/>
      <c r="O44" s="4">
        <v>0</v>
      </c>
    </row>
    <row r="45" spans="1:15" x14ac:dyDescent="0.3">
      <c r="A45" s="52" t="s">
        <v>187</v>
      </c>
      <c r="B45" s="2" t="s">
        <v>188</v>
      </c>
      <c r="C45" s="2" t="s">
        <v>225</v>
      </c>
      <c r="D45" s="2" t="s">
        <v>6</v>
      </c>
      <c r="E45" s="22">
        <v>1</v>
      </c>
      <c r="F45" s="22"/>
      <c r="G45" s="22"/>
      <c r="H45" s="22"/>
      <c r="I45" s="22"/>
      <c r="J4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45" s="40">
        <f t="shared" si="2"/>
        <v>0</v>
      </c>
      <c r="L45" s="41">
        <f t="shared" si="3"/>
        <v>0</v>
      </c>
      <c r="M45" s="51">
        <f>TBDD[[#This Row],[Ajout]]-TBDD[[#This Row],[Retrait]]</f>
        <v>0</v>
      </c>
      <c r="N45" s="4"/>
      <c r="O45" s="4">
        <v>0</v>
      </c>
    </row>
    <row r="46" spans="1:15" x14ac:dyDescent="0.3">
      <c r="A46" s="52" t="s">
        <v>41</v>
      </c>
      <c r="B46" s="2" t="s">
        <v>42</v>
      </c>
      <c r="C46" s="2" t="s">
        <v>225</v>
      </c>
      <c r="D46" s="2" t="s">
        <v>7</v>
      </c>
      <c r="E46" s="22">
        <v>3</v>
      </c>
      <c r="F46" s="22"/>
      <c r="G46" s="22"/>
      <c r="H46" s="22"/>
      <c r="I46" s="22"/>
      <c r="J4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46" s="40">
        <f t="shared" si="2"/>
        <v>0</v>
      </c>
      <c r="L46" s="41">
        <f t="shared" si="3"/>
        <v>0</v>
      </c>
      <c r="M46" s="51">
        <f>TBDD[[#This Row],[Ajout]]-TBDD[[#This Row],[Retrait]]</f>
        <v>0</v>
      </c>
      <c r="N46" s="4"/>
      <c r="O46" s="4">
        <v>0</v>
      </c>
    </row>
    <row r="47" spans="1:15" x14ac:dyDescent="0.3">
      <c r="A47" s="52" t="s">
        <v>239</v>
      </c>
      <c r="B47" s="2" t="s">
        <v>240</v>
      </c>
      <c r="C47" s="2" t="s">
        <v>221</v>
      </c>
      <c r="D47" s="2" t="s">
        <v>10</v>
      </c>
      <c r="E47" s="22">
        <v>6</v>
      </c>
      <c r="F47" s="22"/>
      <c r="G47" s="22"/>
      <c r="H47" s="22"/>
      <c r="I47" s="22"/>
      <c r="J4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47" s="40">
        <f t="shared" si="2"/>
        <v>0</v>
      </c>
      <c r="L47" s="41">
        <f t="shared" si="3"/>
        <v>0</v>
      </c>
      <c r="M47" s="51">
        <f>TBDD[[#This Row],[Ajout]]-TBDD[[#This Row],[Retrait]]</f>
        <v>0</v>
      </c>
      <c r="N47" s="4"/>
      <c r="O47" s="4">
        <v>0</v>
      </c>
    </row>
    <row r="48" spans="1:15" x14ac:dyDescent="0.3">
      <c r="A48" s="52" t="s">
        <v>302</v>
      </c>
      <c r="B48" s="2" t="s">
        <v>303</v>
      </c>
      <c r="C48" s="2" t="s">
        <v>228</v>
      </c>
      <c r="D48" s="2" t="s">
        <v>13</v>
      </c>
      <c r="E48" s="22">
        <v>1.5</v>
      </c>
      <c r="F48" s="22"/>
      <c r="G48" s="22"/>
      <c r="H48" s="22"/>
      <c r="I48" s="22"/>
      <c r="J4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48" s="40">
        <f t="shared" si="2"/>
        <v>0</v>
      </c>
      <c r="L48" s="41">
        <f t="shared" si="3"/>
        <v>0</v>
      </c>
      <c r="M48" s="51">
        <f>TBDD[[#This Row],[Ajout]]-TBDD[[#This Row],[Retrait]]</f>
        <v>0</v>
      </c>
      <c r="N48" s="4"/>
      <c r="O48" s="4">
        <v>0</v>
      </c>
    </row>
    <row r="49" spans="1:15" x14ac:dyDescent="0.3">
      <c r="A49" s="52" t="s">
        <v>35</v>
      </c>
      <c r="B49" s="2" t="s">
        <v>36</v>
      </c>
      <c r="C49" s="2" t="s">
        <v>224</v>
      </c>
      <c r="D49" s="2" t="s">
        <v>9</v>
      </c>
      <c r="E49" s="22">
        <v>1</v>
      </c>
      <c r="F49" s="22"/>
      <c r="G49" s="22"/>
      <c r="H49" s="22"/>
      <c r="I49" s="22"/>
      <c r="J4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49" s="40">
        <f t="shared" si="2"/>
        <v>0</v>
      </c>
      <c r="L49" s="41">
        <f t="shared" si="3"/>
        <v>0</v>
      </c>
      <c r="M49" s="51">
        <f>TBDD[[#This Row],[Ajout]]-TBDD[[#This Row],[Retrait]]</f>
        <v>0</v>
      </c>
      <c r="N49" s="4"/>
      <c r="O49" s="4">
        <v>0</v>
      </c>
    </row>
    <row r="50" spans="1:15" x14ac:dyDescent="0.3">
      <c r="A50" s="52" t="s">
        <v>348</v>
      </c>
      <c r="B50" s="2" t="s">
        <v>37</v>
      </c>
      <c r="C50" s="2" t="s">
        <v>224</v>
      </c>
      <c r="D50" s="2" t="s">
        <v>9</v>
      </c>
      <c r="E50" s="22">
        <v>2</v>
      </c>
      <c r="F50" s="22"/>
      <c r="G50" s="22"/>
      <c r="H50" s="22"/>
      <c r="I50" s="22"/>
      <c r="J5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50" s="40">
        <f t="shared" si="2"/>
        <v>0</v>
      </c>
      <c r="L50" s="41">
        <f t="shared" si="3"/>
        <v>0</v>
      </c>
      <c r="M50" s="51">
        <f>TBDD[[#This Row],[Ajout]]-TBDD[[#This Row],[Retrait]]</f>
        <v>0</v>
      </c>
      <c r="N50" s="4"/>
      <c r="O50" s="4">
        <v>0</v>
      </c>
    </row>
    <row r="51" spans="1:15" x14ac:dyDescent="0.3">
      <c r="A51" s="52" t="s">
        <v>349</v>
      </c>
      <c r="B51" s="2" t="s">
        <v>38</v>
      </c>
      <c r="C51" s="2" t="s">
        <v>211</v>
      </c>
      <c r="D51" s="2" t="s">
        <v>8</v>
      </c>
      <c r="E51" s="22">
        <v>1</v>
      </c>
      <c r="F51" s="22"/>
      <c r="G51" s="22"/>
      <c r="H51" s="22"/>
      <c r="I51" s="22"/>
      <c r="J5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51" s="40">
        <f t="shared" si="2"/>
        <v>0</v>
      </c>
      <c r="L51" s="41">
        <f t="shared" si="3"/>
        <v>0</v>
      </c>
      <c r="M51" s="51">
        <f>TBDD[[#This Row],[Ajout]]-TBDD[[#This Row],[Retrait]]</f>
        <v>0</v>
      </c>
      <c r="N51" s="4"/>
      <c r="O51" s="4">
        <v>0</v>
      </c>
    </row>
    <row r="52" spans="1:15" x14ac:dyDescent="0.3">
      <c r="A52" s="52" t="s">
        <v>45</v>
      </c>
      <c r="B52" s="2" t="s">
        <v>202</v>
      </c>
      <c r="C52" s="2" t="s">
        <v>224</v>
      </c>
      <c r="D52" s="2" t="s">
        <v>9</v>
      </c>
      <c r="E52" s="22">
        <v>2</v>
      </c>
      <c r="F52" s="22"/>
      <c r="G52" s="22"/>
      <c r="H52" s="22"/>
      <c r="I52" s="22"/>
      <c r="J5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52" s="40">
        <f t="shared" ref="K52:K83" si="4">IF(L52&gt;0,L52,0)</f>
        <v>0</v>
      </c>
      <c r="L52" s="41">
        <f t="shared" ref="L52:L83" si="5">E52*J52</f>
        <v>0</v>
      </c>
      <c r="M52" s="51">
        <f>TBDD[[#This Row],[Ajout]]-TBDD[[#This Row],[Retrait]]</f>
        <v>0</v>
      </c>
      <c r="N52" s="4"/>
      <c r="O52" s="4">
        <v>0</v>
      </c>
    </row>
    <row r="53" spans="1:15" x14ac:dyDescent="0.3">
      <c r="A53" s="52" t="s">
        <v>350</v>
      </c>
      <c r="B53" s="2" t="s">
        <v>46</v>
      </c>
      <c r="C53" s="2" t="s">
        <v>224</v>
      </c>
      <c r="D53" s="2" t="s">
        <v>9</v>
      </c>
      <c r="E53" s="22">
        <v>4</v>
      </c>
      <c r="F53" s="22"/>
      <c r="G53" s="22"/>
      <c r="H53" s="22"/>
      <c r="I53" s="22"/>
      <c r="J5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53" s="40">
        <f t="shared" si="4"/>
        <v>0</v>
      </c>
      <c r="L53" s="41">
        <f t="shared" si="5"/>
        <v>0</v>
      </c>
      <c r="M53" s="51">
        <f>TBDD[[#This Row],[Ajout]]-TBDD[[#This Row],[Retrait]]</f>
        <v>0</v>
      </c>
      <c r="N53" s="4"/>
      <c r="O53" s="4">
        <v>0</v>
      </c>
    </row>
    <row r="54" spans="1:15" x14ac:dyDescent="0.3">
      <c r="A54" s="52" t="s">
        <v>351</v>
      </c>
      <c r="B54" s="2" t="s">
        <v>40</v>
      </c>
      <c r="C54" s="2" t="s">
        <v>224</v>
      </c>
      <c r="D54" s="2" t="s">
        <v>12</v>
      </c>
      <c r="E54" s="22">
        <v>2</v>
      </c>
      <c r="F54" s="22"/>
      <c r="G54" s="22"/>
      <c r="H54" s="22"/>
      <c r="I54" s="22"/>
      <c r="J5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54" s="40">
        <f t="shared" si="4"/>
        <v>0</v>
      </c>
      <c r="L54" s="41">
        <f t="shared" si="5"/>
        <v>0</v>
      </c>
      <c r="M54" s="51">
        <f>TBDD[[#This Row],[Ajout]]-TBDD[[#This Row],[Retrait]]</f>
        <v>0</v>
      </c>
      <c r="N54" s="4"/>
      <c r="O54" s="4">
        <v>0</v>
      </c>
    </row>
    <row r="55" spans="1:15" x14ac:dyDescent="0.3">
      <c r="A55" s="52" t="s">
        <v>352</v>
      </c>
      <c r="B55" s="2" t="s">
        <v>267</v>
      </c>
      <c r="C55" s="2" t="s">
        <v>224</v>
      </c>
      <c r="D55" s="2" t="s">
        <v>13</v>
      </c>
      <c r="E55" s="22">
        <v>1</v>
      </c>
      <c r="F55" s="22"/>
      <c r="G55" s="22"/>
      <c r="H55" s="22"/>
      <c r="I55" s="22"/>
      <c r="J5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55" s="40">
        <f t="shared" si="4"/>
        <v>0</v>
      </c>
      <c r="L55" s="41">
        <f t="shared" si="5"/>
        <v>0</v>
      </c>
      <c r="M55" s="51">
        <f>TBDD[[#This Row],[Ajout]]-TBDD[[#This Row],[Retrait]]</f>
        <v>23</v>
      </c>
      <c r="N55" s="4"/>
      <c r="O55" s="4">
        <v>23</v>
      </c>
    </row>
    <row r="56" spans="1:15" x14ac:dyDescent="0.3">
      <c r="A56" s="52" t="s">
        <v>44</v>
      </c>
      <c r="B56" s="2" t="s">
        <v>268</v>
      </c>
      <c r="C56" s="2" t="s">
        <v>224</v>
      </c>
      <c r="D56" s="2" t="s">
        <v>9</v>
      </c>
      <c r="E56" s="22">
        <v>4</v>
      </c>
      <c r="F56" s="22"/>
      <c r="G56" s="22"/>
      <c r="H56" s="22"/>
      <c r="I56" s="22"/>
      <c r="J5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56" s="40">
        <f t="shared" si="4"/>
        <v>0</v>
      </c>
      <c r="L56" s="41">
        <f t="shared" si="5"/>
        <v>0</v>
      </c>
      <c r="M56" s="51">
        <f>TBDD[[#This Row],[Ajout]]-TBDD[[#This Row],[Retrait]]</f>
        <v>0</v>
      </c>
      <c r="N56" s="4"/>
      <c r="O56" s="4">
        <v>0</v>
      </c>
    </row>
    <row r="57" spans="1:15" x14ac:dyDescent="0.3">
      <c r="A57" s="52" t="s">
        <v>353</v>
      </c>
      <c r="B57" s="2" t="s">
        <v>329</v>
      </c>
      <c r="C57" s="2" t="s">
        <v>227</v>
      </c>
      <c r="D57" s="2" t="s">
        <v>13</v>
      </c>
      <c r="E57" s="22">
        <v>1</v>
      </c>
      <c r="F57" s="22"/>
      <c r="G57" s="22"/>
      <c r="H57" s="22"/>
      <c r="I57" s="22"/>
      <c r="J5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57" s="40">
        <f t="shared" si="4"/>
        <v>0</v>
      </c>
      <c r="L57" s="41">
        <f t="shared" si="5"/>
        <v>0</v>
      </c>
      <c r="M57" s="51">
        <f>TBDD[[#This Row],[Ajout]]-TBDD[[#This Row],[Retrait]]</f>
        <v>0</v>
      </c>
      <c r="N57" s="4"/>
      <c r="O57" s="4">
        <v>0</v>
      </c>
    </row>
    <row r="58" spans="1:15" x14ac:dyDescent="0.3">
      <c r="A58" s="52" t="s">
        <v>147</v>
      </c>
      <c r="B58" s="2" t="s">
        <v>148</v>
      </c>
      <c r="C58" s="2" t="s">
        <v>225</v>
      </c>
      <c r="D58" s="2" t="s">
        <v>6</v>
      </c>
      <c r="E58" s="22">
        <v>1</v>
      </c>
      <c r="F58" s="22"/>
      <c r="G58" s="22"/>
      <c r="H58" s="22"/>
      <c r="I58" s="22"/>
      <c r="J5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58" s="40">
        <f t="shared" si="4"/>
        <v>0</v>
      </c>
      <c r="L58" s="41">
        <f t="shared" si="5"/>
        <v>0</v>
      </c>
      <c r="M58" s="51">
        <f>TBDD[[#This Row],[Ajout]]-TBDD[[#This Row],[Retrait]]</f>
        <v>0</v>
      </c>
      <c r="N58" s="4"/>
      <c r="O58" s="4">
        <v>0</v>
      </c>
    </row>
    <row r="59" spans="1:15" x14ac:dyDescent="0.3">
      <c r="A59" s="52" t="s">
        <v>354</v>
      </c>
      <c r="B59" s="2" t="s">
        <v>255</v>
      </c>
      <c r="C59" s="2" t="s">
        <v>224</v>
      </c>
      <c r="D59" s="2" t="s">
        <v>13</v>
      </c>
      <c r="E59" s="22">
        <v>1</v>
      </c>
      <c r="F59" s="22"/>
      <c r="G59" s="22"/>
      <c r="H59" s="22"/>
      <c r="I59" s="22"/>
      <c r="J5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59" s="40">
        <f t="shared" si="4"/>
        <v>0</v>
      </c>
      <c r="L59" s="41">
        <f t="shared" si="5"/>
        <v>0</v>
      </c>
      <c r="M59" s="51">
        <f>TBDD[[#This Row],[Ajout]]-TBDD[[#This Row],[Retrait]]</f>
        <v>11</v>
      </c>
      <c r="N59" s="4"/>
      <c r="O59" s="4">
        <v>11</v>
      </c>
    </row>
    <row r="60" spans="1:15" x14ac:dyDescent="0.3">
      <c r="A60" s="52" t="s">
        <v>355</v>
      </c>
      <c r="B60" s="2" t="s">
        <v>43</v>
      </c>
      <c r="C60" s="2" t="s">
        <v>224</v>
      </c>
      <c r="D60" s="2" t="s">
        <v>9</v>
      </c>
      <c r="E60" s="22">
        <v>4</v>
      </c>
      <c r="F60" s="22"/>
      <c r="G60" s="22"/>
      <c r="H60" s="22"/>
      <c r="I60" s="22"/>
      <c r="J6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60" s="40">
        <f t="shared" si="4"/>
        <v>0</v>
      </c>
      <c r="L60" s="41">
        <f t="shared" si="5"/>
        <v>0</v>
      </c>
      <c r="M60" s="51">
        <f>TBDD[[#This Row],[Ajout]]-TBDD[[#This Row],[Retrait]]</f>
        <v>0</v>
      </c>
      <c r="N60" s="4"/>
      <c r="O60" s="4">
        <v>0</v>
      </c>
    </row>
    <row r="61" spans="1:15" x14ac:dyDescent="0.3">
      <c r="A61" s="21" t="s">
        <v>47</v>
      </c>
      <c r="B61" s="2" t="s">
        <v>48</v>
      </c>
      <c r="C61" s="2" t="s">
        <v>223</v>
      </c>
      <c r="D61" s="2" t="s">
        <v>7</v>
      </c>
      <c r="E61" s="22">
        <v>4</v>
      </c>
      <c r="F61" s="22"/>
      <c r="G61" s="22"/>
      <c r="H61" s="22"/>
      <c r="I61" s="22"/>
      <c r="J6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61" s="40">
        <f t="shared" si="4"/>
        <v>0</v>
      </c>
      <c r="L61" s="41">
        <f t="shared" si="5"/>
        <v>0</v>
      </c>
      <c r="M61" s="51">
        <f>TBDD[[#This Row],[Ajout]]-TBDD[[#This Row],[Retrait]]</f>
        <v>0</v>
      </c>
      <c r="N61" s="4"/>
      <c r="O61" s="4">
        <v>0</v>
      </c>
    </row>
    <row r="62" spans="1:15" x14ac:dyDescent="0.3">
      <c r="A62" s="21" t="s">
        <v>49</v>
      </c>
      <c r="B62" s="2" t="s">
        <v>50</v>
      </c>
      <c r="C62" s="2" t="s">
        <v>223</v>
      </c>
      <c r="D62" s="2" t="s">
        <v>7</v>
      </c>
      <c r="E62" s="22">
        <v>6</v>
      </c>
      <c r="F62" s="22"/>
      <c r="G62" s="22"/>
      <c r="H62" s="22"/>
      <c r="I62" s="22"/>
      <c r="J6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62" s="40">
        <f t="shared" si="4"/>
        <v>0</v>
      </c>
      <c r="L62" s="41">
        <f t="shared" si="5"/>
        <v>0</v>
      </c>
      <c r="M62" s="51">
        <f>TBDD[[#This Row],[Ajout]]-TBDD[[#This Row],[Retrait]]</f>
        <v>0</v>
      </c>
      <c r="N62" s="4"/>
      <c r="O62" s="4">
        <v>0</v>
      </c>
    </row>
    <row r="63" spans="1:15" x14ac:dyDescent="0.3">
      <c r="A63" s="21" t="s">
        <v>51</v>
      </c>
      <c r="B63" s="2" t="s">
        <v>52</v>
      </c>
      <c r="C63" s="2" t="s">
        <v>223</v>
      </c>
      <c r="D63" s="2" t="s">
        <v>6</v>
      </c>
      <c r="E63" s="22">
        <v>1</v>
      </c>
      <c r="F63" s="22"/>
      <c r="G63" s="22"/>
      <c r="H63" s="22"/>
      <c r="I63" s="22"/>
      <c r="J6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63" s="40">
        <f t="shared" si="4"/>
        <v>0</v>
      </c>
      <c r="L63" s="41">
        <f t="shared" si="5"/>
        <v>0</v>
      </c>
      <c r="M63" s="51">
        <f>TBDD[[#This Row],[Ajout]]-TBDD[[#This Row],[Retrait]]</f>
        <v>0</v>
      </c>
      <c r="N63" s="4"/>
      <c r="O63" s="4">
        <v>0</v>
      </c>
    </row>
    <row r="64" spans="1:15" x14ac:dyDescent="0.3">
      <c r="A64" s="21" t="s">
        <v>300</v>
      </c>
      <c r="B64" s="2" t="s">
        <v>301</v>
      </c>
      <c r="C64" s="2" t="s">
        <v>223</v>
      </c>
      <c r="D64" s="2" t="s">
        <v>6</v>
      </c>
      <c r="E64" s="22">
        <v>1</v>
      </c>
      <c r="F64" s="22"/>
      <c r="G64" s="22"/>
      <c r="H64" s="22"/>
      <c r="I64" s="22"/>
      <c r="J6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64" s="40">
        <f t="shared" si="4"/>
        <v>0</v>
      </c>
      <c r="L64" s="41">
        <f t="shared" si="5"/>
        <v>0</v>
      </c>
      <c r="M64" s="51">
        <f>TBDD[[#This Row],[Ajout]]-TBDD[[#This Row],[Retrait]]</f>
        <v>0</v>
      </c>
      <c r="N64" s="4"/>
      <c r="O64" s="4">
        <v>0</v>
      </c>
    </row>
    <row r="65" spans="1:15" x14ac:dyDescent="0.3">
      <c r="A65" s="21" t="s">
        <v>176</v>
      </c>
      <c r="B65" s="2" t="s">
        <v>177</v>
      </c>
      <c r="C65" s="2" t="s">
        <v>220</v>
      </c>
      <c r="D65" s="2" t="s">
        <v>6</v>
      </c>
      <c r="E65" s="22">
        <v>1</v>
      </c>
      <c r="F65" s="22"/>
      <c r="G65" s="22"/>
      <c r="H65" s="22"/>
      <c r="I65" s="22"/>
      <c r="J6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65" s="40">
        <f t="shared" si="4"/>
        <v>0</v>
      </c>
      <c r="L65" s="41">
        <f t="shared" si="5"/>
        <v>0</v>
      </c>
      <c r="M65" s="51">
        <f>TBDD[[#This Row],[Ajout]]-TBDD[[#This Row],[Retrait]]</f>
        <v>0</v>
      </c>
      <c r="N65" s="4"/>
      <c r="O65" s="4">
        <v>0</v>
      </c>
    </row>
    <row r="66" spans="1:15" x14ac:dyDescent="0.3">
      <c r="A66" s="21" t="s">
        <v>185</v>
      </c>
      <c r="B66" s="2" t="s">
        <v>186</v>
      </c>
      <c r="C66" s="2" t="s">
        <v>220</v>
      </c>
      <c r="D66" s="2" t="s">
        <v>6</v>
      </c>
      <c r="E66" s="22"/>
      <c r="F66" s="22"/>
      <c r="G66" s="22"/>
      <c r="H66" s="22"/>
      <c r="I66" s="22"/>
      <c r="J6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66" s="40">
        <f t="shared" si="4"/>
        <v>0</v>
      </c>
      <c r="L66" s="41">
        <f t="shared" si="5"/>
        <v>0</v>
      </c>
      <c r="M66" s="51">
        <f>TBDD[[#This Row],[Ajout]]-TBDD[[#This Row],[Retrait]]</f>
        <v>0</v>
      </c>
      <c r="N66" s="4"/>
      <c r="O66" s="4">
        <v>0</v>
      </c>
    </row>
    <row r="67" spans="1:15" x14ac:dyDescent="0.3">
      <c r="A67" s="21" t="s">
        <v>53</v>
      </c>
      <c r="B67" s="2" t="s">
        <v>54</v>
      </c>
      <c r="C67" s="2" t="s">
        <v>220</v>
      </c>
      <c r="D67" s="2" t="s">
        <v>6</v>
      </c>
      <c r="E67" s="22">
        <v>1</v>
      </c>
      <c r="F67" s="22"/>
      <c r="G67" s="22"/>
      <c r="H67" s="22"/>
      <c r="I67" s="22"/>
      <c r="J6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67" s="40">
        <f t="shared" si="4"/>
        <v>0</v>
      </c>
      <c r="L67" s="41">
        <f t="shared" si="5"/>
        <v>0</v>
      </c>
      <c r="M67" s="51">
        <f>TBDD[[#This Row],[Ajout]]-TBDD[[#This Row],[Retrait]]</f>
        <v>0</v>
      </c>
      <c r="N67" s="4"/>
      <c r="O67" s="4">
        <v>0</v>
      </c>
    </row>
    <row r="68" spans="1:15" x14ac:dyDescent="0.3">
      <c r="A68" s="21" t="s">
        <v>294</v>
      </c>
      <c r="B68" s="2" t="s">
        <v>295</v>
      </c>
      <c r="C68" s="2" t="s">
        <v>223</v>
      </c>
      <c r="D68" s="2" t="s">
        <v>12</v>
      </c>
      <c r="E68" s="22">
        <v>1</v>
      </c>
      <c r="F68" s="22"/>
      <c r="G68" s="22"/>
      <c r="H68" s="22"/>
      <c r="I68" s="22"/>
      <c r="J6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68" s="40">
        <f t="shared" si="4"/>
        <v>0</v>
      </c>
      <c r="L68" s="41">
        <f t="shared" si="5"/>
        <v>0</v>
      </c>
      <c r="M68" s="51">
        <f>TBDD[[#This Row],[Ajout]]-TBDD[[#This Row],[Retrait]]</f>
        <v>0</v>
      </c>
      <c r="N68" s="4"/>
      <c r="O68" s="4">
        <v>0</v>
      </c>
    </row>
    <row r="69" spans="1:15" x14ac:dyDescent="0.3">
      <c r="A69" s="21" t="s">
        <v>252</v>
      </c>
      <c r="B69" s="2" t="s">
        <v>55</v>
      </c>
      <c r="C69" s="2" t="s">
        <v>218</v>
      </c>
      <c r="D69" s="2" t="s">
        <v>9</v>
      </c>
      <c r="E69" s="22">
        <v>6</v>
      </c>
      <c r="F69" s="22"/>
      <c r="G69" s="22"/>
      <c r="H69" s="22"/>
      <c r="I69" s="22"/>
      <c r="J6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69" s="40">
        <f t="shared" si="4"/>
        <v>0</v>
      </c>
      <c r="L69" s="41">
        <f t="shared" si="5"/>
        <v>0</v>
      </c>
      <c r="M69" s="51">
        <f>TBDD[[#This Row],[Ajout]]-TBDD[[#This Row],[Retrait]]</f>
        <v>0</v>
      </c>
      <c r="N69" s="4"/>
      <c r="O69" s="4">
        <v>0</v>
      </c>
    </row>
    <row r="70" spans="1:15" x14ac:dyDescent="0.3">
      <c r="A70" s="21" t="s">
        <v>56</v>
      </c>
      <c r="B70" s="2" t="s">
        <v>57</v>
      </c>
      <c r="C70" s="2" t="s">
        <v>218</v>
      </c>
      <c r="D70" s="2" t="s">
        <v>9</v>
      </c>
      <c r="E70" s="22">
        <v>8</v>
      </c>
      <c r="F70" s="22"/>
      <c r="G70" s="22"/>
      <c r="H70" s="22"/>
      <c r="I70" s="22"/>
      <c r="J7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70" s="40">
        <f t="shared" si="4"/>
        <v>0</v>
      </c>
      <c r="L70" s="41">
        <f t="shared" si="5"/>
        <v>0</v>
      </c>
      <c r="M70" s="51">
        <f>TBDD[[#This Row],[Ajout]]-TBDD[[#This Row],[Retrait]]</f>
        <v>0</v>
      </c>
      <c r="N70" s="4"/>
      <c r="O70" s="4">
        <v>0</v>
      </c>
    </row>
    <row r="71" spans="1:15" x14ac:dyDescent="0.3">
      <c r="A71" s="21" t="s">
        <v>58</v>
      </c>
      <c r="B71" s="2" t="s">
        <v>59</v>
      </c>
      <c r="C71" s="2" t="s">
        <v>218</v>
      </c>
      <c r="D71" s="2" t="s">
        <v>7</v>
      </c>
      <c r="E71" s="22">
        <v>0.5</v>
      </c>
      <c r="F71" s="22"/>
      <c r="G71" s="22"/>
      <c r="H71" s="22"/>
      <c r="I71" s="22"/>
      <c r="J7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71" s="40">
        <f t="shared" si="4"/>
        <v>0</v>
      </c>
      <c r="L71" s="41">
        <f t="shared" si="5"/>
        <v>0</v>
      </c>
      <c r="M71" s="51">
        <f>TBDD[[#This Row],[Ajout]]-TBDD[[#This Row],[Retrait]]</f>
        <v>0</v>
      </c>
      <c r="N71" s="4"/>
      <c r="O71" s="4">
        <v>0</v>
      </c>
    </row>
    <row r="72" spans="1:15" x14ac:dyDescent="0.3">
      <c r="A72" s="21" t="s">
        <v>60</v>
      </c>
      <c r="B72" s="2" t="s">
        <v>61</v>
      </c>
      <c r="C72" s="2" t="s">
        <v>220</v>
      </c>
      <c r="D72" s="2" t="s">
        <v>6</v>
      </c>
      <c r="E72" s="22">
        <v>1</v>
      </c>
      <c r="F72" s="22"/>
      <c r="G72" s="22"/>
      <c r="H72" s="22"/>
      <c r="I72" s="22"/>
      <c r="J7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72" s="40">
        <f t="shared" si="4"/>
        <v>0</v>
      </c>
      <c r="L72" s="41">
        <f t="shared" si="5"/>
        <v>0</v>
      </c>
      <c r="M72" s="51">
        <f>TBDD[[#This Row],[Ajout]]-TBDD[[#This Row],[Retrait]]</f>
        <v>0</v>
      </c>
      <c r="N72" s="4"/>
      <c r="O72" s="4">
        <v>0</v>
      </c>
    </row>
    <row r="73" spans="1:15" x14ac:dyDescent="0.3">
      <c r="A73" s="21" t="s">
        <v>275</v>
      </c>
      <c r="B73" s="2" t="s">
        <v>276</v>
      </c>
      <c r="C73" s="2" t="s">
        <v>223</v>
      </c>
      <c r="D73" s="2" t="s">
        <v>9</v>
      </c>
      <c r="E73" s="22">
        <v>8</v>
      </c>
      <c r="F73" s="22"/>
      <c r="G73" s="22"/>
      <c r="H73" s="22"/>
      <c r="I73" s="22"/>
      <c r="J7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73" s="40">
        <f t="shared" si="4"/>
        <v>0</v>
      </c>
      <c r="L73" s="41">
        <f t="shared" si="5"/>
        <v>0</v>
      </c>
      <c r="M73" s="51">
        <f>TBDD[[#This Row],[Ajout]]-TBDD[[#This Row],[Retrait]]</f>
        <v>0</v>
      </c>
      <c r="N73" s="4"/>
      <c r="O73" s="4">
        <v>0</v>
      </c>
    </row>
    <row r="74" spans="1:15" x14ac:dyDescent="0.3">
      <c r="A74" s="21" t="s">
        <v>62</v>
      </c>
      <c r="B74" s="2" t="s">
        <v>63</v>
      </c>
      <c r="C74" s="2" t="s">
        <v>220</v>
      </c>
      <c r="D74" s="2" t="s">
        <v>7</v>
      </c>
      <c r="E74" s="22">
        <v>1</v>
      </c>
      <c r="F74" s="22"/>
      <c r="G74" s="22"/>
      <c r="H74" s="22"/>
      <c r="I74" s="22"/>
      <c r="J7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74" s="40">
        <f t="shared" si="4"/>
        <v>0</v>
      </c>
      <c r="L74" s="41">
        <f t="shared" si="5"/>
        <v>0</v>
      </c>
      <c r="M74" s="51">
        <f>TBDD[[#This Row],[Ajout]]-TBDD[[#This Row],[Retrait]]</f>
        <v>0</v>
      </c>
      <c r="N74" s="4"/>
      <c r="O74" s="4">
        <v>0</v>
      </c>
    </row>
    <row r="75" spans="1:15" x14ac:dyDescent="0.3">
      <c r="A75" s="21" t="s">
        <v>277</v>
      </c>
      <c r="B75" s="2" t="s">
        <v>278</v>
      </c>
      <c r="C75" s="2" t="s">
        <v>220</v>
      </c>
      <c r="D75" s="2" t="s">
        <v>7</v>
      </c>
      <c r="E75" s="22">
        <v>1</v>
      </c>
      <c r="F75" s="22"/>
      <c r="G75" s="22"/>
      <c r="H75" s="22"/>
      <c r="I75" s="22"/>
      <c r="J7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75" s="40">
        <f t="shared" si="4"/>
        <v>0</v>
      </c>
      <c r="L75" s="41">
        <f t="shared" si="5"/>
        <v>0</v>
      </c>
      <c r="M75" s="51">
        <f>TBDD[[#This Row],[Ajout]]-TBDD[[#This Row],[Retrait]]</f>
        <v>0</v>
      </c>
      <c r="N75" s="4"/>
      <c r="O75" s="4">
        <v>0</v>
      </c>
    </row>
    <row r="76" spans="1:15" x14ac:dyDescent="0.3">
      <c r="A76" s="21" t="s">
        <v>64</v>
      </c>
      <c r="B76" s="2" t="s">
        <v>65</v>
      </c>
      <c r="C76" s="2" t="s">
        <v>220</v>
      </c>
      <c r="D76" s="2" t="s">
        <v>6</v>
      </c>
      <c r="E76" s="22">
        <v>1</v>
      </c>
      <c r="F76" s="22"/>
      <c r="G76" s="22"/>
      <c r="H76" s="22"/>
      <c r="I76" s="22"/>
      <c r="J7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76" s="40">
        <f t="shared" si="4"/>
        <v>0</v>
      </c>
      <c r="L76" s="41">
        <f t="shared" si="5"/>
        <v>0</v>
      </c>
      <c r="M76" s="51">
        <f>TBDD[[#This Row],[Ajout]]-TBDD[[#This Row],[Retrait]]</f>
        <v>0</v>
      </c>
      <c r="N76" s="4"/>
      <c r="O76" s="4">
        <v>0</v>
      </c>
    </row>
    <row r="77" spans="1:15" x14ac:dyDescent="0.3">
      <c r="A77" s="21" t="s">
        <v>250</v>
      </c>
      <c r="B77" s="2" t="s">
        <v>251</v>
      </c>
      <c r="C77" s="2" t="s">
        <v>220</v>
      </c>
      <c r="D77" s="2" t="s">
        <v>6</v>
      </c>
      <c r="E77" s="22">
        <v>1</v>
      </c>
      <c r="F77" s="22"/>
      <c r="G77" s="22"/>
      <c r="H77" s="22"/>
      <c r="I77" s="22"/>
      <c r="J7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77" s="40">
        <f t="shared" si="4"/>
        <v>0</v>
      </c>
      <c r="L77" s="41">
        <f t="shared" si="5"/>
        <v>0</v>
      </c>
      <c r="M77" s="51">
        <f>TBDD[[#This Row],[Ajout]]-TBDD[[#This Row],[Retrait]]</f>
        <v>0</v>
      </c>
      <c r="N77" s="4"/>
      <c r="O77" s="4">
        <v>0</v>
      </c>
    </row>
    <row r="78" spans="1:15" x14ac:dyDescent="0.3">
      <c r="A78" s="21" t="s">
        <v>66</v>
      </c>
      <c r="B78" s="2" t="s">
        <v>67</v>
      </c>
      <c r="C78" s="2" t="s">
        <v>220</v>
      </c>
      <c r="D78" s="2" t="s">
        <v>6</v>
      </c>
      <c r="E78" s="22">
        <v>1</v>
      </c>
      <c r="F78" s="22"/>
      <c r="G78" s="22"/>
      <c r="H78" s="22"/>
      <c r="I78" s="22"/>
      <c r="J7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78" s="40">
        <f t="shared" si="4"/>
        <v>0</v>
      </c>
      <c r="L78" s="41">
        <f t="shared" si="5"/>
        <v>0</v>
      </c>
      <c r="M78" s="51">
        <f>TBDD[[#This Row],[Ajout]]-TBDD[[#This Row],[Retrait]]</f>
        <v>0</v>
      </c>
      <c r="N78" s="4"/>
      <c r="O78" s="4">
        <v>0</v>
      </c>
    </row>
    <row r="79" spans="1:15" x14ac:dyDescent="0.3">
      <c r="A79" s="21" t="s">
        <v>306</v>
      </c>
      <c r="B79" s="2" t="s">
        <v>307</v>
      </c>
      <c r="C79" s="2" t="s">
        <v>223</v>
      </c>
      <c r="D79" s="2" t="s">
        <v>13</v>
      </c>
      <c r="E79" s="22">
        <v>2</v>
      </c>
      <c r="F79" s="22"/>
      <c r="G79" s="22"/>
      <c r="H79" s="22"/>
      <c r="I79" s="22"/>
      <c r="J7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79" s="40">
        <f t="shared" si="4"/>
        <v>0</v>
      </c>
      <c r="L79" s="41">
        <f t="shared" si="5"/>
        <v>0</v>
      </c>
      <c r="M79" s="51">
        <f>TBDD[[#This Row],[Ajout]]-TBDD[[#This Row],[Retrait]]</f>
        <v>46</v>
      </c>
      <c r="N79" s="4"/>
      <c r="O79" s="4">
        <v>46</v>
      </c>
    </row>
    <row r="80" spans="1:15" x14ac:dyDescent="0.3">
      <c r="A80" s="21" t="s">
        <v>68</v>
      </c>
      <c r="B80" s="2" t="s">
        <v>232</v>
      </c>
      <c r="C80" s="2" t="s">
        <v>223</v>
      </c>
      <c r="D80" s="2" t="s">
        <v>9</v>
      </c>
      <c r="E80" s="22">
        <v>2</v>
      </c>
      <c r="F80" s="22"/>
      <c r="G80" s="22"/>
      <c r="H80" s="22"/>
      <c r="I80" s="22"/>
      <c r="J8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80" s="40">
        <f t="shared" si="4"/>
        <v>0</v>
      </c>
      <c r="L80" s="41">
        <f t="shared" si="5"/>
        <v>0</v>
      </c>
      <c r="M80" s="51">
        <f>TBDD[[#This Row],[Ajout]]-TBDD[[#This Row],[Retrait]]</f>
        <v>0</v>
      </c>
      <c r="N80" s="4"/>
      <c r="O80" s="4">
        <v>0</v>
      </c>
    </row>
    <row r="81" spans="1:15" x14ac:dyDescent="0.3">
      <c r="A81" s="21" t="s">
        <v>259</v>
      </c>
      <c r="B81" s="2" t="s">
        <v>260</v>
      </c>
      <c r="C81" s="2" t="s">
        <v>223</v>
      </c>
      <c r="D81" s="2" t="s">
        <v>12</v>
      </c>
      <c r="E81" s="22">
        <v>3</v>
      </c>
      <c r="F81" s="22"/>
      <c r="G81" s="22"/>
      <c r="H81" s="22"/>
      <c r="I81" s="22"/>
      <c r="J8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81" s="40">
        <f t="shared" si="4"/>
        <v>0</v>
      </c>
      <c r="L81" s="41">
        <f t="shared" si="5"/>
        <v>0</v>
      </c>
      <c r="M81" s="51">
        <f>TBDD[[#This Row],[Ajout]]-TBDD[[#This Row],[Retrait]]</f>
        <v>3</v>
      </c>
      <c r="N81" s="4"/>
      <c r="O81" s="4">
        <v>3</v>
      </c>
    </row>
    <row r="82" spans="1:15" x14ac:dyDescent="0.3">
      <c r="A82" s="21" t="s">
        <v>261</v>
      </c>
      <c r="B82" s="2" t="s">
        <v>262</v>
      </c>
      <c r="C82" s="2" t="s">
        <v>223</v>
      </c>
      <c r="D82" s="2" t="s">
        <v>12</v>
      </c>
      <c r="E82" s="22">
        <v>1</v>
      </c>
      <c r="F82" s="22"/>
      <c r="G82" s="22"/>
      <c r="H82" s="22"/>
      <c r="I82" s="22"/>
      <c r="J8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82" s="40">
        <f t="shared" si="4"/>
        <v>0</v>
      </c>
      <c r="L82" s="41">
        <f t="shared" si="5"/>
        <v>0</v>
      </c>
      <c r="M82" s="51">
        <f>TBDD[[#This Row],[Ajout]]-TBDD[[#This Row],[Retrait]]</f>
        <v>10</v>
      </c>
      <c r="N82" s="4"/>
      <c r="O82" s="4">
        <v>10</v>
      </c>
    </row>
    <row r="83" spans="1:15" x14ac:dyDescent="0.3">
      <c r="A83" s="21" t="s">
        <v>69</v>
      </c>
      <c r="B83" s="2" t="s">
        <v>70</v>
      </c>
      <c r="C83" s="2" t="s">
        <v>223</v>
      </c>
      <c r="D83" s="2" t="s">
        <v>12</v>
      </c>
      <c r="E83" s="22">
        <v>4</v>
      </c>
      <c r="F83" s="22"/>
      <c r="G83" s="22"/>
      <c r="H83" s="22"/>
      <c r="I83" s="22"/>
      <c r="J8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83" s="40">
        <f t="shared" si="4"/>
        <v>0</v>
      </c>
      <c r="L83" s="41">
        <f t="shared" si="5"/>
        <v>0</v>
      </c>
      <c r="M83" s="51">
        <f>TBDD[[#This Row],[Ajout]]-TBDD[[#This Row],[Retrait]]</f>
        <v>2</v>
      </c>
      <c r="N83" s="4"/>
      <c r="O83" s="4">
        <v>2</v>
      </c>
    </row>
    <row r="84" spans="1:15" x14ac:dyDescent="0.3">
      <c r="A84" s="21" t="s">
        <v>285</v>
      </c>
      <c r="B84" s="2" t="s">
        <v>256</v>
      </c>
      <c r="C84" s="2" t="s">
        <v>227</v>
      </c>
      <c r="D84" s="2" t="s">
        <v>13</v>
      </c>
      <c r="E84" s="22">
        <v>1</v>
      </c>
      <c r="F84" s="22"/>
      <c r="G84" s="22"/>
      <c r="H84" s="22"/>
      <c r="I84" s="22"/>
      <c r="J8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84" s="40">
        <f t="shared" ref="K84:K114" si="6">IF(L84&gt;0,L84,0)</f>
        <v>0</v>
      </c>
      <c r="L84" s="41">
        <f t="shared" ref="L84:L114" si="7">E84*J84</f>
        <v>0</v>
      </c>
      <c r="M84" s="51">
        <f>TBDD[[#This Row],[Ajout]]-TBDD[[#This Row],[Retrait]]</f>
        <v>0</v>
      </c>
      <c r="N84" s="4"/>
      <c r="O84" s="4">
        <v>0</v>
      </c>
    </row>
    <row r="85" spans="1:15" x14ac:dyDescent="0.3">
      <c r="A85" s="21" t="s">
        <v>191</v>
      </c>
      <c r="B85" s="2" t="s">
        <v>192</v>
      </c>
      <c r="C85" s="2" t="s">
        <v>218</v>
      </c>
      <c r="D85" s="2" t="s">
        <v>9</v>
      </c>
      <c r="E85" s="22"/>
      <c r="F85" s="22"/>
      <c r="G85" s="22"/>
      <c r="H85" s="22"/>
      <c r="I85" s="22"/>
      <c r="J8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85" s="40">
        <f t="shared" si="6"/>
        <v>0</v>
      </c>
      <c r="L85" s="41">
        <f t="shared" si="7"/>
        <v>0</v>
      </c>
      <c r="M85" s="51">
        <f>TBDD[[#This Row],[Ajout]]-TBDD[[#This Row],[Retrait]]</f>
        <v>0</v>
      </c>
      <c r="N85" s="4"/>
      <c r="O85" s="4">
        <v>0</v>
      </c>
    </row>
    <row r="86" spans="1:15" x14ac:dyDescent="0.3">
      <c r="A86" s="21" t="s">
        <v>71</v>
      </c>
      <c r="B86" s="2" t="s">
        <v>72</v>
      </c>
      <c r="C86" s="2" t="s">
        <v>223</v>
      </c>
      <c r="D86" s="2" t="s">
        <v>9</v>
      </c>
      <c r="E86" s="22">
        <v>8</v>
      </c>
      <c r="F86" s="22"/>
      <c r="G86" s="22"/>
      <c r="H86" s="22"/>
      <c r="I86" s="22"/>
      <c r="J8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86" s="40">
        <f t="shared" si="6"/>
        <v>0</v>
      </c>
      <c r="L86" s="41">
        <f t="shared" si="7"/>
        <v>0</v>
      </c>
      <c r="M86" s="51">
        <f>TBDD[[#This Row],[Ajout]]-TBDD[[#This Row],[Retrait]]</f>
        <v>0</v>
      </c>
      <c r="N86" s="4"/>
      <c r="O86" s="4">
        <v>0</v>
      </c>
    </row>
    <row r="87" spans="1:15" x14ac:dyDescent="0.3">
      <c r="A87" s="21" t="s">
        <v>323</v>
      </c>
      <c r="B87" s="2" t="s">
        <v>324</v>
      </c>
      <c r="C87" s="2" t="s">
        <v>223</v>
      </c>
      <c r="D87" s="2" t="s">
        <v>6</v>
      </c>
      <c r="E87" s="22">
        <v>1</v>
      </c>
      <c r="F87" s="22"/>
      <c r="G87" s="22"/>
      <c r="H87" s="22"/>
      <c r="I87" s="22"/>
      <c r="J8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87" s="40">
        <f t="shared" si="6"/>
        <v>0</v>
      </c>
      <c r="L87" s="41">
        <f t="shared" si="7"/>
        <v>0</v>
      </c>
      <c r="M87" s="51">
        <f>TBDD[[#This Row],[Ajout]]-TBDD[[#This Row],[Retrait]]</f>
        <v>0</v>
      </c>
      <c r="N87" s="4"/>
      <c r="O87" s="4">
        <v>0</v>
      </c>
    </row>
    <row r="88" spans="1:15" x14ac:dyDescent="0.3">
      <c r="A88" s="21" t="s">
        <v>178</v>
      </c>
      <c r="B88" s="2" t="s">
        <v>179</v>
      </c>
      <c r="C88" s="2" t="s">
        <v>220</v>
      </c>
      <c r="D88" s="2" t="s">
        <v>6</v>
      </c>
      <c r="E88" s="22">
        <v>1</v>
      </c>
      <c r="F88" s="22"/>
      <c r="G88" s="22"/>
      <c r="H88" s="22"/>
      <c r="I88" s="22"/>
      <c r="J8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88" s="40">
        <f t="shared" si="6"/>
        <v>0</v>
      </c>
      <c r="L88" s="41">
        <f t="shared" si="7"/>
        <v>0</v>
      </c>
      <c r="M88" s="51">
        <f>TBDD[[#This Row],[Ajout]]-TBDD[[#This Row],[Retrait]]</f>
        <v>0</v>
      </c>
      <c r="N88" s="4"/>
      <c r="O88" s="4">
        <v>0</v>
      </c>
    </row>
    <row r="89" spans="1:15" x14ac:dyDescent="0.3">
      <c r="A89" s="21" t="s">
        <v>73</v>
      </c>
      <c r="B89" s="2" t="s">
        <v>74</v>
      </c>
      <c r="C89" s="2" t="s">
        <v>220</v>
      </c>
      <c r="D89" s="2" t="s">
        <v>7</v>
      </c>
      <c r="E89" s="22">
        <v>4</v>
      </c>
      <c r="F89" s="22"/>
      <c r="G89" s="22"/>
      <c r="H89" s="22"/>
      <c r="I89" s="22"/>
      <c r="J8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89" s="40">
        <f t="shared" si="6"/>
        <v>0</v>
      </c>
      <c r="L89" s="41">
        <f t="shared" si="7"/>
        <v>0</v>
      </c>
      <c r="M89" s="51">
        <f>TBDD[[#This Row],[Ajout]]-TBDD[[#This Row],[Retrait]]</f>
        <v>0</v>
      </c>
      <c r="N89" s="4"/>
      <c r="O89" s="4">
        <v>0</v>
      </c>
    </row>
    <row r="90" spans="1:15" x14ac:dyDescent="0.3">
      <c r="A90" s="21" t="s">
        <v>75</v>
      </c>
      <c r="B90" s="2" t="s">
        <v>76</v>
      </c>
      <c r="C90" s="2" t="s">
        <v>220</v>
      </c>
      <c r="D90" s="2" t="s">
        <v>7</v>
      </c>
      <c r="E90" s="22">
        <v>1</v>
      </c>
      <c r="F90" s="22"/>
      <c r="G90" s="22"/>
      <c r="H90" s="22"/>
      <c r="I90" s="22"/>
      <c r="J9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90" s="40">
        <f t="shared" si="6"/>
        <v>0</v>
      </c>
      <c r="L90" s="41">
        <f t="shared" si="7"/>
        <v>0</v>
      </c>
      <c r="M90" s="51">
        <f>TBDD[[#This Row],[Ajout]]-TBDD[[#This Row],[Retrait]]</f>
        <v>0</v>
      </c>
      <c r="N90" s="4"/>
      <c r="O90" s="4">
        <v>0</v>
      </c>
    </row>
    <row r="91" spans="1:15" x14ac:dyDescent="0.3">
      <c r="A91" s="21" t="s">
        <v>298</v>
      </c>
      <c r="B91" s="2" t="s">
        <v>299</v>
      </c>
      <c r="C91" s="2" t="s">
        <v>223</v>
      </c>
      <c r="D91" s="2" t="s">
        <v>6</v>
      </c>
      <c r="E91" s="22">
        <v>1</v>
      </c>
      <c r="F91" s="22"/>
      <c r="G91" s="22"/>
      <c r="H91" s="22"/>
      <c r="I91" s="22"/>
      <c r="J9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91" s="40">
        <f t="shared" si="6"/>
        <v>0</v>
      </c>
      <c r="L91" s="41">
        <f t="shared" si="7"/>
        <v>0</v>
      </c>
      <c r="M91" s="51">
        <f>TBDD[[#This Row],[Ajout]]-TBDD[[#This Row],[Retrait]]</f>
        <v>0</v>
      </c>
      <c r="N91" s="4"/>
      <c r="O91" s="4">
        <v>0</v>
      </c>
    </row>
    <row r="92" spans="1:15" x14ac:dyDescent="0.3">
      <c r="A92" s="21" t="s">
        <v>77</v>
      </c>
      <c r="B92" s="2" t="s">
        <v>238</v>
      </c>
      <c r="C92" s="2" t="s">
        <v>227</v>
      </c>
      <c r="D92" s="2" t="s">
        <v>13</v>
      </c>
      <c r="E92" s="22">
        <v>0.8</v>
      </c>
      <c r="F92" s="22"/>
      <c r="G92" s="22"/>
      <c r="H92" s="22"/>
      <c r="I92" s="22"/>
      <c r="J9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92" s="40">
        <f t="shared" si="6"/>
        <v>0</v>
      </c>
      <c r="L92" s="41">
        <f t="shared" si="7"/>
        <v>0</v>
      </c>
      <c r="M92" s="51">
        <f>TBDD[[#This Row],[Ajout]]-TBDD[[#This Row],[Retrait]]</f>
        <v>0</v>
      </c>
      <c r="N92" s="4"/>
      <c r="O92" s="4">
        <v>0</v>
      </c>
    </row>
    <row r="93" spans="1:15" x14ac:dyDescent="0.3">
      <c r="A93" s="21" t="s">
        <v>78</v>
      </c>
      <c r="B93" s="2" t="s">
        <v>79</v>
      </c>
      <c r="C93" s="2" t="s">
        <v>223</v>
      </c>
      <c r="D93" s="2" t="s">
        <v>6</v>
      </c>
      <c r="E93" s="22">
        <v>1</v>
      </c>
      <c r="F93" s="22"/>
      <c r="G93" s="22"/>
      <c r="H93" s="22"/>
      <c r="I93" s="22"/>
      <c r="J9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93" s="40">
        <f t="shared" si="6"/>
        <v>0</v>
      </c>
      <c r="L93" s="41">
        <f t="shared" si="7"/>
        <v>0</v>
      </c>
      <c r="M93" s="51">
        <f>TBDD[[#This Row],[Ajout]]-TBDD[[#This Row],[Retrait]]</f>
        <v>0</v>
      </c>
      <c r="N93" s="4"/>
      <c r="O93" s="4">
        <v>0</v>
      </c>
    </row>
    <row r="94" spans="1:15" x14ac:dyDescent="0.3">
      <c r="A94" s="21" t="s">
        <v>265</v>
      </c>
      <c r="B94" s="2" t="s">
        <v>266</v>
      </c>
      <c r="C94" s="2" t="s">
        <v>223</v>
      </c>
      <c r="D94" s="2" t="s">
        <v>6</v>
      </c>
      <c r="E94" s="22">
        <v>1</v>
      </c>
      <c r="F94" s="22"/>
      <c r="G94" s="22"/>
      <c r="H94" s="22"/>
      <c r="I94" s="22"/>
      <c r="J9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94" s="40">
        <f t="shared" si="6"/>
        <v>0</v>
      </c>
      <c r="L94" s="41">
        <f t="shared" si="7"/>
        <v>0</v>
      </c>
      <c r="M94" s="51">
        <f>TBDD[[#This Row],[Ajout]]-TBDD[[#This Row],[Retrait]]</f>
        <v>12</v>
      </c>
      <c r="N94" s="4"/>
      <c r="O94" s="4">
        <v>12</v>
      </c>
    </row>
    <row r="95" spans="1:15" x14ac:dyDescent="0.3">
      <c r="A95" s="21" t="s">
        <v>335</v>
      </c>
      <c r="B95" s="2" t="s">
        <v>336</v>
      </c>
      <c r="C95" s="2" t="s">
        <v>229</v>
      </c>
      <c r="D95" s="2" t="s">
        <v>7</v>
      </c>
      <c r="E95" s="22">
        <v>1</v>
      </c>
      <c r="F95" s="22"/>
      <c r="G95" s="22"/>
      <c r="H95" s="22"/>
      <c r="I95" s="22"/>
      <c r="J9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95" s="40">
        <f t="shared" si="6"/>
        <v>0</v>
      </c>
      <c r="L95" s="41">
        <f t="shared" si="7"/>
        <v>0</v>
      </c>
      <c r="M95" s="51">
        <f>TBDD[[#This Row],[Ajout]]-TBDD[[#This Row],[Retrait]]</f>
        <v>0</v>
      </c>
      <c r="N95" s="4"/>
      <c r="O95" s="4">
        <v>0</v>
      </c>
    </row>
    <row r="96" spans="1:15" x14ac:dyDescent="0.3">
      <c r="A96" s="21" t="s">
        <v>290</v>
      </c>
      <c r="B96" s="2" t="s">
        <v>291</v>
      </c>
      <c r="C96" s="2" t="s">
        <v>218</v>
      </c>
      <c r="D96" s="2" t="s">
        <v>9</v>
      </c>
      <c r="E96" s="22">
        <v>0.5</v>
      </c>
      <c r="F96" s="22"/>
      <c r="G96" s="22"/>
      <c r="H96" s="22"/>
      <c r="I96" s="22"/>
      <c r="J9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96" s="40">
        <f t="shared" si="6"/>
        <v>0</v>
      </c>
      <c r="L96" s="41">
        <f t="shared" si="7"/>
        <v>0</v>
      </c>
      <c r="M96" s="51">
        <f>TBDD[[#This Row],[Ajout]]-TBDD[[#This Row],[Retrait]]</f>
        <v>0</v>
      </c>
      <c r="N96" s="4"/>
      <c r="O96" s="4">
        <v>0</v>
      </c>
    </row>
    <row r="97" spans="1:15" x14ac:dyDescent="0.3">
      <c r="A97" s="21" t="s">
        <v>80</v>
      </c>
      <c r="B97" s="2" t="s">
        <v>81</v>
      </c>
      <c r="C97" s="2" t="s">
        <v>223</v>
      </c>
      <c r="D97" s="2" t="s">
        <v>6</v>
      </c>
      <c r="E97" s="22">
        <v>1</v>
      </c>
      <c r="F97" s="22"/>
      <c r="G97" s="22"/>
      <c r="H97" s="22"/>
      <c r="I97" s="22"/>
      <c r="J9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97" s="40">
        <f t="shared" si="6"/>
        <v>0</v>
      </c>
      <c r="L97" s="41">
        <f t="shared" si="7"/>
        <v>0</v>
      </c>
      <c r="M97" s="51">
        <f>TBDD[[#This Row],[Ajout]]-TBDD[[#This Row],[Retrait]]</f>
        <v>5</v>
      </c>
      <c r="N97" s="4"/>
      <c r="O97" s="4">
        <v>5</v>
      </c>
    </row>
    <row r="98" spans="1:15" x14ac:dyDescent="0.3">
      <c r="A98" s="21" t="s">
        <v>236</v>
      </c>
      <c r="B98" s="2" t="s">
        <v>237</v>
      </c>
      <c r="C98" s="2" t="s">
        <v>228</v>
      </c>
      <c r="D98" s="2" t="s">
        <v>13</v>
      </c>
      <c r="E98" s="22">
        <v>1.5</v>
      </c>
      <c r="F98" s="22"/>
      <c r="G98" s="22"/>
      <c r="H98" s="22"/>
      <c r="I98" s="22"/>
      <c r="J9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98" s="40">
        <f t="shared" si="6"/>
        <v>0</v>
      </c>
      <c r="L98" s="41">
        <f t="shared" si="7"/>
        <v>0</v>
      </c>
      <c r="M98" s="51">
        <f>TBDD[[#This Row],[Ajout]]-TBDD[[#This Row],[Retrait]]</f>
        <v>0</v>
      </c>
      <c r="N98" s="4"/>
      <c r="O98" s="4">
        <v>0</v>
      </c>
    </row>
    <row r="99" spans="1:15" x14ac:dyDescent="0.3">
      <c r="A99" s="21" t="s">
        <v>339</v>
      </c>
      <c r="B99" s="2" t="s">
        <v>340</v>
      </c>
      <c r="C99" s="2" t="s">
        <v>229</v>
      </c>
      <c r="D99" s="2" t="s">
        <v>7</v>
      </c>
      <c r="E99" s="22">
        <v>7</v>
      </c>
      <c r="F99" s="22"/>
      <c r="G99" s="22"/>
      <c r="H99" s="22"/>
      <c r="I99" s="22"/>
      <c r="J9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99" s="40">
        <f t="shared" si="6"/>
        <v>0</v>
      </c>
      <c r="L99" s="41">
        <f t="shared" si="7"/>
        <v>0</v>
      </c>
      <c r="M99" s="51">
        <f>TBDD[[#This Row],[Ajout]]-TBDD[[#This Row],[Retrait]]</f>
        <v>0</v>
      </c>
      <c r="N99" s="4"/>
      <c r="O99" s="4">
        <v>0</v>
      </c>
    </row>
    <row r="100" spans="1:15" x14ac:dyDescent="0.3">
      <c r="A100" s="21" t="s">
        <v>317</v>
      </c>
      <c r="B100" s="2" t="s">
        <v>318</v>
      </c>
      <c r="C100" s="2" t="s">
        <v>220</v>
      </c>
      <c r="D100" s="2" t="s">
        <v>7</v>
      </c>
      <c r="E100" s="22">
        <v>9</v>
      </c>
      <c r="F100" s="22"/>
      <c r="G100" s="22"/>
      <c r="H100" s="22"/>
      <c r="I100" s="22"/>
      <c r="J10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00" s="40">
        <f t="shared" si="6"/>
        <v>0</v>
      </c>
      <c r="L100" s="41">
        <f t="shared" si="7"/>
        <v>0</v>
      </c>
      <c r="M100" s="51">
        <f>TBDD[[#This Row],[Ajout]]-TBDD[[#This Row],[Retrait]]</f>
        <v>0</v>
      </c>
      <c r="N100" s="4"/>
      <c r="O100" s="4">
        <v>0</v>
      </c>
    </row>
    <row r="101" spans="1:15" x14ac:dyDescent="0.3">
      <c r="A101" s="21" t="s">
        <v>325</v>
      </c>
      <c r="B101" s="2" t="s">
        <v>326</v>
      </c>
      <c r="C101" s="2" t="s">
        <v>220</v>
      </c>
      <c r="D101" s="2" t="s">
        <v>6</v>
      </c>
      <c r="E101" s="22">
        <v>1</v>
      </c>
      <c r="F101" s="22"/>
      <c r="G101" s="22"/>
      <c r="H101" s="22"/>
      <c r="I101" s="22"/>
      <c r="J10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01" s="40">
        <f t="shared" si="6"/>
        <v>0</v>
      </c>
      <c r="L101" s="41">
        <f t="shared" si="7"/>
        <v>0</v>
      </c>
      <c r="M101" s="51">
        <f>TBDD[[#This Row],[Ajout]]-TBDD[[#This Row],[Retrait]]</f>
        <v>0</v>
      </c>
      <c r="N101" s="4"/>
      <c r="O101" s="4">
        <v>0</v>
      </c>
    </row>
    <row r="102" spans="1:15" x14ac:dyDescent="0.3">
      <c r="A102" s="21" t="s">
        <v>83</v>
      </c>
      <c r="B102" s="2" t="s">
        <v>84</v>
      </c>
      <c r="C102" s="2" t="s">
        <v>229</v>
      </c>
      <c r="D102" s="2" t="s">
        <v>9</v>
      </c>
      <c r="E102" s="22">
        <v>10</v>
      </c>
      <c r="F102" s="22"/>
      <c r="G102" s="22"/>
      <c r="H102" s="22"/>
      <c r="I102" s="22"/>
      <c r="J10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02" s="40">
        <f t="shared" si="6"/>
        <v>0</v>
      </c>
      <c r="L102" s="41">
        <f t="shared" si="7"/>
        <v>0</v>
      </c>
      <c r="M102" s="51">
        <f>TBDD[[#This Row],[Ajout]]-TBDD[[#This Row],[Retrait]]</f>
        <v>0</v>
      </c>
      <c r="N102" s="4"/>
      <c r="O102" s="4">
        <v>0</v>
      </c>
    </row>
    <row r="103" spans="1:15" x14ac:dyDescent="0.3">
      <c r="A103" s="21" t="s">
        <v>85</v>
      </c>
      <c r="B103" s="2" t="s">
        <v>86</v>
      </c>
      <c r="C103" s="2" t="s">
        <v>221</v>
      </c>
      <c r="D103" s="2" t="s">
        <v>10</v>
      </c>
      <c r="E103" s="22">
        <v>1</v>
      </c>
      <c r="F103" s="22"/>
      <c r="G103" s="22"/>
      <c r="H103" s="22"/>
      <c r="I103" s="22"/>
      <c r="J10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03" s="40">
        <f t="shared" si="6"/>
        <v>0</v>
      </c>
      <c r="L103" s="41">
        <f t="shared" si="7"/>
        <v>0</v>
      </c>
      <c r="M103" s="51">
        <f>TBDD[[#This Row],[Ajout]]-TBDD[[#This Row],[Retrait]]</f>
        <v>0</v>
      </c>
      <c r="N103" s="4"/>
      <c r="O103" s="4">
        <v>0</v>
      </c>
    </row>
    <row r="104" spans="1:15" x14ac:dyDescent="0.3">
      <c r="A104" s="21" t="s">
        <v>343</v>
      </c>
      <c r="B104" s="2" t="s">
        <v>344</v>
      </c>
      <c r="C104" s="2" t="s">
        <v>222</v>
      </c>
      <c r="D104" s="2" t="s">
        <v>10</v>
      </c>
      <c r="E104" s="22">
        <v>10</v>
      </c>
      <c r="F104" s="22"/>
      <c r="G104" s="22"/>
      <c r="H104" s="22"/>
      <c r="I104" s="22"/>
      <c r="J10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04" s="40">
        <f t="shared" si="6"/>
        <v>0</v>
      </c>
      <c r="L104" s="41">
        <f t="shared" si="7"/>
        <v>0</v>
      </c>
      <c r="M104" s="51">
        <f>TBDD[[#This Row],[Ajout]]-TBDD[[#This Row],[Retrait]]</f>
        <v>0</v>
      </c>
      <c r="N104" s="4"/>
      <c r="O104" s="4">
        <v>0</v>
      </c>
    </row>
    <row r="105" spans="1:15" x14ac:dyDescent="0.3">
      <c r="A105" s="21" t="s">
        <v>341</v>
      </c>
      <c r="B105" s="2" t="s">
        <v>342</v>
      </c>
      <c r="C105" s="2" t="s">
        <v>221</v>
      </c>
      <c r="D105" s="2" t="s">
        <v>10</v>
      </c>
      <c r="E105" s="22">
        <v>3</v>
      </c>
      <c r="F105" s="22"/>
      <c r="G105" s="22"/>
      <c r="H105" s="22"/>
      <c r="I105" s="22"/>
      <c r="J10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05" s="40">
        <f t="shared" si="6"/>
        <v>0</v>
      </c>
      <c r="L105" s="41">
        <f t="shared" si="7"/>
        <v>0</v>
      </c>
      <c r="M105" s="51">
        <f>TBDD[[#This Row],[Ajout]]-TBDD[[#This Row],[Retrait]]</f>
        <v>0</v>
      </c>
      <c r="N105" s="4"/>
      <c r="O105" s="4">
        <v>0</v>
      </c>
    </row>
    <row r="106" spans="1:15" x14ac:dyDescent="0.3">
      <c r="A106" s="21" t="s">
        <v>253</v>
      </c>
      <c r="B106" s="2" t="s">
        <v>254</v>
      </c>
      <c r="C106" s="2" t="s">
        <v>220</v>
      </c>
      <c r="D106" s="2" t="s">
        <v>7</v>
      </c>
      <c r="E106" s="22">
        <v>1</v>
      </c>
      <c r="F106" s="22"/>
      <c r="G106" s="22"/>
      <c r="H106" s="22"/>
      <c r="I106" s="22"/>
      <c r="J10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06" s="40">
        <f t="shared" si="6"/>
        <v>0</v>
      </c>
      <c r="L106" s="41">
        <f t="shared" si="7"/>
        <v>0</v>
      </c>
      <c r="M106" s="51">
        <f>TBDD[[#This Row],[Ajout]]-TBDD[[#This Row],[Retrait]]</f>
        <v>0</v>
      </c>
      <c r="N106" s="4"/>
      <c r="O106" s="4">
        <v>0</v>
      </c>
    </row>
    <row r="107" spans="1:15" x14ac:dyDescent="0.3">
      <c r="A107" s="21" t="s">
        <v>337</v>
      </c>
      <c r="B107" s="2" t="s">
        <v>338</v>
      </c>
      <c r="C107" s="2" t="s">
        <v>229</v>
      </c>
      <c r="D107" s="2" t="s">
        <v>7</v>
      </c>
      <c r="E107" s="22">
        <v>1</v>
      </c>
      <c r="F107" s="22"/>
      <c r="G107" s="22"/>
      <c r="H107" s="22"/>
      <c r="I107" s="22"/>
      <c r="J10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07" s="40">
        <f t="shared" si="6"/>
        <v>0</v>
      </c>
      <c r="L107" s="41">
        <f t="shared" si="7"/>
        <v>0</v>
      </c>
      <c r="M107" s="51">
        <f>TBDD[[#This Row],[Ajout]]-TBDD[[#This Row],[Retrait]]</f>
        <v>0</v>
      </c>
      <c r="N107" s="4"/>
      <c r="O107" s="4">
        <v>0</v>
      </c>
    </row>
    <row r="108" spans="1:15" x14ac:dyDescent="0.3">
      <c r="A108" s="21" t="s">
        <v>87</v>
      </c>
      <c r="B108" s="2" t="s">
        <v>88</v>
      </c>
      <c r="C108" s="2" t="s">
        <v>223</v>
      </c>
      <c r="D108" s="2" t="s">
        <v>6</v>
      </c>
      <c r="E108" s="22">
        <v>1</v>
      </c>
      <c r="F108" s="22"/>
      <c r="G108" s="22"/>
      <c r="H108" s="22"/>
      <c r="I108" s="22"/>
      <c r="J10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08" s="40">
        <f t="shared" si="6"/>
        <v>0</v>
      </c>
      <c r="L108" s="41">
        <f t="shared" si="7"/>
        <v>0</v>
      </c>
      <c r="M108" s="51">
        <f>TBDD[[#This Row],[Ajout]]-TBDD[[#This Row],[Retrait]]</f>
        <v>0</v>
      </c>
      <c r="N108" s="4"/>
      <c r="O108" s="4">
        <v>0</v>
      </c>
    </row>
    <row r="109" spans="1:15" x14ac:dyDescent="0.3">
      <c r="A109" s="21" t="s">
        <v>89</v>
      </c>
      <c r="B109" s="2" t="s">
        <v>90</v>
      </c>
      <c r="C109" s="2" t="s">
        <v>228</v>
      </c>
      <c r="D109" s="2" t="s">
        <v>12</v>
      </c>
      <c r="E109" s="22">
        <v>2</v>
      </c>
      <c r="F109" s="22"/>
      <c r="G109" s="22"/>
      <c r="H109" s="22"/>
      <c r="I109" s="22"/>
      <c r="J10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09" s="40">
        <f t="shared" si="6"/>
        <v>0</v>
      </c>
      <c r="L109" s="41">
        <f t="shared" si="7"/>
        <v>0</v>
      </c>
      <c r="M109" s="51">
        <f>TBDD[[#This Row],[Ajout]]-TBDD[[#This Row],[Retrait]]</f>
        <v>0</v>
      </c>
      <c r="N109" s="4"/>
      <c r="O109" s="4">
        <v>0</v>
      </c>
    </row>
    <row r="110" spans="1:15" x14ac:dyDescent="0.3">
      <c r="A110" s="21" t="s">
        <v>91</v>
      </c>
      <c r="B110" s="2" t="s">
        <v>92</v>
      </c>
      <c r="C110" s="2" t="s">
        <v>227</v>
      </c>
      <c r="D110" s="2" t="s">
        <v>12</v>
      </c>
      <c r="E110" s="22">
        <v>2</v>
      </c>
      <c r="F110" s="22"/>
      <c r="G110" s="22"/>
      <c r="H110" s="22"/>
      <c r="I110" s="22"/>
      <c r="J11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10" s="40">
        <f t="shared" si="6"/>
        <v>0</v>
      </c>
      <c r="L110" s="41">
        <f t="shared" si="7"/>
        <v>0</v>
      </c>
      <c r="M110" s="51">
        <f>TBDD[[#This Row],[Ajout]]-TBDD[[#This Row],[Retrait]]</f>
        <v>0</v>
      </c>
      <c r="N110" s="4"/>
      <c r="O110" s="4">
        <v>0</v>
      </c>
    </row>
    <row r="111" spans="1:15" x14ac:dyDescent="0.3">
      <c r="A111" s="21" t="s">
        <v>93</v>
      </c>
      <c r="B111" s="2" t="s">
        <v>94</v>
      </c>
      <c r="C111" s="2" t="s">
        <v>223</v>
      </c>
      <c r="D111" s="2" t="s">
        <v>6</v>
      </c>
      <c r="E111" s="22">
        <v>1</v>
      </c>
      <c r="F111" s="22"/>
      <c r="G111" s="22"/>
      <c r="H111" s="22"/>
      <c r="I111" s="22"/>
      <c r="J11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11" s="40">
        <f t="shared" si="6"/>
        <v>0</v>
      </c>
      <c r="L111" s="41">
        <f t="shared" si="7"/>
        <v>0</v>
      </c>
      <c r="M111" s="51">
        <f>TBDD[[#This Row],[Ajout]]-TBDD[[#This Row],[Retrait]]</f>
        <v>0</v>
      </c>
      <c r="N111" s="4"/>
      <c r="O111" s="4">
        <v>0</v>
      </c>
    </row>
    <row r="112" spans="1:15" x14ac:dyDescent="0.3">
      <c r="A112" s="21" t="s">
        <v>292</v>
      </c>
      <c r="B112" s="2" t="s">
        <v>293</v>
      </c>
      <c r="C112" s="2" t="s">
        <v>223</v>
      </c>
      <c r="D112" s="2" t="s">
        <v>9</v>
      </c>
      <c r="E112" s="22">
        <v>2</v>
      </c>
      <c r="F112" s="22"/>
      <c r="G112" s="22"/>
      <c r="H112" s="22"/>
      <c r="I112" s="22"/>
      <c r="J11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12" s="40">
        <f t="shared" si="6"/>
        <v>0</v>
      </c>
      <c r="L112" s="41">
        <f t="shared" si="7"/>
        <v>0</v>
      </c>
      <c r="M112" s="51">
        <f>TBDD[[#This Row],[Ajout]]-TBDD[[#This Row],[Retrait]]</f>
        <v>0</v>
      </c>
      <c r="N112" s="4"/>
      <c r="O112" s="4">
        <v>0</v>
      </c>
    </row>
    <row r="113" spans="1:15" x14ac:dyDescent="0.3">
      <c r="A113" s="21" t="s">
        <v>95</v>
      </c>
      <c r="B113" s="2" t="s">
        <v>96</v>
      </c>
      <c r="C113" s="2" t="s">
        <v>223</v>
      </c>
      <c r="D113" s="2" t="s">
        <v>6</v>
      </c>
      <c r="E113" s="22">
        <v>1</v>
      </c>
      <c r="F113" s="22"/>
      <c r="G113" s="22"/>
      <c r="H113" s="22"/>
      <c r="I113" s="22"/>
      <c r="J11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13" s="40">
        <f t="shared" si="6"/>
        <v>0</v>
      </c>
      <c r="L113" s="41">
        <f t="shared" si="7"/>
        <v>0</v>
      </c>
      <c r="M113" s="51">
        <f>TBDD[[#This Row],[Ajout]]-TBDD[[#This Row],[Retrait]]</f>
        <v>24</v>
      </c>
      <c r="N113" s="4"/>
      <c r="O113" s="4">
        <v>24</v>
      </c>
    </row>
    <row r="114" spans="1:15" x14ac:dyDescent="0.3">
      <c r="A114" s="21" t="s">
        <v>264</v>
      </c>
      <c r="B114" s="2" t="s">
        <v>263</v>
      </c>
      <c r="C114" s="2" t="s">
        <v>220</v>
      </c>
      <c r="D114" s="2" t="s">
        <v>6</v>
      </c>
      <c r="E114" s="22">
        <v>1</v>
      </c>
      <c r="F114" s="22"/>
      <c r="G114" s="22"/>
      <c r="H114" s="22"/>
      <c r="I114" s="22"/>
      <c r="J11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14" s="40">
        <f t="shared" si="6"/>
        <v>0</v>
      </c>
      <c r="L114" s="41">
        <f t="shared" si="7"/>
        <v>0</v>
      </c>
      <c r="M114" s="51">
        <f>TBDD[[#This Row],[Ajout]]-TBDD[[#This Row],[Retrait]]</f>
        <v>19</v>
      </c>
      <c r="N114" s="4"/>
      <c r="O114" s="4">
        <v>19</v>
      </c>
    </row>
    <row r="115" spans="1:15" x14ac:dyDescent="0.3">
      <c r="A115" s="21" t="s">
        <v>269</v>
      </c>
      <c r="B115" s="2" t="s">
        <v>200</v>
      </c>
      <c r="C115" s="2" t="s">
        <v>218</v>
      </c>
      <c r="D115" s="2" t="s">
        <v>7</v>
      </c>
      <c r="E115" s="22">
        <v>0.5</v>
      </c>
      <c r="F115" s="22"/>
      <c r="G115" s="22"/>
      <c r="H115" s="22"/>
      <c r="I115" s="22"/>
      <c r="J11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15" s="40">
        <f t="shared" ref="K115:K146" si="8">IF(L115&gt;0,L115,0)</f>
        <v>0</v>
      </c>
      <c r="L115" s="41">
        <f t="shared" ref="L115:L146" si="9">E115*J115</f>
        <v>0</v>
      </c>
      <c r="M115" s="51">
        <f>TBDD[[#This Row],[Ajout]]-TBDD[[#This Row],[Retrait]]</f>
        <v>0</v>
      </c>
      <c r="N115" s="4"/>
      <c r="O115" s="4">
        <v>0</v>
      </c>
    </row>
    <row r="116" spans="1:15" x14ac:dyDescent="0.3">
      <c r="A116" s="21" t="s">
        <v>97</v>
      </c>
      <c r="B116" s="2" t="s">
        <v>98</v>
      </c>
      <c r="C116" s="2" t="s">
        <v>220</v>
      </c>
      <c r="D116" s="2" t="s">
        <v>6</v>
      </c>
      <c r="E116" s="22">
        <v>1</v>
      </c>
      <c r="F116" s="22"/>
      <c r="G116" s="22"/>
      <c r="H116" s="22"/>
      <c r="I116" s="22"/>
      <c r="J11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16" s="40">
        <f t="shared" si="8"/>
        <v>0</v>
      </c>
      <c r="L116" s="41">
        <f t="shared" si="9"/>
        <v>0</v>
      </c>
      <c r="M116" s="51">
        <f>TBDD[[#This Row],[Ajout]]-TBDD[[#This Row],[Retrait]]</f>
        <v>0</v>
      </c>
      <c r="N116" s="4"/>
      <c r="O116" s="4">
        <v>0</v>
      </c>
    </row>
    <row r="117" spans="1:15" x14ac:dyDescent="0.3">
      <c r="A117" s="21" t="s">
        <v>99</v>
      </c>
      <c r="B117" s="2" t="s">
        <v>100</v>
      </c>
      <c r="C117" s="2" t="s">
        <v>227</v>
      </c>
      <c r="D117" s="2" t="s">
        <v>9</v>
      </c>
      <c r="E117" s="22">
        <v>4</v>
      </c>
      <c r="F117" s="22"/>
      <c r="G117" s="22"/>
      <c r="H117" s="22"/>
      <c r="I117" s="22"/>
      <c r="J11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17" s="40">
        <f t="shared" si="8"/>
        <v>0</v>
      </c>
      <c r="L117" s="41">
        <f t="shared" si="9"/>
        <v>0</v>
      </c>
      <c r="M117" s="51">
        <f>TBDD[[#This Row],[Ajout]]-TBDD[[#This Row],[Retrait]]</f>
        <v>0</v>
      </c>
      <c r="N117" s="4"/>
      <c r="O117" s="4">
        <v>0</v>
      </c>
    </row>
    <row r="118" spans="1:15" x14ac:dyDescent="0.3">
      <c r="A118" s="21" t="s">
        <v>101</v>
      </c>
      <c r="B118" s="2" t="s">
        <v>102</v>
      </c>
      <c r="C118" s="2" t="s">
        <v>11</v>
      </c>
      <c r="D118" s="2" t="s">
        <v>11</v>
      </c>
      <c r="E118" s="22">
        <v>1</v>
      </c>
      <c r="F118" s="22"/>
      <c r="G118" s="22"/>
      <c r="H118" s="22"/>
      <c r="I118" s="22"/>
      <c r="J11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18" s="40">
        <f t="shared" si="8"/>
        <v>0</v>
      </c>
      <c r="L118" s="41">
        <f t="shared" si="9"/>
        <v>0</v>
      </c>
      <c r="M118" s="51">
        <f>TBDD[[#This Row],[Ajout]]-TBDD[[#This Row],[Retrait]]</f>
        <v>0</v>
      </c>
      <c r="N118" s="4"/>
      <c r="O118" s="4">
        <v>0</v>
      </c>
    </row>
    <row r="119" spans="1:15" x14ac:dyDescent="0.3">
      <c r="A119" s="21" t="s">
        <v>103</v>
      </c>
      <c r="B119" s="2" t="s">
        <v>104</v>
      </c>
      <c r="C119" s="2" t="s">
        <v>223</v>
      </c>
      <c r="D119" s="2" t="s">
        <v>9</v>
      </c>
      <c r="E119" s="22">
        <v>8</v>
      </c>
      <c r="F119" s="22"/>
      <c r="G119" s="22"/>
      <c r="H119" s="22"/>
      <c r="I119" s="22"/>
      <c r="J11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19" s="40">
        <f t="shared" si="8"/>
        <v>0</v>
      </c>
      <c r="L119" s="41">
        <f t="shared" si="9"/>
        <v>0</v>
      </c>
      <c r="M119" s="51">
        <f>TBDD[[#This Row],[Ajout]]-TBDD[[#This Row],[Retrait]]</f>
        <v>0</v>
      </c>
      <c r="N119" s="4"/>
      <c r="O119" s="4">
        <v>0</v>
      </c>
    </row>
    <row r="120" spans="1:15" x14ac:dyDescent="0.3">
      <c r="A120" s="21" t="s">
        <v>281</v>
      </c>
      <c r="B120" s="2" t="s">
        <v>282</v>
      </c>
      <c r="C120" s="2" t="s">
        <v>220</v>
      </c>
      <c r="D120" s="2" t="s">
        <v>7</v>
      </c>
      <c r="E120" s="22">
        <v>2</v>
      </c>
      <c r="F120" s="22"/>
      <c r="G120" s="22"/>
      <c r="H120" s="22"/>
      <c r="I120" s="22"/>
      <c r="J12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20" s="40">
        <f t="shared" si="8"/>
        <v>0</v>
      </c>
      <c r="L120" s="41">
        <f t="shared" si="9"/>
        <v>0</v>
      </c>
      <c r="M120" s="51">
        <f>TBDD[[#This Row],[Ajout]]-TBDD[[#This Row],[Retrait]]</f>
        <v>0</v>
      </c>
      <c r="N120" s="4"/>
      <c r="O120" s="4">
        <v>0</v>
      </c>
    </row>
    <row r="121" spans="1:15" x14ac:dyDescent="0.3">
      <c r="A121" s="21" t="s">
        <v>105</v>
      </c>
      <c r="B121" s="2" t="s">
        <v>106</v>
      </c>
      <c r="C121" s="2" t="s">
        <v>220</v>
      </c>
      <c r="D121" s="2" t="s">
        <v>6</v>
      </c>
      <c r="E121" s="22">
        <v>1</v>
      </c>
      <c r="F121" s="22"/>
      <c r="G121" s="22"/>
      <c r="H121" s="22"/>
      <c r="I121" s="22"/>
      <c r="J12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21" s="40">
        <f t="shared" si="8"/>
        <v>0</v>
      </c>
      <c r="L121" s="41">
        <f t="shared" si="9"/>
        <v>0</v>
      </c>
      <c r="M121" s="51">
        <f>TBDD[[#This Row],[Ajout]]-TBDD[[#This Row],[Retrait]]</f>
        <v>0</v>
      </c>
      <c r="N121" s="4"/>
      <c r="O121" s="4">
        <v>0</v>
      </c>
    </row>
    <row r="122" spans="1:15" x14ac:dyDescent="0.3">
      <c r="A122" s="21" t="s">
        <v>107</v>
      </c>
      <c r="B122" s="2" t="s">
        <v>108</v>
      </c>
      <c r="C122" s="2" t="s">
        <v>227</v>
      </c>
      <c r="D122" s="2" t="s">
        <v>13</v>
      </c>
      <c r="E122" s="22">
        <v>0.5</v>
      </c>
      <c r="F122" s="22"/>
      <c r="G122" s="22"/>
      <c r="H122" s="22"/>
      <c r="I122" s="22"/>
      <c r="J12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22" s="40">
        <f t="shared" si="8"/>
        <v>0</v>
      </c>
      <c r="L122" s="41">
        <f t="shared" si="9"/>
        <v>0</v>
      </c>
      <c r="M122" s="51">
        <f>TBDD[[#This Row],[Ajout]]-TBDD[[#This Row],[Retrait]]</f>
        <v>0</v>
      </c>
      <c r="N122" s="4"/>
      <c r="O122" s="4">
        <v>0</v>
      </c>
    </row>
    <row r="123" spans="1:15" x14ac:dyDescent="0.3">
      <c r="A123" s="21" t="s">
        <v>109</v>
      </c>
      <c r="B123" s="2" t="s">
        <v>110</v>
      </c>
      <c r="C123" s="2" t="s">
        <v>223</v>
      </c>
      <c r="D123" s="2" t="s">
        <v>6</v>
      </c>
      <c r="E123" s="22">
        <v>1</v>
      </c>
      <c r="F123" s="22"/>
      <c r="G123" s="22"/>
      <c r="H123" s="22"/>
      <c r="I123" s="22"/>
      <c r="J12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23" s="40">
        <f t="shared" si="8"/>
        <v>0</v>
      </c>
      <c r="L123" s="41">
        <f t="shared" si="9"/>
        <v>0</v>
      </c>
      <c r="M123" s="51">
        <f>TBDD[[#This Row],[Ajout]]-TBDD[[#This Row],[Retrait]]</f>
        <v>0</v>
      </c>
      <c r="N123" s="4"/>
      <c r="O123" s="4">
        <v>0</v>
      </c>
    </row>
    <row r="124" spans="1:15" x14ac:dyDescent="0.3">
      <c r="A124" s="21" t="s">
        <v>111</v>
      </c>
      <c r="B124" s="2" t="s">
        <v>112</v>
      </c>
      <c r="C124" s="2" t="s">
        <v>218</v>
      </c>
      <c r="D124" s="2" t="s">
        <v>9</v>
      </c>
      <c r="E124" s="22">
        <v>0.5</v>
      </c>
      <c r="F124" s="22"/>
      <c r="G124" s="22"/>
      <c r="H124" s="22"/>
      <c r="I124" s="22"/>
      <c r="J12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24" s="40">
        <f t="shared" si="8"/>
        <v>0</v>
      </c>
      <c r="L124" s="41">
        <f t="shared" si="9"/>
        <v>0</v>
      </c>
      <c r="M124" s="51">
        <f>TBDD[[#This Row],[Ajout]]-TBDD[[#This Row],[Retrait]]</f>
        <v>0</v>
      </c>
      <c r="N124" s="4"/>
      <c r="O124" s="4">
        <v>0</v>
      </c>
    </row>
    <row r="125" spans="1:15" x14ac:dyDescent="0.3">
      <c r="A125" s="21" t="s">
        <v>304</v>
      </c>
      <c r="B125" s="2" t="s">
        <v>305</v>
      </c>
      <c r="C125" s="2" t="s">
        <v>227</v>
      </c>
      <c r="D125" s="2" t="s">
        <v>13</v>
      </c>
      <c r="E125" s="22">
        <v>2</v>
      </c>
      <c r="F125" s="22"/>
      <c r="G125" s="22"/>
      <c r="H125" s="22"/>
      <c r="I125" s="22"/>
      <c r="J12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25" s="40">
        <f t="shared" si="8"/>
        <v>0</v>
      </c>
      <c r="L125" s="41">
        <f t="shared" si="9"/>
        <v>0</v>
      </c>
      <c r="M125" s="51">
        <f>TBDD[[#This Row],[Ajout]]-TBDD[[#This Row],[Retrait]]</f>
        <v>0</v>
      </c>
      <c r="N125" s="4"/>
      <c r="O125" s="4">
        <v>0</v>
      </c>
    </row>
    <row r="126" spans="1:15" x14ac:dyDescent="0.3">
      <c r="A126" s="21" t="s">
        <v>113</v>
      </c>
      <c r="B126" s="2" t="s">
        <v>114</v>
      </c>
      <c r="C126" s="2" t="s">
        <v>220</v>
      </c>
      <c r="D126" s="2" t="s">
        <v>6</v>
      </c>
      <c r="E126" s="22">
        <v>1</v>
      </c>
      <c r="F126" s="22"/>
      <c r="G126" s="22"/>
      <c r="H126" s="22"/>
      <c r="I126" s="22"/>
      <c r="J12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26" s="40">
        <f t="shared" si="8"/>
        <v>0</v>
      </c>
      <c r="L126" s="41">
        <f t="shared" si="9"/>
        <v>0</v>
      </c>
      <c r="M126" s="51">
        <f>TBDD[[#This Row],[Ajout]]-TBDD[[#This Row],[Retrait]]</f>
        <v>0</v>
      </c>
      <c r="N126" s="4"/>
      <c r="O126" s="4">
        <v>0</v>
      </c>
    </row>
    <row r="127" spans="1:15" x14ac:dyDescent="0.3">
      <c r="A127" s="21" t="s">
        <v>82</v>
      </c>
      <c r="B127" s="2" t="s">
        <v>82</v>
      </c>
      <c r="C127" s="2" t="s">
        <v>211</v>
      </c>
      <c r="D127" s="2" t="s">
        <v>13</v>
      </c>
      <c r="E127" s="22">
        <v>0.5</v>
      </c>
      <c r="F127" s="22"/>
      <c r="G127" s="22"/>
      <c r="H127" s="22"/>
      <c r="I127" s="22"/>
      <c r="J12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27" s="40">
        <f t="shared" si="8"/>
        <v>0</v>
      </c>
      <c r="L127" s="41">
        <f t="shared" si="9"/>
        <v>0</v>
      </c>
      <c r="M127" s="51">
        <f>TBDD[[#This Row],[Ajout]]-TBDD[[#This Row],[Retrait]]</f>
        <v>0</v>
      </c>
      <c r="N127" s="4"/>
      <c r="O127" s="4">
        <v>0</v>
      </c>
    </row>
    <row r="128" spans="1:15" x14ac:dyDescent="0.3">
      <c r="A128" s="21" t="s">
        <v>115</v>
      </c>
      <c r="B128" s="2" t="s">
        <v>116</v>
      </c>
      <c r="C128" s="2" t="s">
        <v>218</v>
      </c>
      <c r="D128" s="2" t="s">
        <v>9</v>
      </c>
      <c r="E128" s="22">
        <v>0.33</v>
      </c>
      <c r="F128" s="22"/>
      <c r="G128" s="22"/>
      <c r="H128" s="22"/>
      <c r="I128" s="22"/>
      <c r="J12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28" s="40">
        <f t="shared" si="8"/>
        <v>0</v>
      </c>
      <c r="L128" s="41">
        <f t="shared" si="9"/>
        <v>0</v>
      </c>
      <c r="M128" s="51">
        <f>TBDD[[#This Row],[Ajout]]-TBDD[[#This Row],[Retrait]]</f>
        <v>0</v>
      </c>
      <c r="N128" s="4"/>
      <c r="O128" s="4">
        <v>0</v>
      </c>
    </row>
    <row r="129" spans="1:15" x14ac:dyDescent="0.3">
      <c r="A129" s="21" t="s">
        <v>117</v>
      </c>
      <c r="B129" s="2" t="s">
        <v>118</v>
      </c>
      <c r="C129" s="2" t="s">
        <v>218</v>
      </c>
      <c r="D129" s="2" t="s">
        <v>7</v>
      </c>
      <c r="E129" s="22">
        <v>1</v>
      </c>
      <c r="F129" s="22"/>
      <c r="G129" s="22"/>
      <c r="H129" s="22"/>
      <c r="I129" s="22"/>
      <c r="J12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29" s="40">
        <f t="shared" si="8"/>
        <v>0</v>
      </c>
      <c r="L129" s="41">
        <f t="shared" si="9"/>
        <v>0</v>
      </c>
      <c r="M129" s="51">
        <f>TBDD[[#This Row],[Ajout]]-TBDD[[#This Row],[Retrait]]</f>
        <v>0</v>
      </c>
      <c r="N129" s="4"/>
      <c r="O129" s="4">
        <v>0</v>
      </c>
    </row>
    <row r="130" spans="1:15" x14ac:dyDescent="0.3">
      <c r="A130" s="21" t="s">
        <v>248</v>
      </c>
      <c r="B130" s="2" t="s">
        <v>249</v>
      </c>
      <c r="C130" s="2" t="s">
        <v>220</v>
      </c>
      <c r="D130" s="2" t="s">
        <v>6</v>
      </c>
      <c r="E130" s="22">
        <v>1</v>
      </c>
      <c r="F130" s="22"/>
      <c r="G130" s="22"/>
      <c r="H130" s="22"/>
      <c r="I130" s="22"/>
      <c r="J13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30" s="40">
        <f t="shared" si="8"/>
        <v>0</v>
      </c>
      <c r="L130" s="41">
        <f t="shared" si="9"/>
        <v>0</v>
      </c>
      <c r="M130" s="51">
        <f>TBDD[[#This Row],[Ajout]]-TBDD[[#This Row],[Retrait]]</f>
        <v>0</v>
      </c>
      <c r="N130" s="4"/>
      <c r="O130" s="4">
        <v>0</v>
      </c>
    </row>
    <row r="131" spans="1:15" x14ac:dyDescent="0.3">
      <c r="A131" s="21" t="s">
        <v>119</v>
      </c>
      <c r="B131" s="2" t="s">
        <v>120</v>
      </c>
      <c r="C131" s="2" t="s">
        <v>220</v>
      </c>
      <c r="D131" s="2" t="s">
        <v>6</v>
      </c>
      <c r="E131" s="22">
        <v>1</v>
      </c>
      <c r="F131" s="22"/>
      <c r="G131" s="22"/>
      <c r="H131" s="22"/>
      <c r="I131" s="22"/>
      <c r="J13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31" s="40">
        <f t="shared" si="8"/>
        <v>0</v>
      </c>
      <c r="L131" s="41">
        <f t="shared" si="9"/>
        <v>0</v>
      </c>
      <c r="M131" s="51">
        <f>TBDD[[#This Row],[Ajout]]-TBDD[[#This Row],[Retrait]]</f>
        <v>0</v>
      </c>
      <c r="N131" s="4"/>
      <c r="O131" s="4">
        <v>0</v>
      </c>
    </row>
    <row r="132" spans="1:15" x14ac:dyDescent="0.3">
      <c r="A132" s="21" t="s">
        <v>171</v>
      </c>
      <c r="B132" s="2" t="s">
        <v>172</v>
      </c>
      <c r="C132" s="2" t="s">
        <v>220</v>
      </c>
      <c r="D132" s="2" t="s">
        <v>6</v>
      </c>
      <c r="E132" s="22">
        <v>1</v>
      </c>
      <c r="F132" s="22"/>
      <c r="G132" s="22"/>
      <c r="H132" s="22"/>
      <c r="I132" s="22"/>
      <c r="J13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32" s="40">
        <f t="shared" si="8"/>
        <v>0</v>
      </c>
      <c r="L132" s="41">
        <f t="shared" si="9"/>
        <v>0</v>
      </c>
      <c r="M132" s="51">
        <f>TBDD[[#This Row],[Ajout]]-TBDD[[#This Row],[Retrait]]</f>
        <v>0</v>
      </c>
      <c r="N132" s="4"/>
      <c r="O132" s="4">
        <v>0</v>
      </c>
    </row>
    <row r="133" spans="1:15" x14ac:dyDescent="0.3">
      <c r="A133" s="21" t="s">
        <v>180</v>
      </c>
      <c r="B133" s="2" t="s">
        <v>181</v>
      </c>
      <c r="C133" s="2" t="s">
        <v>220</v>
      </c>
      <c r="D133" s="2" t="s">
        <v>6</v>
      </c>
      <c r="E133" s="22">
        <v>1</v>
      </c>
      <c r="F133" s="22"/>
      <c r="G133" s="22"/>
      <c r="H133" s="22"/>
      <c r="I133" s="22"/>
      <c r="J13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33" s="40">
        <f t="shared" si="8"/>
        <v>0</v>
      </c>
      <c r="L133" s="41">
        <f t="shared" si="9"/>
        <v>0</v>
      </c>
      <c r="M133" s="51">
        <f>TBDD[[#This Row],[Ajout]]-TBDD[[#This Row],[Retrait]]</f>
        <v>0</v>
      </c>
      <c r="N133" s="4"/>
      <c r="O133" s="4">
        <v>0</v>
      </c>
    </row>
    <row r="134" spans="1:15" x14ac:dyDescent="0.3">
      <c r="A134" s="21" t="s">
        <v>121</v>
      </c>
      <c r="B134" s="2" t="s">
        <v>122</v>
      </c>
      <c r="C134" s="2" t="s">
        <v>218</v>
      </c>
      <c r="D134" s="2" t="s">
        <v>9</v>
      </c>
      <c r="E134" s="22">
        <v>4</v>
      </c>
      <c r="F134" s="22"/>
      <c r="G134" s="22"/>
      <c r="H134" s="22"/>
      <c r="I134" s="22"/>
      <c r="J13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34" s="40">
        <f t="shared" si="8"/>
        <v>0</v>
      </c>
      <c r="L134" s="41">
        <f t="shared" si="9"/>
        <v>0</v>
      </c>
      <c r="M134" s="51">
        <f>TBDD[[#This Row],[Ajout]]-TBDD[[#This Row],[Retrait]]</f>
        <v>0</v>
      </c>
      <c r="N134" s="4"/>
      <c r="O134" s="4">
        <v>0</v>
      </c>
    </row>
    <row r="135" spans="1:15" x14ac:dyDescent="0.3">
      <c r="A135" s="21" t="s">
        <v>174</v>
      </c>
      <c r="B135" s="2" t="s">
        <v>175</v>
      </c>
      <c r="C135" s="2" t="s">
        <v>223</v>
      </c>
      <c r="D135" s="2" t="s">
        <v>6</v>
      </c>
      <c r="E135" s="22">
        <v>1</v>
      </c>
      <c r="F135" s="22"/>
      <c r="G135" s="22"/>
      <c r="H135" s="22"/>
      <c r="I135" s="22"/>
      <c r="J13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35" s="40">
        <f t="shared" si="8"/>
        <v>0</v>
      </c>
      <c r="L135" s="41">
        <f t="shared" si="9"/>
        <v>0</v>
      </c>
      <c r="M135" s="51">
        <f>TBDD[[#This Row],[Ajout]]-TBDD[[#This Row],[Retrait]]</f>
        <v>0</v>
      </c>
      <c r="N135" s="4"/>
      <c r="O135" s="4">
        <v>0</v>
      </c>
    </row>
    <row r="136" spans="1:15" x14ac:dyDescent="0.3">
      <c r="A136" s="21" t="s">
        <v>321</v>
      </c>
      <c r="B136" s="2" t="s">
        <v>322</v>
      </c>
      <c r="C136" s="2" t="s">
        <v>220</v>
      </c>
      <c r="D136" s="2" t="s">
        <v>6</v>
      </c>
      <c r="E136" s="22">
        <v>1</v>
      </c>
      <c r="F136" s="22"/>
      <c r="G136" s="22"/>
      <c r="H136" s="22"/>
      <c r="I136" s="22"/>
      <c r="J13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36" s="40">
        <f t="shared" si="8"/>
        <v>0</v>
      </c>
      <c r="L136" s="41">
        <f t="shared" si="9"/>
        <v>0</v>
      </c>
      <c r="M136" s="51">
        <f>TBDD[[#This Row],[Ajout]]-TBDD[[#This Row],[Retrait]]</f>
        <v>0</v>
      </c>
      <c r="N136" s="4"/>
      <c r="O136" s="4">
        <v>0</v>
      </c>
    </row>
    <row r="137" spans="1:15" x14ac:dyDescent="0.3">
      <c r="A137" s="21" t="s">
        <v>123</v>
      </c>
      <c r="B137" s="2" t="s">
        <v>124</v>
      </c>
      <c r="C137" s="2" t="s">
        <v>221</v>
      </c>
      <c r="D137" s="2" t="s">
        <v>10</v>
      </c>
      <c r="E137" s="22">
        <v>5</v>
      </c>
      <c r="F137" s="22"/>
      <c r="G137" s="22"/>
      <c r="H137" s="22"/>
      <c r="I137" s="22"/>
      <c r="J13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37" s="40">
        <f t="shared" si="8"/>
        <v>0</v>
      </c>
      <c r="L137" s="41">
        <f t="shared" si="9"/>
        <v>0</v>
      </c>
      <c r="M137" s="51">
        <f>TBDD[[#This Row],[Ajout]]-TBDD[[#This Row],[Retrait]]</f>
        <v>0</v>
      </c>
      <c r="N137" s="4"/>
      <c r="O137" s="4">
        <v>0</v>
      </c>
    </row>
    <row r="138" spans="1:15" x14ac:dyDescent="0.3">
      <c r="A138" s="33" t="s">
        <v>125</v>
      </c>
      <c r="B138" s="34" t="s">
        <v>126</v>
      </c>
      <c r="C138" s="34" t="s">
        <v>218</v>
      </c>
      <c r="D138" s="34" t="s">
        <v>7</v>
      </c>
      <c r="E138" s="35">
        <v>1</v>
      </c>
      <c r="F138" s="35"/>
      <c r="G138" s="35"/>
      <c r="H138" s="35"/>
      <c r="I138" s="22"/>
      <c r="J13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38" s="40">
        <f t="shared" si="8"/>
        <v>0</v>
      </c>
      <c r="L138" s="41">
        <f t="shared" si="9"/>
        <v>0</v>
      </c>
      <c r="M138" s="51">
        <f>TBDD[[#This Row],[Ajout]]-TBDD[[#This Row],[Retrait]]</f>
        <v>0</v>
      </c>
      <c r="N138" s="4"/>
      <c r="O138" s="4">
        <v>0</v>
      </c>
    </row>
    <row r="139" spans="1:15" x14ac:dyDescent="0.3">
      <c r="A139" s="33" t="s">
        <v>271</v>
      </c>
      <c r="B139" s="34" t="s">
        <v>272</v>
      </c>
      <c r="C139" s="34" t="s">
        <v>223</v>
      </c>
      <c r="D139" s="34" t="s">
        <v>9</v>
      </c>
      <c r="E139" s="35">
        <v>2</v>
      </c>
      <c r="F139" s="35"/>
      <c r="G139" s="35"/>
      <c r="H139" s="35"/>
      <c r="I139" s="22"/>
      <c r="J13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39" s="40">
        <f t="shared" si="8"/>
        <v>0</v>
      </c>
      <c r="L139" s="41">
        <f t="shared" si="9"/>
        <v>0</v>
      </c>
      <c r="M139" s="51">
        <f>TBDD[[#This Row],[Ajout]]-TBDD[[#This Row],[Retrait]]</f>
        <v>0</v>
      </c>
      <c r="N139" s="4"/>
      <c r="O139" s="4">
        <v>0</v>
      </c>
    </row>
    <row r="140" spans="1:15" x14ac:dyDescent="0.3">
      <c r="A140" s="33" t="s">
        <v>39</v>
      </c>
      <c r="B140" s="34" t="s">
        <v>308</v>
      </c>
      <c r="C140" s="34" t="s">
        <v>223</v>
      </c>
      <c r="D140" s="34" t="s">
        <v>9</v>
      </c>
      <c r="E140" s="35">
        <v>1</v>
      </c>
      <c r="F140" s="35"/>
      <c r="G140" s="35"/>
      <c r="H140" s="35"/>
      <c r="I140" s="22"/>
      <c r="J14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40" s="40">
        <f t="shared" si="8"/>
        <v>0</v>
      </c>
      <c r="L140" s="41">
        <f t="shared" si="9"/>
        <v>0</v>
      </c>
      <c r="M140" s="51">
        <f>TBDD[[#This Row],[Ajout]]-TBDD[[#This Row],[Retrait]]</f>
        <v>0</v>
      </c>
      <c r="N140" s="4"/>
      <c r="O140" s="4">
        <v>0</v>
      </c>
    </row>
    <row r="141" spans="1:15" x14ac:dyDescent="0.3">
      <c r="A141" s="33" t="s">
        <v>127</v>
      </c>
      <c r="B141" s="34" t="s">
        <v>128</v>
      </c>
      <c r="C141" s="34" t="s">
        <v>218</v>
      </c>
      <c r="D141" s="34" t="s">
        <v>7</v>
      </c>
      <c r="E141" s="35">
        <v>1</v>
      </c>
      <c r="F141" s="35"/>
      <c r="G141" s="35"/>
      <c r="H141" s="35"/>
      <c r="I141" s="22"/>
      <c r="J14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41" s="40">
        <f t="shared" si="8"/>
        <v>0</v>
      </c>
      <c r="L141" s="41">
        <f t="shared" si="9"/>
        <v>0</v>
      </c>
      <c r="M141" s="51">
        <f>TBDD[[#This Row],[Ajout]]-TBDD[[#This Row],[Retrait]]</f>
        <v>0</v>
      </c>
      <c r="N141" s="4"/>
      <c r="O141" s="4">
        <v>0</v>
      </c>
    </row>
    <row r="142" spans="1:15" x14ac:dyDescent="0.3">
      <c r="A142" s="33" t="s">
        <v>129</v>
      </c>
      <c r="B142" s="34" t="s">
        <v>226</v>
      </c>
      <c r="C142" s="34" t="s">
        <v>218</v>
      </c>
      <c r="D142" s="34" t="s">
        <v>9</v>
      </c>
      <c r="E142" s="35">
        <v>1</v>
      </c>
      <c r="F142" s="35"/>
      <c r="G142" s="35"/>
      <c r="H142" s="35"/>
      <c r="I142" s="22"/>
      <c r="J14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42" s="40">
        <f t="shared" si="8"/>
        <v>0</v>
      </c>
      <c r="L142" s="41">
        <f t="shared" si="9"/>
        <v>0</v>
      </c>
      <c r="M142" s="51">
        <f>TBDD[[#This Row],[Ajout]]-TBDD[[#This Row],[Retrait]]</f>
        <v>0</v>
      </c>
      <c r="N142" s="4"/>
      <c r="O142" s="4">
        <v>0</v>
      </c>
    </row>
    <row r="143" spans="1:15" x14ac:dyDescent="0.3">
      <c r="A143" s="33" t="s">
        <v>234</v>
      </c>
      <c r="B143" s="34" t="s">
        <v>235</v>
      </c>
      <c r="C143" s="34" t="s">
        <v>220</v>
      </c>
      <c r="D143" s="34" t="s">
        <v>6</v>
      </c>
      <c r="E143" s="35">
        <v>1</v>
      </c>
      <c r="F143" s="35"/>
      <c r="G143" s="35"/>
      <c r="H143" s="35"/>
      <c r="I143" s="22"/>
      <c r="J14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43" s="40">
        <f t="shared" si="8"/>
        <v>0</v>
      </c>
      <c r="L143" s="41">
        <f t="shared" si="9"/>
        <v>0</v>
      </c>
      <c r="M143" s="51">
        <f>TBDD[[#This Row],[Ajout]]-TBDD[[#This Row],[Retrait]]</f>
        <v>0</v>
      </c>
      <c r="N143" s="4"/>
      <c r="O143" s="4">
        <v>0</v>
      </c>
    </row>
    <row r="144" spans="1:15" x14ac:dyDescent="0.3">
      <c r="A144" s="33" t="s">
        <v>130</v>
      </c>
      <c r="B144" s="34" t="s">
        <v>131</v>
      </c>
      <c r="C144" s="34" t="s">
        <v>223</v>
      </c>
      <c r="D144" s="34" t="s">
        <v>6</v>
      </c>
      <c r="E144" s="35">
        <v>1</v>
      </c>
      <c r="F144" s="35"/>
      <c r="G144" s="35"/>
      <c r="H144" s="35"/>
      <c r="I144" s="22"/>
      <c r="J14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44" s="40">
        <f t="shared" si="8"/>
        <v>0</v>
      </c>
      <c r="L144" s="41">
        <f t="shared" si="9"/>
        <v>0</v>
      </c>
      <c r="M144" s="51">
        <f>TBDD[[#This Row],[Ajout]]-TBDD[[#This Row],[Retrait]]</f>
        <v>0</v>
      </c>
      <c r="N144" s="4"/>
      <c r="O144" s="4">
        <v>0</v>
      </c>
    </row>
    <row r="145" spans="1:15" x14ac:dyDescent="0.3">
      <c r="A145" s="33" t="s">
        <v>132</v>
      </c>
      <c r="B145" s="34" t="s">
        <v>133</v>
      </c>
      <c r="C145" s="34" t="s">
        <v>223</v>
      </c>
      <c r="D145" s="34" t="s">
        <v>9</v>
      </c>
      <c r="E145" s="35">
        <v>1</v>
      </c>
      <c r="F145" s="35"/>
      <c r="G145" s="35"/>
      <c r="H145" s="35"/>
      <c r="I145" s="22"/>
      <c r="J14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45" s="40">
        <f t="shared" si="8"/>
        <v>0</v>
      </c>
      <c r="L145" s="41">
        <f t="shared" si="9"/>
        <v>0</v>
      </c>
      <c r="M145" s="51">
        <f>TBDD[[#This Row],[Ajout]]-TBDD[[#This Row],[Retrait]]</f>
        <v>0</v>
      </c>
      <c r="N145" s="4"/>
      <c r="O145" s="4">
        <v>0</v>
      </c>
    </row>
    <row r="146" spans="1:15" x14ac:dyDescent="0.3">
      <c r="A146" s="33" t="s">
        <v>333</v>
      </c>
      <c r="B146" s="34" t="s">
        <v>334</v>
      </c>
      <c r="C146" s="34" t="s">
        <v>229</v>
      </c>
      <c r="D146" s="34" t="s">
        <v>12</v>
      </c>
      <c r="E146" s="35">
        <v>2</v>
      </c>
      <c r="F146" s="35"/>
      <c r="G146" s="35"/>
      <c r="H146" s="35"/>
      <c r="I146" s="22"/>
      <c r="J14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46" s="40">
        <f t="shared" si="8"/>
        <v>0</v>
      </c>
      <c r="L146" s="41">
        <f t="shared" si="9"/>
        <v>0</v>
      </c>
      <c r="M146" s="51">
        <f>TBDD[[#This Row],[Ajout]]-TBDD[[#This Row],[Retrait]]</f>
        <v>0</v>
      </c>
      <c r="N146" s="4"/>
      <c r="O146" s="4">
        <v>0</v>
      </c>
    </row>
    <row r="147" spans="1:15" x14ac:dyDescent="0.3">
      <c r="A147" s="33" t="s">
        <v>246</v>
      </c>
      <c r="B147" s="34" t="s">
        <v>247</v>
      </c>
      <c r="C147" s="34" t="s">
        <v>223</v>
      </c>
      <c r="D147" s="34" t="s">
        <v>13</v>
      </c>
      <c r="E147" s="35">
        <v>2</v>
      </c>
      <c r="F147" s="35"/>
      <c r="G147" s="35"/>
      <c r="H147" s="35"/>
      <c r="I147" s="22"/>
      <c r="J14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47" s="40">
        <f t="shared" ref="K147:K172" si="10">IF(L147&gt;0,L147,0)</f>
        <v>0</v>
      </c>
      <c r="L147" s="41">
        <f t="shared" ref="L147:L172" si="11">E147*J147</f>
        <v>0</v>
      </c>
      <c r="M147" s="51">
        <f>TBDD[[#This Row],[Ajout]]-TBDD[[#This Row],[Retrait]]</f>
        <v>0</v>
      </c>
      <c r="N147" s="4"/>
      <c r="O147" s="4">
        <v>0</v>
      </c>
    </row>
    <row r="148" spans="1:15" x14ac:dyDescent="0.3">
      <c r="A148" s="33" t="s">
        <v>134</v>
      </c>
      <c r="B148" s="34" t="s">
        <v>135</v>
      </c>
      <c r="C148" s="34" t="s">
        <v>223</v>
      </c>
      <c r="D148" s="34" t="s">
        <v>9</v>
      </c>
      <c r="E148" s="35">
        <v>8</v>
      </c>
      <c r="F148" s="35"/>
      <c r="G148" s="35"/>
      <c r="H148" s="35"/>
      <c r="I148" s="22"/>
      <c r="J14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48" s="40">
        <f t="shared" si="10"/>
        <v>0</v>
      </c>
      <c r="L148" s="41">
        <f t="shared" si="11"/>
        <v>0</v>
      </c>
      <c r="M148" s="51">
        <f>TBDD[[#This Row],[Ajout]]-TBDD[[#This Row],[Retrait]]</f>
        <v>0</v>
      </c>
      <c r="N148" s="4"/>
      <c r="O148" s="4">
        <v>0</v>
      </c>
    </row>
    <row r="149" spans="1:15" x14ac:dyDescent="0.3">
      <c r="A149" s="33" t="s">
        <v>136</v>
      </c>
      <c r="B149" s="34" t="s">
        <v>231</v>
      </c>
      <c r="C149" s="34" t="s">
        <v>229</v>
      </c>
      <c r="D149" s="34" t="s">
        <v>13</v>
      </c>
      <c r="E149" s="35">
        <v>4</v>
      </c>
      <c r="F149" s="35"/>
      <c r="G149" s="35"/>
      <c r="H149" s="35"/>
      <c r="I149" s="22"/>
      <c r="J14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49" s="40">
        <f t="shared" si="10"/>
        <v>0</v>
      </c>
      <c r="L149" s="41">
        <f t="shared" si="11"/>
        <v>0</v>
      </c>
      <c r="M149" s="51">
        <f>TBDD[[#This Row],[Ajout]]-TBDD[[#This Row],[Retrait]]</f>
        <v>0</v>
      </c>
      <c r="N149" s="4"/>
      <c r="O149" s="4">
        <v>0</v>
      </c>
    </row>
    <row r="150" spans="1:15" x14ac:dyDescent="0.3">
      <c r="A150" s="33" t="s">
        <v>288</v>
      </c>
      <c r="B150" s="34" t="s">
        <v>289</v>
      </c>
      <c r="C150" s="34" t="s">
        <v>221</v>
      </c>
      <c r="D150" s="34" t="s">
        <v>10</v>
      </c>
      <c r="E150" s="35">
        <v>1</v>
      </c>
      <c r="F150" s="35"/>
      <c r="G150" s="35"/>
      <c r="H150" s="35"/>
      <c r="I150" s="22"/>
      <c r="J15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50" s="40">
        <f t="shared" si="10"/>
        <v>0</v>
      </c>
      <c r="L150" s="41">
        <f t="shared" si="11"/>
        <v>0</v>
      </c>
      <c r="M150" s="51">
        <f>TBDD[[#This Row],[Ajout]]-TBDD[[#This Row],[Retrait]]</f>
        <v>0</v>
      </c>
      <c r="N150" s="4"/>
      <c r="O150" s="4">
        <v>0</v>
      </c>
    </row>
    <row r="151" spans="1:15" x14ac:dyDescent="0.3">
      <c r="A151" s="33" t="s">
        <v>137</v>
      </c>
      <c r="B151" s="34" t="s">
        <v>138</v>
      </c>
      <c r="C151" s="34" t="s">
        <v>223</v>
      </c>
      <c r="D151" s="34" t="s">
        <v>12</v>
      </c>
      <c r="E151" s="35">
        <v>1</v>
      </c>
      <c r="F151" s="35"/>
      <c r="G151" s="35"/>
      <c r="H151" s="35"/>
      <c r="I151" s="22"/>
      <c r="J15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51" s="40">
        <f t="shared" si="10"/>
        <v>0</v>
      </c>
      <c r="L151" s="41">
        <f t="shared" si="11"/>
        <v>0</v>
      </c>
      <c r="M151" s="51">
        <f>TBDD[[#This Row],[Ajout]]-TBDD[[#This Row],[Retrait]]</f>
        <v>0</v>
      </c>
      <c r="N151" s="4"/>
      <c r="O151" s="4">
        <v>0</v>
      </c>
    </row>
    <row r="152" spans="1:15" x14ac:dyDescent="0.3">
      <c r="A152" s="33" t="s">
        <v>139</v>
      </c>
      <c r="B152" s="34" t="s">
        <v>140</v>
      </c>
      <c r="C152" s="34" t="s">
        <v>223</v>
      </c>
      <c r="D152" s="34" t="s">
        <v>12</v>
      </c>
      <c r="E152" s="35">
        <v>1</v>
      </c>
      <c r="F152" s="35"/>
      <c r="G152" s="35"/>
      <c r="H152" s="35"/>
      <c r="I152" s="22"/>
      <c r="J15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52" s="40">
        <f t="shared" si="10"/>
        <v>0</v>
      </c>
      <c r="L152" s="41">
        <f t="shared" si="11"/>
        <v>0</v>
      </c>
      <c r="M152" s="51">
        <f>TBDD[[#This Row],[Ajout]]-TBDD[[#This Row],[Retrait]]</f>
        <v>0</v>
      </c>
      <c r="N152" s="4"/>
      <c r="O152" s="4">
        <v>0</v>
      </c>
    </row>
    <row r="153" spans="1:15" x14ac:dyDescent="0.3">
      <c r="A153" s="33" t="s">
        <v>330</v>
      </c>
      <c r="B153" s="34" t="s">
        <v>331</v>
      </c>
      <c r="C153" s="34" t="s">
        <v>228</v>
      </c>
      <c r="D153" s="34" t="s">
        <v>13</v>
      </c>
      <c r="E153" s="35">
        <v>5</v>
      </c>
      <c r="F153" s="35"/>
      <c r="G153" s="35"/>
      <c r="H153" s="35"/>
      <c r="I153" s="22"/>
      <c r="J15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53" s="40">
        <f t="shared" si="10"/>
        <v>0</v>
      </c>
      <c r="L153" s="41">
        <f t="shared" si="11"/>
        <v>0</v>
      </c>
      <c r="M153" s="51">
        <f>TBDD[[#This Row],[Ajout]]-TBDD[[#This Row],[Retrait]]</f>
        <v>0</v>
      </c>
      <c r="N153" s="4"/>
      <c r="O153" s="4">
        <v>0</v>
      </c>
    </row>
    <row r="154" spans="1:15" x14ac:dyDescent="0.3">
      <c r="A154" s="33" t="s">
        <v>141</v>
      </c>
      <c r="B154" s="34" t="s">
        <v>142</v>
      </c>
      <c r="C154" s="34" t="s">
        <v>223</v>
      </c>
      <c r="D154" s="34" t="s">
        <v>12</v>
      </c>
      <c r="E154" s="35">
        <v>2</v>
      </c>
      <c r="F154" s="35"/>
      <c r="G154" s="35"/>
      <c r="H154" s="35"/>
      <c r="I154" s="22"/>
      <c r="J15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54" s="40">
        <f t="shared" si="10"/>
        <v>0</v>
      </c>
      <c r="L154" s="41">
        <f t="shared" si="11"/>
        <v>0</v>
      </c>
      <c r="M154" s="51">
        <f>TBDD[[#This Row],[Ajout]]-TBDD[[#This Row],[Retrait]]</f>
        <v>0</v>
      </c>
      <c r="N154" s="4"/>
      <c r="O154" s="4">
        <v>0</v>
      </c>
    </row>
    <row r="155" spans="1:15" x14ac:dyDescent="0.3">
      <c r="A155" s="33" t="s">
        <v>243</v>
      </c>
      <c r="B155" s="34" t="s">
        <v>244</v>
      </c>
      <c r="C155" s="34" t="s">
        <v>245</v>
      </c>
      <c r="D155" s="34" t="s">
        <v>13</v>
      </c>
      <c r="E155" s="35">
        <v>14</v>
      </c>
      <c r="F155" s="35"/>
      <c r="G155" s="35"/>
      <c r="H155" s="35"/>
      <c r="I155" s="22"/>
      <c r="J15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55" s="40">
        <f t="shared" si="10"/>
        <v>0</v>
      </c>
      <c r="L155" s="41">
        <f t="shared" si="11"/>
        <v>0</v>
      </c>
      <c r="M155" s="51">
        <f>TBDD[[#This Row],[Ajout]]-TBDD[[#This Row],[Retrait]]</f>
        <v>0</v>
      </c>
      <c r="N155" s="4"/>
      <c r="O155" s="4">
        <v>0</v>
      </c>
    </row>
    <row r="156" spans="1:15" x14ac:dyDescent="0.3">
      <c r="A156" s="33" t="s">
        <v>143</v>
      </c>
      <c r="B156" s="34" t="s">
        <v>144</v>
      </c>
      <c r="C156" s="34" t="s">
        <v>11</v>
      </c>
      <c r="D156" s="34" t="s">
        <v>11</v>
      </c>
      <c r="E156" s="35">
        <v>1</v>
      </c>
      <c r="F156" s="35"/>
      <c r="G156" s="35"/>
      <c r="H156" s="35"/>
      <c r="I156" s="22"/>
      <c r="J15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56" s="40">
        <f t="shared" si="10"/>
        <v>0</v>
      </c>
      <c r="L156" s="41">
        <f t="shared" si="11"/>
        <v>0</v>
      </c>
      <c r="M156" s="51">
        <f>TBDD[[#This Row],[Ajout]]-TBDD[[#This Row],[Retrait]]</f>
        <v>0</v>
      </c>
      <c r="N156" s="4"/>
      <c r="O156" s="4">
        <v>0</v>
      </c>
    </row>
    <row r="157" spans="1:15" x14ac:dyDescent="0.3">
      <c r="A157" s="33" t="s">
        <v>145</v>
      </c>
      <c r="B157" s="34" t="s">
        <v>146</v>
      </c>
      <c r="C157" s="34" t="s">
        <v>223</v>
      </c>
      <c r="D157" s="34" t="s">
        <v>6</v>
      </c>
      <c r="E157" s="35">
        <v>1</v>
      </c>
      <c r="F157" s="35"/>
      <c r="G157" s="35"/>
      <c r="H157" s="35"/>
      <c r="I157" s="22"/>
      <c r="J15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57" s="40">
        <f t="shared" si="10"/>
        <v>0</v>
      </c>
      <c r="L157" s="41">
        <f t="shared" si="11"/>
        <v>0</v>
      </c>
      <c r="M157" s="51">
        <f>TBDD[[#This Row],[Ajout]]-TBDD[[#This Row],[Retrait]]</f>
        <v>0</v>
      </c>
      <c r="N157" s="4"/>
      <c r="O157" s="4">
        <v>0</v>
      </c>
    </row>
    <row r="158" spans="1:15" x14ac:dyDescent="0.3">
      <c r="A158" s="33" t="s">
        <v>189</v>
      </c>
      <c r="B158" s="34" t="s">
        <v>190</v>
      </c>
      <c r="C158" s="34" t="s">
        <v>223</v>
      </c>
      <c r="D158" s="34" t="s">
        <v>9</v>
      </c>
      <c r="E158" s="35">
        <v>4</v>
      </c>
      <c r="F158" s="35"/>
      <c r="G158" s="35"/>
      <c r="H158" s="35"/>
      <c r="I158" s="22"/>
      <c r="J15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58" s="40">
        <f t="shared" si="10"/>
        <v>0</v>
      </c>
      <c r="L158" s="41">
        <f t="shared" si="11"/>
        <v>0</v>
      </c>
      <c r="M158" s="51">
        <f>TBDD[[#This Row],[Ajout]]-TBDD[[#This Row],[Retrait]]</f>
        <v>0</v>
      </c>
      <c r="N158" s="4"/>
      <c r="O158" s="4">
        <v>0</v>
      </c>
    </row>
    <row r="159" spans="1:15" x14ac:dyDescent="0.3">
      <c r="A159" s="33" t="s">
        <v>286</v>
      </c>
      <c r="B159" s="34" t="s">
        <v>287</v>
      </c>
      <c r="C159" s="34" t="s">
        <v>227</v>
      </c>
      <c r="D159" s="34" t="s">
        <v>13</v>
      </c>
      <c r="E159" s="35">
        <v>1</v>
      </c>
      <c r="F159" s="35"/>
      <c r="G159" s="35"/>
      <c r="H159" s="35"/>
      <c r="I159" s="22"/>
      <c r="J15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59" s="40">
        <f t="shared" si="10"/>
        <v>0</v>
      </c>
      <c r="L159" s="41">
        <f t="shared" si="11"/>
        <v>0</v>
      </c>
      <c r="M159" s="51">
        <f>TBDD[[#This Row],[Ajout]]-TBDD[[#This Row],[Retrait]]</f>
        <v>558</v>
      </c>
      <c r="N159" s="4"/>
      <c r="O159" s="4">
        <v>558</v>
      </c>
    </row>
    <row r="160" spans="1:15" x14ac:dyDescent="0.3">
      <c r="A160" s="33" t="s">
        <v>149</v>
      </c>
      <c r="B160" s="34" t="s">
        <v>150</v>
      </c>
      <c r="C160" s="34" t="s">
        <v>220</v>
      </c>
      <c r="D160" s="34" t="s">
        <v>7</v>
      </c>
      <c r="E160" s="35">
        <v>1</v>
      </c>
      <c r="F160" s="35"/>
      <c r="G160" s="35"/>
      <c r="H160" s="35"/>
      <c r="I160" s="22"/>
      <c r="J16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60" s="40">
        <f t="shared" si="10"/>
        <v>0</v>
      </c>
      <c r="L160" s="41">
        <f t="shared" si="11"/>
        <v>0</v>
      </c>
      <c r="M160" s="51">
        <f>TBDD[[#This Row],[Ajout]]-TBDD[[#This Row],[Retrait]]</f>
        <v>0</v>
      </c>
      <c r="N160" s="4"/>
      <c r="O160" s="4">
        <v>0</v>
      </c>
    </row>
    <row r="161" spans="1:15" x14ac:dyDescent="0.3">
      <c r="A161" s="33" t="s">
        <v>151</v>
      </c>
      <c r="B161" s="34" t="s">
        <v>152</v>
      </c>
      <c r="C161" s="34" t="s">
        <v>220</v>
      </c>
      <c r="D161" s="34" t="s">
        <v>7</v>
      </c>
      <c r="E161" s="35">
        <v>1</v>
      </c>
      <c r="F161" s="35"/>
      <c r="G161" s="35"/>
      <c r="H161" s="35"/>
      <c r="I161" s="22"/>
      <c r="J16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61" s="40">
        <f t="shared" si="10"/>
        <v>0</v>
      </c>
      <c r="L161" s="41">
        <f t="shared" si="11"/>
        <v>0</v>
      </c>
      <c r="M161" s="51">
        <f>TBDD[[#This Row],[Ajout]]-TBDD[[#This Row],[Retrait]]</f>
        <v>0</v>
      </c>
      <c r="N161" s="4"/>
      <c r="O161" s="4">
        <v>0</v>
      </c>
    </row>
    <row r="162" spans="1:15" x14ac:dyDescent="0.3">
      <c r="A162" s="33" t="s">
        <v>153</v>
      </c>
      <c r="B162" s="34" t="s">
        <v>154</v>
      </c>
      <c r="C162" s="34" t="s">
        <v>220</v>
      </c>
      <c r="D162" s="34" t="s">
        <v>7</v>
      </c>
      <c r="E162" s="35">
        <v>5</v>
      </c>
      <c r="F162" s="35"/>
      <c r="G162" s="35"/>
      <c r="H162" s="35"/>
      <c r="I162" s="22"/>
      <c r="J16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62" s="40">
        <f t="shared" si="10"/>
        <v>0</v>
      </c>
      <c r="L162" s="41">
        <f t="shared" si="11"/>
        <v>0</v>
      </c>
      <c r="M162" s="51">
        <f>TBDD[[#This Row],[Ajout]]-TBDD[[#This Row],[Retrait]]</f>
        <v>0</v>
      </c>
      <c r="N162" s="4"/>
      <c r="O162" s="4">
        <v>0</v>
      </c>
    </row>
    <row r="163" spans="1:15" x14ac:dyDescent="0.3">
      <c r="A163" s="33" t="s">
        <v>155</v>
      </c>
      <c r="B163" s="34" t="s">
        <v>156</v>
      </c>
      <c r="C163" s="34" t="s">
        <v>223</v>
      </c>
      <c r="D163" s="34" t="s">
        <v>13</v>
      </c>
      <c r="E163" s="35">
        <v>4</v>
      </c>
      <c r="F163" s="35"/>
      <c r="G163" s="35"/>
      <c r="H163" s="35"/>
      <c r="I163" s="22"/>
      <c r="J163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63" s="40">
        <f t="shared" si="10"/>
        <v>0</v>
      </c>
      <c r="L163" s="41">
        <f t="shared" si="11"/>
        <v>0</v>
      </c>
      <c r="M163" s="51">
        <f>TBDD[[#This Row],[Ajout]]-TBDD[[#This Row],[Retrait]]</f>
        <v>4</v>
      </c>
      <c r="N163" s="4"/>
      <c r="O163" s="4">
        <v>4</v>
      </c>
    </row>
    <row r="164" spans="1:15" x14ac:dyDescent="0.3">
      <c r="A164" s="33" t="s">
        <v>157</v>
      </c>
      <c r="B164" s="34" t="s">
        <v>158</v>
      </c>
      <c r="C164" s="34" t="s">
        <v>223</v>
      </c>
      <c r="D164" s="34" t="s">
        <v>13</v>
      </c>
      <c r="E164" s="35">
        <v>10</v>
      </c>
      <c r="F164" s="35"/>
      <c r="G164" s="35"/>
      <c r="H164" s="35"/>
      <c r="I164" s="22"/>
      <c r="J164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64" s="40">
        <f t="shared" si="10"/>
        <v>0</v>
      </c>
      <c r="L164" s="41">
        <f t="shared" si="11"/>
        <v>0</v>
      </c>
      <c r="M164" s="51">
        <f>TBDD[[#This Row],[Ajout]]-TBDD[[#This Row],[Retrait]]</f>
        <v>6</v>
      </c>
      <c r="N164" s="4"/>
      <c r="O164" s="4">
        <v>6</v>
      </c>
    </row>
    <row r="165" spans="1:15" x14ac:dyDescent="0.3">
      <c r="A165" s="33" t="s">
        <v>159</v>
      </c>
      <c r="B165" s="34" t="s">
        <v>160</v>
      </c>
      <c r="C165" s="34" t="s">
        <v>223</v>
      </c>
      <c r="D165" s="34" t="s">
        <v>13</v>
      </c>
      <c r="E165" s="35">
        <v>2</v>
      </c>
      <c r="F165" s="35"/>
      <c r="G165" s="35"/>
      <c r="H165" s="35"/>
      <c r="I165" s="22"/>
      <c r="J165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65" s="40">
        <f t="shared" si="10"/>
        <v>0</v>
      </c>
      <c r="L165" s="41">
        <f t="shared" si="11"/>
        <v>0</v>
      </c>
      <c r="M165" s="51">
        <f>TBDD[[#This Row],[Ajout]]-TBDD[[#This Row],[Retrait]]</f>
        <v>6</v>
      </c>
      <c r="N165" s="4"/>
      <c r="O165" s="4">
        <v>6</v>
      </c>
    </row>
    <row r="166" spans="1:15" x14ac:dyDescent="0.3">
      <c r="A166" s="33" t="s">
        <v>161</v>
      </c>
      <c r="B166" s="34" t="s">
        <v>162</v>
      </c>
      <c r="C166" s="34" t="s">
        <v>222</v>
      </c>
      <c r="D166" s="34" t="s">
        <v>10</v>
      </c>
      <c r="E166" s="35">
        <v>1</v>
      </c>
      <c r="F166" s="35"/>
      <c r="G166" s="35"/>
      <c r="H166" s="35"/>
      <c r="I166" s="22"/>
      <c r="J166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66" s="40">
        <f t="shared" si="10"/>
        <v>0</v>
      </c>
      <c r="L166" s="41">
        <f t="shared" si="11"/>
        <v>0</v>
      </c>
      <c r="M166" s="51">
        <f>TBDD[[#This Row],[Ajout]]-TBDD[[#This Row],[Retrait]]</f>
        <v>0</v>
      </c>
      <c r="N166" s="4"/>
      <c r="O166" s="4">
        <v>0</v>
      </c>
    </row>
    <row r="167" spans="1:15" x14ac:dyDescent="0.3">
      <c r="A167" s="33" t="s">
        <v>315</v>
      </c>
      <c r="B167" s="34" t="s">
        <v>316</v>
      </c>
      <c r="C167" s="34" t="s">
        <v>223</v>
      </c>
      <c r="D167" s="34" t="s">
        <v>9</v>
      </c>
      <c r="E167" s="35">
        <v>8</v>
      </c>
      <c r="F167" s="35"/>
      <c r="G167" s="35"/>
      <c r="H167" s="35"/>
      <c r="I167" s="22"/>
      <c r="J167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67" s="40">
        <f t="shared" si="10"/>
        <v>0</v>
      </c>
      <c r="L167" s="41">
        <f t="shared" si="11"/>
        <v>0</v>
      </c>
      <c r="M167" s="51">
        <f>TBDD[[#This Row],[Ajout]]-TBDD[[#This Row],[Retrait]]</f>
        <v>0</v>
      </c>
      <c r="N167" s="4"/>
      <c r="O167" s="4">
        <v>0</v>
      </c>
    </row>
    <row r="168" spans="1:15" x14ac:dyDescent="0.3">
      <c r="A168" s="33" t="s">
        <v>319</v>
      </c>
      <c r="B168" s="34" t="s">
        <v>320</v>
      </c>
      <c r="C168" s="34" t="s">
        <v>220</v>
      </c>
      <c r="D168" s="34" t="s">
        <v>7</v>
      </c>
      <c r="E168" s="35">
        <v>3</v>
      </c>
      <c r="F168" s="35"/>
      <c r="G168" s="35"/>
      <c r="H168" s="35"/>
      <c r="I168" s="22"/>
      <c r="J168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68" s="40">
        <f t="shared" si="10"/>
        <v>0</v>
      </c>
      <c r="L168" s="41">
        <f t="shared" si="11"/>
        <v>0</v>
      </c>
      <c r="M168" s="51">
        <f>TBDD[[#This Row],[Ajout]]-TBDD[[#This Row],[Retrait]]</f>
        <v>0</v>
      </c>
      <c r="N168" s="4"/>
      <c r="O168" s="4">
        <v>0</v>
      </c>
    </row>
    <row r="169" spans="1:15" x14ac:dyDescent="0.3">
      <c r="A169" s="33" t="s">
        <v>163</v>
      </c>
      <c r="B169" s="34" t="s">
        <v>164</v>
      </c>
      <c r="C169" s="34" t="s">
        <v>220</v>
      </c>
      <c r="D169" s="34" t="s">
        <v>6</v>
      </c>
      <c r="E169" s="35">
        <v>1</v>
      </c>
      <c r="F169" s="35"/>
      <c r="G169" s="35"/>
      <c r="H169" s="35"/>
      <c r="I169" s="35"/>
      <c r="J169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69" s="40">
        <f t="shared" si="10"/>
        <v>0</v>
      </c>
      <c r="L169" s="41">
        <f t="shared" si="11"/>
        <v>0</v>
      </c>
      <c r="M169" s="54">
        <f>TBDD[[#This Row],[Ajout]]-TBDD[[#This Row],[Retrait]]</f>
        <v>0</v>
      </c>
      <c r="N169" s="53"/>
      <c r="O169" s="53">
        <v>0</v>
      </c>
    </row>
    <row r="170" spans="1:15" x14ac:dyDescent="0.3">
      <c r="A170" s="33" t="s">
        <v>165</v>
      </c>
      <c r="B170" s="34" t="s">
        <v>166</v>
      </c>
      <c r="C170" s="34" t="s">
        <v>221</v>
      </c>
      <c r="D170" s="34" t="s">
        <v>10</v>
      </c>
      <c r="E170" s="35">
        <v>6</v>
      </c>
      <c r="F170" s="35"/>
      <c r="G170" s="35"/>
      <c r="H170" s="35"/>
      <c r="I170" s="35"/>
      <c r="J170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70" s="40">
        <f t="shared" si="10"/>
        <v>0</v>
      </c>
      <c r="L170" s="41">
        <f t="shared" si="11"/>
        <v>0</v>
      </c>
      <c r="M170" s="54">
        <f>TBDD[[#This Row],[Ajout]]-TBDD[[#This Row],[Retrait]]</f>
        <v>0</v>
      </c>
      <c r="N170" s="53"/>
      <c r="O170" s="53">
        <v>0</v>
      </c>
    </row>
    <row r="171" spans="1:15" x14ac:dyDescent="0.3">
      <c r="A171" s="33" t="s">
        <v>167</v>
      </c>
      <c r="B171" s="34" t="s">
        <v>168</v>
      </c>
      <c r="C171" s="34" t="s">
        <v>223</v>
      </c>
      <c r="D171" s="34" t="s">
        <v>6</v>
      </c>
      <c r="E171" s="35">
        <v>1</v>
      </c>
      <c r="F171" s="35"/>
      <c r="G171" s="35"/>
      <c r="H171" s="35"/>
      <c r="I171" s="35"/>
      <c r="J171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71" s="40">
        <f t="shared" si="10"/>
        <v>0</v>
      </c>
      <c r="L171" s="41">
        <f t="shared" si="11"/>
        <v>0</v>
      </c>
      <c r="M171" s="54">
        <f>TBDD[[#This Row],[Ajout]]-TBDD[[#This Row],[Retrait]]</f>
        <v>0</v>
      </c>
      <c r="N171" s="53"/>
      <c r="O171" s="53">
        <v>0</v>
      </c>
    </row>
    <row r="172" spans="1:15" x14ac:dyDescent="0.3">
      <c r="A172" s="33" t="s">
        <v>169</v>
      </c>
      <c r="B172" s="34" t="s">
        <v>170</v>
      </c>
      <c r="C172" s="34" t="s">
        <v>222</v>
      </c>
      <c r="D172" s="34" t="s">
        <v>10</v>
      </c>
      <c r="E172" s="35">
        <v>1</v>
      </c>
      <c r="F172" s="35"/>
      <c r="G172" s="35"/>
      <c r="H172" s="35"/>
      <c r="I172" s="35"/>
      <c r="J172" s="40">
        <f>IF(TBDD[[#This Row],[Ajout stock collecte]]&gt;TBDD[[#This Row],[En stock]],0,TBDD[[#This Row],[Stock après dernière distribution]]+TBDD[[#This Row],[Ramasse]]+TBDD[[#This Row],[Livraison du jour]]+TBDD[[#This Row],[Ajout stock collecte]])</f>
        <v>0</v>
      </c>
      <c r="K172" s="40">
        <f t="shared" si="10"/>
        <v>0</v>
      </c>
      <c r="L172" s="41">
        <f t="shared" si="11"/>
        <v>0</v>
      </c>
      <c r="M172" s="54">
        <f>TBDD[[#This Row],[Ajout]]-TBDD[[#This Row],[Retrait]]</f>
        <v>0</v>
      </c>
      <c r="N172" s="53"/>
      <c r="O172" s="53">
        <v>0</v>
      </c>
    </row>
  </sheetData>
  <sheetProtection sheet="1" objects="1" scenarios="1" autoFilter="0"/>
  <mergeCells count="1">
    <mergeCell ref="M18:O18"/>
  </mergeCells>
  <conditionalFormatting sqref="A19:A1048576">
    <cfRule type="duplicateValues" dxfId="47" priority="21"/>
  </conditionalFormatting>
  <conditionalFormatting sqref="A20:L172">
    <cfRule type="expression" dxfId="46" priority="22">
      <formula>IF($J20&gt;0,TRUE,FALSE)</formula>
    </cfRule>
  </conditionalFormatting>
  <conditionalFormatting sqref="I21:I168">
    <cfRule type="cellIs" dxfId="45" priority="2" operator="greaterThan">
      <formula>M21</formula>
    </cfRule>
  </conditionalFormatting>
  <conditionalFormatting sqref="M21:M168">
    <cfRule type="cellIs" dxfId="44" priority="1" operator="lessThan">
      <formula>0</formula>
    </cfRule>
  </conditionalFormatting>
  <pageMargins left="0.7" right="0.7" top="0.75" bottom="0.75" header="0.3" footer="0.3"/>
  <pageSetup paperSize="9" orientation="portrait" horizontalDpi="4294967294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N578"/>
  <sheetViews>
    <sheetView showZeros="0" tabSelected="1" zoomScale="85" zoomScaleNormal="85" workbookViewId="0">
      <selection activeCell="I19" sqref="I19"/>
    </sheetView>
  </sheetViews>
  <sheetFormatPr baseColWidth="10" defaultRowHeight="14.4" x14ac:dyDescent="0.3"/>
  <cols>
    <col min="1" max="1" width="41.77734375" style="38" bestFit="1" customWidth="1"/>
    <col min="2" max="2" width="14.6640625" style="12" bestFit="1" customWidth="1"/>
    <col min="3" max="3" width="9.21875" style="12" bestFit="1" customWidth="1"/>
    <col min="4" max="4" width="12" style="12" bestFit="1" customWidth="1"/>
    <col min="5" max="5" width="6.5546875" style="12" bestFit="1" customWidth="1"/>
    <col min="6" max="6" width="10.33203125" style="12" bestFit="1" customWidth="1"/>
    <col min="15" max="15" width="10" customWidth="1"/>
    <col min="16" max="16" width="10.44140625" bestFit="1" customWidth="1"/>
  </cols>
  <sheetData>
    <row r="1" spans="1:40" ht="19.95" customHeight="1" x14ac:dyDescent="0.3">
      <c r="A1" s="55">
        <v>19</v>
      </c>
      <c r="H1" s="61" t="s">
        <v>214</v>
      </c>
      <c r="I1" s="62"/>
      <c r="J1" s="62"/>
      <c r="K1" s="62"/>
      <c r="L1" s="62"/>
      <c r="M1" s="62"/>
      <c r="N1" s="63"/>
      <c r="P1">
        <f>H3</f>
        <v>39</v>
      </c>
      <c r="Q1">
        <f>$P$1*2</f>
        <v>78</v>
      </c>
      <c r="R1">
        <f>$P$1*3</f>
        <v>117</v>
      </c>
      <c r="S1">
        <f>$P$1*4</f>
        <v>156</v>
      </c>
      <c r="T1">
        <f>$P$1*5</f>
        <v>195</v>
      </c>
      <c r="U1">
        <f>$P$1*6</f>
        <v>234</v>
      </c>
      <c r="V1">
        <f>$P$1*7</f>
        <v>273</v>
      </c>
      <c r="W1">
        <f>$P$1*8</f>
        <v>312</v>
      </c>
      <c r="X1">
        <f>$P$1*9</f>
        <v>351</v>
      </c>
      <c r="Y1">
        <f>$P$1*10</f>
        <v>390</v>
      </c>
      <c r="Z1">
        <f>$P$1*11</f>
        <v>429</v>
      </c>
      <c r="AA1">
        <f>$P$1*12</f>
        <v>468</v>
      </c>
      <c r="AB1">
        <f>$P$1*13</f>
        <v>507</v>
      </c>
      <c r="AC1">
        <f>$P$1*14</f>
        <v>546</v>
      </c>
      <c r="AD1">
        <f>$P$1*15</f>
        <v>585</v>
      </c>
      <c r="AE1">
        <f>$P$1*16</f>
        <v>624</v>
      </c>
      <c r="AF1">
        <f>$P$1*17</f>
        <v>663</v>
      </c>
      <c r="AG1">
        <f>$P$1*18</f>
        <v>702</v>
      </c>
      <c r="AH1">
        <f>$P$1*19</f>
        <v>741</v>
      </c>
      <c r="AI1">
        <f>$P$1*20</f>
        <v>780</v>
      </c>
      <c r="AJ1">
        <f>$P$1*21</f>
        <v>819</v>
      </c>
      <c r="AK1">
        <f>$P$1*22</f>
        <v>858</v>
      </c>
      <c r="AL1">
        <f>$P$1*23</f>
        <v>897</v>
      </c>
      <c r="AM1">
        <f>$P$1*24</f>
        <v>936</v>
      </c>
      <c r="AN1">
        <f>$P$1*25</f>
        <v>975</v>
      </c>
    </row>
    <row r="2" spans="1:40" ht="19.95" customHeight="1" x14ac:dyDescent="0.3">
      <c r="F2" s="64" t="s">
        <v>204</v>
      </c>
      <c r="G2" s="65"/>
      <c r="H2" s="15">
        <v>1</v>
      </c>
      <c r="I2" s="15">
        <v>2</v>
      </c>
      <c r="J2" s="15">
        <v>3</v>
      </c>
      <c r="K2" s="15">
        <v>4</v>
      </c>
      <c r="L2" s="15">
        <v>5</v>
      </c>
      <c r="M2" s="15">
        <v>6</v>
      </c>
      <c r="N2" s="15">
        <v>7</v>
      </c>
    </row>
    <row r="3" spans="1:40" ht="19.95" customHeight="1" x14ac:dyDescent="0.3">
      <c r="F3" s="64" t="s">
        <v>205</v>
      </c>
      <c r="G3" s="65"/>
      <c r="H3" s="27">
        <v>39</v>
      </c>
      <c r="I3" s="27">
        <v>11</v>
      </c>
      <c r="J3" s="27">
        <v>9</v>
      </c>
      <c r="K3" s="27">
        <v>11</v>
      </c>
      <c r="L3" s="27">
        <v>7</v>
      </c>
      <c r="M3" s="27">
        <v>4</v>
      </c>
      <c r="N3" s="27">
        <v>1</v>
      </c>
    </row>
    <row r="4" spans="1:40" ht="19.95" customHeight="1" x14ac:dyDescent="0.3">
      <c r="F4" s="64" t="s">
        <v>206</v>
      </c>
      <c r="G4" s="65"/>
      <c r="H4" s="7">
        <v>58.5</v>
      </c>
      <c r="I4" s="7">
        <v>22</v>
      </c>
      <c r="J4" s="7">
        <v>27</v>
      </c>
      <c r="K4" s="7">
        <v>44</v>
      </c>
      <c r="L4" s="7">
        <v>30</v>
      </c>
      <c r="M4" s="7">
        <v>24</v>
      </c>
      <c r="N4" s="7">
        <v>7</v>
      </c>
      <c r="O4" s="7">
        <f>SUM(H4:N4)</f>
        <v>212.5</v>
      </c>
    </row>
    <row r="5" spans="1:40" ht="19.95" customHeight="1" x14ac:dyDescent="0.3">
      <c r="G5" s="16"/>
      <c r="H5" s="8">
        <v>39</v>
      </c>
      <c r="I5" s="8">
        <v>22</v>
      </c>
      <c r="J5" s="8">
        <v>27</v>
      </c>
      <c r="K5" s="8">
        <v>44</v>
      </c>
      <c r="L5" s="8">
        <v>30</v>
      </c>
      <c r="M5" s="8">
        <v>24</v>
      </c>
      <c r="N5" s="8">
        <v>7</v>
      </c>
      <c r="O5" s="8">
        <f>SUM(H5:N5)</f>
        <v>193</v>
      </c>
    </row>
    <row r="6" spans="1:40" ht="19.95" customHeight="1" x14ac:dyDescent="0.3">
      <c r="F6" s="64" t="s">
        <v>207</v>
      </c>
      <c r="G6" s="65"/>
      <c r="H6" s="9">
        <v>9</v>
      </c>
      <c r="I6" s="9">
        <v>12</v>
      </c>
      <c r="J6" s="9">
        <v>18</v>
      </c>
      <c r="K6" s="9">
        <v>24</v>
      </c>
      <c r="L6" s="9">
        <v>30</v>
      </c>
      <c r="M6" s="9">
        <v>36</v>
      </c>
      <c r="N6" s="9">
        <v>42</v>
      </c>
    </row>
    <row r="7" spans="1:40" ht="19.95" customHeight="1" x14ac:dyDescent="0.3">
      <c r="F7" s="64" t="s">
        <v>208</v>
      </c>
      <c r="G7" s="65"/>
      <c r="H7" s="11">
        <f t="shared" ref="H7:N7" si="0">H3*H6</f>
        <v>351</v>
      </c>
      <c r="I7" s="11">
        <f t="shared" si="0"/>
        <v>132</v>
      </c>
      <c r="J7" s="11">
        <f t="shared" si="0"/>
        <v>162</v>
      </c>
      <c r="K7" s="11">
        <f t="shared" si="0"/>
        <v>264</v>
      </c>
      <c r="L7" s="11">
        <f t="shared" si="0"/>
        <v>210</v>
      </c>
      <c r="M7" s="11">
        <f t="shared" si="0"/>
        <v>144</v>
      </c>
      <c r="N7" s="11">
        <f t="shared" si="0"/>
        <v>42</v>
      </c>
      <c r="O7" s="11">
        <f>SUM(H7:N7)</f>
        <v>1305</v>
      </c>
    </row>
    <row r="8" spans="1:40" ht="19.95" customHeight="1" x14ac:dyDescent="0.3">
      <c r="E8" s="64" t="s">
        <v>209</v>
      </c>
      <c r="F8" s="64"/>
      <c r="G8" s="65"/>
      <c r="H8" s="10"/>
      <c r="I8" s="10"/>
      <c r="J8" s="10"/>
      <c r="K8" s="10"/>
      <c r="L8" s="10"/>
      <c r="M8" s="10"/>
      <c r="N8" s="10"/>
    </row>
    <row r="9" spans="1:40" ht="28.8" x14ac:dyDescent="0.3">
      <c r="A9" s="70" t="s">
        <v>2</v>
      </c>
      <c r="B9" s="68" t="s">
        <v>215</v>
      </c>
      <c r="H9" s="28"/>
      <c r="I9" s="28"/>
      <c r="J9" s="28"/>
      <c r="K9" s="28"/>
      <c r="L9" s="28"/>
      <c r="M9" s="28"/>
      <c r="N9" s="28"/>
      <c r="O9" s="28"/>
      <c r="P9" s="28"/>
    </row>
    <row r="11" spans="1:40" s="6" customFormat="1" ht="43.2" x14ac:dyDescent="0.3">
      <c r="A11" s="70" t="s">
        <v>0</v>
      </c>
      <c r="B11" s="69" t="s">
        <v>216</v>
      </c>
      <c r="C11" s="69" t="s">
        <v>258</v>
      </c>
      <c r="D11" s="68" t="s">
        <v>217</v>
      </c>
      <c r="E11" s="17" t="s">
        <v>219</v>
      </c>
      <c r="F11" s="18" t="s">
        <v>210</v>
      </c>
    </row>
    <row r="12" spans="1:40" ht="43.2" x14ac:dyDescent="0.3">
      <c r="A12" s="76" t="s">
        <v>9</v>
      </c>
      <c r="B12" s="71"/>
      <c r="C12" s="71"/>
      <c r="D12" s="72"/>
      <c r="E12" s="14"/>
      <c r="F12" s="14"/>
      <c r="G12" s="13"/>
      <c r="H12" s="10">
        <f>(SUMPRODUCT(H13:H40,$C13:$C40))</f>
        <v>0</v>
      </c>
      <c r="I12" s="10">
        <f t="shared" ref="I12:N12" si="1">(SUMPRODUCT(I13:I40,$C13:$C40))</f>
        <v>0</v>
      </c>
      <c r="J12" s="10">
        <f t="shared" si="1"/>
        <v>0</v>
      </c>
      <c r="K12" s="10">
        <f t="shared" si="1"/>
        <v>0</v>
      </c>
      <c r="L12" s="10">
        <f t="shared" si="1"/>
        <v>0</v>
      </c>
      <c r="M12" s="10">
        <f t="shared" si="1"/>
        <v>0</v>
      </c>
      <c r="N12" s="10">
        <f t="shared" si="1"/>
        <v>0</v>
      </c>
      <c r="O12" s="19" t="s">
        <v>212</v>
      </c>
      <c r="P12" s="19" t="s">
        <v>213</v>
      </c>
    </row>
    <row r="13" spans="1:40" x14ac:dyDescent="0.3">
      <c r="A13" s="75" t="s">
        <v>203</v>
      </c>
      <c r="B13" s="73">
        <v>48</v>
      </c>
      <c r="C13" s="73">
        <v>1</v>
      </c>
      <c r="D13" s="74">
        <v>48</v>
      </c>
      <c r="E13" s="12" t="str">
        <f>IFERROR(VLOOKUP(A13,BDD!$B:$C,2,FALSE),"")</f>
        <v>CE-AMBIANT 1</v>
      </c>
      <c r="F13" s="29">
        <f t="shared" ref="F13:F40" si="2">IF($B13&gt;0,$B13/$O$7,"")</f>
        <v>3.6781609195402298E-2</v>
      </c>
      <c r="H13" s="23"/>
      <c r="I13" s="23"/>
      <c r="J13" s="23"/>
      <c r="K13" s="23"/>
      <c r="L13" s="23"/>
      <c r="M13" s="23"/>
      <c r="N13" s="23"/>
      <c r="O13" s="20">
        <f>IFERROR($H$3*H13+$I$3*I13+$J$3*J13+$K$3*K13+$L$3*L13+$M$3*M13+$N$3*N13,"")</f>
        <v>0</v>
      </c>
      <c r="P13" s="20">
        <f>IFERROR(B13-O13,"")</f>
        <v>48</v>
      </c>
    </row>
    <row r="14" spans="1:40" x14ac:dyDescent="0.3">
      <c r="A14" s="75" t="s">
        <v>242</v>
      </c>
      <c r="B14" s="73">
        <v>525</v>
      </c>
      <c r="C14" s="73">
        <v>2</v>
      </c>
      <c r="D14" s="74">
        <v>1050</v>
      </c>
      <c r="E14" s="12" t="str">
        <f>IFERROR(VLOOKUP(A14,BDD!$B:$C,2,FALSE),"")</f>
        <v>FRUITS ET LEGUMES</v>
      </c>
      <c r="F14" s="29">
        <f t="shared" si="2"/>
        <v>0.40229885057471265</v>
      </c>
      <c r="H14" s="23"/>
      <c r="I14" s="23"/>
      <c r="J14" s="23"/>
      <c r="K14" s="23"/>
      <c r="L14" s="23"/>
      <c r="M14" s="23"/>
      <c r="N14" s="23"/>
      <c r="O14" s="20">
        <f t="shared" ref="O14:O40" si="3">IFERROR($H$3*H14+$I$3*I14+$J$3*J14+$K$3*K14+$L$3*L14+$M$3*M14+$N$3*N14,"")</f>
        <v>0</v>
      </c>
      <c r="P14" s="20">
        <f t="shared" ref="P14:P41" si="4">IFERROR(B14-O14,"")</f>
        <v>525</v>
      </c>
    </row>
    <row r="15" spans="1:40" x14ac:dyDescent="0.3">
      <c r="A15" s="75" t="s">
        <v>310</v>
      </c>
      <c r="B15" s="73">
        <v>25</v>
      </c>
      <c r="C15" s="73">
        <v>16</v>
      </c>
      <c r="D15" s="74">
        <v>400</v>
      </c>
      <c r="E15" s="12" t="str">
        <f>IFERROR(VLOOKUP(A15,BDD!$B:$C,2,FALSE),"")</f>
        <v>FRUITS ET LEGUMES</v>
      </c>
      <c r="F15" s="29">
        <f t="shared" si="2"/>
        <v>1.9157088122605363E-2</v>
      </c>
      <c r="H15" s="23"/>
      <c r="I15" s="23"/>
      <c r="J15" s="23"/>
      <c r="K15" s="23"/>
      <c r="L15" s="23"/>
      <c r="M15" s="23"/>
      <c r="N15" s="23"/>
      <c r="O15" s="20">
        <f t="shared" si="3"/>
        <v>0</v>
      </c>
      <c r="P15" s="20">
        <f t="shared" si="4"/>
        <v>25</v>
      </c>
    </row>
    <row r="16" spans="1:40" x14ac:dyDescent="0.3">
      <c r="B16"/>
      <c r="C16"/>
      <c r="D16"/>
      <c r="E16" s="12" t="str">
        <f>IFERROR(VLOOKUP(A16,BDD!$B:$C,2,FALSE),"")</f>
        <v/>
      </c>
      <c r="F16" s="29" t="str">
        <f t="shared" si="2"/>
        <v/>
      </c>
      <c r="H16" s="23"/>
      <c r="I16" s="23"/>
      <c r="J16" s="23"/>
      <c r="K16" s="23"/>
      <c r="L16" s="23"/>
      <c r="M16" s="23"/>
      <c r="N16" s="23"/>
      <c r="O16" s="20">
        <f t="shared" si="3"/>
        <v>0</v>
      </c>
      <c r="P16" s="20">
        <f t="shared" si="4"/>
        <v>0</v>
      </c>
    </row>
    <row r="17" spans="2:16" x14ac:dyDescent="0.3">
      <c r="B17"/>
      <c r="C17"/>
      <c r="D17"/>
      <c r="E17" s="12" t="str">
        <f>IFERROR(VLOOKUP(A17,BDD!$B:$C,2,FALSE),"")</f>
        <v/>
      </c>
      <c r="F17" s="29" t="str">
        <f t="shared" si="2"/>
        <v/>
      </c>
      <c r="H17" s="23"/>
      <c r="I17" s="23"/>
      <c r="J17" s="23"/>
      <c r="K17" s="23"/>
      <c r="L17" s="23"/>
      <c r="M17" s="23"/>
      <c r="N17" s="23"/>
      <c r="O17" s="20">
        <f t="shared" si="3"/>
        <v>0</v>
      </c>
      <c r="P17" s="20">
        <f t="shared" si="4"/>
        <v>0</v>
      </c>
    </row>
    <row r="18" spans="2:16" x14ac:dyDescent="0.3">
      <c r="B18"/>
      <c r="C18"/>
      <c r="D18"/>
      <c r="E18" s="12" t="str">
        <f>IFERROR(VLOOKUP(A18,BDD!$B:$C,2,FALSE),"")</f>
        <v/>
      </c>
      <c r="F18" s="29" t="str">
        <f t="shared" si="2"/>
        <v/>
      </c>
      <c r="H18" s="23"/>
      <c r="I18" s="23"/>
      <c r="J18" s="23"/>
      <c r="K18" s="23"/>
      <c r="L18" s="23"/>
      <c r="M18" s="23"/>
      <c r="N18" s="23"/>
      <c r="O18" s="20">
        <f t="shared" si="3"/>
        <v>0</v>
      </c>
      <c r="P18" s="20">
        <f t="shared" si="4"/>
        <v>0</v>
      </c>
    </row>
    <row r="19" spans="2:16" x14ac:dyDescent="0.3">
      <c r="B19"/>
      <c r="C19"/>
      <c r="D19"/>
      <c r="E19" s="12" t="str">
        <f>IFERROR(VLOOKUP(A19,BDD!$B:$C,2,FALSE),"")</f>
        <v/>
      </c>
      <c r="F19" s="29" t="str">
        <f t="shared" si="2"/>
        <v/>
      </c>
      <c r="H19" s="23"/>
      <c r="I19" s="23"/>
      <c r="J19" s="23"/>
      <c r="K19" s="23"/>
      <c r="L19" s="23"/>
      <c r="M19" s="23"/>
      <c r="N19" s="23"/>
      <c r="O19" s="20">
        <f t="shared" si="3"/>
        <v>0</v>
      </c>
      <c r="P19" s="20">
        <f t="shared" si="4"/>
        <v>0</v>
      </c>
    </row>
    <row r="20" spans="2:16" x14ac:dyDescent="0.3">
      <c r="B20"/>
      <c r="C20"/>
      <c r="D20"/>
      <c r="E20" s="12" t="str">
        <f>IFERROR(VLOOKUP(A20,BDD!$B:$C,2,FALSE),"")</f>
        <v/>
      </c>
      <c r="F20" s="29" t="str">
        <f t="shared" si="2"/>
        <v/>
      </c>
      <c r="H20" s="23"/>
      <c r="I20" s="23"/>
      <c r="J20" s="23"/>
      <c r="K20" s="23"/>
      <c r="L20" s="23"/>
      <c r="M20" s="23"/>
      <c r="N20" s="23"/>
      <c r="O20" s="20">
        <f t="shared" si="3"/>
        <v>0</v>
      </c>
      <c r="P20" s="20">
        <f t="shared" si="4"/>
        <v>0</v>
      </c>
    </row>
    <row r="21" spans="2:16" x14ac:dyDescent="0.3">
      <c r="B21"/>
      <c r="C21"/>
      <c r="D21"/>
      <c r="E21" s="12" t="str">
        <f>IFERROR(VLOOKUP(A21,BDD!$B:$C,2,FALSE),"")</f>
        <v/>
      </c>
      <c r="F21" s="29" t="str">
        <f t="shared" si="2"/>
        <v/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f t="shared" si="3"/>
        <v>0</v>
      </c>
      <c r="P21" s="20">
        <f t="shared" si="4"/>
        <v>0</v>
      </c>
    </row>
    <row r="22" spans="2:16" x14ac:dyDescent="0.3">
      <c r="B22"/>
      <c r="C22"/>
      <c r="D22"/>
      <c r="E22" s="12" t="str">
        <f>IFERROR(VLOOKUP(A22,BDD!$B:$C,2,FALSE),"")</f>
        <v/>
      </c>
      <c r="F22" s="29" t="str">
        <f t="shared" si="2"/>
        <v/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f t="shared" si="3"/>
        <v>0</v>
      </c>
      <c r="P22" s="20">
        <f t="shared" si="4"/>
        <v>0</v>
      </c>
    </row>
    <row r="23" spans="2:16" x14ac:dyDescent="0.3">
      <c r="B23"/>
      <c r="C23"/>
      <c r="D23"/>
      <c r="E23" s="12" t="str">
        <f>IFERROR(VLOOKUP(A23,BDD!$B:$C,2,FALSE),"")</f>
        <v/>
      </c>
      <c r="F23" s="29" t="str">
        <f t="shared" si="2"/>
        <v/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f t="shared" si="3"/>
        <v>0</v>
      </c>
      <c r="P23" s="20">
        <f t="shared" si="4"/>
        <v>0</v>
      </c>
    </row>
    <row r="24" spans="2:16" x14ac:dyDescent="0.3">
      <c r="B24"/>
      <c r="C24"/>
      <c r="D24"/>
      <c r="E24" s="12" t="str">
        <f>IFERROR(VLOOKUP(A24,BDD!$B:$C,2,FALSE),"")</f>
        <v/>
      </c>
      <c r="F24" s="29" t="str">
        <f t="shared" si="2"/>
        <v/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0">
        <f t="shared" si="3"/>
        <v>0</v>
      </c>
      <c r="P24" s="20">
        <f t="shared" si="4"/>
        <v>0</v>
      </c>
    </row>
    <row r="25" spans="2:16" x14ac:dyDescent="0.3">
      <c r="B25"/>
      <c r="C25"/>
      <c r="D25"/>
      <c r="E25" s="12" t="str">
        <f>IFERROR(VLOOKUP(A25,BDD!$B:$C,2,FALSE),"")</f>
        <v/>
      </c>
      <c r="F25" s="29" t="str">
        <f t="shared" si="2"/>
        <v/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0">
        <f t="shared" si="3"/>
        <v>0</v>
      </c>
      <c r="P25" s="20">
        <f t="shared" si="4"/>
        <v>0</v>
      </c>
    </row>
    <row r="26" spans="2:16" x14ac:dyDescent="0.3">
      <c r="B26"/>
      <c r="C26"/>
      <c r="D26"/>
      <c r="E26" s="12" t="str">
        <f>IFERROR(VLOOKUP(A26,BDD!$B:$C,2,FALSE),"")</f>
        <v/>
      </c>
      <c r="F26" s="29" t="str">
        <f t="shared" si="2"/>
        <v/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0">
        <f t="shared" si="3"/>
        <v>0</v>
      </c>
      <c r="P26" s="20">
        <f t="shared" si="4"/>
        <v>0</v>
      </c>
    </row>
    <row r="27" spans="2:16" x14ac:dyDescent="0.3">
      <c r="B27"/>
      <c r="C27"/>
      <c r="D27"/>
      <c r="E27" s="12" t="str">
        <f>IFERROR(VLOOKUP(A27,BDD!$B:$C,2,FALSE),"")</f>
        <v/>
      </c>
      <c r="F27" s="29" t="str">
        <f t="shared" si="2"/>
        <v/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0">
        <f t="shared" si="3"/>
        <v>0</v>
      </c>
      <c r="P27" s="20">
        <f t="shared" si="4"/>
        <v>0</v>
      </c>
    </row>
    <row r="28" spans="2:16" x14ac:dyDescent="0.3">
      <c r="B28"/>
      <c r="C28"/>
      <c r="D28"/>
      <c r="E28" s="12" t="str">
        <f>IFERROR(VLOOKUP(A28,BDD!$B:$C,2,FALSE),"")</f>
        <v/>
      </c>
      <c r="F28" s="29" t="str">
        <f t="shared" si="2"/>
        <v/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0">
        <f t="shared" si="3"/>
        <v>0</v>
      </c>
      <c r="P28" s="20">
        <f t="shared" si="4"/>
        <v>0</v>
      </c>
    </row>
    <row r="29" spans="2:16" x14ac:dyDescent="0.3">
      <c r="B29"/>
      <c r="C29"/>
      <c r="D29"/>
      <c r="E29" s="12" t="str">
        <f>IFERROR(VLOOKUP(A29,BDD!$B:$C,2,FALSE),"")</f>
        <v/>
      </c>
      <c r="F29" s="29" t="str">
        <f t="shared" si="2"/>
        <v/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0">
        <f t="shared" si="3"/>
        <v>0</v>
      </c>
      <c r="P29" s="20">
        <f t="shared" si="4"/>
        <v>0</v>
      </c>
    </row>
    <row r="30" spans="2:16" x14ac:dyDescent="0.3">
      <c r="B30"/>
      <c r="C30"/>
      <c r="D30"/>
      <c r="E30" s="12" t="str">
        <f>IFERROR(VLOOKUP(A30,BDD!$B:$C,2,FALSE),"")</f>
        <v/>
      </c>
      <c r="F30" s="29" t="str">
        <f t="shared" si="2"/>
        <v/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0">
        <f t="shared" si="3"/>
        <v>0</v>
      </c>
      <c r="P30" s="20">
        <f t="shared" si="4"/>
        <v>0</v>
      </c>
    </row>
    <row r="31" spans="2:16" x14ac:dyDescent="0.3">
      <c r="B31"/>
      <c r="C31"/>
      <c r="D31"/>
      <c r="E31" s="12" t="str">
        <f>IFERROR(VLOOKUP(A31,BDD!$B:$C,2,FALSE),"")</f>
        <v/>
      </c>
      <c r="F31" s="29" t="str">
        <f t="shared" si="2"/>
        <v/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f t="shared" si="3"/>
        <v>0</v>
      </c>
      <c r="P31" s="20">
        <f t="shared" si="4"/>
        <v>0</v>
      </c>
    </row>
    <row r="32" spans="2:16" x14ac:dyDescent="0.3">
      <c r="B32"/>
      <c r="C32"/>
      <c r="D32"/>
      <c r="E32" s="12" t="str">
        <f>IFERROR(VLOOKUP(A32,BDD!$B:$C,2,FALSE),"")</f>
        <v/>
      </c>
      <c r="F32" s="29" t="str">
        <f t="shared" si="2"/>
        <v/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0">
        <f t="shared" si="3"/>
        <v>0</v>
      </c>
      <c r="P32" s="20">
        <f t="shared" si="4"/>
        <v>0</v>
      </c>
    </row>
    <row r="33" spans="1:16" x14ac:dyDescent="0.3">
      <c r="B33"/>
      <c r="C33"/>
      <c r="D33"/>
      <c r="E33" s="12" t="str">
        <f>IFERROR(VLOOKUP(A33,BDD!$B:$C,2,FALSE),"")</f>
        <v/>
      </c>
      <c r="F33" s="29" t="str">
        <f t="shared" si="2"/>
        <v/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0">
        <f t="shared" si="3"/>
        <v>0</v>
      </c>
      <c r="P33" s="20">
        <f t="shared" si="4"/>
        <v>0</v>
      </c>
    </row>
    <row r="34" spans="1:16" x14ac:dyDescent="0.3">
      <c r="B34"/>
      <c r="C34"/>
      <c r="D34"/>
      <c r="E34" s="12" t="str">
        <f>IFERROR(VLOOKUP(A34,BDD!$B:$C,2,FALSE),"")</f>
        <v/>
      </c>
      <c r="F34" s="29" t="str">
        <f t="shared" si="2"/>
        <v/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0">
        <f t="shared" si="3"/>
        <v>0</v>
      </c>
      <c r="P34" s="20">
        <f t="shared" si="4"/>
        <v>0</v>
      </c>
    </row>
    <row r="35" spans="1:16" x14ac:dyDescent="0.3">
      <c r="B35"/>
      <c r="C35"/>
      <c r="D35"/>
      <c r="E35" s="12" t="str">
        <f>IFERROR(VLOOKUP(A35,BDD!$B:$C,2,FALSE),"")</f>
        <v/>
      </c>
      <c r="F35" s="29" t="str">
        <f t="shared" si="2"/>
        <v/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0">
        <f t="shared" si="3"/>
        <v>0</v>
      </c>
      <c r="P35" s="20">
        <f t="shared" si="4"/>
        <v>0</v>
      </c>
    </row>
    <row r="36" spans="1:16" x14ac:dyDescent="0.3">
      <c r="B36"/>
      <c r="C36"/>
      <c r="D36"/>
      <c r="E36" s="12" t="str">
        <f>IFERROR(VLOOKUP(A36,BDD!$B:$C,2,FALSE),"")</f>
        <v/>
      </c>
      <c r="F36" s="29" t="str">
        <f t="shared" si="2"/>
        <v/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0">
        <f t="shared" si="3"/>
        <v>0</v>
      </c>
      <c r="P36" s="20">
        <f t="shared" si="4"/>
        <v>0</v>
      </c>
    </row>
    <row r="37" spans="1:16" x14ac:dyDescent="0.3">
      <c r="B37"/>
      <c r="C37"/>
      <c r="D37"/>
      <c r="E37" s="12" t="str">
        <f>IFERROR(VLOOKUP(A37,BDD!$B:$C,2,FALSE),"")</f>
        <v/>
      </c>
      <c r="F37" s="29" t="str">
        <f t="shared" si="2"/>
        <v/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0">
        <f t="shared" si="3"/>
        <v>0</v>
      </c>
      <c r="P37" s="20">
        <f t="shared" si="4"/>
        <v>0</v>
      </c>
    </row>
    <row r="38" spans="1:16" x14ac:dyDescent="0.3">
      <c r="B38"/>
      <c r="C38"/>
      <c r="D38"/>
      <c r="E38" s="12" t="str">
        <f>IFERROR(VLOOKUP(A38,BDD!$B:$C,2,FALSE),"")</f>
        <v/>
      </c>
      <c r="F38" s="29" t="str">
        <f t="shared" si="2"/>
        <v/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0">
        <f t="shared" si="3"/>
        <v>0</v>
      </c>
      <c r="P38" s="20">
        <f t="shared" si="4"/>
        <v>0</v>
      </c>
    </row>
    <row r="39" spans="1:16" x14ac:dyDescent="0.3">
      <c r="B39"/>
      <c r="C39"/>
      <c r="D39"/>
      <c r="E39" s="12" t="str">
        <f>IFERROR(VLOOKUP(A39,BDD!$B:$C,2,FALSE),"")</f>
        <v/>
      </c>
      <c r="F39" s="29" t="str">
        <f t="shared" si="2"/>
        <v/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0">
        <f t="shared" si="3"/>
        <v>0</v>
      </c>
      <c r="P39" s="20">
        <f t="shared" si="4"/>
        <v>0</v>
      </c>
    </row>
    <row r="40" spans="1:16" x14ac:dyDescent="0.3">
      <c r="B40"/>
      <c r="C40"/>
      <c r="D40"/>
      <c r="E40" s="12" t="str">
        <f>IFERROR(VLOOKUP(A40,BDD!$B:$C,2,FALSE),"")</f>
        <v/>
      </c>
      <c r="F40" s="29" t="str">
        <f t="shared" si="2"/>
        <v/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0">
        <f t="shared" si="3"/>
        <v>0</v>
      </c>
      <c r="P40" s="20">
        <f t="shared" si="4"/>
        <v>0</v>
      </c>
    </row>
    <row r="41" spans="1:16" x14ac:dyDescent="0.3">
      <c r="A41" s="39"/>
      <c r="B41" s="13"/>
      <c r="C41" s="13"/>
      <c r="D41" s="13"/>
      <c r="E41" s="14"/>
      <c r="F41" s="14"/>
      <c r="G41" s="13"/>
      <c r="H41" s="13"/>
      <c r="I41" s="13"/>
      <c r="J41" s="13"/>
      <c r="K41" s="13"/>
      <c r="L41" s="13"/>
      <c r="M41" s="13"/>
      <c r="N41" s="13"/>
      <c r="O41" s="13"/>
      <c r="P41" s="13">
        <f>MAX(P13:P40)</f>
        <v>525</v>
      </c>
    </row>
    <row r="42" spans="1:16" x14ac:dyDescent="0.3">
      <c r="B42"/>
      <c r="C42"/>
      <c r="D42"/>
    </row>
    <row r="43" spans="1:16" x14ac:dyDescent="0.3">
      <c r="B43"/>
      <c r="C43"/>
      <c r="D43"/>
    </row>
    <row r="44" spans="1:16" x14ac:dyDescent="0.3">
      <c r="B44"/>
      <c r="C44"/>
      <c r="D44"/>
    </row>
    <row r="45" spans="1:16" x14ac:dyDescent="0.3">
      <c r="B45"/>
      <c r="C45"/>
      <c r="D45"/>
    </row>
    <row r="46" spans="1:16" x14ac:dyDescent="0.3">
      <c r="B46"/>
      <c r="C46"/>
      <c r="D46"/>
    </row>
    <row r="47" spans="1:16" x14ac:dyDescent="0.3">
      <c r="B47"/>
      <c r="C47"/>
      <c r="D47"/>
    </row>
    <row r="48" spans="1:16" x14ac:dyDescent="0.3">
      <c r="B48"/>
      <c r="C48"/>
      <c r="D48"/>
    </row>
    <row r="49" spans="2:4" x14ac:dyDescent="0.3">
      <c r="B49"/>
      <c r="C49"/>
      <c r="D49"/>
    </row>
    <row r="50" spans="2:4" x14ac:dyDescent="0.3">
      <c r="B50"/>
      <c r="C50"/>
      <c r="D50"/>
    </row>
    <row r="51" spans="2:4" x14ac:dyDescent="0.3">
      <c r="B51"/>
      <c r="C51"/>
      <c r="D51"/>
    </row>
    <row r="52" spans="2:4" x14ac:dyDescent="0.3">
      <c r="B52"/>
      <c r="C52"/>
      <c r="D52"/>
    </row>
    <row r="53" spans="2:4" x14ac:dyDescent="0.3">
      <c r="B53"/>
      <c r="C53"/>
      <c r="D53"/>
    </row>
    <row r="54" spans="2:4" x14ac:dyDescent="0.3">
      <c r="B54"/>
      <c r="C54"/>
      <c r="D54"/>
    </row>
    <row r="55" spans="2:4" x14ac:dyDescent="0.3">
      <c r="B55"/>
      <c r="C55"/>
      <c r="D55"/>
    </row>
    <row r="56" spans="2:4" x14ac:dyDescent="0.3">
      <c r="B56"/>
      <c r="C56"/>
      <c r="D56"/>
    </row>
    <row r="57" spans="2:4" x14ac:dyDescent="0.3">
      <c r="B57"/>
      <c r="C57"/>
      <c r="D57"/>
    </row>
    <row r="58" spans="2:4" x14ac:dyDescent="0.3">
      <c r="B58"/>
      <c r="C58"/>
      <c r="D58"/>
    </row>
    <row r="59" spans="2:4" x14ac:dyDescent="0.3">
      <c r="B59"/>
      <c r="C59"/>
      <c r="D59"/>
    </row>
    <row r="60" spans="2:4" x14ac:dyDescent="0.3">
      <c r="B60"/>
      <c r="C60"/>
      <c r="D60"/>
    </row>
    <row r="61" spans="2:4" x14ac:dyDescent="0.3">
      <c r="B61"/>
      <c r="C61"/>
      <c r="D61"/>
    </row>
    <row r="62" spans="2:4" x14ac:dyDescent="0.3">
      <c r="B62"/>
      <c r="C62"/>
      <c r="D62"/>
    </row>
    <row r="63" spans="2:4" x14ac:dyDescent="0.3">
      <c r="B63"/>
      <c r="C63"/>
      <c r="D63"/>
    </row>
    <row r="64" spans="2:4" x14ac:dyDescent="0.3">
      <c r="B64"/>
      <c r="C64"/>
      <c r="D64"/>
    </row>
    <row r="65" spans="2:4" x14ac:dyDescent="0.3">
      <c r="B65"/>
      <c r="C65"/>
      <c r="D65"/>
    </row>
    <row r="66" spans="2:4" x14ac:dyDescent="0.3">
      <c r="B66"/>
      <c r="C66"/>
      <c r="D66"/>
    </row>
    <row r="67" spans="2:4" x14ac:dyDescent="0.3">
      <c r="B67"/>
      <c r="C67"/>
      <c r="D67"/>
    </row>
    <row r="68" spans="2:4" x14ac:dyDescent="0.3">
      <c r="B68"/>
      <c r="C68"/>
      <c r="D68"/>
    </row>
    <row r="69" spans="2:4" x14ac:dyDescent="0.3">
      <c r="B69"/>
      <c r="C69"/>
      <c r="D69"/>
    </row>
    <row r="70" spans="2:4" x14ac:dyDescent="0.3">
      <c r="B70"/>
      <c r="C70"/>
      <c r="D70"/>
    </row>
    <row r="71" spans="2:4" x14ac:dyDescent="0.3">
      <c r="B71"/>
      <c r="C71"/>
      <c r="D71"/>
    </row>
    <row r="72" spans="2:4" x14ac:dyDescent="0.3">
      <c r="B72"/>
      <c r="C72"/>
      <c r="D72"/>
    </row>
    <row r="73" spans="2:4" x14ac:dyDescent="0.3">
      <c r="B73"/>
      <c r="C73"/>
      <c r="D73"/>
    </row>
    <row r="74" spans="2:4" x14ac:dyDescent="0.3">
      <c r="B74"/>
      <c r="C74"/>
      <c r="D74"/>
    </row>
    <row r="75" spans="2:4" x14ac:dyDescent="0.3">
      <c r="B75"/>
      <c r="C75"/>
      <c r="D75"/>
    </row>
    <row r="76" spans="2:4" x14ac:dyDescent="0.3">
      <c r="B76"/>
      <c r="C76"/>
      <c r="D76"/>
    </row>
    <row r="77" spans="2:4" x14ac:dyDescent="0.3">
      <c r="B77"/>
      <c r="C77"/>
      <c r="D77"/>
    </row>
    <row r="78" spans="2:4" x14ac:dyDescent="0.3">
      <c r="B78"/>
      <c r="C78"/>
      <c r="D78"/>
    </row>
    <row r="79" spans="2:4" x14ac:dyDescent="0.3">
      <c r="B79"/>
      <c r="C79"/>
      <c r="D79"/>
    </row>
    <row r="80" spans="2:4" x14ac:dyDescent="0.3">
      <c r="B80"/>
      <c r="C80"/>
      <c r="D80"/>
    </row>
    <row r="81" spans="2:4" x14ac:dyDescent="0.3">
      <c r="B81"/>
      <c r="C81"/>
      <c r="D81"/>
    </row>
    <row r="82" spans="2:4" x14ac:dyDescent="0.3">
      <c r="B82"/>
      <c r="C82"/>
      <c r="D82"/>
    </row>
    <row r="83" spans="2:4" x14ac:dyDescent="0.3">
      <c r="B83"/>
      <c r="C83"/>
      <c r="D83"/>
    </row>
    <row r="84" spans="2:4" x14ac:dyDescent="0.3">
      <c r="B84"/>
      <c r="C84"/>
      <c r="D84"/>
    </row>
    <row r="85" spans="2:4" x14ac:dyDescent="0.3">
      <c r="B85"/>
      <c r="C85"/>
      <c r="D85"/>
    </row>
    <row r="86" spans="2:4" x14ac:dyDescent="0.3">
      <c r="B86"/>
      <c r="C86"/>
      <c r="D86"/>
    </row>
    <row r="87" spans="2:4" x14ac:dyDescent="0.3">
      <c r="B87"/>
      <c r="C87"/>
      <c r="D87"/>
    </row>
    <row r="88" spans="2:4" x14ac:dyDescent="0.3">
      <c r="B88"/>
      <c r="C88"/>
      <c r="D88"/>
    </row>
    <row r="89" spans="2:4" x14ac:dyDescent="0.3">
      <c r="B89"/>
      <c r="C89"/>
      <c r="D89"/>
    </row>
    <row r="90" spans="2:4" x14ac:dyDescent="0.3">
      <c r="B90"/>
      <c r="C90"/>
      <c r="D90"/>
    </row>
    <row r="91" spans="2:4" x14ac:dyDescent="0.3">
      <c r="B91"/>
      <c r="C91"/>
      <c r="D91"/>
    </row>
    <row r="92" spans="2:4" x14ac:dyDescent="0.3">
      <c r="B92"/>
      <c r="C92"/>
      <c r="D92"/>
    </row>
    <row r="93" spans="2:4" x14ac:dyDescent="0.3">
      <c r="B93"/>
      <c r="C93"/>
      <c r="D93"/>
    </row>
    <row r="94" spans="2:4" x14ac:dyDescent="0.3">
      <c r="B94"/>
      <c r="C94"/>
      <c r="D94"/>
    </row>
    <row r="95" spans="2:4" x14ac:dyDescent="0.3">
      <c r="B95"/>
      <c r="C95"/>
      <c r="D95"/>
    </row>
    <row r="96" spans="2:4" x14ac:dyDescent="0.3">
      <c r="B96"/>
      <c r="C96"/>
      <c r="D96"/>
    </row>
    <row r="97" spans="2:4" x14ac:dyDescent="0.3">
      <c r="B97"/>
      <c r="C97"/>
      <c r="D97"/>
    </row>
    <row r="98" spans="2:4" x14ac:dyDescent="0.3">
      <c r="B98"/>
      <c r="C98"/>
      <c r="D98"/>
    </row>
    <row r="99" spans="2:4" x14ac:dyDescent="0.3">
      <c r="B99"/>
      <c r="C99"/>
      <c r="D99"/>
    </row>
    <row r="100" spans="2:4" x14ac:dyDescent="0.3">
      <c r="B100"/>
      <c r="C100"/>
      <c r="D100"/>
    </row>
    <row r="101" spans="2:4" x14ac:dyDescent="0.3">
      <c r="B101"/>
      <c r="C101"/>
      <c r="D101"/>
    </row>
    <row r="102" spans="2:4" x14ac:dyDescent="0.3">
      <c r="B102"/>
      <c r="C102"/>
      <c r="D102"/>
    </row>
    <row r="103" spans="2:4" x14ac:dyDescent="0.3">
      <c r="B103"/>
      <c r="C103"/>
      <c r="D103"/>
    </row>
    <row r="104" spans="2:4" x14ac:dyDescent="0.3">
      <c r="B104"/>
      <c r="C104"/>
      <c r="D104"/>
    </row>
    <row r="105" spans="2:4" x14ac:dyDescent="0.3">
      <c r="B105"/>
      <c r="C105"/>
      <c r="D105"/>
    </row>
    <row r="106" spans="2:4" x14ac:dyDescent="0.3">
      <c r="B106"/>
      <c r="C106"/>
      <c r="D106"/>
    </row>
    <row r="107" spans="2:4" x14ac:dyDescent="0.3">
      <c r="B107"/>
      <c r="C107"/>
      <c r="D107"/>
    </row>
    <row r="108" spans="2:4" x14ac:dyDescent="0.3">
      <c r="B108"/>
      <c r="C108"/>
      <c r="D108"/>
    </row>
    <row r="109" spans="2:4" x14ac:dyDescent="0.3">
      <c r="B109"/>
      <c r="C109"/>
      <c r="D109"/>
    </row>
    <row r="110" spans="2:4" x14ac:dyDescent="0.3">
      <c r="B110"/>
      <c r="C110"/>
      <c r="D110"/>
    </row>
    <row r="111" spans="2:4" x14ac:dyDescent="0.3">
      <c r="B111"/>
      <c r="C111"/>
      <c r="D111"/>
    </row>
    <row r="112" spans="2:4" x14ac:dyDescent="0.3">
      <c r="B112"/>
      <c r="C112"/>
      <c r="D112"/>
    </row>
    <row r="113" spans="2:4" x14ac:dyDescent="0.3">
      <c r="B113"/>
      <c r="C113"/>
      <c r="D113"/>
    </row>
    <row r="114" spans="2:4" x14ac:dyDescent="0.3">
      <c r="B114"/>
      <c r="C114"/>
      <c r="D114"/>
    </row>
    <row r="115" spans="2:4" x14ac:dyDescent="0.3">
      <c r="B115"/>
      <c r="C115"/>
      <c r="D115"/>
    </row>
    <row r="116" spans="2:4" x14ac:dyDescent="0.3">
      <c r="B116"/>
      <c r="C116"/>
      <c r="D116"/>
    </row>
    <row r="117" spans="2:4" x14ac:dyDescent="0.3">
      <c r="B117"/>
      <c r="C117"/>
      <c r="D117"/>
    </row>
    <row r="118" spans="2:4" x14ac:dyDescent="0.3">
      <c r="B118"/>
      <c r="C118"/>
      <c r="D118"/>
    </row>
    <row r="119" spans="2:4" x14ac:dyDescent="0.3">
      <c r="B119"/>
      <c r="C119"/>
      <c r="D119"/>
    </row>
    <row r="120" spans="2:4" x14ac:dyDescent="0.3">
      <c r="B120"/>
      <c r="C120"/>
      <c r="D120"/>
    </row>
    <row r="121" spans="2:4" x14ac:dyDescent="0.3">
      <c r="B121"/>
      <c r="C121"/>
      <c r="D121"/>
    </row>
    <row r="122" spans="2:4" x14ac:dyDescent="0.3">
      <c r="B122"/>
      <c r="C122"/>
      <c r="D122"/>
    </row>
    <row r="123" spans="2:4" x14ac:dyDescent="0.3">
      <c r="B123"/>
      <c r="C123"/>
      <c r="D123"/>
    </row>
    <row r="124" spans="2:4" x14ac:dyDescent="0.3">
      <c r="B124"/>
      <c r="C124"/>
      <c r="D124"/>
    </row>
    <row r="125" spans="2:4" x14ac:dyDescent="0.3">
      <c r="B125"/>
      <c r="C125"/>
      <c r="D125"/>
    </row>
    <row r="126" spans="2:4" x14ac:dyDescent="0.3">
      <c r="B126"/>
      <c r="C126"/>
      <c r="D126"/>
    </row>
    <row r="127" spans="2:4" x14ac:dyDescent="0.3">
      <c r="B127"/>
      <c r="C127"/>
      <c r="D127"/>
    </row>
    <row r="128" spans="2:4" x14ac:dyDescent="0.3">
      <c r="B128"/>
      <c r="C128"/>
      <c r="D128"/>
    </row>
    <row r="129" spans="2:4" x14ac:dyDescent="0.3">
      <c r="B129"/>
      <c r="C129"/>
      <c r="D129"/>
    </row>
    <row r="130" spans="2:4" x14ac:dyDescent="0.3">
      <c r="B130"/>
      <c r="C130"/>
      <c r="D130"/>
    </row>
    <row r="131" spans="2:4" x14ac:dyDescent="0.3">
      <c r="B131"/>
      <c r="C131"/>
      <c r="D131"/>
    </row>
    <row r="132" spans="2:4" x14ac:dyDescent="0.3">
      <c r="B132"/>
      <c r="C132"/>
      <c r="D132"/>
    </row>
    <row r="133" spans="2:4" x14ac:dyDescent="0.3">
      <c r="B133"/>
      <c r="C133"/>
      <c r="D133"/>
    </row>
    <row r="134" spans="2:4" x14ac:dyDescent="0.3">
      <c r="B134"/>
      <c r="C134"/>
      <c r="D134"/>
    </row>
    <row r="135" spans="2:4" x14ac:dyDescent="0.3">
      <c r="B135"/>
      <c r="C135"/>
      <c r="D135"/>
    </row>
    <row r="136" spans="2:4" x14ac:dyDescent="0.3">
      <c r="B136"/>
      <c r="C136"/>
      <c r="D136"/>
    </row>
    <row r="137" spans="2:4" x14ac:dyDescent="0.3">
      <c r="B137"/>
      <c r="C137"/>
      <c r="D137"/>
    </row>
    <row r="138" spans="2:4" x14ac:dyDescent="0.3">
      <c r="B138"/>
      <c r="C138"/>
      <c r="D138"/>
    </row>
    <row r="139" spans="2:4" x14ac:dyDescent="0.3">
      <c r="B139"/>
      <c r="C139"/>
      <c r="D139"/>
    </row>
    <row r="140" spans="2:4" x14ac:dyDescent="0.3">
      <c r="B140"/>
      <c r="C140"/>
      <c r="D140"/>
    </row>
    <row r="141" spans="2:4" x14ac:dyDescent="0.3">
      <c r="B141"/>
      <c r="C141"/>
      <c r="D141"/>
    </row>
    <row r="142" spans="2:4" x14ac:dyDescent="0.3">
      <c r="B142"/>
      <c r="C142"/>
      <c r="D142"/>
    </row>
    <row r="143" spans="2:4" x14ac:dyDescent="0.3">
      <c r="B143"/>
      <c r="C143"/>
      <c r="D143"/>
    </row>
    <row r="144" spans="2:4" x14ac:dyDescent="0.3">
      <c r="B144"/>
      <c r="C144"/>
      <c r="D144"/>
    </row>
    <row r="145" spans="2:4" x14ac:dyDescent="0.3">
      <c r="B145"/>
      <c r="C145"/>
      <c r="D145"/>
    </row>
    <row r="146" spans="2:4" x14ac:dyDescent="0.3">
      <c r="B146"/>
      <c r="C146"/>
      <c r="D146"/>
    </row>
    <row r="147" spans="2:4" x14ac:dyDescent="0.3">
      <c r="B147"/>
      <c r="C147"/>
      <c r="D147"/>
    </row>
    <row r="148" spans="2:4" x14ac:dyDescent="0.3">
      <c r="B148"/>
      <c r="C148"/>
      <c r="D148"/>
    </row>
    <row r="149" spans="2:4" x14ac:dyDescent="0.3">
      <c r="B149"/>
      <c r="C149"/>
      <c r="D149"/>
    </row>
    <row r="150" spans="2:4" x14ac:dyDescent="0.3">
      <c r="B150"/>
      <c r="C150"/>
      <c r="D150"/>
    </row>
    <row r="151" spans="2:4" x14ac:dyDescent="0.3">
      <c r="B151"/>
      <c r="C151"/>
      <c r="D151"/>
    </row>
    <row r="152" spans="2:4" x14ac:dyDescent="0.3">
      <c r="B152"/>
      <c r="C152"/>
      <c r="D152"/>
    </row>
    <row r="153" spans="2:4" x14ac:dyDescent="0.3">
      <c r="B153"/>
      <c r="C153"/>
      <c r="D153"/>
    </row>
    <row r="154" spans="2:4" x14ac:dyDescent="0.3">
      <c r="B154"/>
      <c r="C154"/>
      <c r="D154"/>
    </row>
    <row r="155" spans="2:4" x14ac:dyDescent="0.3">
      <c r="B155"/>
      <c r="C155"/>
      <c r="D155"/>
    </row>
    <row r="156" spans="2:4" x14ac:dyDescent="0.3">
      <c r="B156"/>
      <c r="C156"/>
      <c r="D156"/>
    </row>
    <row r="157" spans="2:4" x14ac:dyDescent="0.3">
      <c r="B157"/>
      <c r="C157"/>
      <c r="D157"/>
    </row>
    <row r="158" spans="2:4" x14ac:dyDescent="0.3">
      <c r="B158"/>
      <c r="C158"/>
      <c r="D158"/>
    </row>
    <row r="159" spans="2:4" x14ac:dyDescent="0.3">
      <c r="B159"/>
      <c r="C159"/>
      <c r="D159"/>
    </row>
    <row r="160" spans="2:4" x14ac:dyDescent="0.3">
      <c r="B160"/>
      <c r="C160"/>
      <c r="D160"/>
    </row>
    <row r="161" spans="2:4" x14ac:dyDescent="0.3">
      <c r="B161"/>
      <c r="C161"/>
      <c r="D161"/>
    </row>
    <row r="162" spans="2:4" x14ac:dyDescent="0.3">
      <c r="B162"/>
      <c r="C162"/>
      <c r="D162"/>
    </row>
    <row r="163" spans="2:4" x14ac:dyDescent="0.3">
      <c r="B163"/>
      <c r="C163"/>
      <c r="D163"/>
    </row>
    <row r="164" spans="2:4" x14ac:dyDescent="0.3">
      <c r="B164"/>
      <c r="C164"/>
      <c r="D164"/>
    </row>
    <row r="165" spans="2:4" x14ac:dyDescent="0.3">
      <c r="B165"/>
      <c r="C165"/>
      <c r="D165"/>
    </row>
    <row r="166" spans="2:4" x14ac:dyDescent="0.3">
      <c r="B166"/>
      <c r="C166"/>
      <c r="D166"/>
    </row>
    <row r="167" spans="2:4" x14ac:dyDescent="0.3">
      <c r="B167"/>
      <c r="C167"/>
      <c r="D167"/>
    </row>
    <row r="168" spans="2:4" x14ac:dyDescent="0.3">
      <c r="B168"/>
      <c r="C168"/>
      <c r="D168"/>
    </row>
    <row r="169" spans="2:4" x14ac:dyDescent="0.3">
      <c r="B169"/>
      <c r="C169"/>
      <c r="D169"/>
    </row>
    <row r="170" spans="2:4" x14ac:dyDescent="0.3">
      <c r="B170"/>
      <c r="C170"/>
      <c r="D170"/>
    </row>
    <row r="171" spans="2:4" x14ac:dyDescent="0.3">
      <c r="B171"/>
      <c r="C171"/>
      <c r="D171"/>
    </row>
    <row r="172" spans="2:4" x14ac:dyDescent="0.3">
      <c r="B172"/>
      <c r="C172"/>
      <c r="D172"/>
    </row>
    <row r="173" spans="2:4" x14ac:dyDescent="0.3">
      <c r="B173"/>
      <c r="C173"/>
      <c r="D173"/>
    </row>
    <row r="174" spans="2:4" x14ac:dyDescent="0.3">
      <c r="B174"/>
      <c r="C174"/>
      <c r="D174"/>
    </row>
    <row r="175" spans="2:4" x14ac:dyDescent="0.3">
      <c r="B175"/>
      <c r="C175"/>
      <c r="D175"/>
    </row>
    <row r="176" spans="2:4" x14ac:dyDescent="0.3">
      <c r="B176"/>
      <c r="C176"/>
      <c r="D176"/>
    </row>
    <row r="177" spans="2:4" x14ac:dyDescent="0.3">
      <c r="B177"/>
      <c r="C177"/>
      <c r="D177"/>
    </row>
    <row r="178" spans="2:4" x14ac:dyDescent="0.3">
      <c r="B178"/>
      <c r="C178"/>
      <c r="D178"/>
    </row>
    <row r="179" spans="2:4" x14ac:dyDescent="0.3">
      <c r="B179"/>
      <c r="C179"/>
      <c r="D179"/>
    </row>
    <row r="180" spans="2:4" x14ac:dyDescent="0.3">
      <c r="B180"/>
      <c r="C180"/>
      <c r="D180"/>
    </row>
    <row r="181" spans="2:4" x14ac:dyDescent="0.3">
      <c r="B181"/>
      <c r="C181"/>
      <c r="D181"/>
    </row>
    <row r="182" spans="2:4" x14ac:dyDescent="0.3">
      <c r="B182"/>
      <c r="C182"/>
      <c r="D182"/>
    </row>
    <row r="183" spans="2:4" x14ac:dyDescent="0.3">
      <c r="B183"/>
      <c r="C183"/>
      <c r="D183"/>
    </row>
    <row r="184" spans="2:4" x14ac:dyDescent="0.3">
      <c r="B184"/>
      <c r="C184"/>
      <c r="D184"/>
    </row>
    <row r="185" spans="2:4" x14ac:dyDescent="0.3">
      <c r="B185"/>
      <c r="C185"/>
      <c r="D185"/>
    </row>
    <row r="186" spans="2:4" x14ac:dyDescent="0.3">
      <c r="B186"/>
      <c r="C186"/>
      <c r="D186"/>
    </row>
    <row r="187" spans="2:4" x14ac:dyDescent="0.3">
      <c r="B187"/>
      <c r="C187"/>
      <c r="D187"/>
    </row>
    <row r="188" spans="2:4" x14ac:dyDescent="0.3">
      <c r="B188"/>
      <c r="C188"/>
      <c r="D188"/>
    </row>
    <row r="189" spans="2:4" x14ac:dyDescent="0.3">
      <c r="B189"/>
      <c r="C189"/>
      <c r="D189"/>
    </row>
    <row r="190" spans="2:4" x14ac:dyDescent="0.3">
      <c r="B190"/>
      <c r="C190"/>
      <c r="D190"/>
    </row>
    <row r="191" spans="2:4" x14ac:dyDescent="0.3">
      <c r="B191"/>
      <c r="C191"/>
      <c r="D191"/>
    </row>
    <row r="192" spans="2:4" x14ac:dyDescent="0.3">
      <c r="B192"/>
      <c r="C192"/>
      <c r="D192"/>
    </row>
    <row r="193" spans="2:4" x14ac:dyDescent="0.3">
      <c r="B193"/>
      <c r="C193"/>
      <c r="D193"/>
    </row>
    <row r="194" spans="2:4" x14ac:dyDescent="0.3">
      <c r="B194"/>
      <c r="C194"/>
      <c r="D194"/>
    </row>
    <row r="195" spans="2:4" x14ac:dyDescent="0.3">
      <c r="B195"/>
      <c r="C195"/>
      <c r="D195"/>
    </row>
    <row r="196" spans="2:4" x14ac:dyDescent="0.3">
      <c r="B196"/>
      <c r="C196"/>
      <c r="D196"/>
    </row>
    <row r="197" spans="2:4" x14ac:dyDescent="0.3">
      <c r="B197"/>
      <c r="C197"/>
      <c r="D197"/>
    </row>
    <row r="198" spans="2:4" x14ac:dyDescent="0.3">
      <c r="B198"/>
      <c r="C198"/>
      <c r="D198"/>
    </row>
    <row r="199" spans="2:4" x14ac:dyDescent="0.3">
      <c r="B199"/>
      <c r="C199"/>
      <c r="D199"/>
    </row>
    <row r="200" spans="2:4" x14ac:dyDescent="0.3">
      <c r="B200"/>
      <c r="C200"/>
      <c r="D200"/>
    </row>
    <row r="201" spans="2:4" x14ac:dyDescent="0.3">
      <c r="B201"/>
      <c r="C201"/>
      <c r="D201"/>
    </row>
    <row r="202" spans="2:4" x14ac:dyDescent="0.3">
      <c r="B202"/>
      <c r="C202"/>
      <c r="D202"/>
    </row>
    <row r="203" spans="2:4" x14ac:dyDescent="0.3">
      <c r="B203"/>
      <c r="C203"/>
      <c r="D203"/>
    </row>
    <row r="204" spans="2:4" x14ac:dyDescent="0.3">
      <c r="B204"/>
      <c r="C204"/>
      <c r="D204"/>
    </row>
    <row r="205" spans="2:4" x14ac:dyDescent="0.3">
      <c r="B205"/>
      <c r="C205"/>
      <c r="D205"/>
    </row>
    <row r="206" spans="2:4" x14ac:dyDescent="0.3">
      <c r="B206"/>
      <c r="C206"/>
      <c r="D206"/>
    </row>
    <row r="207" spans="2:4" x14ac:dyDescent="0.3">
      <c r="B207"/>
      <c r="C207"/>
      <c r="D207"/>
    </row>
    <row r="208" spans="2:4" x14ac:dyDescent="0.3">
      <c r="B208"/>
      <c r="C208"/>
      <c r="D208"/>
    </row>
    <row r="209" spans="2:4" x14ac:dyDescent="0.3">
      <c r="B209"/>
      <c r="C209"/>
      <c r="D209"/>
    </row>
    <row r="210" spans="2:4" x14ac:dyDescent="0.3">
      <c r="B210"/>
      <c r="C210"/>
      <c r="D210"/>
    </row>
    <row r="211" spans="2:4" x14ac:dyDescent="0.3">
      <c r="B211"/>
      <c r="C211"/>
      <c r="D211"/>
    </row>
    <row r="212" spans="2:4" x14ac:dyDescent="0.3">
      <c r="B212"/>
      <c r="C212"/>
      <c r="D212"/>
    </row>
    <row r="213" spans="2:4" x14ac:dyDescent="0.3">
      <c r="B213"/>
      <c r="C213"/>
      <c r="D213"/>
    </row>
    <row r="214" spans="2:4" x14ac:dyDescent="0.3">
      <c r="B214"/>
      <c r="C214"/>
      <c r="D214"/>
    </row>
    <row r="215" spans="2:4" x14ac:dyDescent="0.3">
      <c r="B215"/>
      <c r="C215"/>
      <c r="D215"/>
    </row>
    <row r="216" spans="2:4" x14ac:dyDescent="0.3">
      <c r="B216"/>
      <c r="C216"/>
      <c r="D216"/>
    </row>
    <row r="217" spans="2:4" x14ac:dyDescent="0.3">
      <c r="B217"/>
      <c r="C217"/>
      <c r="D217"/>
    </row>
    <row r="218" spans="2:4" x14ac:dyDescent="0.3">
      <c r="B218"/>
      <c r="C218"/>
      <c r="D218"/>
    </row>
    <row r="219" spans="2:4" x14ac:dyDescent="0.3">
      <c r="B219"/>
      <c r="C219"/>
      <c r="D219"/>
    </row>
    <row r="220" spans="2:4" x14ac:dyDescent="0.3">
      <c r="B220"/>
      <c r="C220"/>
      <c r="D220"/>
    </row>
    <row r="221" spans="2:4" x14ac:dyDescent="0.3">
      <c r="B221"/>
      <c r="C221"/>
      <c r="D221"/>
    </row>
    <row r="222" spans="2:4" x14ac:dyDescent="0.3">
      <c r="B222"/>
      <c r="C222"/>
      <c r="D222"/>
    </row>
    <row r="223" spans="2:4" x14ac:dyDescent="0.3">
      <c r="B223"/>
      <c r="C223"/>
      <c r="D223"/>
    </row>
    <row r="224" spans="2:4" x14ac:dyDescent="0.3">
      <c r="B224"/>
      <c r="C224"/>
      <c r="D224"/>
    </row>
    <row r="225" spans="2:4" x14ac:dyDescent="0.3">
      <c r="B225"/>
      <c r="C225"/>
      <c r="D225"/>
    </row>
    <row r="226" spans="2:4" x14ac:dyDescent="0.3">
      <c r="B226"/>
      <c r="C226"/>
      <c r="D226"/>
    </row>
    <row r="227" spans="2:4" x14ac:dyDescent="0.3">
      <c r="B227"/>
      <c r="C227"/>
      <c r="D227"/>
    </row>
    <row r="228" spans="2:4" x14ac:dyDescent="0.3">
      <c r="B228"/>
      <c r="C228"/>
      <c r="D228"/>
    </row>
    <row r="229" spans="2:4" x14ac:dyDescent="0.3">
      <c r="B229"/>
      <c r="C229"/>
      <c r="D229"/>
    </row>
    <row r="230" spans="2:4" x14ac:dyDescent="0.3">
      <c r="B230"/>
      <c r="C230"/>
      <c r="D230"/>
    </row>
    <row r="231" spans="2:4" x14ac:dyDescent="0.3">
      <c r="B231"/>
      <c r="C231"/>
      <c r="D231"/>
    </row>
    <row r="232" spans="2:4" x14ac:dyDescent="0.3">
      <c r="B232"/>
      <c r="C232"/>
      <c r="D232"/>
    </row>
    <row r="233" spans="2:4" x14ac:dyDescent="0.3">
      <c r="B233"/>
      <c r="C233"/>
      <c r="D233"/>
    </row>
    <row r="234" spans="2:4" x14ac:dyDescent="0.3">
      <c r="B234"/>
      <c r="C234"/>
      <c r="D234"/>
    </row>
    <row r="235" spans="2:4" x14ac:dyDescent="0.3">
      <c r="B235"/>
      <c r="C235"/>
      <c r="D235"/>
    </row>
    <row r="236" spans="2:4" x14ac:dyDescent="0.3">
      <c r="B236"/>
      <c r="C236"/>
      <c r="D236"/>
    </row>
    <row r="237" spans="2:4" x14ac:dyDescent="0.3">
      <c r="B237"/>
      <c r="C237"/>
      <c r="D237"/>
    </row>
    <row r="238" spans="2:4" x14ac:dyDescent="0.3">
      <c r="B238"/>
      <c r="C238"/>
      <c r="D238"/>
    </row>
    <row r="239" spans="2:4" x14ac:dyDescent="0.3">
      <c r="B239"/>
      <c r="C239"/>
      <c r="D239"/>
    </row>
    <row r="240" spans="2:4" x14ac:dyDescent="0.3">
      <c r="B240"/>
      <c r="C240"/>
      <c r="D240"/>
    </row>
    <row r="241" spans="2:4" x14ac:dyDescent="0.3">
      <c r="B241"/>
      <c r="C241"/>
      <c r="D241"/>
    </row>
    <row r="242" spans="2:4" x14ac:dyDescent="0.3">
      <c r="B242"/>
      <c r="C242"/>
      <c r="D242"/>
    </row>
    <row r="243" spans="2:4" x14ac:dyDescent="0.3">
      <c r="B243"/>
      <c r="C243"/>
      <c r="D243"/>
    </row>
    <row r="244" spans="2:4" x14ac:dyDescent="0.3">
      <c r="B244"/>
      <c r="C244"/>
      <c r="D244"/>
    </row>
    <row r="245" spans="2:4" x14ac:dyDescent="0.3">
      <c r="B245"/>
      <c r="C245"/>
      <c r="D245"/>
    </row>
    <row r="246" spans="2:4" x14ac:dyDescent="0.3">
      <c r="B246"/>
      <c r="C246"/>
      <c r="D246"/>
    </row>
    <row r="247" spans="2:4" x14ac:dyDescent="0.3">
      <c r="B247"/>
      <c r="C247"/>
      <c r="D247"/>
    </row>
    <row r="248" spans="2:4" x14ac:dyDescent="0.3">
      <c r="B248"/>
      <c r="C248"/>
      <c r="D248"/>
    </row>
    <row r="249" spans="2:4" x14ac:dyDescent="0.3">
      <c r="B249"/>
      <c r="C249"/>
      <c r="D249"/>
    </row>
    <row r="250" spans="2:4" x14ac:dyDescent="0.3">
      <c r="B250"/>
      <c r="C250"/>
      <c r="D250"/>
    </row>
    <row r="251" spans="2:4" x14ac:dyDescent="0.3">
      <c r="B251"/>
      <c r="C251"/>
      <c r="D251"/>
    </row>
    <row r="252" spans="2:4" x14ac:dyDescent="0.3">
      <c r="B252"/>
      <c r="C252"/>
      <c r="D252"/>
    </row>
    <row r="253" spans="2:4" x14ac:dyDescent="0.3">
      <c r="B253"/>
      <c r="C253"/>
      <c r="D253"/>
    </row>
    <row r="254" spans="2:4" x14ac:dyDescent="0.3">
      <c r="B254"/>
      <c r="C254"/>
      <c r="D254"/>
    </row>
    <row r="255" spans="2:4" x14ac:dyDescent="0.3">
      <c r="B255"/>
      <c r="C255"/>
      <c r="D255"/>
    </row>
    <row r="256" spans="2:4" x14ac:dyDescent="0.3">
      <c r="B256"/>
      <c r="C256"/>
      <c r="D256"/>
    </row>
    <row r="257" spans="2:4" x14ac:dyDescent="0.3">
      <c r="B257"/>
      <c r="C257"/>
      <c r="D257"/>
    </row>
    <row r="258" spans="2:4" x14ac:dyDescent="0.3">
      <c r="B258"/>
      <c r="C258"/>
      <c r="D258"/>
    </row>
    <row r="259" spans="2:4" x14ac:dyDescent="0.3">
      <c r="B259"/>
      <c r="C259"/>
      <c r="D259"/>
    </row>
    <row r="260" spans="2:4" x14ac:dyDescent="0.3">
      <c r="B260"/>
      <c r="C260"/>
      <c r="D260"/>
    </row>
    <row r="261" spans="2:4" x14ac:dyDescent="0.3">
      <c r="B261"/>
      <c r="C261"/>
      <c r="D261"/>
    </row>
    <row r="262" spans="2:4" x14ac:dyDescent="0.3">
      <c r="B262"/>
      <c r="C262"/>
      <c r="D262"/>
    </row>
    <row r="263" spans="2:4" x14ac:dyDescent="0.3">
      <c r="B263"/>
      <c r="C263"/>
      <c r="D263"/>
    </row>
    <row r="264" spans="2:4" x14ac:dyDescent="0.3">
      <c r="B264"/>
      <c r="C264"/>
      <c r="D264"/>
    </row>
    <row r="265" spans="2:4" x14ac:dyDescent="0.3">
      <c r="B265"/>
      <c r="C265"/>
      <c r="D265"/>
    </row>
    <row r="266" spans="2:4" x14ac:dyDescent="0.3">
      <c r="B266"/>
      <c r="C266"/>
      <c r="D266"/>
    </row>
    <row r="267" spans="2:4" x14ac:dyDescent="0.3">
      <c r="B267"/>
      <c r="C267"/>
      <c r="D267"/>
    </row>
    <row r="268" spans="2:4" x14ac:dyDescent="0.3">
      <c r="B268"/>
      <c r="C268"/>
      <c r="D268"/>
    </row>
    <row r="269" spans="2:4" x14ac:dyDescent="0.3">
      <c r="B269"/>
      <c r="C269"/>
      <c r="D269"/>
    </row>
    <row r="270" spans="2:4" x14ac:dyDescent="0.3">
      <c r="B270"/>
      <c r="C270"/>
      <c r="D270"/>
    </row>
    <row r="271" spans="2:4" x14ac:dyDescent="0.3">
      <c r="B271"/>
      <c r="C271"/>
      <c r="D271"/>
    </row>
    <row r="272" spans="2:4" x14ac:dyDescent="0.3">
      <c r="B272"/>
      <c r="C272"/>
      <c r="D272"/>
    </row>
    <row r="273" spans="2:4" x14ac:dyDescent="0.3">
      <c r="B273"/>
      <c r="C273"/>
      <c r="D273"/>
    </row>
    <row r="274" spans="2:4" x14ac:dyDescent="0.3">
      <c r="B274"/>
      <c r="C274"/>
      <c r="D274"/>
    </row>
    <row r="275" spans="2:4" x14ac:dyDescent="0.3">
      <c r="B275"/>
      <c r="C275"/>
      <c r="D275"/>
    </row>
    <row r="276" spans="2:4" x14ac:dyDescent="0.3">
      <c r="B276"/>
      <c r="C276"/>
      <c r="D276"/>
    </row>
    <row r="277" spans="2:4" x14ac:dyDescent="0.3">
      <c r="B277"/>
      <c r="C277"/>
      <c r="D277"/>
    </row>
    <row r="278" spans="2:4" x14ac:dyDescent="0.3">
      <c r="B278"/>
      <c r="C278"/>
      <c r="D278"/>
    </row>
    <row r="279" spans="2:4" x14ac:dyDescent="0.3">
      <c r="B279"/>
      <c r="C279"/>
      <c r="D279"/>
    </row>
    <row r="280" spans="2:4" x14ac:dyDescent="0.3">
      <c r="B280"/>
      <c r="C280"/>
      <c r="D280"/>
    </row>
    <row r="281" spans="2:4" x14ac:dyDescent="0.3">
      <c r="B281"/>
      <c r="C281"/>
      <c r="D281"/>
    </row>
    <row r="282" spans="2:4" x14ac:dyDescent="0.3">
      <c r="B282"/>
      <c r="C282"/>
      <c r="D282"/>
    </row>
    <row r="283" spans="2:4" x14ac:dyDescent="0.3">
      <c r="B283"/>
      <c r="C283"/>
      <c r="D283"/>
    </row>
    <row r="284" spans="2:4" x14ac:dyDescent="0.3">
      <c r="B284"/>
      <c r="C284"/>
      <c r="D284"/>
    </row>
    <row r="285" spans="2:4" x14ac:dyDescent="0.3">
      <c r="B285"/>
      <c r="C285"/>
      <c r="D285"/>
    </row>
    <row r="286" spans="2:4" x14ac:dyDescent="0.3">
      <c r="B286"/>
      <c r="C286"/>
      <c r="D286"/>
    </row>
    <row r="287" spans="2:4" x14ac:dyDescent="0.3">
      <c r="B287"/>
      <c r="C287"/>
      <c r="D287"/>
    </row>
    <row r="288" spans="2:4" x14ac:dyDescent="0.3">
      <c r="B288"/>
      <c r="C288"/>
      <c r="D288"/>
    </row>
    <row r="289" spans="2:4" x14ac:dyDescent="0.3">
      <c r="B289"/>
      <c r="C289"/>
      <c r="D289"/>
    </row>
    <row r="290" spans="2:4" x14ac:dyDescent="0.3">
      <c r="B290"/>
      <c r="C290"/>
      <c r="D290"/>
    </row>
    <row r="291" spans="2:4" x14ac:dyDescent="0.3">
      <c r="B291"/>
      <c r="C291"/>
      <c r="D291"/>
    </row>
    <row r="292" spans="2:4" x14ac:dyDescent="0.3">
      <c r="B292"/>
      <c r="C292"/>
      <c r="D292"/>
    </row>
    <row r="293" spans="2:4" x14ac:dyDescent="0.3">
      <c r="B293"/>
      <c r="C293"/>
      <c r="D293"/>
    </row>
    <row r="294" spans="2:4" x14ac:dyDescent="0.3">
      <c r="B294"/>
      <c r="C294"/>
      <c r="D294"/>
    </row>
    <row r="295" spans="2:4" x14ac:dyDescent="0.3">
      <c r="B295"/>
      <c r="C295"/>
      <c r="D295"/>
    </row>
    <row r="296" spans="2:4" x14ac:dyDescent="0.3">
      <c r="B296"/>
      <c r="C296"/>
      <c r="D296"/>
    </row>
    <row r="297" spans="2:4" x14ac:dyDescent="0.3">
      <c r="B297"/>
      <c r="C297"/>
      <c r="D297"/>
    </row>
    <row r="298" spans="2:4" x14ac:dyDescent="0.3">
      <c r="B298"/>
      <c r="C298"/>
      <c r="D298"/>
    </row>
    <row r="299" spans="2:4" x14ac:dyDescent="0.3">
      <c r="B299"/>
      <c r="C299"/>
      <c r="D299"/>
    </row>
    <row r="300" spans="2:4" x14ac:dyDescent="0.3">
      <c r="B300"/>
      <c r="C300"/>
      <c r="D300"/>
    </row>
    <row r="301" spans="2:4" x14ac:dyDescent="0.3">
      <c r="B301"/>
      <c r="C301"/>
      <c r="D301"/>
    </row>
    <row r="302" spans="2:4" x14ac:dyDescent="0.3">
      <c r="B302"/>
      <c r="C302"/>
      <c r="D302"/>
    </row>
    <row r="303" spans="2:4" x14ac:dyDescent="0.3">
      <c r="B303"/>
      <c r="C303"/>
      <c r="D303"/>
    </row>
    <row r="304" spans="2:4" x14ac:dyDescent="0.3">
      <c r="B304"/>
      <c r="C304"/>
      <c r="D304"/>
    </row>
    <row r="305" spans="2:4" x14ac:dyDescent="0.3">
      <c r="B305"/>
      <c r="C305"/>
      <c r="D305"/>
    </row>
    <row r="306" spans="2:4" x14ac:dyDescent="0.3">
      <c r="B306"/>
      <c r="C306"/>
      <c r="D306"/>
    </row>
    <row r="307" spans="2:4" x14ac:dyDescent="0.3">
      <c r="B307"/>
      <c r="C307"/>
      <c r="D307"/>
    </row>
    <row r="308" spans="2:4" x14ac:dyDescent="0.3">
      <c r="B308"/>
      <c r="C308"/>
      <c r="D308"/>
    </row>
    <row r="309" spans="2:4" x14ac:dyDescent="0.3">
      <c r="B309"/>
      <c r="C309"/>
      <c r="D309"/>
    </row>
    <row r="310" spans="2:4" x14ac:dyDescent="0.3">
      <c r="B310"/>
      <c r="C310"/>
      <c r="D310"/>
    </row>
    <row r="311" spans="2:4" x14ac:dyDescent="0.3">
      <c r="B311"/>
      <c r="C311"/>
      <c r="D311"/>
    </row>
    <row r="312" spans="2:4" x14ac:dyDescent="0.3">
      <c r="B312"/>
      <c r="C312"/>
      <c r="D312"/>
    </row>
    <row r="313" spans="2:4" x14ac:dyDescent="0.3">
      <c r="B313"/>
      <c r="C313"/>
      <c r="D313"/>
    </row>
    <row r="314" spans="2:4" x14ac:dyDescent="0.3">
      <c r="B314"/>
      <c r="C314"/>
      <c r="D314"/>
    </row>
    <row r="315" spans="2:4" x14ac:dyDescent="0.3">
      <c r="B315"/>
      <c r="C315"/>
      <c r="D315"/>
    </row>
    <row r="316" spans="2:4" x14ac:dyDescent="0.3">
      <c r="B316"/>
      <c r="C316"/>
      <c r="D316"/>
    </row>
    <row r="317" spans="2:4" x14ac:dyDescent="0.3">
      <c r="B317"/>
      <c r="C317"/>
      <c r="D317"/>
    </row>
    <row r="318" spans="2:4" x14ac:dyDescent="0.3">
      <c r="B318"/>
      <c r="C318"/>
      <c r="D318"/>
    </row>
    <row r="319" spans="2:4" x14ac:dyDescent="0.3">
      <c r="B319"/>
      <c r="C319"/>
      <c r="D319"/>
    </row>
    <row r="320" spans="2:4" x14ac:dyDescent="0.3">
      <c r="B320"/>
      <c r="C320"/>
      <c r="D320"/>
    </row>
    <row r="321" spans="2:4" x14ac:dyDescent="0.3">
      <c r="B321"/>
      <c r="C321"/>
      <c r="D321"/>
    </row>
    <row r="322" spans="2:4" x14ac:dyDescent="0.3">
      <c r="B322"/>
      <c r="C322"/>
      <c r="D322"/>
    </row>
    <row r="323" spans="2:4" x14ac:dyDescent="0.3">
      <c r="B323"/>
      <c r="C323"/>
      <c r="D323"/>
    </row>
    <row r="324" spans="2:4" x14ac:dyDescent="0.3">
      <c r="B324"/>
      <c r="C324"/>
      <c r="D324"/>
    </row>
    <row r="325" spans="2:4" x14ac:dyDescent="0.3">
      <c r="B325"/>
      <c r="C325"/>
      <c r="D325"/>
    </row>
    <row r="326" spans="2:4" x14ac:dyDescent="0.3">
      <c r="B326"/>
      <c r="C326"/>
      <c r="D326"/>
    </row>
    <row r="327" spans="2:4" x14ac:dyDescent="0.3">
      <c r="B327"/>
      <c r="C327"/>
      <c r="D327"/>
    </row>
    <row r="328" spans="2:4" x14ac:dyDescent="0.3">
      <c r="B328"/>
      <c r="C328"/>
      <c r="D328"/>
    </row>
    <row r="329" spans="2:4" x14ac:dyDescent="0.3">
      <c r="B329"/>
      <c r="C329"/>
      <c r="D329"/>
    </row>
    <row r="330" spans="2:4" x14ac:dyDescent="0.3">
      <c r="B330"/>
      <c r="C330"/>
      <c r="D330"/>
    </row>
    <row r="331" spans="2:4" x14ac:dyDescent="0.3">
      <c r="B331"/>
      <c r="C331"/>
      <c r="D331"/>
    </row>
    <row r="332" spans="2:4" x14ac:dyDescent="0.3">
      <c r="B332"/>
      <c r="C332"/>
      <c r="D332"/>
    </row>
    <row r="333" spans="2:4" x14ac:dyDescent="0.3">
      <c r="B333"/>
      <c r="C333"/>
      <c r="D333"/>
    </row>
    <row r="334" spans="2:4" x14ac:dyDescent="0.3">
      <c r="B334"/>
      <c r="C334"/>
      <c r="D334"/>
    </row>
    <row r="335" spans="2:4" x14ac:dyDescent="0.3">
      <c r="B335"/>
      <c r="C335"/>
      <c r="D335"/>
    </row>
    <row r="336" spans="2:4" x14ac:dyDescent="0.3">
      <c r="B336"/>
      <c r="C336"/>
      <c r="D336"/>
    </row>
    <row r="337" spans="2:4" x14ac:dyDescent="0.3">
      <c r="B337"/>
      <c r="C337"/>
      <c r="D337"/>
    </row>
    <row r="338" spans="2:4" x14ac:dyDescent="0.3">
      <c r="B338"/>
      <c r="C338"/>
      <c r="D338"/>
    </row>
    <row r="339" spans="2:4" x14ac:dyDescent="0.3">
      <c r="B339"/>
      <c r="C339"/>
      <c r="D339"/>
    </row>
    <row r="340" spans="2:4" x14ac:dyDescent="0.3">
      <c r="B340"/>
      <c r="C340"/>
      <c r="D340"/>
    </row>
    <row r="341" spans="2:4" x14ac:dyDescent="0.3">
      <c r="B341"/>
      <c r="C341"/>
      <c r="D341"/>
    </row>
    <row r="342" spans="2:4" x14ac:dyDescent="0.3">
      <c r="B342"/>
      <c r="C342"/>
      <c r="D342"/>
    </row>
    <row r="343" spans="2:4" x14ac:dyDescent="0.3">
      <c r="B343"/>
      <c r="C343"/>
      <c r="D343"/>
    </row>
    <row r="344" spans="2:4" x14ac:dyDescent="0.3">
      <c r="B344"/>
      <c r="C344"/>
      <c r="D344"/>
    </row>
    <row r="345" spans="2:4" x14ac:dyDescent="0.3">
      <c r="B345"/>
      <c r="C345"/>
      <c r="D345"/>
    </row>
    <row r="346" spans="2:4" x14ac:dyDescent="0.3">
      <c r="B346"/>
      <c r="C346"/>
      <c r="D346"/>
    </row>
    <row r="347" spans="2:4" x14ac:dyDescent="0.3">
      <c r="B347"/>
      <c r="C347"/>
      <c r="D347"/>
    </row>
    <row r="348" spans="2:4" x14ac:dyDescent="0.3">
      <c r="B348"/>
      <c r="C348"/>
      <c r="D348"/>
    </row>
    <row r="349" spans="2:4" x14ac:dyDescent="0.3">
      <c r="B349"/>
      <c r="C349"/>
      <c r="D349"/>
    </row>
    <row r="350" spans="2:4" x14ac:dyDescent="0.3">
      <c r="B350"/>
      <c r="C350"/>
      <c r="D350"/>
    </row>
    <row r="351" spans="2:4" x14ac:dyDescent="0.3">
      <c r="B351"/>
      <c r="C351"/>
      <c r="D351"/>
    </row>
    <row r="352" spans="2:4" x14ac:dyDescent="0.3">
      <c r="B352"/>
      <c r="C352"/>
      <c r="D352"/>
    </row>
    <row r="353" spans="2:4" x14ac:dyDescent="0.3">
      <c r="B353"/>
      <c r="C353"/>
      <c r="D353"/>
    </row>
    <row r="354" spans="2:4" x14ac:dyDescent="0.3">
      <c r="B354"/>
      <c r="C354"/>
      <c r="D354"/>
    </row>
    <row r="355" spans="2:4" x14ac:dyDescent="0.3">
      <c r="B355"/>
      <c r="C355"/>
      <c r="D355"/>
    </row>
    <row r="356" spans="2:4" x14ac:dyDescent="0.3">
      <c r="B356"/>
      <c r="C356"/>
      <c r="D356"/>
    </row>
    <row r="357" spans="2:4" x14ac:dyDescent="0.3">
      <c r="B357"/>
      <c r="C357"/>
      <c r="D357"/>
    </row>
    <row r="358" spans="2:4" x14ac:dyDescent="0.3">
      <c r="B358"/>
      <c r="C358"/>
      <c r="D358"/>
    </row>
    <row r="359" spans="2:4" x14ac:dyDescent="0.3">
      <c r="B359"/>
      <c r="C359"/>
      <c r="D359"/>
    </row>
    <row r="360" spans="2:4" x14ac:dyDescent="0.3">
      <c r="B360"/>
      <c r="C360"/>
      <c r="D360"/>
    </row>
    <row r="361" spans="2:4" x14ac:dyDescent="0.3">
      <c r="B361"/>
      <c r="C361"/>
      <c r="D361"/>
    </row>
    <row r="362" spans="2:4" x14ac:dyDescent="0.3">
      <c r="B362"/>
      <c r="C362"/>
      <c r="D362"/>
    </row>
    <row r="363" spans="2:4" x14ac:dyDescent="0.3">
      <c r="B363"/>
      <c r="C363"/>
      <c r="D363"/>
    </row>
    <row r="364" spans="2:4" x14ac:dyDescent="0.3">
      <c r="B364"/>
      <c r="C364"/>
      <c r="D364"/>
    </row>
    <row r="365" spans="2:4" x14ac:dyDescent="0.3">
      <c r="B365"/>
      <c r="C365"/>
      <c r="D365"/>
    </row>
    <row r="366" spans="2:4" x14ac:dyDescent="0.3">
      <c r="B366"/>
      <c r="C366"/>
      <c r="D366"/>
    </row>
    <row r="367" spans="2:4" x14ac:dyDescent="0.3">
      <c r="B367"/>
      <c r="C367"/>
      <c r="D367"/>
    </row>
    <row r="368" spans="2:4" x14ac:dyDescent="0.3">
      <c r="B368"/>
      <c r="C368"/>
      <c r="D368"/>
    </row>
    <row r="369" spans="2:4" x14ac:dyDescent="0.3">
      <c r="B369"/>
      <c r="C369"/>
      <c r="D369"/>
    </row>
    <row r="370" spans="2:4" x14ac:dyDescent="0.3">
      <c r="B370"/>
      <c r="C370"/>
      <c r="D370"/>
    </row>
    <row r="371" spans="2:4" x14ac:dyDescent="0.3">
      <c r="B371"/>
      <c r="C371"/>
      <c r="D371"/>
    </row>
    <row r="372" spans="2:4" x14ac:dyDescent="0.3">
      <c r="B372"/>
      <c r="C372"/>
      <c r="D372"/>
    </row>
    <row r="373" spans="2:4" x14ac:dyDescent="0.3">
      <c r="B373"/>
      <c r="C373"/>
      <c r="D373"/>
    </row>
    <row r="374" spans="2:4" x14ac:dyDescent="0.3">
      <c r="B374"/>
      <c r="C374"/>
      <c r="D374"/>
    </row>
    <row r="375" spans="2:4" x14ac:dyDescent="0.3">
      <c r="B375"/>
      <c r="C375"/>
      <c r="D375"/>
    </row>
    <row r="376" spans="2:4" x14ac:dyDescent="0.3">
      <c r="B376"/>
      <c r="C376"/>
      <c r="D376"/>
    </row>
    <row r="377" spans="2:4" x14ac:dyDescent="0.3">
      <c r="B377"/>
      <c r="C377"/>
      <c r="D377"/>
    </row>
    <row r="378" spans="2:4" x14ac:dyDescent="0.3">
      <c r="B378"/>
      <c r="C378"/>
      <c r="D378"/>
    </row>
    <row r="379" spans="2:4" x14ac:dyDescent="0.3">
      <c r="B379"/>
      <c r="C379"/>
      <c r="D379"/>
    </row>
    <row r="380" spans="2:4" x14ac:dyDescent="0.3">
      <c r="B380"/>
      <c r="C380"/>
      <c r="D380"/>
    </row>
    <row r="381" spans="2:4" x14ac:dyDescent="0.3">
      <c r="B381"/>
      <c r="C381"/>
      <c r="D381"/>
    </row>
    <row r="382" spans="2:4" x14ac:dyDescent="0.3">
      <c r="B382"/>
      <c r="C382"/>
      <c r="D382"/>
    </row>
    <row r="383" spans="2:4" x14ac:dyDescent="0.3">
      <c r="B383"/>
      <c r="C383"/>
      <c r="D383"/>
    </row>
    <row r="384" spans="2:4" x14ac:dyDescent="0.3">
      <c r="B384"/>
      <c r="C384"/>
      <c r="D384"/>
    </row>
    <row r="385" spans="2:4" x14ac:dyDescent="0.3">
      <c r="B385"/>
      <c r="C385"/>
      <c r="D385"/>
    </row>
    <row r="386" spans="2:4" x14ac:dyDescent="0.3">
      <c r="B386"/>
      <c r="C386"/>
      <c r="D386"/>
    </row>
    <row r="387" spans="2:4" x14ac:dyDescent="0.3">
      <c r="B387"/>
      <c r="C387"/>
      <c r="D387"/>
    </row>
    <row r="388" spans="2:4" x14ac:dyDescent="0.3">
      <c r="B388"/>
      <c r="C388"/>
      <c r="D388"/>
    </row>
    <row r="389" spans="2:4" x14ac:dyDescent="0.3">
      <c r="B389"/>
      <c r="C389"/>
      <c r="D389"/>
    </row>
    <row r="390" spans="2:4" x14ac:dyDescent="0.3">
      <c r="B390"/>
      <c r="C390"/>
      <c r="D390"/>
    </row>
    <row r="391" spans="2:4" x14ac:dyDescent="0.3">
      <c r="B391"/>
      <c r="C391"/>
      <c r="D391"/>
    </row>
    <row r="392" spans="2:4" x14ac:dyDescent="0.3">
      <c r="B392"/>
      <c r="C392"/>
      <c r="D392"/>
    </row>
    <row r="393" spans="2:4" x14ac:dyDescent="0.3">
      <c r="B393"/>
      <c r="C393"/>
      <c r="D393"/>
    </row>
    <row r="394" spans="2:4" x14ac:dyDescent="0.3">
      <c r="B394"/>
      <c r="C394"/>
      <c r="D394"/>
    </row>
    <row r="395" spans="2:4" x14ac:dyDescent="0.3">
      <c r="B395"/>
      <c r="C395"/>
      <c r="D395"/>
    </row>
    <row r="396" spans="2:4" x14ac:dyDescent="0.3">
      <c r="B396"/>
      <c r="C396"/>
      <c r="D396"/>
    </row>
    <row r="397" spans="2:4" x14ac:dyDescent="0.3">
      <c r="B397"/>
      <c r="C397"/>
      <c r="D397"/>
    </row>
    <row r="398" spans="2:4" x14ac:dyDescent="0.3">
      <c r="B398"/>
      <c r="C398"/>
      <c r="D398"/>
    </row>
    <row r="399" spans="2:4" x14ac:dyDescent="0.3">
      <c r="B399"/>
      <c r="C399"/>
      <c r="D399"/>
    </row>
    <row r="400" spans="2:4" x14ac:dyDescent="0.3">
      <c r="B400"/>
      <c r="C400"/>
      <c r="D400"/>
    </row>
    <row r="401" spans="2:4" x14ac:dyDescent="0.3">
      <c r="B401"/>
      <c r="C401"/>
      <c r="D401"/>
    </row>
    <row r="402" spans="2:4" x14ac:dyDescent="0.3">
      <c r="B402"/>
      <c r="C402"/>
      <c r="D402"/>
    </row>
    <row r="403" spans="2:4" x14ac:dyDescent="0.3">
      <c r="B403"/>
      <c r="C403"/>
      <c r="D403"/>
    </row>
    <row r="404" spans="2:4" x14ac:dyDescent="0.3">
      <c r="B404"/>
      <c r="C404"/>
      <c r="D404"/>
    </row>
    <row r="405" spans="2:4" x14ac:dyDescent="0.3">
      <c r="B405"/>
      <c r="C405"/>
      <c r="D405"/>
    </row>
    <row r="406" spans="2:4" x14ac:dyDescent="0.3">
      <c r="B406"/>
      <c r="C406"/>
      <c r="D406"/>
    </row>
    <row r="407" spans="2:4" x14ac:dyDescent="0.3">
      <c r="B407"/>
      <c r="C407"/>
      <c r="D407"/>
    </row>
    <row r="408" spans="2:4" x14ac:dyDescent="0.3">
      <c r="B408"/>
      <c r="C408"/>
      <c r="D408"/>
    </row>
    <row r="409" spans="2:4" x14ac:dyDescent="0.3">
      <c r="B409"/>
      <c r="C409"/>
      <c r="D409"/>
    </row>
    <row r="410" spans="2:4" x14ac:dyDescent="0.3">
      <c r="B410"/>
      <c r="C410"/>
      <c r="D410"/>
    </row>
    <row r="411" spans="2:4" x14ac:dyDescent="0.3">
      <c r="B411"/>
      <c r="C411"/>
      <c r="D411"/>
    </row>
    <row r="412" spans="2:4" x14ac:dyDescent="0.3">
      <c r="B412"/>
      <c r="C412"/>
      <c r="D412"/>
    </row>
    <row r="413" spans="2:4" x14ac:dyDescent="0.3">
      <c r="B413"/>
      <c r="C413"/>
      <c r="D413"/>
    </row>
    <row r="414" spans="2:4" x14ac:dyDescent="0.3">
      <c r="B414"/>
      <c r="C414"/>
      <c r="D414"/>
    </row>
    <row r="415" spans="2:4" x14ac:dyDescent="0.3">
      <c r="B415"/>
      <c r="C415"/>
      <c r="D415"/>
    </row>
    <row r="416" spans="2:4" x14ac:dyDescent="0.3">
      <c r="B416"/>
      <c r="C416"/>
      <c r="D416"/>
    </row>
    <row r="417" spans="2:4" x14ac:dyDescent="0.3">
      <c r="B417"/>
      <c r="C417"/>
      <c r="D417"/>
    </row>
    <row r="418" spans="2:4" x14ac:dyDescent="0.3">
      <c r="B418"/>
      <c r="C418"/>
      <c r="D418"/>
    </row>
    <row r="419" spans="2:4" x14ac:dyDescent="0.3">
      <c r="B419"/>
      <c r="C419"/>
      <c r="D419"/>
    </row>
    <row r="420" spans="2:4" x14ac:dyDescent="0.3">
      <c r="B420"/>
      <c r="C420"/>
      <c r="D420"/>
    </row>
    <row r="421" spans="2:4" x14ac:dyDescent="0.3">
      <c r="B421"/>
      <c r="C421"/>
      <c r="D421"/>
    </row>
    <row r="422" spans="2:4" x14ac:dyDescent="0.3">
      <c r="B422"/>
      <c r="C422"/>
      <c r="D422"/>
    </row>
    <row r="423" spans="2:4" x14ac:dyDescent="0.3">
      <c r="B423"/>
      <c r="C423"/>
      <c r="D423"/>
    </row>
    <row r="424" spans="2:4" x14ac:dyDescent="0.3">
      <c r="B424"/>
      <c r="C424"/>
      <c r="D424"/>
    </row>
    <row r="425" spans="2:4" x14ac:dyDescent="0.3">
      <c r="B425"/>
      <c r="C425"/>
      <c r="D425"/>
    </row>
    <row r="426" spans="2:4" x14ac:dyDescent="0.3">
      <c r="B426"/>
      <c r="C426"/>
      <c r="D426"/>
    </row>
    <row r="427" spans="2:4" x14ac:dyDescent="0.3">
      <c r="B427"/>
      <c r="C427"/>
      <c r="D427"/>
    </row>
    <row r="428" spans="2:4" x14ac:dyDescent="0.3">
      <c r="B428"/>
      <c r="C428"/>
      <c r="D428"/>
    </row>
    <row r="429" spans="2:4" x14ac:dyDescent="0.3">
      <c r="B429"/>
      <c r="C429"/>
      <c r="D429"/>
    </row>
    <row r="430" spans="2:4" x14ac:dyDescent="0.3">
      <c r="B430"/>
      <c r="C430"/>
      <c r="D430"/>
    </row>
    <row r="431" spans="2:4" x14ac:dyDescent="0.3">
      <c r="B431"/>
      <c r="C431"/>
      <c r="D431"/>
    </row>
    <row r="432" spans="2:4" x14ac:dyDescent="0.3">
      <c r="B432"/>
      <c r="C432"/>
      <c r="D432"/>
    </row>
    <row r="433" spans="2:4" x14ac:dyDescent="0.3">
      <c r="B433"/>
      <c r="C433"/>
      <c r="D433"/>
    </row>
    <row r="434" spans="2:4" x14ac:dyDescent="0.3">
      <c r="B434"/>
      <c r="C434"/>
      <c r="D434"/>
    </row>
    <row r="435" spans="2:4" x14ac:dyDescent="0.3">
      <c r="B435"/>
      <c r="C435"/>
      <c r="D435"/>
    </row>
    <row r="436" spans="2:4" x14ac:dyDescent="0.3">
      <c r="B436"/>
      <c r="C436"/>
      <c r="D436"/>
    </row>
    <row r="437" spans="2:4" x14ac:dyDescent="0.3">
      <c r="B437"/>
      <c r="C437"/>
      <c r="D437"/>
    </row>
    <row r="438" spans="2:4" x14ac:dyDescent="0.3">
      <c r="B438"/>
      <c r="C438"/>
      <c r="D438"/>
    </row>
    <row r="439" spans="2:4" x14ac:dyDescent="0.3">
      <c r="B439"/>
      <c r="C439"/>
      <c r="D439"/>
    </row>
    <row r="440" spans="2:4" x14ac:dyDescent="0.3">
      <c r="B440"/>
      <c r="C440"/>
      <c r="D440"/>
    </row>
    <row r="441" spans="2:4" x14ac:dyDescent="0.3">
      <c r="B441"/>
      <c r="C441"/>
      <c r="D441"/>
    </row>
    <row r="442" spans="2:4" x14ac:dyDescent="0.3">
      <c r="B442"/>
      <c r="C442"/>
      <c r="D442"/>
    </row>
    <row r="443" spans="2:4" x14ac:dyDescent="0.3">
      <c r="B443"/>
      <c r="C443"/>
      <c r="D443"/>
    </row>
    <row r="444" spans="2:4" x14ac:dyDescent="0.3">
      <c r="B444"/>
      <c r="C444"/>
      <c r="D444"/>
    </row>
    <row r="445" spans="2:4" x14ac:dyDescent="0.3">
      <c r="B445"/>
      <c r="C445"/>
      <c r="D445"/>
    </row>
    <row r="446" spans="2:4" x14ac:dyDescent="0.3">
      <c r="B446"/>
      <c r="C446"/>
      <c r="D446"/>
    </row>
    <row r="447" spans="2:4" x14ac:dyDescent="0.3">
      <c r="B447"/>
      <c r="C447"/>
      <c r="D447"/>
    </row>
    <row r="448" spans="2:4" x14ac:dyDescent="0.3">
      <c r="B448"/>
      <c r="C448"/>
      <c r="D448"/>
    </row>
    <row r="449" spans="2:4" x14ac:dyDescent="0.3">
      <c r="B449"/>
      <c r="C449"/>
      <c r="D449"/>
    </row>
    <row r="450" spans="2:4" x14ac:dyDescent="0.3">
      <c r="B450"/>
      <c r="C450"/>
      <c r="D450"/>
    </row>
    <row r="451" spans="2:4" x14ac:dyDescent="0.3">
      <c r="B451"/>
      <c r="C451"/>
      <c r="D451"/>
    </row>
    <row r="452" spans="2:4" x14ac:dyDescent="0.3">
      <c r="B452"/>
      <c r="C452"/>
      <c r="D452"/>
    </row>
    <row r="453" spans="2:4" x14ac:dyDescent="0.3">
      <c r="B453"/>
      <c r="C453"/>
      <c r="D453"/>
    </row>
    <row r="454" spans="2:4" x14ac:dyDescent="0.3">
      <c r="B454"/>
      <c r="C454"/>
      <c r="D454"/>
    </row>
    <row r="455" spans="2:4" x14ac:dyDescent="0.3">
      <c r="B455"/>
      <c r="C455"/>
      <c r="D455"/>
    </row>
    <row r="456" spans="2:4" x14ac:dyDescent="0.3">
      <c r="B456"/>
      <c r="C456"/>
      <c r="D456"/>
    </row>
    <row r="457" spans="2:4" x14ac:dyDescent="0.3">
      <c r="B457"/>
      <c r="C457"/>
      <c r="D457"/>
    </row>
    <row r="458" spans="2:4" x14ac:dyDescent="0.3">
      <c r="B458"/>
      <c r="C458"/>
      <c r="D458"/>
    </row>
    <row r="459" spans="2:4" x14ac:dyDescent="0.3">
      <c r="B459"/>
      <c r="C459"/>
      <c r="D459"/>
    </row>
    <row r="460" spans="2:4" x14ac:dyDescent="0.3">
      <c r="B460"/>
      <c r="C460"/>
      <c r="D460"/>
    </row>
    <row r="461" spans="2:4" x14ac:dyDescent="0.3">
      <c r="B461"/>
      <c r="C461"/>
      <c r="D461"/>
    </row>
    <row r="462" spans="2:4" x14ac:dyDescent="0.3">
      <c r="B462"/>
      <c r="C462"/>
      <c r="D462"/>
    </row>
    <row r="463" spans="2:4" x14ac:dyDescent="0.3">
      <c r="B463"/>
      <c r="C463"/>
      <c r="D463"/>
    </row>
    <row r="464" spans="2:4" x14ac:dyDescent="0.3">
      <c r="B464"/>
      <c r="C464"/>
      <c r="D464"/>
    </row>
    <row r="465" spans="2:4" x14ac:dyDescent="0.3">
      <c r="B465"/>
      <c r="C465"/>
      <c r="D465"/>
    </row>
    <row r="466" spans="2:4" x14ac:dyDescent="0.3">
      <c r="B466"/>
      <c r="C466"/>
      <c r="D466"/>
    </row>
    <row r="467" spans="2:4" x14ac:dyDescent="0.3">
      <c r="B467"/>
      <c r="C467"/>
      <c r="D467"/>
    </row>
    <row r="468" spans="2:4" x14ac:dyDescent="0.3">
      <c r="B468"/>
      <c r="C468"/>
      <c r="D468"/>
    </row>
    <row r="469" spans="2:4" x14ac:dyDescent="0.3">
      <c r="B469"/>
      <c r="C469"/>
      <c r="D469"/>
    </row>
    <row r="470" spans="2:4" x14ac:dyDescent="0.3">
      <c r="B470"/>
      <c r="C470"/>
      <c r="D470"/>
    </row>
    <row r="471" spans="2:4" x14ac:dyDescent="0.3">
      <c r="B471"/>
      <c r="C471"/>
      <c r="D471"/>
    </row>
    <row r="472" spans="2:4" x14ac:dyDescent="0.3">
      <c r="B472"/>
      <c r="C472"/>
      <c r="D472"/>
    </row>
    <row r="473" spans="2:4" x14ac:dyDescent="0.3">
      <c r="B473"/>
      <c r="C473"/>
      <c r="D473"/>
    </row>
    <row r="474" spans="2:4" x14ac:dyDescent="0.3">
      <c r="B474"/>
      <c r="C474"/>
      <c r="D474"/>
    </row>
    <row r="475" spans="2:4" x14ac:dyDescent="0.3">
      <c r="B475"/>
      <c r="C475"/>
      <c r="D475"/>
    </row>
    <row r="476" spans="2:4" x14ac:dyDescent="0.3">
      <c r="B476"/>
      <c r="C476"/>
      <c r="D476"/>
    </row>
    <row r="477" spans="2:4" x14ac:dyDescent="0.3">
      <c r="B477"/>
      <c r="C477"/>
      <c r="D477"/>
    </row>
    <row r="478" spans="2:4" x14ac:dyDescent="0.3">
      <c r="B478"/>
      <c r="C478"/>
      <c r="D478"/>
    </row>
    <row r="479" spans="2:4" x14ac:dyDescent="0.3">
      <c r="B479"/>
      <c r="C479"/>
      <c r="D479"/>
    </row>
    <row r="480" spans="2:4" x14ac:dyDescent="0.3">
      <c r="B480"/>
      <c r="C480"/>
      <c r="D480"/>
    </row>
    <row r="481" spans="2:4" x14ac:dyDescent="0.3">
      <c r="B481"/>
      <c r="C481"/>
      <c r="D481"/>
    </row>
    <row r="482" spans="2:4" x14ac:dyDescent="0.3">
      <c r="B482"/>
      <c r="C482"/>
      <c r="D482"/>
    </row>
    <row r="483" spans="2:4" x14ac:dyDescent="0.3">
      <c r="B483"/>
      <c r="C483"/>
      <c r="D483"/>
    </row>
    <row r="484" spans="2:4" x14ac:dyDescent="0.3">
      <c r="B484"/>
      <c r="C484"/>
      <c r="D484"/>
    </row>
    <row r="485" spans="2:4" x14ac:dyDescent="0.3">
      <c r="B485"/>
      <c r="C485"/>
      <c r="D485"/>
    </row>
    <row r="486" spans="2:4" x14ac:dyDescent="0.3">
      <c r="B486"/>
      <c r="C486"/>
      <c r="D486"/>
    </row>
    <row r="487" spans="2:4" x14ac:dyDescent="0.3">
      <c r="B487"/>
      <c r="C487"/>
      <c r="D487"/>
    </row>
    <row r="488" spans="2:4" x14ac:dyDescent="0.3">
      <c r="B488"/>
      <c r="C488"/>
      <c r="D488"/>
    </row>
    <row r="489" spans="2:4" x14ac:dyDescent="0.3">
      <c r="B489"/>
      <c r="C489"/>
      <c r="D489"/>
    </row>
    <row r="490" spans="2:4" x14ac:dyDescent="0.3">
      <c r="B490"/>
      <c r="C490"/>
      <c r="D490"/>
    </row>
    <row r="491" spans="2:4" x14ac:dyDescent="0.3">
      <c r="B491"/>
      <c r="C491"/>
      <c r="D491"/>
    </row>
    <row r="492" spans="2:4" x14ac:dyDescent="0.3">
      <c r="B492"/>
      <c r="C492"/>
      <c r="D492"/>
    </row>
    <row r="493" spans="2:4" x14ac:dyDescent="0.3">
      <c r="B493"/>
      <c r="C493"/>
      <c r="D493"/>
    </row>
    <row r="494" spans="2:4" x14ac:dyDescent="0.3">
      <c r="B494"/>
      <c r="C494"/>
      <c r="D494"/>
    </row>
    <row r="495" spans="2:4" x14ac:dyDescent="0.3">
      <c r="B495"/>
      <c r="C495"/>
      <c r="D495"/>
    </row>
    <row r="496" spans="2:4" x14ac:dyDescent="0.3">
      <c r="B496"/>
      <c r="C496"/>
      <c r="D496"/>
    </row>
    <row r="497" spans="2:4" x14ac:dyDescent="0.3">
      <c r="B497"/>
      <c r="C497"/>
      <c r="D497"/>
    </row>
    <row r="498" spans="2:4" x14ac:dyDescent="0.3">
      <c r="B498"/>
      <c r="C498"/>
      <c r="D498"/>
    </row>
    <row r="499" spans="2:4" x14ac:dyDescent="0.3">
      <c r="B499"/>
      <c r="C499"/>
      <c r="D499"/>
    </row>
    <row r="500" spans="2:4" x14ac:dyDescent="0.3">
      <c r="B500"/>
      <c r="C500"/>
      <c r="D500"/>
    </row>
    <row r="501" spans="2:4" x14ac:dyDescent="0.3">
      <c r="B501"/>
      <c r="C501"/>
      <c r="D501"/>
    </row>
    <row r="502" spans="2:4" x14ac:dyDescent="0.3">
      <c r="B502"/>
      <c r="C502"/>
      <c r="D502"/>
    </row>
    <row r="503" spans="2:4" x14ac:dyDescent="0.3">
      <c r="B503"/>
      <c r="C503"/>
      <c r="D503"/>
    </row>
    <row r="504" spans="2:4" x14ac:dyDescent="0.3">
      <c r="B504"/>
      <c r="C504"/>
      <c r="D504"/>
    </row>
    <row r="505" spans="2:4" x14ac:dyDescent="0.3">
      <c r="B505"/>
      <c r="C505"/>
      <c r="D505"/>
    </row>
    <row r="506" spans="2:4" x14ac:dyDescent="0.3">
      <c r="B506"/>
      <c r="C506"/>
      <c r="D506"/>
    </row>
    <row r="507" spans="2:4" x14ac:dyDescent="0.3">
      <c r="B507"/>
      <c r="C507"/>
      <c r="D507"/>
    </row>
    <row r="508" spans="2:4" x14ac:dyDescent="0.3">
      <c r="B508"/>
      <c r="C508"/>
      <c r="D508"/>
    </row>
    <row r="509" spans="2:4" x14ac:dyDescent="0.3">
      <c r="B509"/>
      <c r="C509"/>
      <c r="D509"/>
    </row>
    <row r="510" spans="2:4" x14ac:dyDescent="0.3">
      <c r="B510"/>
      <c r="C510"/>
      <c r="D510"/>
    </row>
    <row r="511" spans="2:4" x14ac:dyDescent="0.3">
      <c r="B511"/>
      <c r="C511"/>
      <c r="D511"/>
    </row>
    <row r="512" spans="2:4" x14ac:dyDescent="0.3">
      <c r="B512"/>
      <c r="C512"/>
      <c r="D512"/>
    </row>
    <row r="513" spans="2:4" x14ac:dyDescent="0.3">
      <c r="B513"/>
      <c r="C513"/>
      <c r="D513"/>
    </row>
    <row r="514" spans="2:4" x14ac:dyDescent="0.3">
      <c r="B514"/>
      <c r="C514"/>
      <c r="D514"/>
    </row>
    <row r="515" spans="2:4" x14ac:dyDescent="0.3">
      <c r="B515"/>
      <c r="C515"/>
      <c r="D515"/>
    </row>
    <row r="516" spans="2:4" x14ac:dyDescent="0.3">
      <c r="B516"/>
      <c r="C516"/>
      <c r="D516"/>
    </row>
    <row r="517" spans="2:4" x14ac:dyDescent="0.3">
      <c r="B517"/>
      <c r="C517"/>
      <c r="D517"/>
    </row>
    <row r="518" spans="2:4" x14ac:dyDescent="0.3">
      <c r="B518"/>
      <c r="C518"/>
      <c r="D518"/>
    </row>
    <row r="519" spans="2:4" x14ac:dyDescent="0.3">
      <c r="B519"/>
      <c r="C519"/>
      <c r="D519"/>
    </row>
    <row r="520" spans="2:4" x14ac:dyDescent="0.3">
      <c r="B520"/>
      <c r="C520"/>
      <c r="D520"/>
    </row>
    <row r="521" spans="2:4" x14ac:dyDescent="0.3">
      <c r="B521"/>
      <c r="C521"/>
      <c r="D521"/>
    </row>
    <row r="522" spans="2:4" x14ac:dyDescent="0.3">
      <c r="B522"/>
      <c r="C522"/>
      <c r="D522"/>
    </row>
    <row r="523" spans="2:4" x14ac:dyDescent="0.3">
      <c r="B523"/>
      <c r="C523"/>
      <c r="D523"/>
    </row>
    <row r="524" spans="2:4" x14ac:dyDescent="0.3">
      <c r="B524"/>
      <c r="C524"/>
      <c r="D524"/>
    </row>
    <row r="525" spans="2:4" x14ac:dyDescent="0.3">
      <c r="B525"/>
      <c r="C525"/>
      <c r="D525"/>
    </row>
    <row r="526" spans="2:4" x14ac:dyDescent="0.3">
      <c r="B526"/>
      <c r="C526"/>
      <c r="D526"/>
    </row>
    <row r="527" spans="2:4" x14ac:dyDescent="0.3">
      <c r="B527"/>
      <c r="C527"/>
      <c r="D527"/>
    </row>
    <row r="528" spans="2:4" x14ac:dyDescent="0.3">
      <c r="B528"/>
      <c r="C528"/>
      <c r="D528"/>
    </row>
    <row r="529" spans="2:4" x14ac:dyDescent="0.3">
      <c r="B529"/>
      <c r="C529"/>
      <c r="D529"/>
    </row>
    <row r="530" spans="2:4" x14ac:dyDescent="0.3">
      <c r="B530"/>
      <c r="C530"/>
      <c r="D530"/>
    </row>
    <row r="531" spans="2:4" x14ac:dyDescent="0.3">
      <c r="B531"/>
      <c r="C531"/>
      <c r="D531"/>
    </row>
    <row r="532" spans="2:4" x14ac:dyDescent="0.3">
      <c r="B532"/>
      <c r="C532"/>
      <c r="D532"/>
    </row>
    <row r="533" spans="2:4" x14ac:dyDescent="0.3">
      <c r="B533"/>
      <c r="C533"/>
      <c r="D533"/>
    </row>
    <row r="534" spans="2:4" x14ac:dyDescent="0.3">
      <c r="B534"/>
      <c r="C534"/>
      <c r="D534"/>
    </row>
    <row r="535" spans="2:4" x14ac:dyDescent="0.3">
      <c r="B535"/>
      <c r="C535"/>
      <c r="D535"/>
    </row>
    <row r="536" spans="2:4" x14ac:dyDescent="0.3">
      <c r="B536"/>
      <c r="C536"/>
      <c r="D536"/>
    </row>
    <row r="537" spans="2:4" x14ac:dyDescent="0.3">
      <c r="B537"/>
      <c r="C537"/>
      <c r="D537"/>
    </row>
    <row r="538" spans="2:4" x14ac:dyDescent="0.3">
      <c r="B538"/>
      <c r="C538"/>
      <c r="D538"/>
    </row>
    <row r="539" spans="2:4" x14ac:dyDescent="0.3">
      <c r="B539"/>
      <c r="C539"/>
      <c r="D539"/>
    </row>
    <row r="540" spans="2:4" x14ac:dyDescent="0.3">
      <c r="B540"/>
      <c r="C540"/>
      <c r="D540"/>
    </row>
    <row r="541" spans="2:4" x14ac:dyDescent="0.3">
      <c r="B541"/>
      <c r="C541"/>
      <c r="D541"/>
    </row>
    <row r="542" spans="2:4" x14ac:dyDescent="0.3">
      <c r="B542"/>
      <c r="C542"/>
      <c r="D542"/>
    </row>
    <row r="543" spans="2:4" x14ac:dyDescent="0.3">
      <c r="B543"/>
      <c r="C543"/>
      <c r="D543"/>
    </row>
    <row r="544" spans="2:4" x14ac:dyDescent="0.3">
      <c r="B544"/>
      <c r="C544"/>
      <c r="D544"/>
    </row>
    <row r="545" spans="2:4" x14ac:dyDescent="0.3">
      <c r="B545"/>
      <c r="C545"/>
      <c r="D545"/>
    </row>
    <row r="546" spans="2:4" x14ac:dyDescent="0.3">
      <c r="B546"/>
      <c r="C546"/>
      <c r="D546"/>
    </row>
    <row r="547" spans="2:4" x14ac:dyDescent="0.3">
      <c r="B547"/>
      <c r="C547"/>
      <c r="D547"/>
    </row>
    <row r="548" spans="2:4" x14ac:dyDescent="0.3">
      <c r="B548"/>
      <c r="C548"/>
      <c r="D548"/>
    </row>
    <row r="549" spans="2:4" x14ac:dyDescent="0.3">
      <c r="B549"/>
      <c r="C549"/>
      <c r="D549"/>
    </row>
    <row r="550" spans="2:4" x14ac:dyDescent="0.3">
      <c r="B550"/>
      <c r="C550"/>
      <c r="D550"/>
    </row>
    <row r="551" spans="2:4" x14ac:dyDescent="0.3">
      <c r="B551"/>
      <c r="C551"/>
      <c r="D551"/>
    </row>
    <row r="552" spans="2:4" x14ac:dyDescent="0.3">
      <c r="B552"/>
      <c r="C552"/>
      <c r="D552"/>
    </row>
    <row r="553" spans="2:4" x14ac:dyDescent="0.3">
      <c r="B553"/>
      <c r="C553"/>
      <c r="D553"/>
    </row>
    <row r="554" spans="2:4" x14ac:dyDescent="0.3">
      <c r="B554"/>
      <c r="C554"/>
      <c r="D554"/>
    </row>
    <row r="555" spans="2:4" x14ac:dyDescent="0.3">
      <c r="B555"/>
      <c r="C555"/>
      <c r="D555"/>
    </row>
    <row r="556" spans="2:4" x14ac:dyDescent="0.3">
      <c r="B556"/>
      <c r="C556"/>
      <c r="D556"/>
    </row>
    <row r="557" spans="2:4" x14ac:dyDescent="0.3">
      <c r="B557"/>
      <c r="C557"/>
      <c r="D557"/>
    </row>
    <row r="558" spans="2:4" x14ac:dyDescent="0.3">
      <c r="B558"/>
      <c r="C558"/>
      <c r="D558"/>
    </row>
    <row r="559" spans="2:4" x14ac:dyDescent="0.3">
      <c r="B559"/>
      <c r="C559"/>
      <c r="D559"/>
    </row>
    <row r="560" spans="2:4" x14ac:dyDescent="0.3">
      <c r="B560"/>
      <c r="C560"/>
      <c r="D560"/>
    </row>
    <row r="561" spans="2:4" x14ac:dyDescent="0.3">
      <c r="B561"/>
      <c r="C561"/>
      <c r="D561"/>
    </row>
    <row r="562" spans="2:4" x14ac:dyDescent="0.3">
      <c r="B562"/>
      <c r="C562"/>
      <c r="D562"/>
    </row>
    <row r="563" spans="2:4" x14ac:dyDescent="0.3">
      <c r="B563"/>
      <c r="C563"/>
      <c r="D563"/>
    </row>
    <row r="564" spans="2:4" x14ac:dyDescent="0.3">
      <c r="B564"/>
      <c r="C564"/>
      <c r="D564"/>
    </row>
    <row r="565" spans="2:4" x14ac:dyDescent="0.3">
      <c r="B565"/>
      <c r="C565"/>
      <c r="D565"/>
    </row>
    <row r="566" spans="2:4" x14ac:dyDescent="0.3">
      <c r="B566"/>
      <c r="C566"/>
      <c r="D566"/>
    </row>
    <row r="567" spans="2:4" x14ac:dyDescent="0.3">
      <c r="B567"/>
      <c r="C567"/>
      <c r="D567"/>
    </row>
    <row r="568" spans="2:4" x14ac:dyDescent="0.3">
      <c r="B568"/>
      <c r="C568"/>
      <c r="D568"/>
    </row>
    <row r="569" spans="2:4" x14ac:dyDescent="0.3">
      <c r="B569"/>
      <c r="C569"/>
      <c r="D569"/>
    </row>
    <row r="570" spans="2:4" x14ac:dyDescent="0.3">
      <c r="B570"/>
      <c r="C570"/>
      <c r="D570"/>
    </row>
    <row r="571" spans="2:4" x14ac:dyDescent="0.3">
      <c r="B571"/>
      <c r="C571"/>
      <c r="D571"/>
    </row>
    <row r="572" spans="2:4" x14ac:dyDescent="0.3">
      <c r="B572"/>
      <c r="C572"/>
      <c r="D572"/>
    </row>
    <row r="573" spans="2:4" x14ac:dyDescent="0.3">
      <c r="B573"/>
      <c r="C573"/>
      <c r="D573"/>
    </row>
    <row r="574" spans="2:4" x14ac:dyDescent="0.3">
      <c r="B574"/>
      <c r="C574"/>
      <c r="D574"/>
    </row>
    <row r="575" spans="2:4" x14ac:dyDescent="0.3">
      <c r="B575"/>
      <c r="C575"/>
      <c r="D575"/>
    </row>
    <row r="576" spans="2:4" x14ac:dyDescent="0.3">
      <c r="B576"/>
      <c r="C576"/>
      <c r="D576"/>
    </row>
    <row r="577" spans="2:4" x14ac:dyDescent="0.3">
      <c r="B577"/>
      <c r="C577"/>
      <c r="D577"/>
    </row>
    <row r="578" spans="2:4" x14ac:dyDescent="0.3">
      <c r="B578"/>
      <c r="C578"/>
      <c r="D578"/>
    </row>
  </sheetData>
  <sheetProtection sheet="1" objects="1" scenarios="1" autoFilter="0"/>
  <mergeCells count="7">
    <mergeCell ref="E8:G8"/>
    <mergeCell ref="H1:N1"/>
    <mergeCell ref="F2:G2"/>
    <mergeCell ref="F3:G3"/>
    <mergeCell ref="F4:G4"/>
    <mergeCell ref="F6:G6"/>
    <mergeCell ref="F7:G7"/>
  </mergeCells>
  <conditionalFormatting sqref="H9:N9">
    <cfRule type="cellIs" dxfId="43" priority="90" operator="greaterThan">
      <formula>100</formula>
    </cfRule>
  </conditionalFormatting>
  <conditionalFormatting sqref="A29:G40 O13:P40 A13:A28 E13:G28">
    <cfRule type="expression" dxfId="42" priority="89">
      <formula>$A$1=ROW()</formula>
    </cfRule>
  </conditionalFormatting>
  <conditionalFormatting pivot="1" sqref="B12:B15">
    <cfRule type="expression" dxfId="41" priority="88">
      <formula>$A$1=ROW()</formula>
    </cfRule>
  </conditionalFormatting>
  <conditionalFormatting pivot="1" sqref="C12:C15">
    <cfRule type="expression" dxfId="40" priority="87">
      <formula>$A$1=ROW()</formula>
    </cfRule>
  </conditionalFormatting>
  <conditionalFormatting pivot="1" sqref="D12:D15">
    <cfRule type="expression" dxfId="39" priority="86">
      <formula>$A$1=ROW()</formula>
    </cfRule>
  </conditionalFormatting>
  <conditionalFormatting sqref="K13:K40">
    <cfRule type="expression" dxfId="38" priority="7">
      <formula>$A$1=ROW()</formula>
    </cfRule>
  </conditionalFormatting>
  <conditionalFormatting sqref="L13:L40">
    <cfRule type="expression" dxfId="37" priority="6">
      <formula>$A$1=ROW()</formula>
    </cfRule>
  </conditionalFormatting>
  <conditionalFormatting sqref="M13:M40">
    <cfRule type="expression" dxfId="36" priority="5">
      <formula>$A$1=ROW()</formula>
    </cfRule>
  </conditionalFormatting>
  <conditionalFormatting sqref="N13:N40">
    <cfRule type="expression" dxfId="35" priority="4">
      <formula>$A$1=ROW()</formula>
    </cfRule>
  </conditionalFormatting>
  <conditionalFormatting sqref="H13:H40">
    <cfRule type="expression" dxfId="34" priority="3">
      <formula>$A$1=ROW()</formula>
    </cfRule>
  </conditionalFormatting>
  <conditionalFormatting sqref="I13:I40">
    <cfRule type="expression" dxfId="33" priority="2">
      <formula>$A$1=ROW()</formula>
    </cfRule>
  </conditionalFormatting>
  <conditionalFormatting sqref="J13:J40">
    <cfRule type="expression" dxfId="32" priority="1">
      <formula>$A$1=ROW()</formula>
    </cfRule>
  </conditionalFormatting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Actualiser_ACCOMPAGNEMENT">
                <anchor>
                  <from>
                    <xdr:col>0</xdr:col>
                    <xdr:colOff>1066800</xdr:colOff>
                    <xdr:row>5</xdr:row>
                    <xdr:rowOff>137160</xdr:rowOff>
                  </from>
                  <to>
                    <xdr:col>0</xdr:col>
                    <xdr:colOff>2270760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locked="0" defaultSize="0" print="0" autoFill="0" autoPict="0" macro="[0]!Ajuster">
                <anchor>
                  <from>
                    <xdr:col>0</xdr:col>
                    <xdr:colOff>1066800</xdr:colOff>
                    <xdr:row>3</xdr:row>
                    <xdr:rowOff>121920</xdr:rowOff>
                  </from>
                  <to>
                    <xdr:col>0</xdr:col>
                    <xdr:colOff>2255520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Ventiler">
                <anchor>
                  <from>
                    <xdr:col>9</xdr:col>
                    <xdr:colOff>510540</xdr:colOff>
                    <xdr:row>10</xdr:row>
                    <xdr:rowOff>83820</xdr:rowOff>
                  </from>
                  <to>
                    <xdr:col>11</xdr:col>
                    <xdr:colOff>137160</xdr:colOff>
                    <xdr:row>10</xdr:row>
                    <xdr:rowOff>449580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21B47-D0C3-411E-946C-357AD65B7BAC}">
  <sheetPr codeName="Feuil15"/>
  <dimension ref="A1:Y261"/>
  <sheetViews>
    <sheetView topLeftCell="A71" zoomScale="78" zoomScaleNormal="78" workbookViewId="0">
      <selection activeCell="E89" sqref="E89:E116"/>
    </sheetView>
  </sheetViews>
  <sheetFormatPr baseColWidth="10" defaultRowHeight="14.4" x14ac:dyDescent="0.3"/>
  <sheetData>
    <row r="1" spans="1:25" x14ac:dyDescent="0.3">
      <c r="A1" s="66">
        <v>1</v>
      </c>
      <c r="B1" s="66"/>
      <c r="C1" s="66"/>
      <c r="D1" s="66"/>
      <c r="E1" s="66"/>
      <c r="F1" s="66"/>
      <c r="G1" s="66"/>
      <c r="K1" s="66" t="s">
        <v>356</v>
      </c>
      <c r="L1" s="66"/>
      <c r="M1" s="66"/>
      <c r="N1" s="66"/>
      <c r="O1" s="66"/>
      <c r="P1" s="66"/>
      <c r="Q1" s="66"/>
    </row>
    <row r="2" spans="1:25" x14ac:dyDescent="0.3">
      <c r="A2" s="23">
        <f>IF(Feuil1!$I$2&gt;=ACCOMPAGNEMENT!$H$3,1,0)</f>
        <v>0</v>
      </c>
      <c r="B2" s="23">
        <f>IF(Feuil1!$I$2&gt;=ACCOMPAGNEMENT!$I$3,1,0)</f>
        <v>0</v>
      </c>
      <c r="C2" s="23">
        <f>IF(Feuil1!$I$2&gt;=ACCOMPAGNEMENT!$J$3,1,0)</f>
        <v>0</v>
      </c>
      <c r="D2" s="23">
        <f>IF(Feuil1!$I$2&gt;=ACCOMPAGNEMENT!$K$3,1,0)</f>
        <v>0</v>
      </c>
      <c r="E2" s="23">
        <f>IF(Feuil1!$I$2&gt;=ACCOMPAGNEMENT!$L$3,1,0)</f>
        <v>0</v>
      </c>
      <c r="F2" s="23">
        <f>IF(Feuil1!$I$2&gt;=ACCOMPAGNEMENT!$M$3,1,0)</f>
        <v>0</v>
      </c>
      <c r="G2" s="23">
        <f>IF(Feuil1!$I$2&gt;=ACCOMPAGNEMENT!$N$3,1,0)</f>
        <v>0</v>
      </c>
      <c r="H2" s="57">
        <v>13</v>
      </c>
      <c r="I2" s="56">
        <v>0</v>
      </c>
      <c r="J2" s="57">
        <v>13</v>
      </c>
      <c r="K2" s="12">
        <v>1</v>
      </c>
      <c r="L2" s="12">
        <v>0</v>
      </c>
      <c r="M2" s="12">
        <v>1</v>
      </c>
      <c r="N2" s="12">
        <v>0</v>
      </c>
      <c r="O2" s="12">
        <v>0</v>
      </c>
      <c r="P2" s="12">
        <v>0</v>
      </c>
      <c r="Q2" s="12">
        <v>0</v>
      </c>
      <c r="S2" s="23">
        <f>IF(Feuil1!$I$2&gt;=ACCOMPAGNEMENT!$H$3,1,0)</f>
        <v>0</v>
      </c>
      <c r="T2" s="23">
        <f>IF(Feuil1!$I$2&gt;=ACCOMPAGNEMENT!$I$3,1,0)</f>
        <v>0</v>
      </c>
      <c r="U2" s="23">
        <f>IF(Feuil1!$I$2&gt;=ACCOMPAGNEMENT!$J$3,1,0)</f>
        <v>0</v>
      </c>
      <c r="V2" s="23">
        <f>IF(Feuil1!$I$2&gt;=ACCOMPAGNEMENT!$K$3,1,0)</f>
        <v>0</v>
      </c>
      <c r="W2" s="23">
        <f>IF(Feuil1!$I$2&gt;=ACCOMPAGNEMENT!$L$3,1,0)</f>
        <v>0</v>
      </c>
      <c r="X2" s="23">
        <f>IF(Feuil1!$I$2&gt;=ACCOMPAGNEMENT!$M$3,1,0)</f>
        <v>0</v>
      </c>
      <c r="Y2" s="23">
        <f>IF(Feuil1!$I$2&gt;=ACCOMPAGNEMENT!$N$3,1,0)</f>
        <v>0</v>
      </c>
    </row>
    <row r="3" spans="1:25" x14ac:dyDescent="0.3">
      <c r="A3" s="23">
        <f>IF(Feuil1!$I$3&gt;=ACCOMPAGNEMENT!$H$3,1,0)</f>
        <v>1</v>
      </c>
      <c r="B3" s="23">
        <f>IF(Feuil1!$I$3&gt;=ACCOMPAGNEMENT!$I$3,1,0)</f>
        <v>1</v>
      </c>
      <c r="C3" s="23">
        <f>IF(Feuil1!$I$3&gt;=ACCOMPAGNEMENT!$J$3,1,0)</f>
        <v>1</v>
      </c>
      <c r="D3" s="23">
        <f>IF(Feuil1!$I$3&gt;=ACCOMPAGNEMENT!$K$3,1,0)</f>
        <v>1</v>
      </c>
      <c r="E3" s="23">
        <f>IF(Feuil1!$I$3&gt;=ACCOMPAGNEMENT!$L$3,1,0)</f>
        <v>1</v>
      </c>
      <c r="F3" s="23">
        <f>IF(Feuil1!$I$3&gt;=ACCOMPAGNEMENT!$M$3,1,0)</f>
        <v>1</v>
      </c>
      <c r="G3" s="23">
        <f>IF(Feuil1!$I$3&gt;=ACCOMPAGNEMENT!$N$3,1,0)</f>
        <v>1</v>
      </c>
      <c r="H3" s="57">
        <v>14</v>
      </c>
      <c r="I3" s="56">
        <v>444</v>
      </c>
      <c r="J3" s="57">
        <v>14</v>
      </c>
      <c r="K3" s="12">
        <v>6</v>
      </c>
      <c r="L3" s="12">
        <v>7</v>
      </c>
      <c r="M3" s="12">
        <v>7</v>
      </c>
      <c r="N3" s="12">
        <v>7</v>
      </c>
      <c r="O3" s="12">
        <v>6</v>
      </c>
      <c r="P3" s="12">
        <v>6</v>
      </c>
      <c r="Q3" s="12">
        <v>7</v>
      </c>
      <c r="S3" s="23">
        <f>IF(Feuil1!$I$3&gt;=ACCOMPAGNEMENT!$H$3,1,0)</f>
        <v>1</v>
      </c>
      <c r="T3" s="23">
        <f>IF(Feuil1!$I$3&gt;=ACCOMPAGNEMENT!$I$3,1,0)</f>
        <v>1</v>
      </c>
      <c r="U3" s="23">
        <f>IF(Feuil1!$I$3&gt;=ACCOMPAGNEMENT!$J$3,1,0)</f>
        <v>1</v>
      </c>
      <c r="V3" s="23">
        <f>IF(Feuil1!$I$3&gt;=ACCOMPAGNEMENT!$K$3,1,0)</f>
        <v>1</v>
      </c>
      <c r="W3" s="23">
        <f>IF(Feuil1!$I$3&gt;=ACCOMPAGNEMENT!$L$3,1,0)</f>
        <v>1</v>
      </c>
      <c r="X3" s="23">
        <f>IF(Feuil1!$I$3&gt;=ACCOMPAGNEMENT!$M$3,1,0)</f>
        <v>1</v>
      </c>
      <c r="Y3" s="23">
        <f>IF(Feuil1!$I$3&gt;=ACCOMPAGNEMENT!$N$3,1,0)</f>
        <v>1</v>
      </c>
    </row>
    <row r="4" spans="1:25" x14ac:dyDescent="0.3">
      <c r="A4" s="23">
        <f>IF(Feuil1!$I$4&gt;=ACCOMPAGNEMENT!$H$3,1,0)</f>
        <v>0</v>
      </c>
      <c r="B4" s="23">
        <f>IF(Feuil1!$I$4&gt;=ACCOMPAGNEMENT!$I$3,1,0)</f>
        <v>0</v>
      </c>
      <c r="C4" s="23">
        <f>IF(Feuil1!$I$4&gt;=ACCOMPAGNEMENT!$J$3,1,0)</f>
        <v>0</v>
      </c>
      <c r="D4" s="23">
        <f>IF(Feuil1!$I$4&gt;=ACCOMPAGNEMENT!$K$3,1,0)</f>
        <v>0</v>
      </c>
      <c r="E4" s="23">
        <f>IF(Feuil1!$I$4&gt;=ACCOMPAGNEMENT!$L$3,1,0)</f>
        <v>0</v>
      </c>
      <c r="F4" s="23">
        <f>IF(Feuil1!$I$4&gt;=ACCOMPAGNEMENT!$M$3,1,0)</f>
        <v>0</v>
      </c>
      <c r="G4" s="23">
        <f>IF(Feuil1!$I$4&gt;=ACCOMPAGNEMENT!$N$3,1,0)</f>
        <v>1</v>
      </c>
      <c r="H4" s="57">
        <v>15</v>
      </c>
      <c r="I4" s="56">
        <v>1</v>
      </c>
      <c r="J4" s="57">
        <v>15</v>
      </c>
      <c r="K4" s="12">
        <v>0</v>
      </c>
      <c r="L4" s="12">
        <v>1</v>
      </c>
      <c r="M4" s="12">
        <v>1</v>
      </c>
      <c r="N4" s="12">
        <v>0</v>
      </c>
      <c r="O4" s="12">
        <v>0</v>
      </c>
      <c r="P4" s="12">
        <v>1</v>
      </c>
      <c r="Q4" s="12">
        <v>1</v>
      </c>
      <c r="S4" s="23">
        <f>IF(Feuil1!$I$4&gt;=ACCOMPAGNEMENT!$H$3,1,0)</f>
        <v>0</v>
      </c>
      <c r="T4" s="23">
        <f>IF(Feuil1!$I$4&gt;=ACCOMPAGNEMENT!$I$3,1,0)</f>
        <v>0</v>
      </c>
      <c r="U4" s="23">
        <f>IF(Feuil1!$I$4&gt;=ACCOMPAGNEMENT!$J$3,1,0)</f>
        <v>0</v>
      </c>
      <c r="V4" s="23">
        <f>IF(Feuil1!$I$4&gt;=ACCOMPAGNEMENT!$K$3,1,0)</f>
        <v>0</v>
      </c>
      <c r="W4" s="23">
        <f>IF(Feuil1!$I$4&gt;=ACCOMPAGNEMENT!$L$3,1,0)</f>
        <v>0</v>
      </c>
      <c r="X4" s="23">
        <f>IF(Feuil1!$I$4&gt;=ACCOMPAGNEMENT!$M$3,1,0)</f>
        <v>0</v>
      </c>
      <c r="Y4" s="23">
        <f>IF(Feuil1!$I$4&gt;=ACCOMPAGNEMENT!$N$3,1,0)</f>
        <v>1</v>
      </c>
    </row>
    <row r="5" spans="1:25" x14ac:dyDescent="0.3">
      <c r="A5" s="23">
        <f>IF(Feuil1!$I$5&gt;=ACCOMPAGNEMENT!$H$3,1,0)</f>
        <v>0</v>
      </c>
      <c r="B5" s="23">
        <f>IF(Feuil1!$I$5&gt;=ACCOMPAGNEMENT!$I$3,1,0)</f>
        <v>0</v>
      </c>
      <c r="C5" s="23">
        <f>IF(Feuil1!$I$5&gt;=ACCOMPAGNEMENT!$J$3,1,0)</f>
        <v>0</v>
      </c>
      <c r="D5" s="23">
        <f>IF(Feuil1!$I$5&gt;=ACCOMPAGNEMENT!$K$3,1,0)</f>
        <v>0</v>
      </c>
      <c r="E5" s="23">
        <f>IF(Feuil1!$I$5&gt;=ACCOMPAGNEMENT!$L$3,1,0)</f>
        <v>0</v>
      </c>
      <c r="F5" s="23">
        <f>IF(Feuil1!$I$5&gt;=ACCOMPAGNEMENT!$M$3,1,0)</f>
        <v>0</v>
      </c>
      <c r="G5" s="23">
        <f>IF(Feuil1!$I$5&gt;=ACCOMPAGNEMENT!$N$3,1,0)</f>
        <v>0</v>
      </c>
      <c r="H5" s="57">
        <v>16</v>
      </c>
      <c r="I5" s="56">
        <v>0</v>
      </c>
      <c r="J5" s="57">
        <v>16</v>
      </c>
      <c r="K5" s="12">
        <v>0</v>
      </c>
      <c r="L5" s="12">
        <v>0</v>
      </c>
      <c r="M5" s="12">
        <v>0</v>
      </c>
      <c r="N5" s="12">
        <v>0</v>
      </c>
      <c r="O5" s="12">
        <v>0</v>
      </c>
      <c r="P5" s="12">
        <v>0</v>
      </c>
      <c r="Q5" s="12">
        <v>0</v>
      </c>
      <c r="S5" s="23">
        <f>IF(Feuil1!$I$5&gt;=ACCOMPAGNEMENT!$H$3,1,0)</f>
        <v>0</v>
      </c>
      <c r="T5" s="23">
        <f>IF(Feuil1!$I$5&gt;=ACCOMPAGNEMENT!$I$3,1,0)</f>
        <v>0</v>
      </c>
      <c r="U5" s="23">
        <f>IF(Feuil1!$I$5&gt;=ACCOMPAGNEMENT!$J$3,1,0)</f>
        <v>0</v>
      </c>
      <c r="V5" s="23">
        <f>IF(Feuil1!$I$5&gt;=ACCOMPAGNEMENT!$K$3,1,0)</f>
        <v>0</v>
      </c>
      <c r="W5" s="23">
        <f>IF(Feuil1!$I$5&gt;=ACCOMPAGNEMENT!$L$3,1,0)</f>
        <v>0</v>
      </c>
      <c r="X5" s="23">
        <f>IF(Feuil1!$I$5&gt;=ACCOMPAGNEMENT!$M$3,1,0)</f>
        <v>0</v>
      </c>
      <c r="Y5" s="23">
        <f>IF(Feuil1!$I$5&gt;=ACCOMPAGNEMENT!$N$3,1,0)</f>
        <v>0</v>
      </c>
    </row>
    <row r="6" spans="1:25" x14ac:dyDescent="0.3">
      <c r="A6" s="23">
        <f>IF(Feuil1!$I$6&gt;=ACCOMPAGNEMENT!$H$3,1,0)</f>
        <v>0</v>
      </c>
      <c r="B6" s="23">
        <f>IF(Feuil1!$I$6&gt;=ACCOMPAGNEMENT!$I$3,1,0)</f>
        <v>0</v>
      </c>
      <c r="C6" s="23">
        <f>IF(Feuil1!$I$6&gt;=ACCOMPAGNEMENT!$J$3,1,0)</f>
        <v>0</v>
      </c>
      <c r="D6" s="23">
        <f>IF(Feuil1!$I$6&gt;=ACCOMPAGNEMENT!$K$3,1,0)</f>
        <v>0</v>
      </c>
      <c r="E6" s="23">
        <f>IF(Feuil1!$I$6&gt;=ACCOMPAGNEMENT!$L$3,1,0)</f>
        <v>0</v>
      </c>
      <c r="F6" s="23">
        <f>IF(Feuil1!$I$6&gt;=ACCOMPAGNEMENT!$M$3,1,0)</f>
        <v>0</v>
      </c>
      <c r="G6" s="23">
        <f>IF(Feuil1!$I$6&gt;=ACCOMPAGNEMENT!$N$3,1,0)</f>
        <v>0</v>
      </c>
      <c r="H6" s="57">
        <v>17</v>
      </c>
      <c r="I6" s="56">
        <v>0</v>
      </c>
      <c r="J6" s="57">
        <v>17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S6" s="23">
        <f>IF(Feuil1!$I$6&gt;=ACCOMPAGNEMENT!$H$3,1,0)</f>
        <v>0</v>
      </c>
      <c r="T6" s="23">
        <f>IF(Feuil1!$I$6&gt;=ACCOMPAGNEMENT!$I$3,1,0)</f>
        <v>0</v>
      </c>
      <c r="U6" s="23">
        <f>IF(Feuil1!$I$6&gt;=ACCOMPAGNEMENT!$J$3,1,0)</f>
        <v>0</v>
      </c>
      <c r="V6" s="23">
        <f>IF(Feuil1!$I$6&gt;=ACCOMPAGNEMENT!$K$3,1,0)</f>
        <v>0</v>
      </c>
      <c r="W6" s="23">
        <f>IF(Feuil1!$I$6&gt;=ACCOMPAGNEMENT!$L$3,1,0)</f>
        <v>0</v>
      </c>
      <c r="X6" s="23">
        <f>IF(Feuil1!$I$6&gt;=ACCOMPAGNEMENT!$M$3,1,0)</f>
        <v>0</v>
      </c>
      <c r="Y6" s="23">
        <f>IF(Feuil1!$I$6&gt;=ACCOMPAGNEMENT!$N$3,1,0)</f>
        <v>0</v>
      </c>
    </row>
    <row r="7" spans="1:25" x14ac:dyDescent="0.3">
      <c r="A7" s="23">
        <f>IF(Feuil1!$I$7&gt;=ACCOMPAGNEMENT!$H$3,1,0)</f>
        <v>0</v>
      </c>
      <c r="B7" s="23">
        <f>IF(Feuil1!$I$7&gt;=ACCOMPAGNEMENT!$I$3,1,0)</f>
        <v>0</v>
      </c>
      <c r="C7" s="23">
        <f>IF(Feuil1!$I$7&gt;=ACCOMPAGNEMENT!$J$3,1,0)</f>
        <v>0</v>
      </c>
      <c r="D7" s="23">
        <f>IF(Feuil1!$I$7&gt;=ACCOMPAGNEMENT!$K$3,1,0)</f>
        <v>0</v>
      </c>
      <c r="E7" s="23">
        <f>IF(Feuil1!$I$7&gt;=ACCOMPAGNEMENT!$L$3,1,0)</f>
        <v>0</v>
      </c>
      <c r="F7" s="23">
        <f>IF(Feuil1!$I$7&gt;=ACCOMPAGNEMENT!$M$3,1,0)</f>
        <v>0</v>
      </c>
      <c r="G7" s="23">
        <f>IF(Feuil1!$I$7&gt;=ACCOMPAGNEMENT!$N$3,1,0)</f>
        <v>0</v>
      </c>
      <c r="H7" s="57">
        <v>18</v>
      </c>
      <c r="I7" s="56">
        <v>0</v>
      </c>
      <c r="J7" s="57">
        <v>18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S7" s="23">
        <f>IF(Feuil1!$I$7&gt;=ACCOMPAGNEMENT!$H$3,1,0)</f>
        <v>0</v>
      </c>
      <c r="T7" s="23">
        <f>IF(Feuil1!$I$7&gt;=ACCOMPAGNEMENT!$I$3,1,0)</f>
        <v>0</v>
      </c>
      <c r="U7" s="23">
        <f>IF(Feuil1!$I$7&gt;=ACCOMPAGNEMENT!$J$3,1,0)</f>
        <v>0</v>
      </c>
      <c r="V7" s="23">
        <f>IF(Feuil1!$I$7&gt;=ACCOMPAGNEMENT!$K$3,1,0)</f>
        <v>0</v>
      </c>
      <c r="W7" s="23">
        <f>IF(Feuil1!$I$7&gt;=ACCOMPAGNEMENT!$L$3,1,0)</f>
        <v>0</v>
      </c>
      <c r="X7" s="23">
        <f>IF(Feuil1!$I$7&gt;=ACCOMPAGNEMENT!$M$3,1,0)</f>
        <v>0</v>
      </c>
      <c r="Y7" s="23">
        <f>IF(Feuil1!$I$7&gt;=ACCOMPAGNEMENT!$N$3,1,0)</f>
        <v>0</v>
      </c>
    </row>
    <row r="8" spans="1:25" x14ac:dyDescent="0.3">
      <c r="A8" s="23">
        <f>IF(Feuil1!$I$8&gt;=ACCOMPAGNEMENT!$H$3,1,0)</f>
        <v>0</v>
      </c>
      <c r="B8" s="23">
        <f>IF(Feuil1!$I$8&gt;=ACCOMPAGNEMENT!$I$3,1,0)</f>
        <v>0</v>
      </c>
      <c r="C8" s="23">
        <f>IF(Feuil1!$I$8&gt;=ACCOMPAGNEMENT!$J$3,1,0)</f>
        <v>0</v>
      </c>
      <c r="D8" s="23">
        <f>IF(Feuil1!$I$8&gt;=ACCOMPAGNEMENT!$K$3,1,0)</f>
        <v>0</v>
      </c>
      <c r="E8" s="23">
        <f>IF(Feuil1!$I$8&gt;=ACCOMPAGNEMENT!$L$3,1,0)</f>
        <v>0</v>
      </c>
      <c r="F8" s="23">
        <f>IF(Feuil1!$I$8&gt;=ACCOMPAGNEMENT!$M$3,1,0)</f>
        <v>0</v>
      </c>
      <c r="G8" s="23">
        <f>IF(Feuil1!$I$8&gt;=ACCOMPAGNEMENT!$N$3,1,0)</f>
        <v>0</v>
      </c>
      <c r="H8" s="57">
        <v>19</v>
      </c>
      <c r="I8" s="56">
        <v>0</v>
      </c>
      <c r="J8" s="57">
        <v>19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S8" s="23">
        <f>IF(Feuil1!$I$8&gt;=ACCOMPAGNEMENT!$H$3,1,0)</f>
        <v>0</v>
      </c>
      <c r="T8" s="23">
        <f>IF(Feuil1!$I$8&gt;=ACCOMPAGNEMENT!$I$3,1,0)</f>
        <v>0</v>
      </c>
      <c r="U8" s="23">
        <f>IF(Feuil1!$I$8&gt;=ACCOMPAGNEMENT!$J$3,1,0)</f>
        <v>0</v>
      </c>
      <c r="V8" s="23">
        <f>IF(Feuil1!$I$8&gt;=ACCOMPAGNEMENT!$K$3,1,0)</f>
        <v>0</v>
      </c>
      <c r="W8" s="23">
        <f>IF(Feuil1!$I$8&gt;=ACCOMPAGNEMENT!$L$3,1,0)</f>
        <v>0</v>
      </c>
      <c r="X8" s="23">
        <f>IF(Feuil1!$I$8&gt;=ACCOMPAGNEMENT!$M$3,1,0)</f>
        <v>0</v>
      </c>
      <c r="Y8" s="23">
        <f>IF(Feuil1!$I$8&gt;=ACCOMPAGNEMENT!$N$3,1,0)</f>
        <v>0</v>
      </c>
    </row>
    <row r="9" spans="1:25" x14ac:dyDescent="0.3">
      <c r="A9" s="23">
        <f>IF(Feuil1!$I$9&gt;=ACCOMPAGNEMENT!$H$3,1,0)</f>
        <v>0</v>
      </c>
      <c r="B9" s="23">
        <f>IF(Feuil1!$I$9&gt;=ACCOMPAGNEMENT!$I$3,1,0)</f>
        <v>0</v>
      </c>
      <c r="C9" s="23">
        <f>IF(Feuil1!$I$9&gt;=ACCOMPAGNEMENT!$J$3,1,0)</f>
        <v>0</v>
      </c>
      <c r="D9" s="23">
        <f>IF(Feuil1!$I$9&gt;=ACCOMPAGNEMENT!$K$3,1,0)</f>
        <v>0</v>
      </c>
      <c r="E9" s="23">
        <f>IF(Feuil1!$I$9&gt;=ACCOMPAGNEMENT!$L$3,1,0)</f>
        <v>0</v>
      </c>
      <c r="F9" s="23">
        <f>IF(Feuil1!$I$9&gt;=ACCOMPAGNEMENT!$M$3,1,0)</f>
        <v>0</v>
      </c>
      <c r="G9" s="23">
        <f>IF(Feuil1!$I$9&gt;=ACCOMPAGNEMENT!$N$3,1,0)</f>
        <v>0</v>
      </c>
      <c r="H9" s="57">
        <v>20</v>
      </c>
      <c r="I9" s="56">
        <v>0</v>
      </c>
      <c r="J9" s="57">
        <v>20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S9" s="23">
        <f>IF(Feuil1!$I$9&gt;=ACCOMPAGNEMENT!$H$3,1,0)</f>
        <v>0</v>
      </c>
      <c r="T9" s="23">
        <f>IF(Feuil1!$I$9&gt;=ACCOMPAGNEMENT!$I$3,1,0)</f>
        <v>0</v>
      </c>
      <c r="U9" s="23">
        <f>IF(Feuil1!$I$9&gt;=ACCOMPAGNEMENT!$J$3,1,0)</f>
        <v>0</v>
      </c>
      <c r="V9" s="23">
        <f>IF(Feuil1!$I$9&gt;=ACCOMPAGNEMENT!$K$3,1,0)</f>
        <v>0</v>
      </c>
      <c r="W9" s="23">
        <f>IF(Feuil1!$I$9&gt;=ACCOMPAGNEMENT!$L$3,1,0)</f>
        <v>0</v>
      </c>
      <c r="X9" s="23">
        <f>IF(Feuil1!$I$9&gt;=ACCOMPAGNEMENT!$M$3,1,0)</f>
        <v>0</v>
      </c>
      <c r="Y9" s="23">
        <f>IF(Feuil1!$I$9&gt;=ACCOMPAGNEMENT!$N$3,1,0)</f>
        <v>0</v>
      </c>
    </row>
    <row r="10" spans="1:25" x14ac:dyDescent="0.3">
      <c r="A10" s="23">
        <f>IF(Feuil1!$I$10&gt;=ACCOMPAGNEMENT!$H$3,1,0)</f>
        <v>0</v>
      </c>
      <c r="B10" s="23">
        <f>IF(Feuil1!$I$10&gt;=ACCOMPAGNEMENT!$I$3,1,0)</f>
        <v>0</v>
      </c>
      <c r="C10" s="23">
        <f>IF(Feuil1!$I$10&gt;=ACCOMPAGNEMENT!$J$3,1,0)</f>
        <v>0</v>
      </c>
      <c r="D10" s="23">
        <f>IF(Feuil1!$I$10&gt;=ACCOMPAGNEMENT!$K$3,1,0)</f>
        <v>0</v>
      </c>
      <c r="E10" s="23">
        <f>IF(Feuil1!$I$10&gt;=ACCOMPAGNEMENT!$L$3,1,0)</f>
        <v>0</v>
      </c>
      <c r="F10" s="23">
        <f>IF(Feuil1!$I$10&gt;=ACCOMPAGNEMENT!$M$3,1,0)</f>
        <v>0</v>
      </c>
      <c r="G10" s="23">
        <f>IF(Feuil1!$I$10&gt;=ACCOMPAGNEMENT!$N$3,1,0)</f>
        <v>0</v>
      </c>
      <c r="H10" s="57">
        <v>21</v>
      </c>
      <c r="I10" s="56">
        <v>0</v>
      </c>
      <c r="J10" s="57">
        <v>21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S10" s="23">
        <f>IF(Feuil1!$I$10&gt;=ACCOMPAGNEMENT!$H$3,1,0)</f>
        <v>0</v>
      </c>
      <c r="T10" s="23">
        <f>IF(Feuil1!$I$10&gt;=ACCOMPAGNEMENT!$I$3,1,0)</f>
        <v>0</v>
      </c>
      <c r="U10" s="23">
        <f>IF(Feuil1!$I$10&gt;=ACCOMPAGNEMENT!$J$3,1,0)</f>
        <v>0</v>
      </c>
      <c r="V10" s="23">
        <f>IF(Feuil1!$I$10&gt;=ACCOMPAGNEMENT!$K$3,1,0)</f>
        <v>0</v>
      </c>
      <c r="W10" s="23">
        <f>IF(Feuil1!$I$10&gt;=ACCOMPAGNEMENT!$L$3,1,0)</f>
        <v>0</v>
      </c>
      <c r="X10" s="23">
        <f>IF(Feuil1!$I$10&gt;=ACCOMPAGNEMENT!$M$3,1,0)</f>
        <v>0</v>
      </c>
      <c r="Y10" s="23">
        <f>IF(Feuil1!$I$10&gt;=ACCOMPAGNEMENT!$N$3,1,0)</f>
        <v>0</v>
      </c>
    </row>
    <row r="11" spans="1:25" x14ac:dyDescent="0.3">
      <c r="A11" s="23">
        <f>IF(Feuil1!$I$11&gt;=ACCOMPAGNEMENT!$H$3,1,0)</f>
        <v>0</v>
      </c>
      <c r="B11" s="23">
        <f>IF(Feuil1!$I$11&gt;=ACCOMPAGNEMENT!$I$3,1,0)</f>
        <v>0</v>
      </c>
      <c r="C11" s="23">
        <f>IF(Feuil1!$I$11&gt;=ACCOMPAGNEMENT!$J$3,1,0)</f>
        <v>0</v>
      </c>
      <c r="D11" s="23">
        <f>IF(Feuil1!$I$11&gt;=ACCOMPAGNEMENT!$K$3,1,0)</f>
        <v>0</v>
      </c>
      <c r="E11" s="23">
        <f>IF(Feuil1!$I$11&gt;=ACCOMPAGNEMENT!$L$3,1,0)</f>
        <v>0</v>
      </c>
      <c r="F11" s="23">
        <f>IF(Feuil1!$I$11&gt;=ACCOMPAGNEMENT!$M$3,1,0)</f>
        <v>0</v>
      </c>
      <c r="G11" s="23">
        <f>IF(Feuil1!$I$11&gt;=ACCOMPAGNEMENT!$N$3,1,0)</f>
        <v>0</v>
      </c>
      <c r="H11" s="57">
        <v>22</v>
      </c>
      <c r="I11" s="56">
        <v>0</v>
      </c>
      <c r="J11" s="57">
        <v>22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S11" s="23">
        <f>IF(Feuil1!$I$11&gt;=ACCOMPAGNEMENT!$H$3,1,0)</f>
        <v>0</v>
      </c>
      <c r="T11" s="23">
        <f>IF(Feuil1!$I$11&gt;=ACCOMPAGNEMENT!$I$3,1,0)</f>
        <v>0</v>
      </c>
      <c r="U11" s="23">
        <f>IF(Feuil1!$I$11&gt;=ACCOMPAGNEMENT!$J$3,1,0)</f>
        <v>0</v>
      </c>
      <c r="V11" s="23">
        <f>IF(Feuil1!$I$11&gt;=ACCOMPAGNEMENT!$K$3,1,0)</f>
        <v>0</v>
      </c>
      <c r="W11" s="23">
        <f>IF(Feuil1!$I$11&gt;=ACCOMPAGNEMENT!$L$3,1,0)</f>
        <v>0</v>
      </c>
      <c r="X11" s="23">
        <f>IF(Feuil1!$I$11&gt;=ACCOMPAGNEMENT!$M$3,1,0)</f>
        <v>0</v>
      </c>
      <c r="Y11" s="23">
        <f>IF(Feuil1!$I$11&gt;=ACCOMPAGNEMENT!$N$3,1,0)</f>
        <v>0</v>
      </c>
    </row>
    <row r="12" spans="1:25" x14ac:dyDescent="0.3">
      <c r="A12" s="23">
        <f>IF(Feuil1!$I$12&gt;=ACCOMPAGNEMENT!$H$3,1,0)</f>
        <v>0</v>
      </c>
      <c r="B12" s="23">
        <f>IF(Feuil1!$I$12&gt;=ACCOMPAGNEMENT!$I$3,1,0)</f>
        <v>0</v>
      </c>
      <c r="C12" s="23">
        <f>IF(Feuil1!$I$12&gt;=ACCOMPAGNEMENT!$J$3,1,0)</f>
        <v>0</v>
      </c>
      <c r="D12" s="23">
        <f>IF(Feuil1!$I$12&gt;=ACCOMPAGNEMENT!$K$3,1,0)</f>
        <v>0</v>
      </c>
      <c r="E12" s="23">
        <f>IF(Feuil1!$I$12&gt;=ACCOMPAGNEMENT!$L$3,1,0)</f>
        <v>0</v>
      </c>
      <c r="F12" s="23">
        <f>IF(Feuil1!$I$12&gt;=ACCOMPAGNEMENT!$M$3,1,0)</f>
        <v>0</v>
      </c>
      <c r="G12" s="23">
        <f>IF(Feuil1!$I$12&gt;=ACCOMPAGNEMENT!$N$3,1,0)</f>
        <v>0</v>
      </c>
      <c r="H12" s="57">
        <v>23</v>
      </c>
      <c r="I12" s="56">
        <v>0</v>
      </c>
      <c r="J12" s="57">
        <v>23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S12" s="23">
        <f>IF(Feuil1!$I$12&gt;=ACCOMPAGNEMENT!$H$3,1,0)</f>
        <v>0</v>
      </c>
      <c r="T12" s="23">
        <f>IF(Feuil1!$I$12&gt;=ACCOMPAGNEMENT!$I$3,1,0)</f>
        <v>0</v>
      </c>
      <c r="U12" s="23">
        <f>IF(Feuil1!$I$12&gt;=ACCOMPAGNEMENT!$J$3,1,0)</f>
        <v>0</v>
      </c>
      <c r="V12" s="23">
        <f>IF(Feuil1!$I$12&gt;=ACCOMPAGNEMENT!$K$3,1,0)</f>
        <v>0</v>
      </c>
      <c r="W12" s="23">
        <f>IF(Feuil1!$I$12&gt;=ACCOMPAGNEMENT!$L$3,1,0)</f>
        <v>0</v>
      </c>
      <c r="X12" s="23">
        <f>IF(Feuil1!$I$12&gt;=ACCOMPAGNEMENT!$M$3,1,0)</f>
        <v>0</v>
      </c>
      <c r="Y12" s="23">
        <f>IF(Feuil1!$I$12&gt;=ACCOMPAGNEMENT!$N$3,1,0)</f>
        <v>0</v>
      </c>
    </row>
    <row r="13" spans="1:25" x14ac:dyDescent="0.3">
      <c r="A13" s="23">
        <f>IF(Feuil1!$I$13&gt;=ACCOMPAGNEMENT!$H$3,1,0)</f>
        <v>0</v>
      </c>
      <c r="B13" s="23">
        <f>IF(Feuil1!$I$13&gt;=ACCOMPAGNEMENT!$I$3,1,0)</f>
        <v>0</v>
      </c>
      <c r="C13" s="23">
        <f>IF(Feuil1!$I$13&gt;=ACCOMPAGNEMENT!$J$3,1,0)</f>
        <v>0</v>
      </c>
      <c r="D13" s="23">
        <f>IF(Feuil1!$I$13&gt;=ACCOMPAGNEMENT!$K$3,1,0)</f>
        <v>0</v>
      </c>
      <c r="E13" s="23">
        <f>IF(Feuil1!$I$13&gt;=ACCOMPAGNEMENT!$L$3,1,0)</f>
        <v>0</v>
      </c>
      <c r="F13" s="23">
        <f>IF(Feuil1!$I$13&gt;=ACCOMPAGNEMENT!$M$3,1,0)</f>
        <v>0</v>
      </c>
      <c r="G13" s="23">
        <f>IF(Feuil1!$I$13&gt;=ACCOMPAGNEMENT!$N$3,1,0)</f>
        <v>0</v>
      </c>
      <c r="H13" s="57">
        <v>24</v>
      </c>
      <c r="I13" s="56">
        <v>0</v>
      </c>
      <c r="J13" s="57">
        <v>24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S13" s="23">
        <f>IF(Feuil1!$I$13&gt;=ACCOMPAGNEMENT!$H$3,1,0)</f>
        <v>0</v>
      </c>
      <c r="T13" s="23">
        <f>IF(Feuil1!$I$13&gt;=ACCOMPAGNEMENT!$I$3,1,0)</f>
        <v>0</v>
      </c>
      <c r="U13" s="23">
        <f>IF(Feuil1!$I$13&gt;=ACCOMPAGNEMENT!$J$3,1,0)</f>
        <v>0</v>
      </c>
      <c r="V13" s="23">
        <f>IF(Feuil1!$I$13&gt;=ACCOMPAGNEMENT!$K$3,1,0)</f>
        <v>0</v>
      </c>
      <c r="W13" s="23">
        <f>IF(Feuil1!$I$13&gt;=ACCOMPAGNEMENT!$L$3,1,0)</f>
        <v>0</v>
      </c>
      <c r="X13" s="23">
        <f>IF(Feuil1!$I$13&gt;=ACCOMPAGNEMENT!$M$3,1,0)</f>
        <v>0</v>
      </c>
      <c r="Y13" s="23">
        <f>IF(Feuil1!$I$13&gt;=ACCOMPAGNEMENT!$N$3,1,0)</f>
        <v>0</v>
      </c>
    </row>
    <row r="14" spans="1:25" x14ac:dyDescent="0.3">
      <c r="A14" s="23">
        <f>IF(Feuil1!$I$14&gt;=ACCOMPAGNEMENT!$H$3,1,0)</f>
        <v>0</v>
      </c>
      <c r="B14" s="23">
        <f>IF(Feuil1!$I$14&gt;=ACCOMPAGNEMENT!$I$3,1,0)</f>
        <v>0</v>
      </c>
      <c r="C14" s="23">
        <f>IF(Feuil1!$I$14&gt;=ACCOMPAGNEMENT!$J$3,1,0)</f>
        <v>0</v>
      </c>
      <c r="D14" s="23">
        <f>IF(Feuil1!$I$14&gt;=ACCOMPAGNEMENT!$K$3,1,0)</f>
        <v>0</v>
      </c>
      <c r="E14" s="23">
        <f>IF(Feuil1!$I$14&gt;=ACCOMPAGNEMENT!$L$3,1,0)</f>
        <v>0</v>
      </c>
      <c r="F14" s="23">
        <f>IF(Feuil1!$I$14&gt;=ACCOMPAGNEMENT!$M$3,1,0)</f>
        <v>0</v>
      </c>
      <c r="G14" s="23">
        <f>IF(Feuil1!$I$14&gt;=ACCOMPAGNEMENT!$N$3,1,0)</f>
        <v>0</v>
      </c>
      <c r="H14" s="57">
        <v>25</v>
      </c>
      <c r="I14" s="56">
        <v>0</v>
      </c>
      <c r="J14" s="57">
        <v>25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S14" s="23">
        <f>IF(Feuil1!$I$14&gt;=ACCOMPAGNEMENT!$H$3,1,0)</f>
        <v>0</v>
      </c>
      <c r="T14" s="23">
        <f>IF(Feuil1!$I$14&gt;=ACCOMPAGNEMENT!$I$3,1,0)</f>
        <v>0</v>
      </c>
      <c r="U14" s="23">
        <f>IF(Feuil1!$I$14&gt;=ACCOMPAGNEMENT!$J$3,1,0)</f>
        <v>0</v>
      </c>
      <c r="V14" s="23">
        <f>IF(Feuil1!$I$14&gt;=ACCOMPAGNEMENT!$K$3,1,0)</f>
        <v>0</v>
      </c>
      <c r="W14" s="23">
        <f>IF(Feuil1!$I$14&gt;=ACCOMPAGNEMENT!$L$3,1,0)</f>
        <v>0</v>
      </c>
      <c r="X14" s="23">
        <f>IF(Feuil1!$I$14&gt;=ACCOMPAGNEMENT!$M$3,1,0)</f>
        <v>0</v>
      </c>
      <c r="Y14" s="23">
        <f>IF(Feuil1!$I$14&gt;=ACCOMPAGNEMENT!$N$3,1,0)</f>
        <v>0</v>
      </c>
    </row>
    <row r="15" spans="1:25" x14ac:dyDescent="0.3">
      <c r="A15" s="23">
        <f>IF(Feuil1!$I$15&gt;=ACCOMPAGNEMENT!$H$3,1,0)</f>
        <v>0</v>
      </c>
      <c r="B15" s="23">
        <f>IF(Feuil1!$I$15&gt;=ACCOMPAGNEMENT!$I$3,1,0)</f>
        <v>0</v>
      </c>
      <c r="C15" s="23">
        <f>IF(Feuil1!$I$15&gt;=ACCOMPAGNEMENT!$J$3,1,0)</f>
        <v>0</v>
      </c>
      <c r="D15" s="23">
        <f>IF(Feuil1!$I$15&gt;=ACCOMPAGNEMENT!$K$3,1,0)</f>
        <v>0</v>
      </c>
      <c r="E15" s="23">
        <f>IF(Feuil1!$I$15&gt;=ACCOMPAGNEMENT!$L$3,1,0)</f>
        <v>0</v>
      </c>
      <c r="F15" s="23">
        <f>IF(Feuil1!$I$15&gt;=ACCOMPAGNEMENT!$M$3,1,0)</f>
        <v>0</v>
      </c>
      <c r="G15" s="23">
        <f>IF(Feuil1!$I$15&gt;=ACCOMPAGNEMENT!$N$3,1,0)</f>
        <v>0</v>
      </c>
      <c r="H15" s="57">
        <v>26</v>
      </c>
      <c r="I15" s="56">
        <v>0</v>
      </c>
      <c r="J15" s="57">
        <v>26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S15" s="23">
        <f>IF(Feuil1!$I$15&gt;=ACCOMPAGNEMENT!$H$3,1,0)</f>
        <v>0</v>
      </c>
      <c r="T15" s="23">
        <f>IF(Feuil1!$I$15&gt;=ACCOMPAGNEMENT!$I$3,1,0)</f>
        <v>0</v>
      </c>
      <c r="U15" s="23">
        <f>IF(Feuil1!$I$15&gt;=ACCOMPAGNEMENT!$J$3,1,0)</f>
        <v>0</v>
      </c>
      <c r="V15" s="23">
        <f>IF(Feuil1!$I$15&gt;=ACCOMPAGNEMENT!$K$3,1,0)</f>
        <v>0</v>
      </c>
      <c r="W15" s="23">
        <f>IF(Feuil1!$I$15&gt;=ACCOMPAGNEMENT!$L$3,1,0)</f>
        <v>0</v>
      </c>
      <c r="X15" s="23">
        <f>IF(Feuil1!$I$15&gt;=ACCOMPAGNEMENT!$M$3,1,0)</f>
        <v>0</v>
      </c>
      <c r="Y15" s="23">
        <f>IF(Feuil1!$I$15&gt;=ACCOMPAGNEMENT!$N$3,1,0)</f>
        <v>0</v>
      </c>
    </row>
    <row r="16" spans="1:25" x14ac:dyDescent="0.3">
      <c r="A16" s="23">
        <f>IF(Feuil1!$I$16&gt;=ACCOMPAGNEMENT!$H$3,1,0)</f>
        <v>0</v>
      </c>
      <c r="B16" s="23">
        <f>IF(Feuil1!$I$16&gt;=ACCOMPAGNEMENT!$I$3,1,0)</f>
        <v>0</v>
      </c>
      <c r="C16" s="23">
        <f>IF(Feuil1!$I$16&gt;=ACCOMPAGNEMENT!$J$3,1,0)</f>
        <v>0</v>
      </c>
      <c r="D16" s="23">
        <f>IF(Feuil1!$I$16&gt;=ACCOMPAGNEMENT!$K$3,1,0)</f>
        <v>0</v>
      </c>
      <c r="E16" s="23">
        <f>IF(Feuil1!$I$16&gt;=ACCOMPAGNEMENT!$L$3,1,0)</f>
        <v>0</v>
      </c>
      <c r="F16" s="23">
        <f>IF(Feuil1!$I$16&gt;=ACCOMPAGNEMENT!$M$3,1,0)</f>
        <v>0</v>
      </c>
      <c r="G16" s="23">
        <f>IF(Feuil1!$I$16&gt;=ACCOMPAGNEMENT!$N$3,1,0)</f>
        <v>0</v>
      </c>
      <c r="H16" s="57">
        <v>27</v>
      </c>
      <c r="I16" s="56">
        <v>0</v>
      </c>
      <c r="J16" s="57">
        <v>27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S16" s="23">
        <f>IF(Feuil1!$I$16&gt;=ACCOMPAGNEMENT!$H$3,1,0)</f>
        <v>0</v>
      </c>
      <c r="T16" s="23">
        <f>IF(Feuil1!$I$16&gt;=ACCOMPAGNEMENT!$I$3,1,0)</f>
        <v>0</v>
      </c>
      <c r="U16" s="23">
        <f>IF(Feuil1!$I$16&gt;=ACCOMPAGNEMENT!$J$3,1,0)</f>
        <v>0</v>
      </c>
      <c r="V16" s="23">
        <f>IF(Feuil1!$I$16&gt;=ACCOMPAGNEMENT!$K$3,1,0)</f>
        <v>0</v>
      </c>
      <c r="W16" s="23">
        <f>IF(Feuil1!$I$16&gt;=ACCOMPAGNEMENT!$L$3,1,0)</f>
        <v>0</v>
      </c>
      <c r="X16" s="23">
        <f>IF(Feuil1!$I$16&gt;=ACCOMPAGNEMENT!$M$3,1,0)</f>
        <v>0</v>
      </c>
      <c r="Y16" s="23">
        <f>IF(Feuil1!$I$16&gt;=ACCOMPAGNEMENT!$N$3,1,0)</f>
        <v>0</v>
      </c>
    </row>
    <row r="17" spans="1:25" x14ac:dyDescent="0.3">
      <c r="A17" s="23">
        <f>IF(Feuil1!$I$17&gt;=ACCOMPAGNEMENT!$H$3,1,0)</f>
        <v>0</v>
      </c>
      <c r="B17" s="23">
        <f>IF(Feuil1!$I$17&gt;=ACCOMPAGNEMENT!$I$3,1,0)</f>
        <v>0</v>
      </c>
      <c r="C17" s="23">
        <f>IF(Feuil1!$I$17&gt;=ACCOMPAGNEMENT!$J$3,1,0)</f>
        <v>0</v>
      </c>
      <c r="D17" s="23">
        <f>IF(Feuil1!$I$17&gt;=ACCOMPAGNEMENT!$K$3,1,0)</f>
        <v>0</v>
      </c>
      <c r="E17" s="23">
        <f>IF(Feuil1!$I$17&gt;=ACCOMPAGNEMENT!$L$3,1,0)</f>
        <v>0</v>
      </c>
      <c r="F17" s="23">
        <f>IF(Feuil1!$I$17&gt;=ACCOMPAGNEMENT!$M$3,1,0)</f>
        <v>0</v>
      </c>
      <c r="G17" s="23">
        <f>IF(Feuil1!$I$17&gt;=ACCOMPAGNEMENT!$N$3,1,0)</f>
        <v>0</v>
      </c>
      <c r="H17" s="57">
        <v>28</v>
      </c>
      <c r="I17" s="56">
        <v>0</v>
      </c>
      <c r="J17" s="57">
        <v>28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S17" s="23">
        <f>IF(Feuil1!$I$17&gt;=ACCOMPAGNEMENT!$H$3,1,0)</f>
        <v>0</v>
      </c>
      <c r="T17" s="23">
        <f>IF(Feuil1!$I$17&gt;=ACCOMPAGNEMENT!$I$3,1,0)</f>
        <v>0</v>
      </c>
      <c r="U17" s="23">
        <f>IF(Feuil1!$I$17&gt;=ACCOMPAGNEMENT!$J$3,1,0)</f>
        <v>0</v>
      </c>
      <c r="V17" s="23">
        <f>IF(Feuil1!$I$17&gt;=ACCOMPAGNEMENT!$K$3,1,0)</f>
        <v>0</v>
      </c>
      <c r="W17" s="23">
        <f>IF(Feuil1!$I$17&gt;=ACCOMPAGNEMENT!$L$3,1,0)</f>
        <v>0</v>
      </c>
      <c r="X17" s="23">
        <f>IF(Feuil1!$I$17&gt;=ACCOMPAGNEMENT!$M$3,1,0)</f>
        <v>0</v>
      </c>
      <c r="Y17" s="23">
        <f>IF(Feuil1!$I$17&gt;=ACCOMPAGNEMENT!$N$3,1,0)</f>
        <v>0</v>
      </c>
    </row>
    <row r="18" spans="1:25" x14ac:dyDescent="0.3">
      <c r="A18" s="23">
        <f>IF(Feuil1!$I$18&gt;=ACCOMPAGNEMENT!$H$3,1,0)</f>
        <v>0</v>
      </c>
      <c r="B18" s="23">
        <f>IF(Feuil1!$I$18&gt;=ACCOMPAGNEMENT!$I$3,1,0)</f>
        <v>0</v>
      </c>
      <c r="C18" s="23">
        <f>IF(Feuil1!$I$18&gt;=ACCOMPAGNEMENT!$J$3,1,0)</f>
        <v>0</v>
      </c>
      <c r="D18" s="23">
        <f>IF(Feuil1!$I$18&gt;=ACCOMPAGNEMENT!$K$3,1,0)</f>
        <v>0</v>
      </c>
      <c r="E18" s="23">
        <f>IF(Feuil1!$I$18&gt;=ACCOMPAGNEMENT!$L$3,1,0)</f>
        <v>0</v>
      </c>
      <c r="F18" s="23">
        <f>IF(Feuil1!$I$18&gt;=ACCOMPAGNEMENT!$M$3,1,0)</f>
        <v>0</v>
      </c>
      <c r="G18" s="23">
        <f>IF(Feuil1!$I$18&gt;=ACCOMPAGNEMENT!$N$3,1,0)</f>
        <v>0</v>
      </c>
      <c r="H18" s="57">
        <v>29</v>
      </c>
      <c r="I18" s="56">
        <v>0</v>
      </c>
      <c r="J18" s="57">
        <v>29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S18" s="23">
        <f>IF(Feuil1!$I$18&gt;=ACCOMPAGNEMENT!$H$3,1,0)</f>
        <v>0</v>
      </c>
      <c r="T18" s="23">
        <f>IF(Feuil1!$I$18&gt;=ACCOMPAGNEMENT!$I$3,1,0)</f>
        <v>0</v>
      </c>
      <c r="U18" s="23">
        <f>IF(Feuil1!$I$18&gt;=ACCOMPAGNEMENT!$J$3,1,0)</f>
        <v>0</v>
      </c>
      <c r="V18" s="23">
        <f>IF(Feuil1!$I$18&gt;=ACCOMPAGNEMENT!$K$3,1,0)</f>
        <v>0</v>
      </c>
      <c r="W18" s="23">
        <f>IF(Feuil1!$I$18&gt;=ACCOMPAGNEMENT!$L$3,1,0)</f>
        <v>0</v>
      </c>
      <c r="X18" s="23">
        <f>IF(Feuil1!$I$18&gt;=ACCOMPAGNEMENT!$M$3,1,0)</f>
        <v>0</v>
      </c>
      <c r="Y18" s="23">
        <f>IF(Feuil1!$I$18&gt;=ACCOMPAGNEMENT!$N$3,1,0)</f>
        <v>0</v>
      </c>
    </row>
    <row r="19" spans="1:25" x14ac:dyDescent="0.3">
      <c r="A19" s="23">
        <f>IF(Feuil1!$I$19&gt;=ACCOMPAGNEMENT!$H$3,1,0)</f>
        <v>0</v>
      </c>
      <c r="B19" s="23">
        <f>IF(Feuil1!$I$19&gt;=ACCOMPAGNEMENT!$I$3,1,0)</f>
        <v>0</v>
      </c>
      <c r="C19" s="23">
        <f>IF(Feuil1!$I$19&gt;=ACCOMPAGNEMENT!$J$3,1,0)</f>
        <v>0</v>
      </c>
      <c r="D19" s="23">
        <f>IF(Feuil1!$I$19&gt;=ACCOMPAGNEMENT!$K$3,1,0)</f>
        <v>0</v>
      </c>
      <c r="E19" s="23">
        <f>IF(Feuil1!$I$19&gt;=ACCOMPAGNEMENT!$L$3,1,0)</f>
        <v>0</v>
      </c>
      <c r="F19" s="23">
        <f>IF(Feuil1!$I$19&gt;=ACCOMPAGNEMENT!$M$3,1,0)</f>
        <v>0</v>
      </c>
      <c r="G19" s="23">
        <f>IF(Feuil1!$I$19&gt;=ACCOMPAGNEMENT!$N$3,1,0)</f>
        <v>0</v>
      </c>
      <c r="H19" s="57">
        <v>30</v>
      </c>
      <c r="I19" s="56">
        <v>0</v>
      </c>
      <c r="J19" s="57">
        <v>30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S19" s="23">
        <f>IF(Feuil1!$I$19&gt;=ACCOMPAGNEMENT!$H$3,1,0)</f>
        <v>0</v>
      </c>
      <c r="T19" s="23">
        <f>IF(Feuil1!$I$19&gt;=ACCOMPAGNEMENT!$I$3,1,0)</f>
        <v>0</v>
      </c>
      <c r="U19" s="23">
        <f>IF(Feuil1!$I$19&gt;=ACCOMPAGNEMENT!$J$3,1,0)</f>
        <v>0</v>
      </c>
      <c r="V19" s="23">
        <f>IF(Feuil1!$I$19&gt;=ACCOMPAGNEMENT!$K$3,1,0)</f>
        <v>0</v>
      </c>
      <c r="W19" s="23">
        <f>IF(Feuil1!$I$19&gt;=ACCOMPAGNEMENT!$L$3,1,0)</f>
        <v>0</v>
      </c>
      <c r="X19" s="23">
        <f>IF(Feuil1!$I$19&gt;=ACCOMPAGNEMENT!$M$3,1,0)</f>
        <v>0</v>
      </c>
      <c r="Y19" s="23">
        <f>IF(Feuil1!$I$19&gt;=ACCOMPAGNEMENT!$N$3,1,0)</f>
        <v>0</v>
      </c>
    </row>
    <row r="20" spans="1:25" x14ac:dyDescent="0.3">
      <c r="A20" s="23">
        <f>IF(Feuil1!$I$20&gt;=ACCOMPAGNEMENT!$H$3,1,0)</f>
        <v>0</v>
      </c>
      <c r="B20" s="23">
        <f>IF(Feuil1!$I$20&gt;=ACCOMPAGNEMENT!$I$3,1,0)</f>
        <v>0</v>
      </c>
      <c r="C20" s="23">
        <f>IF(Feuil1!$I$20&gt;=ACCOMPAGNEMENT!$J$3,1,0)</f>
        <v>0</v>
      </c>
      <c r="D20" s="23">
        <f>IF(Feuil1!$I$20&gt;=ACCOMPAGNEMENT!$K$3,1,0)</f>
        <v>0</v>
      </c>
      <c r="E20" s="23">
        <f>IF(Feuil1!$I$20&gt;=ACCOMPAGNEMENT!$L$3,1,0)</f>
        <v>0</v>
      </c>
      <c r="F20" s="23">
        <f>IF(Feuil1!$I$20&gt;=ACCOMPAGNEMENT!$M$3,1,0)</f>
        <v>0</v>
      </c>
      <c r="G20" s="23">
        <f>IF(Feuil1!$I$20&gt;=ACCOMPAGNEMENT!$N$3,1,0)</f>
        <v>0</v>
      </c>
      <c r="H20" s="57">
        <v>31</v>
      </c>
      <c r="I20" s="56">
        <v>0</v>
      </c>
      <c r="J20" s="57">
        <v>31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S20" s="23">
        <f>IF(Feuil1!$I$20&gt;=ACCOMPAGNEMENT!$H$3,1,0)</f>
        <v>0</v>
      </c>
      <c r="T20" s="23">
        <f>IF(Feuil1!$I$20&gt;=ACCOMPAGNEMENT!$I$3,1,0)</f>
        <v>0</v>
      </c>
      <c r="U20" s="23">
        <f>IF(Feuil1!$I$20&gt;=ACCOMPAGNEMENT!$J$3,1,0)</f>
        <v>0</v>
      </c>
      <c r="V20" s="23">
        <f>IF(Feuil1!$I$20&gt;=ACCOMPAGNEMENT!$K$3,1,0)</f>
        <v>0</v>
      </c>
      <c r="W20" s="23">
        <f>IF(Feuil1!$I$20&gt;=ACCOMPAGNEMENT!$L$3,1,0)</f>
        <v>0</v>
      </c>
      <c r="X20" s="23">
        <f>IF(Feuil1!$I$20&gt;=ACCOMPAGNEMENT!$M$3,1,0)</f>
        <v>0</v>
      </c>
      <c r="Y20" s="23">
        <f>IF(Feuil1!$I$20&gt;=ACCOMPAGNEMENT!$N$3,1,0)</f>
        <v>0</v>
      </c>
    </row>
    <row r="21" spans="1:25" x14ac:dyDescent="0.3">
      <c r="A21" s="23">
        <f>IF(Feuil1!$I$21&gt;=ACCOMPAGNEMENT!$H$3,1,0)</f>
        <v>0</v>
      </c>
      <c r="B21" s="23">
        <f>IF(Feuil1!$I$21&gt;=ACCOMPAGNEMENT!$I$3,1,0)</f>
        <v>0</v>
      </c>
      <c r="C21" s="23">
        <f>IF(Feuil1!$I$21&gt;=ACCOMPAGNEMENT!$J$3,1,0)</f>
        <v>0</v>
      </c>
      <c r="D21" s="23">
        <f>IF(Feuil1!$I$21&gt;=ACCOMPAGNEMENT!$K$3,1,0)</f>
        <v>0</v>
      </c>
      <c r="E21" s="23">
        <f>IF(Feuil1!$I$21&gt;=ACCOMPAGNEMENT!$L$3,1,0)</f>
        <v>0</v>
      </c>
      <c r="F21" s="23">
        <f>IF(Feuil1!$I$21&gt;=ACCOMPAGNEMENT!$M$3,1,0)</f>
        <v>0</v>
      </c>
      <c r="G21" s="23">
        <f>IF(Feuil1!$I$21&gt;=ACCOMPAGNEMENT!$N$3,1,0)</f>
        <v>0</v>
      </c>
      <c r="H21" s="57">
        <v>32</v>
      </c>
      <c r="I21" s="56">
        <v>0</v>
      </c>
      <c r="J21" s="57">
        <v>32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S21" s="23">
        <f>IF(Feuil1!$I$21&gt;=ACCOMPAGNEMENT!$H$3,1,0)</f>
        <v>0</v>
      </c>
      <c r="T21" s="23">
        <f>IF(Feuil1!$I$21&gt;=ACCOMPAGNEMENT!$I$3,1,0)</f>
        <v>0</v>
      </c>
      <c r="U21" s="23">
        <f>IF(Feuil1!$I$21&gt;=ACCOMPAGNEMENT!$J$3,1,0)</f>
        <v>0</v>
      </c>
      <c r="V21" s="23">
        <f>IF(Feuil1!$I$21&gt;=ACCOMPAGNEMENT!$K$3,1,0)</f>
        <v>0</v>
      </c>
      <c r="W21" s="23">
        <f>IF(Feuil1!$I$21&gt;=ACCOMPAGNEMENT!$L$3,1,0)</f>
        <v>0</v>
      </c>
      <c r="X21" s="23">
        <f>IF(Feuil1!$I$21&gt;=ACCOMPAGNEMENT!$M$3,1,0)</f>
        <v>0</v>
      </c>
      <c r="Y21" s="23">
        <f>IF(Feuil1!$I$21&gt;=ACCOMPAGNEMENT!$N$3,1,0)</f>
        <v>0</v>
      </c>
    </row>
    <row r="22" spans="1:25" x14ac:dyDescent="0.3">
      <c r="A22" s="23">
        <f>IF(Feuil1!$I$22&gt;=ACCOMPAGNEMENT!$H$3,1,0)</f>
        <v>0</v>
      </c>
      <c r="B22" s="23">
        <f>IF(Feuil1!$I$22&gt;=ACCOMPAGNEMENT!$I$3,1,0)</f>
        <v>0</v>
      </c>
      <c r="C22" s="23">
        <f>IF(Feuil1!$I$22&gt;=ACCOMPAGNEMENT!$J$3,1,0)</f>
        <v>0</v>
      </c>
      <c r="D22" s="23">
        <f>IF(Feuil1!$I$22&gt;=ACCOMPAGNEMENT!$K$3,1,0)</f>
        <v>0</v>
      </c>
      <c r="E22" s="23">
        <f>IF(Feuil1!$I$22&gt;=ACCOMPAGNEMENT!$L$3,1,0)</f>
        <v>0</v>
      </c>
      <c r="F22" s="23">
        <f>IF(Feuil1!$I$22&gt;=ACCOMPAGNEMENT!$M$3,1,0)</f>
        <v>0</v>
      </c>
      <c r="G22" s="23">
        <f>IF(Feuil1!$I$22&gt;=ACCOMPAGNEMENT!$N$3,1,0)</f>
        <v>0</v>
      </c>
      <c r="H22" s="57">
        <v>33</v>
      </c>
      <c r="I22" s="56">
        <v>0</v>
      </c>
      <c r="J22" s="57">
        <v>33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S22" s="23">
        <f>IF(Feuil1!$I$22&gt;=ACCOMPAGNEMENT!$H$3,1,0)</f>
        <v>0</v>
      </c>
      <c r="T22" s="23">
        <f>IF(Feuil1!$I$22&gt;=ACCOMPAGNEMENT!$I$3,1,0)</f>
        <v>0</v>
      </c>
      <c r="U22" s="23">
        <f>IF(Feuil1!$I$22&gt;=ACCOMPAGNEMENT!$J$3,1,0)</f>
        <v>0</v>
      </c>
      <c r="V22" s="23">
        <f>IF(Feuil1!$I$22&gt;=ACCOMPAGNEMENT!$K$3,1,0)</f>
        <v>0</v>
      </c>
      <c r="W22" s="23">
        <f>IF(Feuil1!$I$22&gt;=ACCOMPAGNEMENT!$L$3,1,0)</f>
        <v>0</v>
      </c>
      <c r="X22" s="23">
        <f>IF(Feuil1!$I$22&gt;=ACCOMPAGNEMENT!$M$3,1,0)</f>
        <v>0</v>
      </c>
      <c r="Y22" s="23">
        <f>IF(Feuil1!$I$22&gt;=ACCOMPAGNEMENT!$N$3,1,0)</f>
        <v>0</v>
      </c>
    </row>
    <row r="23" spans="1:25" x14ac:dyDescent="0.3">
      <c r="A23" s="23">
        <f>IF(Feuil1!$I$23&gt;=ACCOMPAGNEMENT!$H$3,1,0)</f>
        <v>0</v>
      </c>
      <c r="B23" s="23">
        <f>IF(Feuil1!$I$23&gt;=ACCOMPAGNEMENT!$I$3,1,0)</f>
        <v>0</v>
      </c>
      <c r="C23" s="23">
        <f>IF(Feuil1!$I$23&gt;=ACCOMPAGNEMENT!$J$3,1,0)</f>
        <v>0</v>
      </c>
      <c r="D23" s="23">
        <f>IF(Feuil1!$I$23&gt;=ACCOMPAGNEMENT!$K$3,1,0)</f>
        <v>0</v>
      </c>
      <c r="E23" s="23">
        <f>IF(Feuil1!$I$23&gt;=ACCOMPAGNEMENT!$L$3,1,0)</f>
        <v>0</v>
      </c>
      <c r="F23" s="23">
        <f>IF(Feuil1!$I$23&gt;=ACCOMPAGNEMENT!$M$3,1,0)</f>
        <v>0</v>
      </c>
      <c r="G23" s="23">
        <f>IF(Feuil1!$I$23&gt;=ACCOMPAGNEMENT!$N$3,1,0)</f>
        <v>0</v>
      </c>
      <c r="H23" s="57">
        <v>34</v>
      </c>
      <c r="I23" s="56">
        <v>0</v>
      </c>
      <c r="J23" s="57">
        <v>34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S23" s="23">
        <f>IF(Feuil1!$I$23&gt;=ACCOMPAGNEMENT!$H$3,1,0)</f>
        <v>0</v>
      </c>
      <c r="T23" s="23">
        <f>IF(Feuil1!$I$23&gt;=ACCOMPAGNEMENT!$I$3,1,0)</f>
        <v>0</v>
      </c>
      <c r="U23" s="23">
        <f>IF(Feuil1!$I$23&gt;=ACCOMPAGNEMENT!$J$3,1,0)</f>
        <v>0</v>
      </c>
      <c r="V23" s="23">
        <f>IF(Feuil1!$I$23&gt;=ACCOMPAGNEMENT!$K$3,1,0)</f>
        <v>0</v>
      </c>
      <c r="W23" s="23">
        <f>IF(Feuil1!$I$23&gt;=ACCOMPAGNEMENT!$L$3,1,0)</f>
        <v>0</v>
      </c>
      <c r="X23" s="23">
        <f>IF(Feuil1!$I$23&gt;=ACCOMPAGNEMENT!$M$3,1,0)</f>
        <v>0</v>
      </c>
      <c r="Y23" s="23">
        <f>IF(Feuil1!$I$23&gt;=ACCOMPAGNEMENT!$N$3,1,0)</f>
        <v>0</v>
      </c>
    </row>
    <row r="24" spans="1:25" x14ac:dyDescent="0.3">
      <c r="A24" s="23">
        <f>IF(Feuil1!$I$24&gt;=ACCOMPAGNEMENT!$H$3,1,0)</f>
        <v>0</v>
      </c>
      <c r="B24" s="23">
        <f>IF(Feuil1!$I$24&gt;=ACCOMPAGNEMENT!$I$3,1,0)</f>
        <v>0</v>
      </c>
      <c r="C24" s="23">
        <f>IF(Feuil1!$I$24&gt;=ACCOMPAGNEMENT!$J$3,1,0)</f>
        <v>0</v>
      </c>
      <c r="D24" s="23">
        <f>IF(Feuil1!$I$24&gt;=ACCOMPAGNEMENT!$K$3,1,0)</f>
        <v>0</v>
      </c>
      <c r="E24" s="23">
        <f>IF(Feuil1!$I$24&gt;=ACCOMPAGNEMENT!$L$3,1,0)</f>
        <v>0</v>
      </c>
      <c r="F24" s="23">
        <f>IF(Feuil1!$I$24&gt;=ACCOMPAGNEMENT!$M$3,1,0)</f>
        <v>0</v>
      </c>
      <c r="G24" s="23">
        <f>IF(Feuil1!$I$24&gt;=ACCOMPAGNEMENT!$N$3,1,0)</f>
        <v>0</v>
      </c>
      <c r="H24" s="57">
        <v>35</v>
      </c>
      <c r="I24" s="56">
        <v>0</v>
      </c>
      <c r="J24" s="57">
        <v>35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S24" s="23">
        <f>IF(Feuil1!$I$24&gt;=ACCOMPAGNEMENT!$H$3,1,0)</f>
        <v>0</v>
      </c>
      <c r="T24" s="23">
        <f>IF(Feuil1!$I$24&gt;=ACCOMPAGNEMENT!$I$3,1,0)</f>
        <v>0</v>
      </c>
      <c r="U24" s="23">
        <f>IF(Feuil1!$I$24&gt;=ACCOMPAGNEMENT!$J$3,1,0)</f>
        <v>0</v>
      </c>
      <c r="V24" s="23">
        <f>IF(Feuil1!$I$24&gt;=ACCOMPAGNEMENT!$K$3,1,0)</f>
        <v>0</v>
      </c>
      <c r="W24" s="23">
        <f>IF(Feuil1!$I$24&gt;=ACCOMPAGNEMENT!$L$3,1,0)</f>
        <v>0</v>
      </c>
      <c r="X24" s="23">
        <f>IF(Feuil1!$I$24&gt;=ACCOMPAGNEMENT!$M$3,1,0)</f>
        <v>0</v>
      </c>
      <c r="Y24" s="23">
        <f>IF(Feuil1!$I$24&gt;=ACCOMPAGNEMENT!$N$3,1,0)</f>
        <v>0</v>
      </c>
    </row>
    <row r="25" spans="1:25" x14ac:dyDescent="0.3">
      <c r="A25" s="23">
        <f>IF(Feuil1!$I$25&gt;=ACCOMPAGNEMENT!$H$3,1,0)</f>
        <v>0</v>
      </c>
      <c r="B25" s="23">
        <f>IF(Feuil1!$I$25&gt;=ACCOMPAGNEMENT!$I$3,1,0)</f>
        <v>0</v>
      </c>
      <c r="C25" s="23">
        <f>IF(Feuil1!$I$25&gt;=ACCOMPAGNEMENT!$J$3,1,0)</f>
        <v>0</v>
      </c>
      <c r="D25" s="23">
        <f>IF(Feuil1!$I$25&gt;=ACCOMPAGNEMENT!$K$3,1,0)</f>
        <v>0</v>
      </c>
      <c r="E25" s="23">
        <f>IF(Feuil1!$I$25&gt;=ACCOMPAGNEMENT!$L$3,1,0)</f>
        <v>0</v>
      </c>
      <c r="F25" s="23">
        <f>IF(Feuil1!$I$25&gt;=ACCOMPAGNEMENT!$M$3,1,0)</f>
        <v>0</v>
      </c>
      <c r="G25" s="23">
        <f>IF(Feuil1!$I$25&gt;=ACCOMPAGNEMENT!$N$3,1,0)</f>
        <v>0</v>
      </c>
      <c r="H25" s="57">
        <v>36</v>
      </c>
      <c r="I25" s="56">
        <v>0</v>
      </c>
      <c r="J25" s="57">
        <v>36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S25" s="23">
        <f>IF(Feuil1!$I$25&gt;=ACCOMPAGNEMENT!$H$3,1,0)</f>
        <v>0</v>
      </c>
      <c r="T25" s="23">
        <f>IF(Feuil1!$I$25&gt;=ACCOMPAGNEMENT!$I$3,1,0)</f>
        <v>0</v>
      </c>
      <c r="U25" s="23">
        <f>IF(Feuil1!$I$25&gt;=ACCOMPAGNEMENT!$J$3,1,0)</f>
        <v>0</v>
      </c>
      <c r="V25" s="23">
        <f>IF(Feuil1!$I$25&gt;=ACCOMPAGNEMENT!$K$3,1,0)</f>
        <v>0</v>
      </c>
      <c r="W25" s="23">
        <f>IF(Feuil1!$I$25&gt;=ACCOMPAGNEMENT!$L$3,1,0)</f>
        <v>0</v>
      </c>
      <c r="X25" s="23">
        <f>IF(Feuil1!$I$25&gt;=ACCOMPAGNEMENT!$M$3,1,0)</f>
        <v>0</v>
      </c>
      <c r="Y25" s="23">
        <f>IF(Feuil1!$I$25&gt;=ACCOMPAGNEMENT!$N$3,1,0)</f>
        <v>0</v>
      </c>
    </row>
    <row r="26" spans="1:25" x14ac:dyDescent="0.3">
      <c r="A26" s="23">
        <f>IF(Feuil1!$I$26&gt;=ACCOMPAGNEMENT!$H$3,1,0)</f>
        <v>0</v>
      </c>
      <c r="B26" s="23">
        <f>IF(Feuil1!$I$26&gt;=ACCOMPAGNEMENT!$I$3,1,0)</f>
        <v>0</v>
      </c>
      <c r="C26" s="23">
        <f>IF(Feuil1!$I$26&gt;=ACCOMPAGNEMENT!$J$3,1,0)</f>
        <v>0</v>
      </c>
      <c r="D26" s="23">
        <f>IF(Feuil1!$I$26&gt;=ACCOMPAGNEMENT!$K$3,1,0)</f>
        <v>0</v>
      </c>
      <c r="E26" s="23">
        <f>IF(Feuil1!$I$26&gt;=ACCOMPAGNEMENT!$L$3,1,0)</f>
        <v>0</v>
      </c>
      <c r="F26" s="23">
        <f>IF(Feuil1!$I$26&gt;=ACCOMPAGNEMENT!$M$3,1,0)</f>
        <v>0</v>
      </c>
      <c r="G26" s="23">
        <f>IF(Feuil1!$I$26&gt;=ACCOMPAGNEMENT!$N$3,1,0)</f>
        <v>0</v>
      </c>
      <c r="H26" s="57">
        <v>37</v>
      </c>
      <c r="I26" s="56">
        <v>0</v>
      </c>
      <c r="J26" s="57">
        <v>37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S26" s="23">
        <f>IF(Feuil1!$I$26&gt;=ACCOMPAGNEMENT!$H$3,1,0)</f>
        <v>0</v>
      </c>
      <c r="T26" s="23">
        <f>IF(Feuil1!$I$26&gt;=ACCOMPAGNEMENT!$I$3,1,0)</f>
        <v>0</v>
      </c>
      <c r="U26" s="23">
        <f>IF(Feuil1!$I$26&gt;=ACCOMPAGNEMENT!$J$3,1,0)</f>
        <v>0</v>
      </c>
      <c r="V26" s="23">
        <f>IF(Feuil1!$I$26&gt;=ACCOMPAGNEMENT!$K$3,1,0)</f>
        <v>0</v>
      </c>
      <c r="W26" s="23">
        <f>IF(Feuil1!$I$26&gt;=ACCOMPAGNEMENT!$L$3,1,0)</f>
        <v>0</v>
      </c>
      <c r="X26" s="23">
        <f>IF(Feuil1!$I$26&gt;=ACCOMPAGNEMENT!$M$3,1,0)</f>
        <v>0</v>
      </c>
      <c r="Y26" s="23">
        <f>IF(Feuil1!$I$26&gt;=ACCOMPAGNEMENT!$N$3,1,0)</f>
        <v>0</v>
      </c>
    </row>
    <row r="27" spans="1:25" x14ac:dyDescent="0.3">
      <c r="A27" s="23">
        <f>IF(Feuil1!$I$27&gt;=ACCOMPAGNEMENT!$H$3,1,0)</f>
        <v>0</v>
      </c>
      <c r="B27" s="23">
        <f>IF(Feuil1!$I$27&gt;=ACCOMPAGNEMENT!$I$3,1,0)</f>
        <v>0</v>
      </c>
      <c r="C27" s="23">
        <f>IF(Feuil1!$I$27&gt;=ACCOMPAGNEMENT!$J$3,1,0)</f>
        <v>0</v>
      </c>
      <c r="D27" s="23">
        <f>IF(Feuil1!$I$27&gt;=ACCOMPAGNEMENT!$K$3,1,0)</f>
        <v>0</v>
      </c>
      <c r="E27" s="23">
        <f>IF(Feuil1!$I$27&gt;=ACCOMPAGNEMENT!$L$3,1,0)</f>
        <v>0</v>
      </c>
      <c r="F27" s="23">
        <f>IF(Feuil1!$I$27&gt;=ACCOMPAGNEMENT!$M$3,1,0)</f>
        <v>0</v>
      </c>
      <c r="G27" s="23">
        <f>IF(Feuil1!$I$27&gt;=ACCOMPAGNEMENT!$N$3,1,0)</f>
        <v>0</v>
      </c>
      <c r="H27" s="57">
        <v>38</v>
      </c>
      <c r="I27" s="56">
        <v>0</v>
      </c>
      <c r="J27" s="57">
        <v>38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S27" s="23">
        <f>IF(Feuil1!$I$27&gt;=ACCOMPAGNEMENT!$H$3,1,0)</f>
        <v>0</v>
      </c>
      <c r="T27" s="23">
        <f>IF(Feuil1!$I$27&gt;=ACCOMPAGNEMENT!$I$3,1,0)</f>
        <v>0</v>
      </c>
      <c r="U27" s="23">
        <f>IF(Feuil1!$I$27&gt;=ACCOMPAGNEMENT!$J$3,1,0)</f>
        <v>0</v>
      </c>
      <c r="V27" s="23">
        <f>IF(Feuil1!$I$27&gt;=ACCOMPAGNEMENT!$K$3,1,0)</f>
        <v>0</v>
      </c>
      <c r="W27" s="23">
        <f>IF(Feuil1!$I$27&gt;=ACCOMPAGNEMENT!$L$3,1,0)</f>
        <v>0</v>
      </c>
      <c r="X27" s="23">
        <f>IF(Feuil1!$I$27&gt;=ACCOMPAGNEMENT!$M$3,1,0)</f>
        <v>0</v>
      </c>
      <c r="Y27" s="23">
        <f>IF(Feuil1!$I$27&gt;=ACCOMPAGNEMENT!$N$3,1,0)</f>
        <v>0</v>
      </c>
    </row>
    <row r="28" spans="1:25" x14ac:dyDescent="0.3">
      <c r="A28" s="23">
        <f>IF(Feuil1!$I$28&gt;=ACCOMPAGNEMENT!$H$3,1,0)</f>
        <v>0</v>
      </c>
      <c r="B28" s="23">
        <f>IF(Feuil1!$I$28&gt;=ACCOMPAGNEMENT!$I$3,1,0)</f>
        <v>0</v>
      </c>
      <c r="C28" s="23">
        <f>IF(Feuil1!$I$28&gt;=ACCOMPAGNEMENT!$J$3,1,0)</f>
        <v>0</v>
      </c>
      <c r="D28" s="23">
        <f>IF(Feuil1!$I$28&gt;=ACCOMPAGNEMENT!$K$3,1,0)</f>
        <v>0</v>
      </c>
      <c r="E28" s="23">
        <f>IF(Feuil1!$I$28&gt;=ACCOMPAGNEMENT!$L$3,1,0)</f>
        <v>0</v>
      </c>
      <c r="F28" s="23">
        <f>IF(Feuil1!$I$28&gt;=ACCOMPAGNEMENT!$M$3,1,0)</f>
        <v>0</v>
      </c>
      <c r="G28" s="23">
        <f>IF(Feuil1!$I$28&gt;=ACCOMPAGNEMENT!$N$3,1,0)</f>
        <v>0</v>
      </c>
      <c r="H28" s="57">
        <v>39</v>
      </c>
      <c r="I28" s="56">
        <v>0</v>
      </c>
      <c r="J28" s="57">
        <v>39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S28" s="23">
        <f>IF(Feuil1!$I$28&gt;=ACCOMPAGNEMENT!$H$3,1,0)</f>
        <v>0</v>
      </c>
      <c r="T28" s="23">
        <f>IF(Feuil1!$I$28&gt;=ACCOMPAGNEMENT!$I$3,1,0)</f>
        <v>0</v>
      </c>
      <c r="U28" s="23">
        <f>IF(Feuil1!$I$28&gt;=ACCOMPAGNEMENT!$J$3,1,0)</f>
        <v>0</v>
      </c>
      <c r="V28" s="23">
        <f>IF(Feuil1!$I$28&gt;=ACCOMPAGNEMENT!$K$3,1,0)</f>
        <v>0</v>
      </c>
      <c r="W28" s="23">
        <f>IF(Feuil1!$I$28&gt;=ACCOMPAGNEMENT!$L$3,1,0)</f>
        <v>0</v>
      </c>
      <c r="X28" s="23">
        <f>IF(Feuil1!$I$28&gt;=ACCOMPAGNEMENT!$M$3,1,0)</f>
        <v>0</v>
      </c>
      <c r="Y28" s="23">
        <f>IF(Feuil1!$I$28&gt;=ACCOMPAGNEMENT!$N$3,1,0)</f>
        <v>0</v>
      </c>
    </row>
    <row r="29" spans="1:25" x14ac:dyDescent="0.3">
      <c r="A29" s="23">
        <f>IF(Feuil1!$I$29&gt;=ACCOMPAGNEMENT!$H$3,1,0)</f>
        <v>0</v>
      </c>
      <c r="B29" s="23">
        <f>IF(Feuil1!$I$29&gt;=ACCOMPAGNEMENT!$I$3,1,0)</f>
        <v>0</v>
      </c>
      <c r="C29" s="23">
        <f>IF(Feuil1!$I$29&gt;=ACCOMPAGNEMENT!$J$3,1,0)</f>
        <v>0</v>
      </c>
      <c r="D29" s="23">
        <f>IF(Feuil1!$I$29&gt;=ACCOMPAGNEMENT!$K$3,1,0)</f>
        <v>0</v>
      </c>
      <c r="E29" s="23">
        <f>IF(Feuil1!$I$29&gt;=ACCOMPAGNEMENT!$L$3,1,0)</f>
        <v>0</v>
      </c>
      <c r="F29" s="23">
        <f>IF(Feuil1!$I$29&gt;=ACCOMPAGNEMENT!$M$3,1,0)</f>
        <v>0</v>
      </c>
      <c r="G29" s="23">
        <f>IF(Feuil1!$I$29&gt;=ACCOMPAGNEMENT!$N$3,1,0)</f>
        <v>0</v>
      </c>
      <c r="H29" s="57">
        <v>40</v>
      </c>
      <c r="I29" s="56">
        <v>0</v>
      </c>
      <c r="J29" s="57">
        <v>40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S29" s="23">
        <f>IF(Feuil1!$I$29&gt;=ACCOMPAGNEMENT!$H$3,1,0)</f>
        <v>0</v>
      </c>
      <c r="T29" s="23">
        <f>IF(Feuil1!$I$29&gt;=ACCOMPAGNEMENT!$I$3,1,0)</f>
        <v>0</v>
      </c>
      <c r="U29" s="23">
        <f>IF(Feuil1!$I$29&gt;=ACCOMPAGNEMENT!$J$3,1,0)</f>
        <v>0</v>
      </c>
      <c r="V29" s="23">
        <f>IF(Feuil1!$I$29&gt;=ACCOMPAGNEMENT!$K$3,1,0)</f>
        <v>0</v>
      </c>
      <c r="W29" s="23">
        <f>IF(Feuil1!$I$29&gt;=ACCOMPAGNEMENT!$L$3,1,0)</f>
        <v>0</v>
      </c>
      <c r="X29" s="23">
        <f>IF(Feuil1!$I$29&gt;=ACCOMPAGNEMENT!$M$3,1,0)</f>
        <v>0</v>
      </c>
      <c r="Y29" s="23">
        <f>IF(Feuil1!$I$29&gt;=ACCOMPAGNEMENT!$N$3,1,0)</f>
        <v>0</v>
      </c>
    </row>
    <row r="30" spans="1:25" x14ac:dyDescent="0.3">
      <c r="A30" s="67">
        <v>2</v>
      </c>
      <c r="B30" s="67"/>
      <c r="C30" s="67"/>
      <c r="D30" s="67"/>
      <c r="E30" s="67"/>
      <c r="F30" s="67"/>
      <c r="G30" s="67"/>
      <c r="I30" s="67">
        <v>3</v>
      </c>
      <c r="J30" s="67"/>
      <c r="K30" s="67"/>
      <c r="L30" s="67"/>
      <c r="M30" s="67"/>
      <c r="N30" s="67"/>
      <c r="O30" s="67"/>
      <c r="Q30" s="67">
        <v>4</v>
      </c>
      <c r="R30" s="67"/>
      <c r="S30" s="67"/>
      <c r="T30" s="67"/>
      <c r="U30" s="67"/>
      <c r="V30" s="67"/>
      <c r="W30" s="67"/>
    </row>
    <row r="31" spans="1:25" x14ac:dyDescent="0.3">
      <c r="A31" s="23">
        <f>IF(Feuil1!$H$31&gt;=ACCOMPAGNEMENT!$H$3,2,Feuil1!$K$2)</f>
        <v>1</v>
      </c>
      <c r="B31" s="23">
        <f>IF(Feuil1!$H$31&gt;=ACCOMPAGNEMENT!$I$3,2,Feuil1!$L$2)</f>
        <v>0</v>
      </c>
      <c r="C31" s="23">
        <f>IF(Feuil1!$H$31&gt;=ACCOMPAGNEMENT!$J$3,2,Feuil1!$M$2)</f>
        <v>1</v>
      </c>
      <c r="D31" s="23">
        <f>IF(Feuil1!$H$31&gt;=ACCOMPAGNEMENT!$K$3,2,Feuil1!$N$2)</f>
        <v>0</v>
      </c>
      <c r="E31" s="23">
        <f>IF(Feuil1!$H$31&gt;=ACCOMPAGNEMENT!$L$3,2,Feuil1!$O$2)</f>
        <v>0</v>
      </c>
      <c r="F31" s="23">
        <f>IF(Feuil1!$H$31&gt;=ACCOMPAGNEMENT!$M$3,2,Feuil1!$P$2)</f>
        <v>0</v>
      </c>
      <c r="G31" s="23">
        <f>IF(Feuil1!$H$31&gt;=ACCOMPAGNEMENT!$N$3,2,Feuil1!$Q$2)</f>
        <v>0</v>
      </c>
      <c r="H31" s="56">
        <v>0</v>
      </c>
      <c r="I31" s="23">
        <f>IF(Feuil1!$H$31&gt;=ACCOMPAGNEMENT!$H$3,3,Feuil1!$K$2)</f>
        <v>1</v>
      </c>
      <c r="J31" s="23">
        <f>IF(Feuil1!$H$31&gt;=ACCOMPAGNEMENT!$I$3,3,Feuil1!$L$2)</f>
        <v>0</v>
      </c>
      <c r="K31" s="23">
        <f>IF(Feuil1!$H$31&gt;=ACCOMPAGNEMENT!$J$3,3,Feuil1!$M$2)</f>
        <v>1</v>
      </c>
      <c r="L31" s="23">
        <f>IF(Feuil1!$H$31&gt;=ACCOMPAGNEMENT!$K$3,3,Feuil1!$N$2)</f>
        <v>0</v>
      </c>
      <c r="M31" s="23">
        <f>IF(Feuil1!$H$31&gt;=ACCOMPAGNEMENT!$L$3,3,Feuil1!$O$2)</f>
        <v>0</v>
      </c>
      <c r="N31" s="23">
        <f>IF(Feuil1!$H$31&gt;=ACCOMPAGNEMENT!$M$3,3,Feuil1!$P$2)</f>
        <v>0</v>
      </c>
      <c r="O31" s="23">
        <f>IF(Feuil1!$H$31&gt;=ACCOMPAGNEMENT!$N$3,3,Feuil1!$Q$2)</f>
        <v>0</v>
      </c>
      <c r="Q31" s="23">
        <f>IF(Feuil1!$H$31&gt;=ACCOMPAGNEMENT!$H$3,4,Feuil1!$K$2)</f>
        <v>1</v>
      </c>
      <c r="R31" s="23">
        <f>IF(Feuil1!$H$31&gt;=ACCOMPAGNEMENT!$I$3,4,Feuil1!$L$2)</f>
        <v>0</v>
      </c>
      <c r="S31" s="23">
        <f>IF(Feuil1!$H$31&gt;=ACCOMPAGNEMENT!$J$3,4,Feuil1!$M$2)</f>
        <v>1</v>
      </c>
      <c r="T31" s="23">
        <f>IF(Feuil1!$H$31&gt;=ACCOMPAGNEMENT!$K$3,4,Feuil1!$N$2)</f>
        <v>0</v>
      </c>
      <c r="U31" s="23">
        <f>IF(Feuil1!$H$31&gt;=ACCOMPAGNEMENT!$L$3,4,Feuil1!$O$2)</f>
        <v>0</v>
      </c>
      <c r="V31" s="23">
        <f>IF(Feuil1!$H$31&gt;=ACCOMPAGNEMENT!$M$3,4,Feuil1!$P$2)</f>
        <v>0</v>
      </c>
      <c r="W31" s="23">
        <f>IF(Feuil1!$H$31&gt;=ACCOMPAGNEMENT!$N$3,4,Feuil1!$Q$2)</f>
        <v>0</v>
      </c>
    </row>
    <row r="32" spans="1:25" x14ac:dyDescent="0.3">
      <c r="A32" s="23">
        <f>IF(Feuil1!$H$32&gt;=ACCOMPAGNEMENT!$H$3,2,Feuil1!$K$3)</f>
        <v>2</v>
      </c>
      <c r="B32" s="23">
        <f>IF(Feuil1!$H$32&gt;=ACCOMPAGNEMENT!$I$3,2,Feuil1!$L$3)</f>
        <v>2</v>
      </c>
      <c r="C32" s="23">
        <f>IF(Feuil1!$H$32&gt;=ACCOMPAGNEMENT!$J$3,2,Feuil1!$M$3)</f>
        <v>2</v>
      </c>
      <c r="D32" s="23">
        <f>IF(Feuil1!$H$32&gt;=ACCOMPAGNEMENT!$K$3,2,Feuil1!$N$3)</f>
        <v>2</v>
      </c>
      <c r="E32" s="23">
        <f>IF(Feuil1!$H$32&gt;=ACCOMPAGNEMENT!$L$3,2,Feuil1!$O$3)</f>
        <v>2</v>
      </c>
      <c r="F32" s="23">
        <f>IF(Feuil1!$H$32&gt;=ACCOMPAGNEMENT!$M$3,2,Feuil1!$P$3)</f>
        <v>2</v>
      </c>
      <c r="G32" s="23">
        <f>IF(Feuil1!$H$32&gt;=ACCOMPAGNEMENT!$N$3,2,Feuil1!$Q$3)</f>
        <v>2</v>
      </c>
      <c r="H32" s="56">
        <v>198</v>
      </c>
      <c r="I32" s="23">
        <f>IF(Feuil1!$H$32&gt;=ACCOMPAGNEMENT!$H$3,3,Feuil1!$K$3)</f>
        <v>3</v>
      </c>
      <c r="J32" s="23">
        <f>IF(Feuil1!$H$32&gt;=ACCOMPAGNEMENT!$I$3,3,Feuil1!$L$3)</f>
        <v>3</v>
      </c>
      <c r="K32" s="23">
        <f>IF(Feuil1!$H$32&gt;=ACCOMPAGNEMENT!$J$3,3,Feuil1!$M$3)</f>
        <v>3</v>
      </c>
      <c r="L32" s="23">
        <f>IF(Feuil1!$H$32&gt;=ACCOMPAGNEMENT!$K$3,3,Feuil1!$N$3)</f>
        <v>3</v>
      </c>
      <c r="M32" s="23">
        <f>IF(Feuil1!$H$32&gt;=ACCOMPAGNEMENT!$L$3,3,Feuil1!$O$3)</f>
        <v>3</v>
      </c>
      <c r="N32" s="23">
        <f>IF(Feuil1!$H$32&gt;=ACCOMPAGNEMENT!$M$3,3,Feuil1!$P$3)</f>
        <v>3</v>
      </c>
      <c r="O32" s="23">
        <f>IF(Feuil1!$H$32&gt;=ACCOMPAGNEMENT!$N$3,3,Feuil1!$Q$3)</f>
        <v>3</v>
      </c>
      <c r="Q32" s="23">
        <f>IF(Feuil1!$H$32&gt;=ACCOMPAGNEMENT!$H$3,4,Feuil1!$K$3)</f>
        <v>4</v>
      </c>
      <c r="R32" s="23">
        <f>IF(Feuil1!$H$32&gt;=ACCOMPAGNEMENT!$I$3,4,Feuil1!$L$3)</f>
        <v>4</v>
      </c>
      <c r="S32" s="23">
        <f>IF(Feuil1!$H$32&gt;=ACCOMPAGNEMENT!$J$3,4,Feuil1!$M$3)</f>
        <v>4</v>
      </c>
      <c r="T32" s="23">
        <f>IF(Feuil1!$H$32&gt;=ACCOMPAGNEMENT!$K$3,4,Feuil1!$N$3)</f>
        <v>4</v>
      </c>
      <c r="U32" s="23">
        <f>IF(Feuil1!$H$32&gt;=ACCOMPAGNEMENT!$L$3,4,Feuil1!$O$3)</f>
        <v>4</v>
      </c>
      <c r="V32" s="23">
        <f>IF(Feuil1!$H$32&gt;=ACCOMPAGNEMENT!$M$3,4,Feuil1!$P$3)</f>
        <v>4</v>
      </c>
      <c r="W32" s="23">
        <f>IF(Feuil1!$H$32&gt;=ACCOMPAGNEMENT!$N$3,4,Feuil1!$Q$3)</f>
        <v>4</v>
      </c>
    </row>
    <row r="33" spans="1:23" x14ac:dyDescent="0.3">
      <c r="A33" s="23">
        <f>IF(Feuil1!$H$33&gt;=ACCOMPAGNEMENT!$H$3,2,Feuil1!$K$4)</f>
        <v>0</v>
      </c>
      <c r="B33" s="23">
        <f>IF(Feuil1!$H$33&gt;=ACCOMPAGNEMENT!$I$3,2,Feuil1!$L$4)</f>
        <v>1</v>
      </c>
      <c r="C33" s="23">
        <f>IF(Feuil1!$H$33&gt;=ACCOMPAGNEMENT!$J$3,2,Feuil1!$M$4)</f>
        <v>1</v>
      </c>
      <c r="D33" s="23">
        <f>IF(Feuil1!$H$33&gt;=ACCOMPAGNEMENT!$K$3,2,Feuil1!$N$4)</f>
        <v>0</v>
      </c>
      <c r="E33" s="23">
        <f>IF(Feuil1!$H$33&gt;=ACCOMPAGNEMENT!$L$3,2,Feuil1!$O$4)</f>
        <v>0</v>
      </c>
      <c r="F33" s="23">
        <f>IF(Feuil1!$H$33&gt;=ACCOMPAGNEMENT!$M$3,2,Feuil1!$P$4)</f>
        <v>1</v>
      </c>
      <c r="G33" s="23">
        <f>IF(Feuil1!$H$33&gt;=ACCOMPAGNEMENT!$N$3,2,Feuil1!$Q$4)</f>
        <v>1</v>
      </c>
      <c r="H33" s="56">
        <v>0</v>
      </c>
      <c r="I33" s="23">
        <f>IF(Feuil1!$H$33&gt;=ACCOMPAGNEMENT!$H$3,3,Feuil1!$K$4)</f>
        <v>0</v>
      </c>
      <c r="J33" s="23">
        <f>IF(Feuil1!$H$33&gt;=ACCOMPAGNEMENT!$I$3,3,Feuil1!$L$4)</f>
        <v>1</v>
      </c>
      <c r="K33" s="23">
        <f>IF(Feuil1!$H$33&gt;=ACCOMPAGNEMENT!$J$3,3,Feuil1!$M$4)</f>
        <v>1</v>
      </c>
      <c r="L33" s="23">
        <f>IF(Feuil1!$H$33&gt;=ACCOMPAGNEMENT!$K$3,3,Feuil1!$N$4)</f>
        <v>0</v>
      </c>
      <c r="M33" s="23">
        <f>IF(Feuil1!$H$33&gt;=ACCOMPAGNEMENT!$L$3,3,Feuil1!$O$4)</f>
        <v>0</v>
      </c>
      <c r="N33" s="23">
        <f>IF(Feuil1!$H$33&gt;=ACCOMPAGNEMENT!$M$3,3,Feuil1!$P$4)</f>
        <v>1</v>
      </c>
      <c r="O33" s="23">
        <f>IF(Feuil1!$H$33&gt;=ACCOMPAGNEMENT!$N$3,3,Feuil1!$Q$4)</f>
        <v>1</v>
      </c>
      <c r="Q33" s="23">
        <f>IF(Feuil1!$H$33&gt;=ACCOMPAGNEMENT!$H$3,4,Feuil1!$K$4)</f>
        <v>0</v>
      </c>
      <c r="R33" s="23">
        <f>IF(Feuil1!$H$33&gt;=ACCOMPAGNEMENT!$I$3,4,Feuil1!$L$4)</f>
        <v>1</v>
      </c>
      <c r="S33" s="23">
        <f>IF(Feuil1!$H$33&gt;=ACCOMPAGNEMENT!$J$3,4,Feuil1!$M$4)</f>
        <v>1</v>
      </c>
      <c r="T33" s="23">
        <f>IF(Feuil1!$H$33&gt;=ACCOMPAGNEMENT!$K$3,4,Feuil1!$N$4)</f>
        <v>0</v>
      </c>
      <c r="U33" s="23">
        <f>IF(Feuil1!$H$33&gt;=ACCOMPAGNEMENT!$L$3,4,Feuil1!$O$4)</f>
        <v>0</v>
      </c>
      <c r="V33" s="23">
        <f>IF(Feuil1!$H$33&gt;=ACCOMPAGNEMENT!$M$3,4,Feuil1!$P$4)</f>
        <v>1</v>
      </c>
      <c r="W33" s="23">
        <f>IF(Feuil1!$H$33&gt;=ACCOMPAGNEMENT!$N$3,4,Feuil1!$Q$4)</f>
        <v>1</v>
      </c>
    </row>
    <row r="34" spans="1:23" x14ac:dyDescent="0.3">
      <c r="A34" s="23">
        <f>IF(Feuil1!$H$34&gt;=ACCOMPAGNEMENT!$H$3,2,Feuil1!$K$5)</f>
        <v>0</v>
      </c>
      <c r="B34" s="23">
        <f>IF(Feuil1!$H$34&gt;=ACCOMPAGNEMENT!$I$3,2,Feuil1!$L$5)</f>
        <v>0</v>
      </c>
      <c r="C34" s="23">
        <f>IF(Feuil1!$H$34&gt;=ACCOMPAGNEMENT!$J$3,2,Feuil1!$M$5)</f>
        <v>0</v>
      </c>
      <c r="D34" s="23">
        <f>IF(Feuil1!$H$34&gt;=ACCOMPAGNEMENT!$K$3,2,Feuil1!$N$5)</f>
        <v>0</v>
      </c>
      <c r="E34" s="23">
        <f>IF(Feuil1!$H$34&gt;=ACCOMPAGNEMENT!$L$3,2,Feuil1!$O$5)</f>
        <v>0</v>
      </c>
      <c r="F34" s="23">
        <f>IF(Feuil1!$H$34&gt;=ACCOMPAGNEMENT!$M$3,2,Feuil1!$P$5)</f>
        <v>0</v>
      </c>
      <c r="G34" s="23">
        <f>IF(Feuil1!$H$34&gt;=ACCOMPAGNEMENT!$N$3,2,Feuil1!$Q$5)</f>
        <v>0</v>
      </c>
      <c r="H34" s="56">
        <v>0</v>
      </c>
      <c r="I34" s="23">
        <f>IF(Feuil1!$H$34&gt;=ACCOMPAGNEMENT!$H$3,3,Feuil1!$K$5)</f>
        <v>0</v>
      </c>
      <c r="J34" s="23">
        <f>IF(Feuil1!$H$34&gt;=ACCOMPAGNEMENT!$I$3,3,Feuil1!$L$5)</f>
        <v>0</v>
      </c>
      <c r="K34" s="23">
        <f>IF(Feuil1!$H$34&gt;=ACCOMPAGNEMENT!$J$3,3,Feuil1!$M$5)</f>
        <v>0</v>
      </c>
      <c r="L34" s="23">
        <f>IF(Feuil1!$H$34&gt;=ACCOMPAGNEMENT!$K$3,3,Feuil1!$N$5)</f>
        <v>0</v>
      </c>
      <c r="M34" s="23">
        <f>IF(Feuil1!$H$34&gt;=ACCOMPAGNEMENT!$L$3,3,Feuil1!$O$5)</f>
        <v>0</v>
      </c>
      <c r="N34" s="23">
        <f>IF(Feuil1!$H$34&gt;=ACCOMPAGNEMENT!$M$3,3,Feuil1!$P$5)</f>
        <v>0</v>
      </c>
      <c r="O34" s="23">
        <f>IF(Feuil1!$H$34&gt;=ACCOMPAGNEMENT!$N$3,3,Feuil1!$Q$5)</f>
        <v>0</v>
      </c>
      <c r="Q34" s="23">
        <f>IF(Feuil1!$H$34&gt;=ACCOMPAGNEMENT!$H$3,4,Feuil1!$K$5)</f>
        <v>0</v>
      </c>
      <c r="R34" s="23">
        <f>IF(Feuil1!$H$34&gt;=ACCOMPAGNEMENT!$I$3,4,Feuil1!$L$5)</f>
        <v>0</v>
      </c>
      <c r="S34" s="23">
        <f>IF(Feuil1!$H$34&gt;=ACCOMPAGNEMENT!$J$3,4,Feuil1!$M$5)</f>
        <v>0</v>
      </c>
      <c r="T34" s="23">
        <f>IF(Feuil1!$H$34&gt;=ACCOMPAGNEMENT!$K$3,4,Feuil1!$N$5)</f>
        <v>0</v>
      </c>
      <c r="U34" s="23">
        <f>IF(Feuil1!$H$34&gt;=ACCOMPAGNEMENT!$L$3,4,Feuil1!$O$5)</f>
        <v>0</v>
      </c>
      <c r="V34" s="23">
        <f>IF(Feuil1!$H$34&gt;=ACCOMPAGNEMENT!$M$3,4,Feuil1!$P$5)</f>
        <v>0</v>
      </c>
      <c r="W34" s="23">
        <f>IF(Feuil1!$H$34&gt;=ACCOMPAGNEMENT!$N$3,4,Feuil1!$Q$5)</f>
        <v>0</v>
      </c>
    </row>
    <row r="35" spans="1:23" x14ac:dyDescent="0.3">
      <c r="A35" s="23">
        <f>IF(Feuil1!$H$35&gt;=ACCOMPAGNEMENT!$H$3,2,Feuil1!$K$6)</f>
        <v>0</v>
      </c>
      <c r="B35" s="23">
        <f>IF(Feuil1!$H$35&gt;=ACCOMPAGNEMENT!$I$3,2,Feuil1!$L$6)</f>
        <v>0</v>
      </c>
      <c r="C35" s="23">
        <f>IF(Feuil1!$H$35&gt;=ACCOMPAGNEMENT!$J$3,2,Feuil1!$M$6)</f>
        <v>0</v>
      </c>
      <c r="D35" s="23">
        <f>IF(Feuil1!$H$35&gt;=ACCOMPAGNEMENT!$K$3,2,Feuil1!$N$6)</f>
        <v>0</v>
      </c>
      <c r="E35" s="23">
        <f>IF(Feuil1!$H$35&gt;=ACCOMPAGNEMENT!$L$3,2,Feuil1!$O$6)</f>
        <v>0</v>
      </c>
      <c r="F35" s="23">
        <f>IF(Feuil1!$H$35&gt;=ACCOMPAGNEMENT!$M$3,2,Feuil1!$P$6)</f>
        <v>0</v>
      </c>
      <c r="G35" s="23">
        <f>IF(Feuil1!$H$35&gt;=ACCOMPAGNEMENT!$N$3,2,Feuil1!$Q$6)</f>
        <v>0</v>
      </c>
      <c r="H35" s="56">
        <v>0</v>
      </c>
      <c r="I35" s="23">
        <f>IF(Feuil1!$H$35&gt;=ACCOMPAGNEMENT!$H$3,3,Feuil1!$K$6)</f>
        <v>0</v>
      </c>
      <c r="J35" s="23">
        <f>IF(Feuil1!$H$35&gt;=ACCOMPAGNEMENT!$I$3,3,Feuil1!$L$6)</f>
        <v>0</v>
      </c>
      <c r="K35" s="23">
        <f>IF(Feuil1!$H$35&gt;=ACCOMPAGNEMENT!$J$3,3,Feuil1!$M$6)</f>
        <v>0</v>
      </c>
      <c r="L35" s="23">
        <f>IF(Feuil1!$H$35&gt;=ACCOMPAGNEMENT!$K$3,3,Feuil1!$N$6)</f>
        <v>0</v>
      </c>
      <c r="M35" s="23">
        <f>IF(Feuil1!$H$35&gt;=ACCOMPAGNEMENT!$L$3,3,Feuil1!$O$6)</f>
        <v>0</v>
      </c>
      <c r="N35" s="23">
        <f>IF(Feuil1!$H$35&gt;=ACCOMPAGNEMENT!$M$3,3,Feuil1!$P$6)</f>
        <v>0</v>
      </c>
      <c r="O35" s="23">
        <f>IF(Feuil1!$H$35&gt;=ACCOMPAGNEMENT!$N$3,3,Feuil1!$Q$6)</f>
        <v>0</v>
      </c>
      <c r="Q35" s="23">
        <f>IF(Feuil1!$H$35&gt;=ACCOMPAGNEMENT!$H$3,4,Feuil1!$K$6)</f>
        <v>0</v>
      </c>
      <c r="R35" s="23">
        <f>IF(Feuil1!$H$35&gt;=ACCOMPAGNEMENT!$I$3,4,Feuil1!$L$6)</f>
        <v>0</v>
      </c>
      <c r="S35" s="23">
        <f>IF(Feuil1!$H$35&gt;=ACCOMPAGNEMENT!$J$3,4,Feuil1!$M$6)</f>
        <v>0</v>
      </c>
      <c r="T35" s="23">
        <f>IF(Feuil1!$H$35&gt;=ACCOMPAGNEMENT!$K$3,4,Feuil1!$N$6)</f>
        <v>0</v>
      </c>
      <c r="U35" s="23">
        <f>IF(Feuil1!$H$35&gt;=ACCOMPAGNEMENT!$L$3,4,Feuil1!$O$6)</f>
        <v>0</v>
      </c>
      <c r="V35" s="23">
        <f>IF(Feuil1!$H$35&gt;=ACCOMPAGNEMENT!$M$3,4,Feuil1!$P$6)</f>
        <v>0</v>
      </c>
      <c r="W35" s="23">
        <f>IF(Feuil1!$H$35&gt;=ACCOMPAGNEMENT!$N$3,4,Feuil1!$Q$6)</f>
        <v>0</v>
      </c>
    </row>
    <row r="36" spans="1:23" x14ac:dyDescent="0.3">
      <c r="A36" s="23">
        <f>IF(Feuil1!$H$36&gt;=ACCOMPAGNEMENT!$H$3,2,Feuil1!$K$7)</f>
        <v>0</v>
      </c>
      <c r="B36" s="23">
        <f>IF(Feuil1!$H$36&gt;=ACCOMPAGNEMENT!$I$3,2,Feuil1!$L$7)</f>
        <v>0</v>
      </c>
      <c r="C36" s="23">
        <f>IF(Feuil1!$H$36&gt;=ACCOMPAGNEMENT!$J$3,2,Feuil1!$M$7)</f>
        <v>0</v>
      </c>
      <c r="D36" s="23">
        <f>IF(Feuil1!$H$36&gt;=ACCOMPAGNEMENT!$K$3,2,Feuil1!$N$7)</f>
        <v>0</v>
      </c>
      <c r="E36" s="23">
        <f>IF(Feuil1!$H$36&gt;=ACCOMPAGNEMENT!$L$3,2,Feuil1!$O$7)</f>
        <v>0</v>
      </c>
      <c r="F36" s="23">
        <f>IF(Feuil1!$H$36&gt;=ACCOMPAGNEMENT!$M$3,2,Feuil1!$P$7)</f>
        <v>0</v>
      </c>
      <c r="G36" s="23">
        <f>IF(Feuil1!$H$36&gt;=ACCOMPAGNEMENT!$N$3,2,Feuil1!$Q$7)</f>
        <v>0</v>
      </c>
      <c r="H36" s="56">
        <v>0</v>
      </c>
      <c r="I36" s="23">
        <f>IF(Feuil1!$H$36&gt;=ACCOMPAGNEMENT!$H$3,3,Feuil1!$K$7)</f>
        <v>0</v>
      </c>
      <c r="J36" s="23">
        <f>IF(Feuil1!$H$36&gt;=ACCOMPAGNEMENT!$I$3,3,Feuil1!$L$7)</f>
        <v>0</v>
      </c>
      <c r="K36" s="23">
        <f>IF(Feuil1!$H$36&gt;=ACCOMPAGNEMENT!$J$3,3,Feuil1!$M$7)</f>
        <v>0</v>
      </c>
      <c r="L36" s="23">
        <f>IF(Feuil1!$H$36&gt;=ACCOMPAGNEMENT!$K$3,3,Feuil1!$N$7)</f>
        <v>0</v>
      </c>
      <c r="M36" s="23">
        <f>IF(Feuil1!$H$36&gt;=ACCOMPAGNEMENT!$L$3,3,Feuil1!$O$7)</f>
        <v>0</v>
      </c>
      <c r="N36" s="23">
        <f>IF(Feuil1!$H$36&gt;=ACCOMPAGNEMENT!$M$3,3,Feuil1!$P$7)</f>
        <v>0</v>
      </c>
      <c r="O36" s="23">
        <f>IF(Feuil1!$H$36&gt;=ACCOMPAGNEMENT!$N$3,3,Feuil1!$Q$7)</f>
        <v>0</v>
      </c>
      <c r="Q36" s="23">
        <f>IF(Feuil1!$H$36&gt;=ACCOMPAGNEMENT!$H$3,4,Feuil1!$K$7)</f>
        <v>0</v>
      </c>
      <c r="R36" s="23">
        <f>IF(Feuil1!$H$36&gt;=ACCOMPAGNEMENT!$I$3,4,Feuil1!$L$7)</f>
        <v>0</v>
      </c>
      <c r="S36" s="23">
        <f>IF(Feuil1!$H$36&gt;=ACCOMPAGNEMENT!$J$3,4,Feuil1!$M$7)</f>
        <v>0</v>
      </c>
      <c r="T36" s="23">
        <f>IF(Feuil1!$H$36&gt;=ACCOMPAGNEMENT!$K$3,4,Feuil1!$N$7)</f>
        <v>0</v>
      </c>
      <c r="U36" s="23">
        <f>IF(Feuil1!$H$36&gt;=ACCOMPAGNEMENT!$L$3,4,Feuil1!$O$7)</f>
        <v>0</v>
      </c>
      <c r="V36" s="23">
        <f>IF(Feuil1!$H$36&gt;=ACCOMPAGNEMENT!$M$3,4,Feuil1!$P$7)</f>
        <v>0</v>
      </c>
      <c r="W36" s="23">
        <f>IF(Feuil1!$H$36&gt;=ACCOMPAGNEMENT!$N$3,4,Feuil1!$Q$7)</f>
        <v>0</v>
      </c>
    </row>
    <row r="37" spans="1:23" x14ac:dyDescent="0.3">
      <c r="A37" s="23">
        <f>IF(Feuil1!$H$37&gt;=ACCOMPAGNEMENT!$H$3,2,Feuil1!$K$8)</f>
        <v>0</v>
      </c>
      <c r="B37" s="23">
        <f>IF(Feuil1!$H$37&gt;=ACCOMPAGNEMENT!$I$3,2,Feuil1!$L$8)</f>
        <v>0</v>
      </c>
      <c r="C37" s="23">
        <f>IF(Feuil1!$H$37&gt;=ACCOMPAGNEMENT!$J$3,2,Feuil1!$M$8)</f>
        <v>0</v>
      </c>
      <c r="D37" s="23">
        <f>IF(Feuil1!$H$37&gt;=ACCOMPAGNEMENT!$K$3,2,Feuil1!$N$8)</f>
        <v>0</v>
      </c>
      <c r="E37" s="23">
        <f>IF(Feuil1!$H$37&gt;=ACCOMPAGNEMENT!$L$3,2,Feuil1!$O$8)</f>
        <v>0</v>
      </c>
      <c r="F37" s="23">
        <f>IF(Feuil1!$H$37&gt;=ACCOMPAGNEMENT!$M$3,2,Feuil1!$P$8)</f>
        <v>0</v>
      </c>
      <c r="G37" s="23">
        <f>IF(Feuil1!$H$37&gt;=ACCOMPAGNEMENT!$N$3,2,Feuil1!$Q$8)</f>
        <v>0</v>
      </c>
      <c r="H37" s="56">
        <v>0</v>
      </c>
      <c r="I37" s="23">
        <f>IF(Feuil1!$H$37&gt;=ACCOMPAGNEMENT!$H$3,3,Feuil1!$K$8)</f>
        <v>0</v>
      </c>
      <c r="J37" s="23">
        <f>IF(Feuil1!$H$37&gt;=ACCOMPAGNEMENT!$I$3,3,Feuil1!$L$8)</f>
        <v>0</v>
      </c>
      <c r="K37" s="23">
        <f>IF(Feuil1!$H$37&gt;=ACCOMPAGNEMENT!$J$3,3,Feuil1!$M$8)</f>
        <v>0</v>
      </c>
      <c r="L37" s="23">
        <f>IF(Feuil1!$H$37&gt;=ACCOMPAGNEMENT!$K$3,3,Feuil1!$N$8)</f>
        <v>0</v>
      </c>
      <c r="M37" s="23">
        <f>IF(Feuil1!$H$37&gt;=ACCOMPAGNEMENT!$L$3,3,Feuil1!$O$8)</f>
        <v>0</v>
      </c>
      <c r="N37" s="23">
        <f>IF(Feuil1!$H$37&gt;=ACCOMPAGNEMENT!$M$3,3,Feuil1!$P$8)</f>
        <v>0</v>
      </c>
      <c r="O37" s="23">
        <f>IF(Feuil1!$H$37&gt;=ACCOMPAGNEMENT!$N$3,3,Feuil1!$Q$8)</f>
        <v>0</v>
      </c>
      <c r="Q37" s="23">
        <f>IF(Feuil1!$H$37&gt;=ACCOMPAGNEMENT!$H$3,4,Feuil1!$K$8)</f>
        <v>0</v>
      </c>
      <c r="R37" s="23">
        <f>IF(Feuil1!$H$37&gt;=ACCOMPAGNEMENT!$I$3,4,Feuil1!$L$8)</f>
        <v>0</v>
      </c>
      <c r="S37" s="23">
        <f>IF(Feuil1!$H$37&gt;=ACCOMPAGNEMENT!$J$3,4,Feuil1!$M$8)</f>
        <v>0</v>
      </c>
      <c r="T37" s="23">
        <f>IF(Feuil1!$H$37&gt;=ACCOMPAGNEMENT!$K$3,4,Feuil1!$N$8)</f>
        <v>0</v>
      </c>
      <c r="U37" s="23">
        <f>IF(Feuil1!$H$37&gt;=ACCOMPAGNEMENT!$L$3,4,Feuil1!$O$8)</f>
        <v>0</v>
      </c>
      <c r="V37" s="23">
        <f>IF(Feuil1!$H$37&gt;=ACCOMPAGNEMENT!$M$3,4,Feuil1!$P$8)</f>
        <v>0</v>
      </c>
      <c r="W37" s="23">
        <f>IF(Feuil1!$H$37&gt;=ACCOMPAGNEMENT!$N$3,4,Feuil1!$Q$8)</f>
        <v>0</v>
      </c>
    </row>
    <row r="38" spans="1:23" x14ac:dyDescent="0.3">
      <c r="A38" s="23">
        <f>IF(Feuil1!$H$38&gt;=ACCOMPAGNEMENT!$H$3,2,Feuil1!$K$9)</f>
        <v>0</v>
      </c>
      <c r="B38" s="23">
        <f>IF(Feuil1!$H$38&gt;=ACCOMPAGNEMENT!$I$3,2,Feuil1!$L$9)</f>
        <v>0</v>
      </c>
      <c r="C38" s="23">
        <f>IF(Feuil1!$H$38&gt;=ACCOMPAGNEMENT!$J$3,2,Feuil1!$M$9)</f>
        <v>0</v>
      </c>
      <c r="D38" s="23">
        <f>IF(Feuil1!$H$38&gt;=ACCOMPAGNEMENT!$K$3,2,Feuil1!$N$9)</f>
        <v>0</v>
      </c>
      <c r="E38" s="23">
        <f>IF(Feuil1!$H$38&gt;=ACCOMPAGNEMENT!$L$3,2,Feuil1!$O$9)</f>
        <v>0</v>
      </c>
      <c r="F38" s="23">
        <f>IF(Feuil1!$H$38&gt;=ACCOMPAGNEMENT!$M$3,2,Feuil1!$P$9)</f>
        <v>0</v>
      </c>
      <c r="G38" s="23">
        <f>IF(Feuil1!$H$38&gt;=ACCOMPAGNEMENT!$N$3,2,Feuil1!$Q$9)</f>
        <v>0</v>
      </c>
      <c r="H38" s="56">
        <v>0</v>
      </c>
      <c r="I38" s="23">
        <f>IF(Feuil1!$H$38&gt;=ACCOMPAGNEMENT!$H$3,3,Feuil1!$K$9)</f>
        <v>0</v>
      </c>
      <c r="J38" s="23">
        <f>IF(Feuil1!$H$38&gt;=ACCOMPAGNEMENT!$I$3,3,Feuil1!$L$9)</f>
        <v>0</v>
      </c>
      <c r="K38" s="23">
        <f>IF(Feuil1!$H$38&gt;=ACCOMPAGNEMENT!$J$3,3,Feuil1!$M$9)</f>
        <v>0</v>
      </c>
      <c r="L38" s="23">
        <f>IF(Feuil1!$H$38&gt;=ACCOMPAGNEMENT!$K$3,3,Feuil1!$N$9)</f>
        <v>0</v>
      </c>
      <c r="M38" s="23">
        <f>IF(Feuil1!$H$38&gt;=ACCOMPAGNEMENT!$L$3,3,Feuil1!$O$9)</f>
        <v>0</v>
      </c>
      <c r="N38" s="23">
        <f>IF(Feuil1!$H$38&gt;=ACCOMPAGNEMENT!$M$3,3,Feuil1!$P$9)</f>
        <v>0</v>
      </c>
      <c r="O38" s="23">
        <f>IF(Feuil1!$H$38&gt;=ACCOMPAGNEMENT!$N$3,3,Feuil1!$Q$9)</f>
        <v>0</v>
      </c>
      <c r="Q38" s="23">
        <f>IF(Feuil1!$H$38&gt;=ACCOMPAGNEMENT!$H$3,4,Feuil1!$K$9)</f>
        <v>0</v>
      </c>
      <c r="R38" s="23">
        <f>IF(Feuil1!$H$38&gt;=ACCOMPAGNEMENT!$I$3,4,Feuil1!$L$9)</f>
        <v>0</v>
      </c>
      <c r="S38" s="23">
        <f>IF(Feuil1!$H$38&gt;=ACCOMPAGNEMENT!$J$3,4,Feuil1!$M$9)</f>
        <v>0</v>
      </c>
      <c r="T38" s="23">
        <f>IF(Feuil1!$H$38&gt;=ACCOMPAGNEMENT!$K$3,4,Feuil1!$N$9)</f>
        <v>0</v>
      </c>
      <c r="U38" s="23">
        <f>IF(Feuil1!$H$38&gt;=ACCOMPAGNEMENT!$L$3,4,Feuil1!$O$9)</f>
        <v>0</v>
      </c>
      <c r="V38" s="23">
        <f>IF(Feuil1!$H$38&gt;=ACCOMPAGNEMENT!$M$3,4,Feuil1!$P$9)</f>
        <v>0</v>
      </c>
      <c r="W38" s="23">
        <f>IF(Feuil1!$H$38&gt;=ACCOMPAGNEMENT!$N$3,4,Feuil1!$Q$9)</f>
        <v>0</v>
      </c>
    </row>
    <row r="39" spans="1:23" x14ac:dyDescent="0.3">
      <c r="A39" s="23">
        <f>IF(Feuil1!$H$39&gt;=ACCOMPAGNEMENT!$H$3,2,Feuil1!$K$10)</f>
        <v>0</v>
      </c>
      <c r="B39" s="23">
        <f>IF(Feuil1!$H$39&gt;=ACCOMPAGNEMENT!$I$3,2,Feuil1!$L$10)</f>
        <v>0</v>
      </c>
      <c r="C39" s="23">
        <f>IF(Feuil1!$H$39&gt;=ACCOMPAGNEMENT!$J$3,2,Feuil1!$M$10)</f>
        <v>0</v>
      </c>
      <c r="D39" s="23">
        <f>IF(Feuil1!$H$39&gt;=ACCOMPAGNEMENT!$K$3,2,Feuil1!$N$10)</f>
        <v>0</v>
      </c>
      <c r="E39" s="23">
        <f>IF(Feuil1!$H$39&gt;=ACCOMPAGNEMENT!$L$3,2,Feuil1!$O$10)</f>
        <v>0</v>
      </c>
      <c r="F39" s="23">
        <f>IF(Feuil1!$H$39&gt;=ACCOMPAGNEMENT!$M$3,2,Feuil1!$P$10)</f>
        <v>0</v>
      </c>
      <c r="G39" s="23">
        <f>IF(Feuil1!$H$39&gt;=ACCOMPAGNEMENT!$N$3,2,Feuil1!$Q$10)</f>
        <v>0</v>
      </c>
      <c r="H39" s="56">
        <v>0</v>
      </c>
      <c r="I39" s="23">
        <f>IF(Feuil1!$H$39&gt;=ACCOMPAGNEMENT!$H$3,3,Feuil1!$K$10)</f>
        <v>0</v>
      </c>
      <c r="J39" s="23">
        <f>IF(Feuil1!$H$39&gt;=ACCOMPAGNEMENT!$I$3,3,Feuil1!$L$10)</f>
        <v>0</v>
      </c>
      <c r="K39" s="23">
        <f>IF(Feuil1!$H$39&gt;=ACCOMPAGNEMENT!$J$3,3,Feuil1!$M$10)</f>
        <v>0</v>
      </c>
      <c r="L39" s="23">
        <f>IF(Feuil1!$H$39&gt;=ACCOMPAGNEMENT!$K$3,3,Feuil1!$N$10)</f>
        <v>0</v>
      </c>
      <c r="M39" s="23">
        <f>IF(Feuil1!$H$39&gt;=ACCOMPAGNEMENT!$L$3,3,Feuil1!$O$10)</f>
        <v>0</v>
      </c>
      <c r="N39" s="23">
        <f>IF(Feuil1!$H$39&gt;=ACCOMPAGNEMENT!$M$3,3,Feuil1!$P$10)</f>
        <v>0</v>
      </c>
      <c r="O39" s="23">
        <f>IF(Feuil1!$H$39&gt;=ACCOMPAGNEMENT!$N$3,3,Feuil1!$Q$10)</f>
        <v>0</v>
      </c>
      <c r="Q39" s="23">
        <f>IF(Feuil1!$H$39&gt;=ACCOMPAGNEMENT!$H$3,4,Feuil1!$K$10)</f>
        <v>0</v>
      </c>
      <c r="R39" s="23">
        <f>IF(Feuil1!$H$39&gt;=ACCOMPAGNEMENT!$I$3,4,Feuil1!$L$10)</f>
        <v>0</v>
      </c>
      <c r="S39" s="23">
        <f>IF(Feuil1!$H$39&gt;=ACCOMPAGNEMENT!$J$3,4,Feuil1!$M$10)</f>
        <v>0</v>
      </c>
      <c r="T39" s="23">
        <f>IF(Feuil1!$H$39&gt;=ACCOMPAGNEMENT!$K$3,4,Feuil1!$N$10)</f>
        <v>0</v>
      </c>
      <c r="U39" s="23">
        <f>IF(Feuil1!$H$39&gt;=ACCOMPAGNEMENT!$L$3,4,Feuil1!$O$10)</f>
        <v>0</v>
      </c>
      <c r="V39" s="23">
        <f>IF(Feuil1!$H$39&gt;=ACCOMPAGNEMENT!$M$3,4,Feuil1!$P$10)</f>
        <v>0</v>
      </c>
      <c r="W39" s="23">
        <f>IF(Feuil1!$H$39&gt;=ACCOMPAGNEMENT!$N$3,4,Feuil1!$Q$10)</f>
        <v>0</v>
      </c>
    </row>
    <row r="40" spans="1:23" x14ac:dyDescent="0.3">
      <c r="A40" s="23">
        <f>IF(Feuil1!$H$40&gt;=ACCOMPAGNEMENT!$H$3,2,Feuil1!$K$11)</f>
        <v>0</v>
      </c>
      <c r="B40" s="23">
        <f>IF(Feuil1!$H$40&gt;=ACCOMPAGNEMENT!$I$3,2,Feuil1!$L$11)</f>
        <v>0</v>
      </c>
      <c r="C40" s="23">
        <f>IF(Feuil1!$H$40&gt;=ACCOMPAGNEMENT!$J$3,2,Feuil1!$M$11)</f>
        <v>0</v>
      </c>
      <c r="D40" s="23">
        <f>IF(Feuil1!$H$40&gt;=ACCOMPAGNEMENT!$K$3,2,Feuil1!$N$11)</f>
        <v>0</v>
      </c>
      <c r="E40" s="23">
        <f>IF(Feuil1!$H$40&gt;=ACCOMPAGNEMENT!$L$3,2,Feuil1!$O$11)</f>
        <v>0</v>
      </c>
      <c r="F40" s="23">
        <f>IF(Feuil1!$H$40&gt;=ACCOMPAGNEMENT!$M$3,2,Feuil1!$P$11)</f>
        <v>0</v>
      </c>
      <c r="G40" s="23">
        <f>IF(Feuil1!$H$40&gt;=ACCOMPAGNEMENT!$N$3,2,Feuil1!$Q$11)</f>
        <v>0</v>
      </c>
      <c r="H40" s="56">
        <v>0</v>
      </c>
      <c r="I40" s="23">
        <f>IF(Feuil1!$H$40&gt;=ACCOMPAGNEMENT!$H$3,3,Feuil1!$K$11)</f>
        <v>0</v>
      </c>
      <c r="J40" s="23">
        <f>IF(Feuil1!$H$40&gt;=ACCOMPAGNEMENT!$I$3,3,Feuil1!$L$11)</f>
        <v>0</v>
      </c>
      <c r="K40" s="23">
        <f>IF(Feuil1!$H$40&gt;=ACCOMPAGNEMENT!$J$3,3,Feuil1!$M$11)</f>
        <v>0</v>
      </c>
      <c r="L40" s="23">
        <f>IF(Feuil1!$H$40&gt;=ACCOMPAGNEMENT!$K$3,3,Feuil1!$N$11)</f>
        <v>0</v>
      </c>
      <c r="M40" s="23">
        <f>IF(Feuil1!$H$40&gt;=ACCOMPAGNEMENT!$L$3,3,Feuil1!$O$11)</f>
        <v>0</v>
      </c>
      <c r="N40" s="23">
        <f>IF(Feuil1!$H$40&gt;=ACCOMPAGNEMENT!$M$3,3,Feuil1!$P$11)</f>
        <v>0</v>
      </c>
      <c r="O40" s="23">
        <f>IF(Feuil1!$H$40&gt;=ACCOMPAGNEMENT!$N$3,3,Feuil1!$Q$11)</f>
        <v>0</v>
      </c>
      <c r="Q40" s="23">
        <f>IF(Feuil1!$H$40&gt;=ACCOMPAGNEMENT!$H$3,4,Feuil1!$K$11)</f>
        <v>0</v>
      </c>
      <c r="R40" s="23">
        <f>IF(Feuil1!$H$40&gt;=ACCOMPAGNEMENT!$I$3,4,Feuil1!$L$11)</f>
        <v>0</v>
      </c>
      <c r="S40" s="23">
        <f>IF(Feuil1!$H$40&gt;=ACCOMPAGNEMENT!$J$3,4,Feuil1!$M$11)</f>
        <v>0</v>
      </c>
      <c r="T40" s="23">
        <f>IF(Feuil1!$H$40&gt;=ACCOMPAGNEMENT!$K$3,4,Feuil1!$N$11)</f>
        <v>0</v>
      </c>
      <c r="U40" s="23">
        <f>IF(Feuil1!$H$40&gt;=ACCOMPAGNEMENT!$L$3,4,Feuil1!$O$11)</f>
        <v>0</v>
      </c>
      <c r="V40" s="23">
        <f>IF(Feuil1!$H$40&gt;=ACCOMPAGNEMENT!$M$3,4,Feuil1!$P$11)</f>
        <v>0</v>
      </c>
      <c r="W40" s="23">
        <f>IF(Feuil1!$H$40&gt;=ACCOMPAGNEMENT!$N$3,4,Feuil1!$Q$11)</f>
        <v>0</v>
      </c>
    </row>
    <row r="41" spans="1:23" x14ac:dyDescent="0.3">
      <c r="A41" s="23">
        <f>IF(Feuil1!$H$41&gt;=ACCOMPAGNEMENT!$H$3,2,Feuil1!$K$12)</f>
        <v>0</v>
      </c>
      <c r="B41" s="23">
        <f>IF(Feuil1!$H$41&gt;=ACCOMPAGNEMENT!$I$3,2,Feuil1!$L$12)</f>
        <v>0</v>
      </c>
      <c r="C41" s="23">
        <f>IF(Feuil1!$H$41&gt;=ACCOMPAGNEMENT!$J$3,2,Feuil1!$M$12)</f>
        <v>0</v>
      </c>
      <c r="D41" s="23">
        <f>IF(Feuil1!$H$41&gt;=ACCOMPAGNEMENT!$K$3,2,Feuil1!$N$12)</f>
        <v>0</v>
      </c>
      <c r="E41" s="23">
        <f>IF(Feuil1!$H$41&gt;=ACCOMPAGNEMENT!$L$3,2,Feuil1!$O$12)</f>
        <v>0</v>
      </c>
      <c r="F41" s="23">
        <f>IF(Feuil1!$H$41&gt;=ACCOMPAGNEMENT!$M$3,2,Feuil1!$P$12)</f>
        <v>0</v>
      </c>
      <c r="G41" s="23">
        <f>IF(Feuil1!$H$41&gt;=ACCOMPAGNEMENT!$N$3,2,Feuil1!$Q$12)</f>
        <v>0</v>
      </c>
      <c r="H41" s="56">
        <v>0</v>
      </c>
      <c r="I41" s="23">
        <f>IF(Feuil1!$H$41&gt;=ACCOMPAGNEMENT!$H$3,3,Feuil1!$K$12)</f>
        <v>0</v>
      </c>
      <c r="J41" s="23">
        <f>IF(Feuil1!$H$41&gt;=ACCOMPAGNEMENT!$I$3,3,Feuil1!$L$12)</f>
        <v>0</v>
      </c>
      <c r="K41" s="23">
        <f>IF(Feuil1!$H$41&gt;=ACCOMPAGNEMENT!$J$3,3,Feuil1!$M$12)</f>
        <v>0</v>
      </c>
      <c r="L41" s="23">
        <f>IF(Feuil1!$H$41&gt;=ACCOMPAGNEMENT!$K$3,3,Feuil1!$N$12)</f>
        <v>0</v>
      </c>
      <c r="M41" s="23">
        <f>IF(Feuil1!$H$41&gt;=ACCOMPAGNEMENT!$L$3,3,Feuil1!$O$12)</f>
        <v>0</v>
      </c>
      <c r="N41" s="23">
        <f>IF(Feuil1!$H$41&gt;=ACCOMPAGNEMENT!$M$3,3,Feuil1!$P$12)</f>
        <v>0</v>
      </c>
      <c r="O41" s="23">
        <f>IF(Feuil1!$H$41&gt;=ACCOMPAGNEMENT!$N$3,3,Feuil1!$Q$12)</f>
        <v>0</v>
      </c>
      <c r="Q41" s="23">
        <f>IF(Feuil1!$H$41&gt;=ACCOMPAGNEMENT!$H$3,4,Feuil1!$K$12)</f>
        <v>0</v>
      </c>
      <c r="R41" s="23">
        <f>IF(Feuil1!$H$41&gt;=ACCOMPAGNEMENT!$I$3,4,Feuil1!$L$12)</f>
        <v>0</v>
      </c>
      <c r="S41" s="23">
        <f>IF(Feuil1!$H$41&gt;=ACCOMPAGNEMENT!$J$3,4,Feuil1!$M$12)</f>
        <v>0</v>
      </c>
      <c r="T41" s="23">
        <f>IF(Feuil1!$H$41&gt;=ACCOMPAGNEMENT!$K$3,4,Feuil1!$N$12)</f>
        <v>0</v>
      </c>
      <c r="U41" s="23">
        <f>IF(Feuil1!$H$41&gt;=ACCOMPAGNEMENT!$L$3,4,Feuil1!$O$12)</f>
        <v>0</v>
      </c>
      <c r="V41" s="23">
        <f>IF(Feuil1!$H$41&gt;=ACCOMPAGNEMENT!$M$3,4,Feuil1!$P$12)</f>
        <v>0</v>
      </c>
      <c r="W41" s="23">
        <f>IF(Feuil1!$H$41&gt;=ACCOMPAGNEMENT!$N$3,4,Feuil1!$Q$12)</f>
        <v>0</v>
      </c>
    </row>
    <row r="42" spans="1:23" x14ac:dyDescent="0.3">
      <c r="A42" s="23">
        <f>IF(Feuil1!$H$42&gt;=ACCOMPAGNEMENT!$H$3,2,Feuil1!$K$13)</f>
        <v>0</v>
      </c>
      <c r="B42" s="23">
        <f>IF(Feuil1!$H$42&gt;=ACCOMPAGNEMENT!$I$3,2,Feuil1!$L$13)</f>
        <v>0</v>
      </c>
      <c r="C42" s="23">
        <f>IF(Feuil1!$H$42&gt;=ACCOMPAGNEMENT!$J$3,2,Feuil1!$M$13)</f>
        <v>0</v>
      </c>
      <c r="D42" s="23">
        <f>IF(Feuil1!$H$42&gt;=ACCOMPAGNEMENT!$K$3,2,Feuil1!$N$13)</f>
        <v>0</v>
      </c>
      <c r="E42" s="23">
        <f>IF(Feuil1!$H$42&gt;=ACCOMPAGNEMENT!$L$3,2,Feuil1!$O$13)</f>
        <v>0</v>
      </c>
      <c r="F42" s="23">
        <f>IF(Feuil1!$H$42&gt;=ACCOMPAGNEMENT!$M$3,2,Feuil1!$P$13)</f>
        <v>0</v>
      </c>
      <c r="G42" s="23">
        <f>IF(Feuil1!$H$42&gt;=ACCOMPAGNEMENT!$N$3,2,Feuil1!$Q$13)</f>
        <v>0</v>
      </c>
      <c r="H42" s="56">
        <v>0</v>
      </c>
      <c r="I42" s="23">
        <f>IF(Feuil1!$H$42&gt;=ACCOMPAGNEMENT!$H$3,3,Feuil1!$K$13)</f>
        <v>0</v>
      </c>
      <c r="J42" s="23">
        <f>IF(Feuil1!$H$42&gt;=ACCOMPAGNEMENT!$I$3,3,Feuil1!$L$13)</f>
        <v>0</v>
      </c>
      <c r="K42" s="23">
        <f>IF(Feuil1!$H$42&gt;=ACCOMPAGNEMENT!$J$3,3,Feuil1!$M$13)</f>
        <v>0</v>
      </c>
      <c r="L42" s="23">
        <f>IF(Feuil1!$H$42&gt;=ACCOMPAGNEMENT!$K$3,3,Feuil1!$N$13)</f>
        <v>0</v>
      </c>
      <c r="M42" s="23">
        <f>IF(Feuil1!$H$42&gt;=ACCOMPAGNEMENT!$L$3,3,Feuil1!$O$13)</f>
        <v>0</v>
      </c>
      <c r="N42" s="23">
        <f>IF(Feuil1!$H$42&gt;=ACCOMPAGNEMENT!$M$3,3,Feuil1!$P$13)</f>
        <v>0</v>
      </c>
      <c r="O42" s="23">
        <f>IF(Feuil1!$H$42&gt;=ACCOMPAGNEMENT!$N$3,3,Feuil1!$Q$13)</f>
        <v>0</v>
      </c>
      <c r="Q42" s="23">
        <f>IF(Feuil1!$H$42&gt;=ACCOMPAGNEMENT!$H$3,4,Feuil1!$K$13)</f>
        <v>0</v>
      </c>
      <c r="R42" s="23">
        <f>IF(Feuil1!$H$42&gt;=ACCOMPAGNEMENT!$I$3,4,Feuil1!$L$13)</f>
        <v>0</v>
      </c>
      <c r="S42" s="23">
        <f>IF(Feuil1!$H$42&gt;=ACCOMPAGNEMENT!$J$3,4,Feuil1!$M$13)</f>
        <v>0</v>
      </c>
      <c r="T42" s="23">
        <f>IF(Feuil1!$H$42&gt;=ACCOMPAGNEMENT!$K$3,4,Feuil1!$N$13)</f>
        <v>0</v>
      </c>
      <c r="U42" s="23">
        <f>IF(Feuil1!$H$42&gt;=ACCOMPAGNEMENT!$L$3,4,Feuil1!$O$13)</f>
        <v>0</v>
      </c>
      <c r="V42" s="23">
        <f>IF(Feuil1!$H$42&gt;=ACCOMPAGNEMENT!$M$3,4,Feuil1!$P$13)</f>
        <v>0</v>
      </c>
      <c r="W42" s="23">
        <f>IF(Feuil1!$H$42&gt;=ACCOMPAGNEMENT!$N$3,4,Feuil1!$Q$13)</f>
        <v>0</v>
      </c>
    </row>
    <row r="43" spans="1:23" x14ac:dyDescent="0.3">
      <c r="A43" s="23">
        <f>IF(Feuil1!$H$43&gt;=ACCOMPAGNEMENT!$H$3,2,Feuil1!$K$14)</f>
        <v>0</v>
      </c>
      <c r="B43" s="23">
        <f>IF(Feuil1!$H$43&gt;=ACCOMPAGNEMENT!$I$3,2,Feuil1!$L$14)</f>
        <v>0</v>
      </c>
      <c r="C43" s="23">
        <f>IF(Feuil1!$H$43&gt;=ACCOMPAGNEMENT!$J$3,2,Feuil1!$M$14)</f>
        <v>0</v>
      </c>
      <c r="D43" s="23">
        <f>IF(Feuil1!$H$43&gt;=ACCOMPAGNEMENT!$K$3,2,Feuil1!$N$14)</f>
        <v>0</v>
      </c>
      <c r="E43" s="23">
        <f>IF(Feuil1!$H$43&gt;=ACCOMPAGNEMENT!$L$3,2,Feuil1!$O$14)</f>
        <v>0</v>
      </c>
      <c r="F43" s="23">
        <f>IF(Feuil1!$H$43&gt;=ACCOMPAGNEMENT!$M$3,2,Feuil1!$P$14)</f>
        <v>0</v>
      </c>
      <c r="G43" s="23">
        <f>IF(Feuil1!$H$43&gt;=ACCOMPAGNEMENT!$N$3,2,Feuil1!$Q$14)</f>
        <v>0</v>
      </c>
      <c r="H43" s="56">
        <v>0</v>
      </c>
      <c r="I43" s="23">
        <f>IF(Feuil1!$H$43&gt;=ACCOMPAGNEMENT!$H$3,3,Feuil1!$K$14)</f>
        <v>0</v>
      </c>
      <c r="J43" s="23">
        <f>IF(Feuil1!$H$43&gt;=ACCOMPAGNEMENT!$I$3,3,Feuil1!$L$14)</f>
        <v>0</v>
      </c>
      <c r="K43" s="23">
        <f>IF(Feuil1!$H$43&gt;=ACCOMPAGNEMENT!$J$3,3,Feuil1!$M$14)</f>
        <v>0</v>
      </c>
      <c r="L43" s="23">
        <f>IF(Feuil1!$H$43&gt;=ACCOMPAGNEMENT!$K$3,3,Feuil1!$N$14)</f>
        <v>0</v>
      </c>
      <c r="M43" s="23">
        <f>IF(Feuil1!$H$43&gt;=ACCOMPAGNEMENT!$L$3,3,Feuil1!$O$14)</f>
        <v>0</v>
      </c>
      <c r="N43" s="23">
        <f>IF(Feuil1!$H$43&gt;=ACCOMPAGNEMENT!$M$3,3,Feuil1!$P$14)</f>
        <v>0</v>
      </c>
      <c r="O43" s="23">
        <f>IF(Feuil1!$H$43&gt;=ACCOMPAGNEMENT!$N$3,3,Feuil1!$Q$14)</f>
        <v>0</v>
      </c>
      <c r="Q43" s="23">
        <f>IF(Feuil1!$H$43&gt;=ACCOMPAGNEMENT!$H$3,4,Feuil1!$K$14)</f>
        <v>0</v>
      </c>
      <c r="R43" s="23">
        <f>IF(Feuil1!$H$43&gt;=ACCOMPAGNEMENT!$I$3,4,Feuil1!$L$14)</f>
        <v>0</v>
      </c>
      <c r="S43" s="23">
        <f>IF(Feuil1!$H$43&gt;=ACCOMPAGNEMENT!$J$3,4,Feuil1!$M$14)</f>
        <v>0</v>
      </c>
      <c r="T43" s="23">
        <f>IF(Feuil1!$H$43&gt;=ACCOMPAGNEMENT!$K$3,4,Feuil1!$N$14)</f>
        <v>0</v>
      </c>
      <c r="U43" s="23">
        <f>IF(Feuil1!$H$43&gt;=ACCOMPAGNEMENT!$L$3,4,Feuil1!$O$14)</f>
        <v>0</v>
      </c>
      <c r="V43" s="23">
        <f>IF(Feuil1!$H$43&gt;=ACCOMPAGNEMENT!$M$3,4,Feuil1!$P$14)</f>
        <v>0</v>
      </c>
      <c r="W43" s="23">
        <f>IF(Feuil1!$H$43&gt;=ACCOMPAGNEMENT!$N$3,4,Feuil1!$Q$14)</f>
        <v>0</v>
      </c>
    </row>
    <row r="44" spans="1:23" x14ac:dyDescent="0.3">
      <c r="A44" s="23">
        <f>IF(Feuil1!$H$44&gt;=ACCOMPAGNEMENT!$H$3,2,Feuil1!$K$15)</f>
        <v>0</v>
      </c>
      <c r="B44" s="23">
        <f>IF(Feuil1!$H$44&gt;=ACCOMPAGNEMENT!$I$3,2,Feuil1!$L$15)</f>
        <v>0</v>
      </c>
      <c r="C44" s="23">
        <f>IF(Feuil1!$H$44&gt;=ACCOMPAGNEMENT!$J$3,2,Feuil1!$M$15)</f>
        <v>0</v>
      </c>
      <c r="D44" s="23">
        <f>IF(Feuil1!$H$44&gt;=ACCOMPAGNEMENT!$K$3,2,Feuil1!$N$15)</f>
        <v>0</v>
      </c>
      <c r="E44" s="23">
        <f>IF(Feuil1!$H$44&gt;=ACCOMPAGNEMENT!$L$3,2,Feuil1!$O$15)</f>
        <v>0</v>
      </c>
      <c r="F44" s="23">
        <f>IF(Feuil1!$H$44&gt;=ACCOMPAGNEMENT!$M$3,2,Feuil1!$P$15)</f>
        <v>0</v>
      </c>
      <c r="G44" s="23">
        <f>IF(Feuil1!$H$44&gt;=ACCOMPAGNEMENT!$N$3,2,Feuil1!$Q$15)</f>
        <v>0</v>
      </c>
      <c r="H44" s="56">
        <v>0</v>
      </c>
      <c r="I44" s="23">
        <f>IF(Feuil1!$H$44&gt;=ACCOMPAGNEMENT!$H$3,3,Feuil1!$K$15)</f>
        <v>0</v>
      </c>
      <c r="J44" s="23">
        <f>IF(Feuil1!$H$44&gt;=ACCOMPAGNEMENT!$I$3,3,Feuil1!$L$15)</f>
        <v>0</v>
      </c>
      <c r="K44" s="23">
        <f>IF(Feuil1!$H$44&gt;=ACCOMPAGNEMENT!$J$3,3,Feuil1!$M$15)</f>
        <v>0</v>
      </c>
      <c r="L44" s="23">
        <f>IF(Feuil1!$H$44&gt;=ACCOMPAGNEMENT!$K$3,3,Feuil1!$N$15)</f>
        <v>0</v>
      </c>
      <c r="M44" s="23">
        <f>IF(Feuil1!$H$44&gt;=ACCOMPAGNEMENT!$L$3,3,Feuil1!$O$15)</f>
        <v>0</v>
      </c>
      <c r="N44" s="23">
        <f>IF(Feuil1!$H$44&gt;=ACCOMPAGNEMENT!$M$3,3,Feuil1!$P$15)</f>
        <v>0</v>
      </c>
      <c r="O44" s="23">
        <f>IF(Feuil1!$H$44&gt;=ACCOMPAGNEMENT!$N$3,3,Feuil1!$Q$15)</f>
        <v>0</v>
      </c>
      <c r="Q44" s="23">
        <f>IF(Feuil1!$H$44&gt;=ACCOMPAGNEMENT!$H$3,4,Feuil1!$K$15)</f>
        <v>0</v>
      </c>
      <c r="R44" s="23">
        <f>IF(Feuil1!$H$44&gt;=ACCOMPAGNEMENT!$I$3,4,Feuil1!$L$15)</f>
        <v>0</v>
      </c>
      <c r="S44" s="23">
        <f>IF(Feuil1!$H$44&gt;=ACCOMPAGNEMENT!$J$3,4,Feuil1!$M$15)</f>
        <v>0</v>
      </c>
      <c r="T44" s="23">
        <f>IF(Feuil1!$H$44&gt;=ACCOMPAGNEMENT!$K$3,4,Feuil1!$N$15)</f>
        <v>0</v>
      </c>
      <c r="U44" s="23">
        <f>IF(Feuil1!$H$44&gt;=ACCOMPAGNEMENT!$L$3,4,Feuil1!$O$15)</f>
        <v>0</v>
      </c>
      <c r="V44" s="23">
        <f>IF(Feuil1!$H$44&gt;=ACCOMPAGNEMENT!$M$3,4,Feuil1!$P$15)</f>
        <v>0</v>
      </c>
      <c r="W44" s="23">
        <f>IF(Feuil1!$H$44&gt;=ACCOMPAGNEMENT!$N$3,4,Feuil1!$Q$15)</f>
        <v>0</v>
      </c>
    </row>
    <row r="45" spans="1:23" x14ac:dyDescent="0.3">
      <c r="A45" s="23">
        <f>IF(Feuil1!$H$45&gt;=ACCOMPAGNEMENT!$H$3,2,Feuil1!$K$16)</f>
        <v>0</v>
      </c>
      <c r="B45" s="23">
        <f>IF(Feuil1!$H$45&gt;=ACCOMPAGNEMENT!$I$3,2,Feuil1!$L$16)</f>
        <v>0</v>
      </c>
      <c r="C45" s="23">
        <f>IF(Feuil1!$H$45&gt;=ACCOMPAGNEMENT!$J$3,2,Feuil1!$M$16)</f>
        <v>0</v>
      </c>
      <c r="D45" s="23">
        <f>IF(Feuil1!$H$45&gt;=ACCOMPAGNEMENT!$K$3,2,Feuil1!$N$16)</f>
        <v>0</v>
      </c>
      <c r="E45" s="23">
        <f>IF(Feuil1!$H$45&gt;=ACCOMPAGNEMENT!$L$3,2,Feuil1!$O$16)</f>
        <v>0</v>
      </c>
      <c r="F45" s="23">
        <f>IF(Feuil1!$H$45&gt;=ACCOMPAGNEMENT!$M$3,2,Feuil1!$P$16)</f>
        <v>0</v>
      </c>
      <c r="G45" s="23">
        <f>IF(Feuil1!$H$45&gt;=ACCOMPAGNEMENT!$N$3,2,Feuil1!$Q$16)</f>
        <v>0</v>
      </c>
      <c r="H45" s="56">
        <v>0</v>
      </c>
      <c r="I45" s="23">
        <f>IF(Feuil1!$H$45&gt;=ACCOMPAGNEMENT!$H$3,3,Feuil1!$K$16)</f>
        <v>0</v>
      </c>
      <c r="J45" s="23">
        <f>IF(Feuil1!$H$45&gt;=ACCOMPAGNEMENT!$I$3,3,Feuil1!$L$16)</f>
        <v>0</v>
      </c>
      <c r="K45" s="23">
        <f>IF(Feuil1!$H$45&gt;=ACCOMPAGNEMENT!$J$3,3,Feuil1!$M$16)</f>
        <v>0</v>
      </c>
      <c r="L45" s="23">
        <f>IF(Feuil1!$H$45&gt;=ACCOMPAGNEMENT!$K$3,3,Feuil1!$N$16)</f>
        <v>0</v>
      </c>
      <c r="M45" s="23">
        <f>IF(Feuil1!$H$45&gt;=ACCOMPAGNEMENT!$L$3,3,Feuil1!$O$16)</f>
        <v>0</v>
      </c>
      <c r="N45" s="23">
        <f>IF(Feuil1!$H$45&gt;=ACCOMPAGNEMENT!$M$3,3,Feuil1!$P$16)</f>
        <v>0</v>
      </c>
      <c r="O45" s="23">
        <f>IF(Feuil1!$H$45&gt;=ACCOMPAGNEMENT!$N$3,3,Feuil1!$Q$16)</f>
        <v>0</v>
      </c>
      <c r="Q45" s="23">
        <f>IF(Feuil1!$H$45&gt;=ACCOMPAGNEMENT!$H$3,4,Feuil1!$K$16)</f>
        <v>0</v>
      </c>
      <c r="R45" s="23">
        <f>IF(Feuil1!$H$45&gt;=ACCOMPAGNEMENT!$I$3,4,Feuil1!$L$16)</f>
        <v>0</v>
      </c>
      <c r="S45" s="23">
        <f>IF(Feuil1!$H$45&gt;=ACCOMPAGNEMENT!$J$3,4,Feuil1!$M$16)</f>
        <v>0</v>
      </c>
      <c r="T45" s="23">
        <f>IF(Feuil1!$H$45&gt;=ACCOMPAGNEMENT!$K$3,4,Feuil1!$N$16)</f>
        <v>0</v>
      </c>
      <c r="U45" s="23">
        <f>IF(Feuil1!$H$45&gt;=ACCOMPAGNEMENT!$L$3,4,Feuil1!$O$16)</f>
        <v>0</v>
      </c>
      <c r="V45" s="23">
        <f>IF(Feuil1!$H$45&gt;=ACCOMPAGNEMENT!$M$3,4,Feuil1!$P$16)</f>
        <v>0</v>
      </c>
      <c r="W45" s="23">
        <f>IF(Feuil1!$H$45&gt;=ACCOMPAGNEMENT!$N$3,4,Feuil1!$Q$16)</f>
        <v>0</v>
      </c>
    </row>
    <row r="46" spans="1:23" x14ac:dyDescent="0.3">
      <c r="A46" s="23">
        <f>IF(Feuil1!$H$46&gt;=ACCOMPAGNEMENT!$H$3,2,Feuil1!$K$17)</f>
        <v>0</v>
      </c>
      <c r="B46" s="23">
        <f>IF(Feuil1!$H$46&gt;=ACCOMPAGNEMENT!$I$3,2,Feuil1!$L$17)</f>
        <v>0</v>
      </c>
      <c r="C46" s="23">
        <f>IF(Feuil1!$H$46&gt;=ACCOMPAGNEMENT!$J$3,2,Feuil1!$M$17)</f>
        <v>0</v>
      </c>
      <c r="D46" s="23">
        <f>IF(Feuil1!$H$46&gt;=ACCOMPAGNEMENT!$K$3,2,Feuil1!$N$17)</f>
        <v>0</v>
      </c>
      <c r="E46" s="23">
        <f>IF(Feuil1!$H$46&gt;=ACCOMPAGNEMENT!$L$3,2,Feuil1!$O$17)</f>
        <v>0</v>
      </c>
      <c r="F46" s="23">
        <f>IF(Feuil1!$H$46&gt;=ACCOMPAGNEMENT!$M$3,2,Feuil1!$P$17)</f>
        <v>0</v>
      </c>
      <c r="G46" s="23">
        <f>IF(Feuil1!$H$46&gt;=ACCOMPAGNEMENT!$N$3,2,Feuil1!$Q$17)</f>
        <v>0</v>
      </c>
      <c r="H46" s="56">
        <v>0</v>
      </c>
      <c r="I46" s="23">
        <f>IF(Feuil1!$H$46&gt;=ACCOMPAGNEMENT!$H$3,3,Feuil1!$K$17)</f>
        <v>0</v>
      </c>
      <c r="J46" s="23">
        <f>IF(Feuil1!$H$46&gt;=ACCOMPAGNEMENT!$I$3,3,Feuil1!$L$17)</f>
        <v>0</v>
      </c>
      <c r="K46" s="23">
        <f>IF(Feuil1!$H$46&gt;=ACCOMPAGNEMENT!$J$3,3,Feuil1!$M$17)</f>
        <v>0</v>
      </c>
      <c r="L46" s="23">
        <f>IF(Feuil1!$H$46&gt;=ACCOMPAGNEMENT!$K$3,3,Feuil1!$N$17)</f>
        <v>0</v>
      </c>
      <c r="M46" s="23">
        <f>IF(Feuil1!$H$46&gt;=ACCOMPAGNEMENT!$L$3,3,Feuil1!$O$17)</f>
        <v>0</v>
      </c>
      <c r="N46" s="23">
        <f>IF(Feuil1!$H$46&gt;=ACCOMPAGNEMENT!$M$3,3,Feuil1!$P$17)</f>
        <v>0</v>
      </c>
      <c r="O46" s="23">
        <f>IF(Feuil1!$H$46&gt;=ACCOMPAGNEMENT!$N$3,3,Feuil1!$Q$17)</f>
        <v>0</v>
      </c>
      <c r="Q46" s="23">
        <f>IF(Feuil1!$H$46&gt;=ACCOMPAGNEMENT!$H$3,4,Feuil1!$K$17)</f>
        <v>0</v>
      </c>
      <c r="R46" s="23">
        <f>IF(Feuil1!$H$46&gt;=ACCOMPAGNEMENT!$I$3,4,Feuil1!$L$17)</f>
        <v>0</v>
      </c>
      <c r="S46" s="23">
        <f>IF(Feuil1!$H$46&gt;=ACCOMPAGNEMENT!$J$3,4,Feuil1!$M$17)</f>
        <v>0</v>
      </c>
      <c r="T46" s="23">
        <f>IF(Feuil1!$H$46&gt;=ACCOMPAGNEMENT!$K$3,4,Feuil1!$N$17)</f>
        <v>0</v>
      </c>
      <c r="U46" s="23">
        <f>IF(Feuil1!$H$46&gt;=ACCOMPAGNEMENT!$L$3,4,Feuil1!$O$17)</f>
        <v>0</v>
      </c>
      <c r="V46" s="23">
        <f>IF(Feuil1!$H$46&gt;=ACCOMPAGNEMENT!$M$3,4,Feuil1!$P$17)</f>
        <v>0</v>
      </c>
      <c r="W46" s="23">
        <f>IF(Feuil1!$H$46&gt;=ACCOMPAGNEMENT!$N$3,4,Feuil1!$Q$17)</f>
        <v>0</v>
      </c>
    </row>
    <row r="47" spans="1:23" x14ac:dyDescent="0.3">
      <c r="A47" s="23">
        <f>IF(Feuil1!$H$47&gt;=ACCOMPAGNEMENT!$H$3,2,Feuil1!$K$18)</f>
        <v>0</v>
      </c>
      <c r="B47" s="23">
        <f>IF(Feuil1!$H$47&gt;=ACCOMPAGNEMENT!$I$3,2,Feuil1!$L$18)</f>
        <v>0</v>
      </c>
      <c r="C47" s="23">
        <f>IF(Feuil1!$H$47&gt;=ACCOMPAGNEMENT!$J$3,2,Feuil1!$M$18)</f>
        <v>0</v>
      </c>
      <c r="D47" s="23">
        <f>IF(Feuil1!$H$47&gt;=ACCOMPAGNEMENT!$K$3,2,Feuil1!$N$18)</f>
        <v>0</v>
      </c>
      <c r="E47" s="23">
        <f>IF(Feuil1!$H$47&gt;=ACCOMPAGNEMENT!$L$3,2,Feuil1!$O$18)</f>
        <v>0</v>
      </c>
      <c r="F47" s="23">
        <f>IF(Feuil1!$H$47&gt;=ACCOMPAGNEMENT!$M$3,2,Feuil1!$P$18)</f>
        <v>0</v>
      </c>
      <c r="G47" s="23">
        <f>IF(Feuil1!$H$47&gt;=ACCOMPAGNEMENT!$N$3,2,Feuil1!$Q$18)</f>
        <v>0</v>
      </c>
      <c r="H47" s="56">
        <v>0</v>
      </c>
      <c r="I47" s="23">
        <f>IF(Feuil1!$H$47&gt;=ACCOMPAGNEMENT!$H$3,3,Feuil1!$K$18)</f>
        <v>0</v>
      </c>
      <c r="J47" s="23">
        <f>IF(Feuil1!$H$47&gt;=ACCOMPAGNEMENT!$I$3,3,Feuil1!$L$18)</f>
        <v>0</v>
      </c>
      <c r="K47" s="23">
        <f>IF(Feuil1!$H$47&gt;=ACCOMPAGNEMENT!$J$3,3,Feuil1!$M$18)</f>
        <v>0</v>
      </c>
      <c r="L47" s="23">
        <f>IF(Feuil1!$H$47&gt;=ACCOMPAGNEMENT!$K$3,3,Feuil1!$N$18)</f>
        <v>0</v>
      </c>
      <c r="M47" s="23">
        <f>IF(Feuil1!$H$47&gt;=ACCOMPAGNEMENT!$L$3,3,Feuil1!$O$18)</f>
        <v>0</v>
      </c>
      <c r="N47" s="23">
        <f>IF(Feuil1!$H$47&gt;=ACCOMPAGNEMENT!$M$3,3,Feuil1!$P$18)</f>
        <v>0</v>
      </c>
      <c r="O47" s="23">
        <f>IF(Feuil1!$H$47&gt;=ACCOMPAGNEMENT!$N$3,3,Feuil1!$Q$18)</f>
        <v>0</v>
      </c>
      <c r="Q47" s="23">
        <f>IF(Feuil1!$H$47&gt;=ACCOMPAGNEMENT!$H$3,4,Feuil1!$K$18)</f>
        <v>0</v>
      </c>
      <c r="R47" s="23">
        <f>IF(Feuil1!$H$47&gt;=ACCOMPAGNEMENT!$I$3,4,Feuil1!$L$18)</f>
        <v>0</v>
      </c>
      <c r="S47" s="23">
        <f>IF(Feuil1!$H$47&gt;=ACCOMPAGNEMENT!$J$3,4,Feuil1!$M$18)</f>
        <v>0</v>
      </c>
      <c r="T47" s="23">
        <f>IF(Feuil1!$H$47&gt;=ACCOMPAGNEMENT!$K$3,4,Feuil1!$N$18)</f>
        <v>0</v>
      </c>
      <c r="U47" s="23">
        <f>IF(Feuil1!$H$47&gt;=ACCOMPAGNEMENT!$L$3,4,Feuil1!$O$18)</f>
        <v>0</v>
      </c>
      <c r="V47" s="23">
        <f>IF(Feuil1!$H$47&gt;=ACCOMPAGNEMENT!$M$3,4,Feuil1!$P$18)</f>
        <v>0</v>
      </c>
      <c r="W47" s="23">
        <f>IF(Feuil1!$H$47&gt;=ACCOMPAGNEMENT!$N$3,4,Feuil1!$Q$18)</f>
        <v>0</v>
      </c>
    </row>
    <row r="48" spans="1:23" x14ac:dyDescent="0.3">
      <c r="A48" s="23">
        <f>IF(Feuil1!$H$48&gt;=ACCOMPAGNEMENT!$H$3,2,Feuil1!$K$19)</f>
        <v>0</v>
      </c>
      <c r="B48" s="23">
        <f>IF(Feuil1!$H$48&gt;=ACCOMPAGNEMENT!$I$3,2,Feuil1!$L$19)</f>
        <v>0</v>
      </c>
      <c r="C48" s="23">
        <f>IF(Feuil1!$H$48&gt;=ACCOMPAGNEMENT!$J$3,2,Feuil1!$M$19)</f>
        <v>0</v>
      </c>
      <c r="D48" s="23">
        <f>IF(Feuil1!$H$48&gt;=ACCOMPAGNEMENT!$K$3,2,Feuil1!$N$19)</f>
        <v>0</v>
      </c>
      <c r="E48" s="23">
        <f>IF(Feuil1!$H$48&gt;=ACCOMPAGNEMENT!$L$3,2,Feuil1!$O$19)</f>
        <v>0</v>
      </c>
      <c r="F48" s="23">
        <f>IF(Feuil1!$H$48&gt;=ACCOMPAGNEMENT!$M$3,2,Feuil1!$P$19)</f>
        <v>0</v>
      </c>
      <c r="G48" s="23">
        <f>IF(Feuil1!$H$48&gt;=ACCOMPAGNEMENT!$N$3,2,Feuil1!$Q$19)</f>
        <v>0</v>
      </c>
      <c r="H48" s="56">
        <v>0</v>
      </c>
      <c r="I48" s="23">
        <f>IF(Feuil1!$H$48&gt;=ACCOMPAGNEMENT!$H$3,3,Feuil1!$K$19)</f>
        <v>0</v>
      </c>
      <c r="J48" s="23">
        <f>IF(Feuil1!$H$48&gt;=ACCOMPAGNEMENT!$I$3,3,Feuil1!$L$19)</f>
        <v>0</v>
      </c>
      <c r="K48" s="23">
        <f>IF(Feuil1!$H$48&gt;=ACCOMPAGNEMENT!$J$3,3,Feuil1!$M$19)</f>
        <v>0</v>
      </c>
      <c r="L48" s="23">
        <f>IF(Feuil1!$H$48&gt;=ACCOMPAGNEMENT!$K$3,3,Feuil1!$N$19)</f>
        <v>0</v>
      </c>
      <c r="M48" s="23">
        <f>IF(Feuil1!$H$48&gt;=ACCOMPAGNEMENT!$L$3,3,Feuil1!$O$19)</f>
        <v>0</v>
      </c>
      <c r="N48" s="23">
        <f>IF(Feuil1!$H$48&gt;=ACCOMPAGNEMENT!$M$3,3,Feuil1!$P$19)</f>
        <v>0</v>
      </c>
      <c r="O48" s="23">
        <f>IF(Feuil1!$H$48&gt;=ACCOMPAGNEMENT!$N$3,3,Feuil1!$Q$19)</f>
        <v>0</v>
      </c>
      <c r="Q48" s="23">
        <f>IF(Feuil1!$H$48&gt;=ACCOMPAGNEMENT!$H$3,4,Feuil1!$K$19)</f>
        <v>0</v>
      </c>
      <c r="R48" s="23">
        <f>IF(Feuil1!$H$48&gt;=ACCOMPAGNEMENT!$I$3,4,Feuil1!$L$19)</f>
        <v>0</v>
      </c>
      <c r="S48" s="23">
        <f>IF(Feuil1!$H$48&gt;=ACCOMPAGNEMENT!$J$3,4,Feuil1!$M$19)</f>
        <v>0</v>
      </c>
      <c r="T48" s="23">
        <f>IF(Feuil1!$H$48&gt;=ACCOMPAGNEMENT!$K$3,4,Feuil1!$N$19)</f>
        <v>0</v>
      </c>
      <c r="U48" s="23">
        <f>IF(Feuil1!$H$48&gt;=ACCOMPAGNEMENT!$L$3,4,Feuil1!$O$19)</f>
        <v>0</v>
      </c>
      <c r="V48" s="23">
        <f>IF(Feuil1!$H$48&gt;=ACCOMPAGNEMENT!$M$3,4,Feuil1!$P$19)</f>
        <v>0</v>
      </c>
      <c r="W48" s="23">
        <f>IF(Feuil1!$H$48&gt;=ACCOMPAGNEMENT!$N$3,4,Feuil1!$Q$19)</f>
        <v>0</v>
      </c>
    </row>
    <row r="49" spans="1:23" x14ac:dyDescent="0.3">
      <c r="A49" s="23">
        <f>IF(Feuil1!$H$49&gt;=ACCOMPAGNEMENT!$H$3,2,Feuil1!$K$20)</f>
        <v>0</v>
      </c>
      <c r="B49" s="23">
        <f>IF(Feuil1!$H$49&gt;=ACCOMPAGNEMENT!$I$3,2,Feuil1!$L$20)</f>
        <v>0</v>
      </c>
      <c r="C49" s="23">
        <f>IF(Feuil1!$H$49&gt;=ACCOMPAGNEMENT!$J$3,2,Feuil1!$M$20)</f>
        <v>0</v>
      </c>
      <c r="D49" s="23">
        <f>IF(Feuil1!$H$49&gt;=ACCOMPAGNEMENT!$K$3,2,Feuil1!$N$20)</f>
        <v>0</v>
      </c>
      <c r="E49" s="23">
        <f>IF(Feuil1!$H$49&gt;=ACCOMPAGNEMENT!$L$3,2,Feuil1!$O$20)</f>
        <v>0</v>
      </c>
      <c r="F49" s="23">
        <f>IF(Feuil1!$H$49&gt;=ACCOMPAGNEMENT!$M$3,2,Feuil1!$P$20)</f>
        <v>0</v>
      </c>
      <c r="G49" s="23">
        <f>IF(Feuil1!$H$49&gt;=ACCOMPAGNEMENT!$N$3,2,Feuil1!$Q$20)</f>
        <v>0</v>
      </c>
      <c r="H49" s="56">
        <v>0</v>
      </c>
      <c r="I49" s="23">
        <f>IF(Feuil1!$H$49&gt;=ACCOMPAGNEMENT!$H$3,3,Feuil1!$K$20)</f>
        <v>0</v>
      </c>
      <c r="J49" s="23">
        <f>IF(Feuil1!$H$49&gt;=ACCOMPAGNEMENT!$I$3,3,Feuil1!$L$20)</f>
        <v>0</v>
      </c>
      <c r="K49" s="23">
        <f>IF(Feuil1!$H$49&gt;=ACCOMPAGNEMENT!$J$3,3,Feuil1!$M$20)</f>
        <v>0</v>
      </c>
      <c r="L49" s="23">
        <f>IF(Feuil1!$H$49&gt;=ACCOMPAGNEMENT!$K$3,3,Feuil1!$N$20)</f>
        <v>0</v>
      </c>
      <c r="M49" s="23">
        <f>IF(Feuil1!$H$49&gt;=ACCOMPAGNEMENT!$L$3,3,Feuil1!$O$20)</f>
        <v>0</v>
      </c>
      <c r="N49" s="23">
        <f>IF(Feuil1!$H$49&gt;=ACCOMPAGNEMENT!$M$3,3,Feuil1!$P$20)</f>
        <v>0</v>
      </c>
      <c r="O49" s="23">
        <f>IF(Feuil1!$H$49&gt;=ACCOMPAGNEMENT!$N$3,3,Feuil1!$Q$20)</f>
        <v>0</v>
      </c>
      <c r="Q49" s="23">
        <f>IF(Feuil1!$H$49&gt;=ACCOMPAGNEMENT!$H$3,4,Feuil1!$K$20)</f>
        <v>0</v>
      </c>
      <c r="R49" s="23">
        <f>IF(Feuil1!$H$49&gt;=ACCOMPAGNEMENT!$I$3,4,Feuil1!$L$20)</f>
        <v>0</v>
      </c>
      <c r="S49" s="23">
        <f>IF(Feuil1!$H$49&gt;=ACCOMPAGNEMENT!$J$3,4,Feuil1!$M$20)</f>
        <v>0</v>
      </c>
      <c r="T49" s="23">
        <f>IF(Feuil1!$H$49&gt;=ACCOMPAGNEMENT!$K$3,4,Feuil1!$N$20)</f>
        <v>0</v>
      </c>
      <c r="U49" s="23">
        <f>IF(Feuil1!$H$49&gt;=ACCOMPAGNEMENT!$L$3,4,Feuil1!$O$20)</f>
        <v>0</v>
      </c>
      <c r="V49" s="23">
        <f>IF(Feuil1!$H$49&gt;=ACCOMPAGNEMENT!$M$3,4,Feuil1!$P$20)</f>
        <v>0</v>
      </c>
      <c r="W49" s="23">
        <f>IF(Feuil1!$H$49&gt;=ACCOMPAGNEMENT!$N$3,4,Feuil1!$Q$20)</f>
        <v>0</v>
      </c>
    </row>
    <row r="50" spans="1:23" x14ac:dyDescent="0.3">
      <c r="A50" s="23">
        <f>IF(Feuil1!$H$50&gt;=ACCOMPAGNEMENT!$H$3,2,Feuil1!$K$21)</f>
        <v>0</v>
      </c>
      <c r="B50" s="23">
        <f>IF(Feuil1!$H$50&gt;=ACCOMPAGNEMENT!$I$3,2,Feuil1!$L$21)</f>
        <v>0</v>
      </c>
      <c r="C50" s="23">
        <f>IF(Feuil1!$H$50&gt;=ACCOMPAGNEMENT!$J$3,2,Feuil1!$M$21)</f>
        <v>0</v>
      </c>
      <c r="D50" s="23">
        <f>IF(Feuil1!$H$50&gt;=ACCOMPAGNEMENT!$K$3,2,Feuil1!$N$21)</f>
        <v>0</v>
      </c>
      <c r="E50" s="23">
        <f>IF(Feuil1!$H$50&gt;=ACCOMPAGNEMENT!$L$3,2,Feuil1!$O$21)</f>
        <v>0</v>
      </c>
      <c r="F50" s="23">
        <f>IF(Feuil1!$H$50&gt;=ACCOMPAGNEMENT!$M$3,2,Feuil1!$P$21)</f>
        <v>0</v>
      </c>
      <c r="G50" s="23">
        <f>IF(Feuil1!$H$50&gt;=ACCOMPAGNEMENT!$N$3,2,Feuil1!$Q$21)</f>
        <v>0</v>
      </c>
      <c r="H50" s="56">
        <v>0</v>
      </c>
      <c r="I50" s="23">
        <f>IF(Feuil1!$H$50&gt;=ACCOMPAGNEMENT!$H$3,3,Feuil1!$K$21)</f>
        <v>0</v>
      </c>
      <c r="J50" s="23">
        <f>IF(Feuil1!$H$50&gt;=ACCOMPAGNEMENT!$I$3,3,Feuil1!$L$21)</f>
        <v>0</v>
      </c>
      <c r="K50" s="23">
        <f>IF(Feuil1!$H$50&gt;=ACCOMPAGNEMENT!$J$3,3,Feuil1!$M$21)</f>
        <v>0</v>
      </c>
      <c r="L50" s="23">
        <f>IF(Feuil1!$H$50&gt;=ACCOMPAGNEMENT!$K$3,3,Feuil1!$N$21)</f>
        <v>0</v>
      </c>
      <c r="M50" s="23">
        <f>IF(Feuil1!$H$50&gt;=ACCOMPAGNEMENT!$L$3,3,Feuil1!$O$21)</f>
        <v>0</v>
      </c>
      <c r="N50" s="23">
        <f>IF(Feuil1!$H$50&gt;=ACCOMPAGNEMENT!$M$3,3,Feuil1!$P$21)</f>
        <v>0</v>
      </c>
      <c r="O50" s="23">
        <f>IF(Feuil1!$H$50&gt;=ACCOMPAGNEMENT!$N$3,3,Feuil1!$Q$21)</f>
        <v>0</v>
      </c>
      <c r="Q50" s="23">
        <f>IF(Feuil1!$H$50&gt;=ACCOMPAGNEMENT!$H$3,4,Feuil1!$K$21)</f>
        <v>0</v>
      </c>
      <c r="R50" s="23">
        <f>IF(Feuil1!$H$50&gt;=ACCOMPAGNEMENT!$I$3,4,Feuil1!$L$21)</f>
        <v>0</v>
      </c>
      <c r="S50" s="23">
        <f>IF(Feuil1!$H$50&gt;=ACCOMPAGNEMENT!$J$3,4,Feuil1!$M$21)</f>
        <v>0</v>
      </c>
      <c r="T50" s="23">
        <f>IF(Feuil1!$H$50&gt;=ACCOMPAGNEMENT!$K$3,4,Feuil1!$N$21)</f>
        <v>0</v>
      </c>
      <c r="U50" s="23">
        <f>IF(Feuil1!$H$50&gt;=ACCOMPAGNEMENT!$L$3,4,Feuil1!$O$21)</f>
        <v>0</v>
      </c>
      <c r="V50" s="23">
        <f>IF(Feuil1!$H$50&gt;=ACCOMPAGNEMENT!$M$3,4,Feuil1!$P$21)</f>
        <v>0</v>
      </c>
      <c r="W50" s="23">
        <f>IF(Feuil1!$H$50&gt;=ACCOMPAGNEMENT!$N$3,4,Feuil1!$Q$21)</f>
        <v>0</v>
      </c>
    </row>
    <row r="51" spans="1:23" x14ac:dyDescent="0.3">
      <c r="A51" s="23">
        <f>IF(Feuil1!$H$51&gt;=ACCOMPAGNEMENT!$H$3,2,Feuil1!$K$22)</f>
        <v>0</v>
      </c>
      <c r="B51" s="23">
        <f>IF(Feuil1!$H$51&gt;=ACCOMPAGNEMENT!$I$3,2,Feuil1!$L$22)</f>
        <v>0</v>
      </c>
      <c r="C51" s="23">
        <f>IF(Feuil1!$H$51&gt;=ACCOMPAGNEMENT!$J$3,2,Feuil1!$M$22)</f>
        <v>0</v>
      </c>
      <c r="D51" s="23">
        <f>IF(Feuil1!$H$51&gt;=ACCOMPAGNEMENT!$K$3,2,Feuil1!$N$22)</f>
        <v>0</v>
      </c>
      <c r="E51" s="23">
        <f>IF(Feuil1!$H$51&gt;=ACCOMPAGNEMENT!$L$3,2,Feuil1!$O$22)</f>
        <v>0</v>
      </c>
      <c r="F51" s="23">
        <f>IF(Feuil1!$H$51&gt;=ACCOMPAGNEMENT!$M$3,2,Feuil1!$P$22)</f>
        <v>0</v>
      </c>
      <c r="G51" s="23">
        <f>IF(Feuil1!$H$51&gt;=ACCOMPAGNEMENT!$N$3,2,Feuil1!$Q$22)</f>
        <v>0</v>
      </c>
      <c r="H51" s="56">
        <v>0</v>
      </c>
      <c r="I51" s="23">
        <f>IF(Feuil1!$H$51&gt;=ACCOMPAGNEMENT!$H$3,3,Feuil1!$K$22)</f>
        <v>0</v>
      </c>
      <c r="J51" s="23">
        <f>IF(Feuil1!$H$51&gt;=ACCOMPAGNEMENT!$I$3,3,Feuil1!$L$22)</f>
        <v>0</v>
      </c>
      <c r="K51" s="23">
        <f>IF(Feuil1!$H$51&gt;=ACCOMPAGNEMENT!$J$3,3,Feuil1!$M$22)</f>
        <v>0</v>
      </c>
      <c r="L51" s="23">
        <f>IF(Feuil1!$H$51&gt;=ACCOMPAGNEMENT!$K$3,3,Feuil1!$N$22)</f>
        <v>0</v>
      </c>
      <c r="M51" s="23">
        <f>IF(Feuil1!$H$51&gt;=ACCOMPAGNEMENT!$L$3,3,Feuil1!$O$22)</f>
        <v>0</v>
      </c>
      <c r="N51" s="23">
        <f>IF(Feuil1!$H$51&gt;=ACCOMPAGNEMENT!$M$3,3,Feuil1!$P$22)</f>
        <v>0</v>
      </c>
      <c r="O51" s="23">
        <f>IF(Feuil1!$H$51&gt;=ACCOMPAGNEMENT!$N$3,3,Feuil1!$Q$22)</f>
        <v>0</v>
      </c>
      <c r="Q51" s="23">
        <f>IF(Feuil1!$H$51&gt;=ACCOMPAGNEMENT!$H$3,4,Feuil1!$K$22)</f>
        <v>0</v>
      </c>
      <c r="R51" s="23">
        <f>IF(Feuil1!$H$51&gt;=ACCOMPAGNEMENT!$I$3,4,Feuil1!$L$22)</f>
        <v>0</v>
      </c>
      <c r="S51" s="23">
        <f>IF(Feuil1!$H$51&gt;=ACCOMPAGNEMENT!$J$3,4,Feuil1!$M$22)</f>
        <v>0</v>
      </c>
      <c r="T51" s="23">
        <f>IF(Feuil1!$H$51&gt;=ACCOMPAGNEMENT!$K$3,4,Feuil1!$N$22)</f>
        <v>0</v>
      </c>
      <c r="U51" s="23">
        <f>IF(Feuil1!$H$51&gt;=ACCOMPAGNEMENT!$L$3,4,Feuil1!$O$22)</f>
        <v>0</v>
      </c>
      <c r="V51" s="23">
        <f>IF(Feuil1!$H$51&gt;=ACCOMPAGNEMENT!$M$3,4,Feuil1!$P$22)</f>
        <v>0</v>
      </c>
      <c r="W51" s="23">
        <f>IF(Feuil1!$H$51&gt;=ACCOMPAGNEMENT!$N$3,4,Feuil1!$Q$22)</f>
        <v>0</v>
      </c>
    </row>
    <row r="52" spans="1:23" x14ac:dyDescent="0.3">
      <c r="A52" s="23">
        <f>IF(Feuil1!$H$52&gt;=ACCOMPAGNEMENT!$H$3,2,Feuil1!$K$23)</f>
        <v>0</v>
      </c>
      <c r="B52" s="23">
        <f>IF(Feuil1!$H$52&gt;=ACCOMPAGNEMENT!$I$3,2,Feuil1!$L$23)</f>
        <v>0</v>
      </c>
      <c r="C52" s="23">
        <f>IF(Feuil1!$H$52&gt;=ACCOMPAGNEMENT!$J$3,2,Feuil1!$M$23)</f>
        <v>0</v>
      </c>
      <c r="D52" s="23">
        <f>IF(Feuil1!$H$52&gt;=ACCOMPAGNEMENT!$K$3,2,Feuil1!$N$23)</f>
        <v>0</v>
      </c>
      <c r="E52" s="23">
        <f>IF(Feuil1!$H$52&gt;=ACCOMPAGNEMENT!$L$3,2,Feuil1!$O$23)</f>
        <v>0</v>
      </c>
      <c r="F52" s="23">
        <f>IF(Feuil1!$H$52&gt;=ACCOMPAGNEMENT!$M$3,2,Feuil1!$P$23)</f>
        <v>0</v>
      </c>
      <c r="G52" s="23">
        <f>IF(Feuil1!$H$52&gt;=ACCOMPAGNEMENT!$N$3,2,Feuil1!$Q$23)</f>
        <v>0</v>
      </c>
      <c r="H52" s="56">
        <v>0</v>
      </c>
      <c r="I52" s="23">
        <f>IF(Feuil1!$H$52&gt;=ACCOMPAGNEMENT!$H$3,3,Feuil1!$K$23)</f>
        <v>0</v>
      </c>
      <c r="J52" s="23">
        <f>IF(Feuil1!$H$52&gt;=ACCOMPAGNEMENT!$I$3,3,Feuil1!$L$23)</f>
        <v>0</v>
      </c>
      <c r="K52" s="23">
        <f>IF(Feuil1!$H$52&gt;=ACCOMPAGNEMENT!$J$3,3,Feuil1!$M$23)</f>
        <v>0</v>
      </c>
      <c r="L52" s="23">
        <f>IF(Feuil1!$H$52&gt;=ACCOMPAGNEMENT!$K$3,3,Feuil1!$N$23)</f>
        <v>0</v>
      </c>
      <c r="M52" s="23">
        <f>IF(Feuil1!$H$52&gt;=ACCOMPAGNEMENT!$L$3,3,Feuil1!$O$23)</f>
        <v>0</v>
      </c>
      <c r="N52" s="23">
        <f>IF(Feuil1!$H$52&gt;=ACCOMPAGNEMENT!$M$3,3,Feuil1!$P$23)</f>
        <v>0</v>
      </c>
      <c r="O52" s="23">
        <f>IF(Feuil1!$H$52&gt;=ACCOMPAGNEMENT!$N$3,3,Feuil1!$Q$23)</f>
        <v>0</v>
      </c>
      <c r="Q52" s="23">
        <f>IF(Feuil1!$H$52&gt;=ACCOMPAGNEMENT!$H$3,4,Feuil1!$K$23)</f>
        <v>0</v>
      </c>
      <c r="R52" s="23">
        <f>IF(Feuil1!$H$52&gt;=ACCOMPAGNEMENT!$I$3,4,Feuil1!$L$23)</f>
        <v>0</v>
      </c>
      <c r="S52" s="23">
        <f>IF(Feuil1!$H$52&gt;=ACCOMPAGNEMENT!$J$3,4,Feuil1!$M$23)</f>
        <v>0</v>
      </c>
      <c r="T52" s="23">
        <f>IF(Feuil1!$H$52&gt;=ACCOMPAGNEMENT!$K$3,4,Feuil1!$N$23)</f>
        <v>0</v>
      </c>
      <c r="U52" s="23">
        <f>IF(Feuil1!$H$52&gt;=ACCOMPAGNEMENT!$L$3,4,Feuil1!$O$23)</f>
        <v>0</v>
      </c>
      <c r="V52" s="23">
        <f>IF(Feuil1!$H$52&gt;=ACCOMPAGNEMENT!$M$3,4,Feuil1!$P$23)</f>
        <v>0</v>
      </c>
      <c r="W52" s="23">
        <f>IF(Feuil1!$H$52&gt;=ACCOMPAGNEMENT!$N$3,4,Feuil1!$Q$23)</f>
        <v>0</v>
      </c>
    </row>
    <row r="53" spans="1:23" x14ac:dyDescent="0.3">
      <c r="A53" s="23">
        <f>IF(Feuil1!$H$53&gt;=ACCOMPAGNEMENT!$H$3,2,Feuil1!$K$24)</f>
        <v>0</v>
      </c>
      <c r="B53" s="23">
        <f>IF(Feuil1!$H$53&gt;=ACCOMPAGNEMENT!$I$3,2,Feuil1!$L$24)</f>
        <v>0</v>
      </c>
      <c r="C53" s="23">
        <f>IF(Feuil1!$H$53&gt;=ACCOMPAGNEMENT!$J$3,2,Feuil1!$M$24)</f>
        <v>0</v>
      </c>
      <c r="D53" s="23">
        <f>IF(Feuil1!$H$53&gt;=ACCOMPAGNEMENT!$K$3,2,Feuil1!$N$24)</f>
        <v>0</v>
      </c>
      <c r="E53" s="23">
        <f>IF(Feuil1!$H$53&gt;=ACCOMPAGNEMENT!$L$3,2,Feuil1!$O$24)</f>
        <v>0</v>
      </c>
      <c r="F53" s="23">
        <f>IF(Feuil1!$H$53&gt;=ACCOMPAGNEMENT!$M$3,2,Feuil1!$P$24)</f>
        <v>0</v>
      </c>
      <c r="G53" s="23">
        <f>IF(Feuil1!$H$53&gt;=ACCOMPAGNEMENT!$N$3,2,Feuil1!$Q$24)</f>
        <v>0</v>
      </c>
      <c r="H53" s="56">
        <v>0</v>
      </c>
      <c r="I53" s="23">
        <f>IF(Feuil1!$H$53&gt;=ACCOMPAGNEMENT!$H$3,3,Feuil1!$K$24)</f>
        <v>0</v>
      </c>
      <c r="J53" s="23">
        <f>IF(Feuil1!$H$53&gt;=ACCOMPAGNEMENT!$I$3,3,Feuil1!$L$24)</f>
        <v>0</v>
      </c>
      <c r="K53" s="23">
        <f>IF(Feuil1!$H$53&gt;=ACCOMPAGNEMENT!$J$3,3,Feuil1!$M$24)</f>
        <v>0</v>
      </c>
      <c r="L53" s="23">
        <f>IF(Feuil1!$H$53&gt;=ACCOMPAGNEMENT!$K$3,3,Feuil1!$N$24)</f>
        <v>0</v>
      </c>
      <c r="M53" s="23">
        <f>IF(Feuil1!$H$53&gt;=ACCOMPAGNEMENT!$L$3,3,Feuil1!$O$24)</f>
        <v>0</v>
      </c>
      <c r="N53" s="23">
        <f>IF(Feuil1!$H$53&gt;=ACCOMPAGNEMENT!$M$3,3,Feuil1!$P$24)</f>
        <v>0</v>
      </c>
      <c r="O53" s="23">
        <f>IF(Feuil1!$H$53&gt;=ACCOMPAGNEMENT!$N$3,3,Feuil1!$Q$24)</f>
        <v>0</v>
      </c>
      <c r="Q53" s="23">
        <f>IF(Feuil1!$H$53&gt;=ACCOMPAGNEMENT!$H$3,4,Feuil1!$K$24)</f>
        <v>0</v>
      </c>
      <c r="R53" s="23">
        <f>IF(Feuil1!$H$53&gt;=ACCOMPAGNEMENT!$I$3,4,Feuil1!$L$24)</f>
        <v>0</v>
      </c>
      <c r="S53" s="23">
        <f>IF(Feuil1!$H$53&gt;=ACCOMPAGNEMENT!$J$3,4,Feuil1!$M$24)</f>
        <v>0</v>
      </c>
      <c r="T53" s="23">
        <f>IF(Feuil1!$H$53&gt;=ACCOMPAGNEMENT!$K$3,4,Feuil1!$N$24)</f>
        <v>0</v>
      </c>
      <c r="U53" s="23">
        <f>IF(Feuil1!$H$53&gt;=ACCOMPAGNEMENT!$L$3,4,Feuil1!$O$24)</f>
        <v>0</v>
      </c>
      <c r="V53" s="23">
        <f>IF(Feuil1!$H$53&gt;=ACCOMPAGNEMENT!$M$3,4,Feuil1!$P$24)</f>
        <v>0</v>
      </c>
      <c r="W53" s="23">
        <f>IF(Feuil1!$H$53&gt;=ACCOMPAGNEMENT!$N$3,4,Feuil1!$Q$24)</f>
        <v>0</v>
      </c>
    </row>
    <row r="54" spans="1:23" x14ac:dyDescent="0.3">
      <c r="A54" s="23">
        <f>IF(Feuil1!$H$54&gt;=ACCOMPAGNEMENT!$H$3,2,Feuil1!$K$25)</f>
        <v>0</v>
      </c>
      <c r="B54" s="23">
        <f>IF(Feuil1!$H$54&gt;=ACCOMPAGNEMENT!$I$3,2,Feuil1!$L$25)</f>
        <v>0</v>
      </c>
      <c r="C54" s="23">
        <f>IF(Feuil1!$H$54&gt;=ACCOMPAGNEMENT!$J$3,2,Feuil1!$M$25)</f>
        <v>0</v>
      </c>
      <c r="D54" s="23">
        <f>IF(Feuil1!$H$54&gt;=ACCOMPAGNEMENT!$K$3,2,Feuil1!$N$25)</f>
        <v>0</v>
      </c>
      <c r="E54" s="23">
        <f>IF(Feuil1!$H$54&gt;=ACCOMPAGNEMENT!$L$3,2,Feuil1!$O$25)</f>
        <v>0</v>
      </c>
      <c r="F54" s="23">
        <f>IF(Feuil1!$H$54&gt;=ACCOMPAGNEMENT!$M$3,2,Feuil1!$P$25)</f>
        <v>0</v>
      </c>
      <c r="G54" s="23">
        <f>IF(Feuil1!$H$54&gt;=ACCOMPAGNEMENT!$N$3,2,Feuil1!$Q$25)</f>
        <v>0</v>
      </c>
      <c r="H54" s="56">
        <v>0</v>
      </c>
      <c r="I54" s="23">
        <f>IF(Feuil1!$H$54&gt;=ACCOMPAGNEMENT!$H$3,3,Feuil1!$K$25)</f>
        <v>0</v>
      </c>
      <c r="J54" s="23">
        <f>IF(Feuil1!$H$54&gt;=ACCOMPAGNEMENT!$I$3,3,Feuil1!$L$25)</f>
        <v>0</v>
      </c>
      <c r="K54" s="23">
        <f>IF(Feuil1!$H$54&gt;=ACCOMPAGNEMENT!$J$3,3,Feuil1!$M$25)</f>
        <v>0</v>
      </c>
      <c r="L54" s="23">
        <f>IF(Feuil1!$H$54&gt;=ACCOMPAGNEMENT!$K$3,3,Feuil1!$N$25)</f>
        <v>0</v>
      </c>
      <c r="M54" s="23">
        <f>IF(Feuil1!$H$54&gt;=ACCOMPAGNEMENT!$L$3,3,Feuil1!$O$25)</f>
        <v>0</v>
      </c>
      <c r="N54" s="23">
        <f>IF(Feuil1!$H$54&gt;=ACCOMPAGNEMENT!$M$3,3,Feuil1!$P$25)</f>
        <v>0</v>
      </c>
      <c r="O54" s="23">
        <f>IF(Feuil1!$H$54&gt;=ACCOMPAGNEMENT!$N$3,3,Feuil1!$Q$25)</f>
        <v>0</v>
      </c>
      <c r="Q54" s="23">
        <f>IF(Feuil1!$H$54&gt;=ACCOMPAGNEMENT!$H$3,4,Feuil1!$K$25)</f>
        <v>0</v>
      </c>
      <c r="R54" s="23">
        <f>IF(Feuil1!$H$54&gt;=ACCOMPAGNEMENT!$I$3,4,Feuil1!$L$25)</f>
        <v>0</v>
      </c>
      <c r="S54" s="23">
        <f>IF(Feuil1!$H$54&gt;=ACCOMPAGNEMENT!$J$3,4,Feuil1!$M$25)</f>
        <v>0</v>
      </c>
      <c r="T54" s="23">
        <f>IF(Feuil1!$H$54&gt;=ACCOMPAGNEMENT!$K$3,4,Feuil1!$N$25)</f>
        <v>0</v>
      </c>
      <c r="U54" s="23">
        <f>IF(Feuil1!$H$54&gt;=ACCOMPAGNEMENT!$L$3,4,Feuil1!$O$25)</f>
        <v>0</v>
      </c>
      <c r="V54" s="23">
        <f>IF(Feuil1!$H$54&gt;=ACCOMPAGNEMENT!$M$3,4,Feuil1!$P$25)</f>
        <v>0</v>
      </c>
      <c r="W54" s="23">
        <f>IF(Feuil1!$H$54&gt;=ACCOMPAGNEMENT!$N$3,4,Feuil1!$Q$25)</f>
        <v>0</v>
      </c>
    </row>
    <row r="55" spans="1:23" x14ac:dyDescent="0.3">
      <c r="A55" s="23">
        <f>IF(Feuil1!$H$55&gt;=ACCOMPAGNEMENT!$H$3,2,Feuil1!$K$26)</f>
        <v>0</v>
      </c>
      <c r="B55" s="23">
        <f>IF(Feuil1!$H$55&gt;=ACCOMPAGNEMENT!$I$3,2,Feuil1!$L$26)</f>
        <v>0</v>
      </c>
      <c r="C55" s="23">
        <f>IF(Feuil1!$H$55&gt;=ACCOMPAGNEMENT!$J$3,2,Feuil1!$M$26)</f>
        <v>0</v>
      </c>
      <c r="D55" s="23">
        <f>IF(Feuil1!$H$55&gt;=ACCOMPAGNEMENT!$K$3,2,Feuil1!$N$26)</f>
        <v>0</v>
      </c>
      <c r="E55" s="23">
        <f>IF(Feuil1!$H$55&gt;=ACCOMPAGNEMENT!$L$3,2,Feuil1!$O$26)</f>
        <v>0</v>
      </c>
      <c r="F55" s="23">
        <f>IF(Feuil1!$H$55&gt;=ACCOMPAGNEMENT!$M$3,2,Feuil1!$P$26)</f>
        <v>0</v>
      </c>
      <c r="G55" s="23">
        <f>IF(Feuil1!$H$55&gt;=ACCOMPAGNEMENT!$N$3,2,Feuil1!$Q$26)</f>
        <v>0</v>
      </c>
      <c r="H55" s="56">
        <v>0</v>
      </c>
      <c r="I55" s="23">
        <f>IF(Feuil1!$H$55&gt;=ACCOMPAGNEMENT!$H$3,3,Feuil1!$K$26)</f>
        <v>0</v>
      </c>
      <c r="J55" s="23">
        <f>IF(Feuil1!$H$55&gt;=ACCOMPAGNEMENT!$I$3,3,Feuil1!$L$26)</f>
        <v>0</v>
      </c>
      <c r="K55" s="23">
        <f>IF(Feuil1!$H$55&gt;=ACCOMPAGNEMENT!$J$3,3,Feuil1!$M$26)</f>
        <v>0</v>
      </c>
      <c r="L55" s="23">
        <f>IF(Feuil1!$H$55&gt;=ACCOMPAGNEMENT!$K$3,3,Feuil1!$N$26)</f>
        <v>0</v>
      </c>
      <c r="M55" s="23">
        <f>IF(Feuil1!$H$55&gt;=ACCOMPAGNEMENT!$L$3,3,Feuil1!$O$26)</f>
        <v>0</v>
      </c>
      <c r="N55" s="23">
        <f>IF(Feuil1!$H$55&gt;=ACCOMPAGNEMENT!$M$3,3,Feuil1!$P$26)</f>
        <v>0</v>
      </c>
      <c r="O55" s="23">
        <f>IF(Feuil1!$H$55&gt;=ACCOMPAGNEMENT!$N$3,3,Feuil1!$Q$26)</f>
        <v>0</v>
      </c>
      <c r="Q55" s="23">
        <f>IF(Feuil1!$H$55&gt;=ACCOMPAGNEMENT!$H$3,4,Feuil1!$K$26)</f>
        <v>0</v>
      </c>
      <c r="R55" s="23">
        <f>IF(Feuil1!$H$55&gt;=ACCOMPAGNEMENT!$I$3,4,Feuil1!$L$26)</f>
        <v>0</v>
      </c>
      <c r="S55" s="23">
        <f>IF(Feuil1!$H$55&gt;=ACCOMPAGNEMENT!$J$3,4,Feuil1!$M$26)</f>
        <v>0</v>
      </c>
      <c r="T55" s="23">
        <f>IF(Feuil1!$H$55&gt;=ACCOMPAGNEMENT!$K$3,4,Feuil1!$N$26)</f>
        <v>0</v>
      </c>
      <c r="U55" s="23">
        <f>IF(Feuil1!$H$55&gt;=ACCOMPAGNEMENT!$L$3,4,Feuil1!$O$26)</f>
        <v>0</v>
      </c>
      <c r="V55" s="23">
        <f>IF(Feuil1!$H$55&gt;=ACCOMPAGNEMENT!$M$3,4,Feuil1!$P$26)</f>
        <v>0</v>
      </c>
      <c r="W55" s="23">
        <f>IF(Feuil1!$H$55&gt;=ACCOMPAGNEMENT!$N$3,4,Feuil1!$Q$26)</f>
        <v>0</v>
      </c>
    </row>
    <row r="56" spans="1:23" x14ac:dyDescent="0.3">
      <c r="A56" s="23">
        <f>IF(Feuil1!$H$56&gt;=ACCOMPAGNEMENT!$H$3,2,Feuil1!$K$27)</f>
        <v>0</v>
      </c>
      <c r="B56" s="23">
        <f>IF(Feuil1!$H$56&gt;=ACCOMPAGNEMENT!$I$3,2,Feuil1!$L$27)</f>
        <v>0</v>
      </c>
      <c r="C56" s="23">
        <f>IF(Feuil1!$H$56&gt;=ACCOMPAGNEMENT!$J$3,2,Feuil1!$M$27)</f>
        <v>0</v>
      </c>
      <c r="D56" s="23">
        <f>IF(Feuil1!$H$56&gt;=ACCOMPAGNEMENT!$K$3,2,Feuil1!$N$27)</f>
        <v>0</v>
      </c>
      <c r="E56" s="23">
        <f>IF(Feuil1!$H$56&gt;=ACCOMPAGNEMENT!$L$3,2,Feuil1!$O$27)</f>
        <v>0</v>
      </c>
      <c r="F56" s="23">
        <f>IF(Feuil1!$H$56&gt;=ACCOMPAGNEMENT!$M$3,2,Feuil1!$P$27)</f>
        <v>0</v>
      </c>
      <c r="G56" s="23">
        <f>IF(Feuil1!$H$56&gt;=ACCOMPAGNEMENT!$N$3,2,Feuil1!$Q$27)</f>
        <v>0</v>
      </c>
      <c r="H56" s="56">
        <v>0</v>
      </c>
      <c r="I56" s="23">
        <f>IF(Feuil1!$H$56&gt;=ACCOMPAGNEMENT!$H$3,3,Feuil1!$K$27)</f>
        <v>0</v>
      </c>
      <c r="J56" s="23">
        <f>IF(Feuil1!$H$56&gt;=ACCOMPAGNEMENT!$I$3,3,Feuil1!$L$27)</f>
        <v>0</v>
      </c>
      <c r="K56" s="23">
        <f>IF(Feuil1!$H$56&gt;=ACCOMPAGNEMENT!$J$3,3,Feuil1!$M$27)</f>
        <v>0</v>
      </c>
      <c r="L56" s="23">
        <f>IF(Feuil1!$H$56&gt;=ACCOMPAGNEMENT!$K$3,3,Feuil1!$N$27)</f>
        <v>0</v>
      </c>
      <c r="M56" s="23">
        <f>IF(Feuil1!$H$56&gt;=ACCOMPAGNEMENT!$L$3,3,Feuil1!$O$27)</f>
        <v>0</v>
      </c>
      <c r="N56" s="23">
        <f>IF(Feuil1!$H$56&gt;=ACCOMPAGNEMENT!$M$3,3,Feuil1!$P$27)</f>
        <v>0</v>
      </c>
      <c r="O56" s="23">
        <f>IF(Feuil1!$H$56&gt;=ACCOMPAGNEMENT!$N$3,3,Feuil1!$Q$27)</f>
        <v>0</v>
      </c>
      <c r="Q56" s="23">
        <f>IF(Feuil1!$H$56&gt;=ACCOMPAGNEMENT!$H$3,4,Feuil1!$K$27)</f>
        <v>0</v>
      </c>
      <c r="R56" s="23">
        <f>IF(Feuil1!$H$56&gt;=ACCOMPAGNEMENT!$I$3,4,Feuil1!$L$27)</f>
        <v>0</v>
      </c>
      <c r="S56" s="23">
        <f>IF(Feuil1!$H$56&gt;=ACCOMPAGNEMENT!$J$3,4,Feuil1!$M$27)</f>
        <v>0</v>
      </c>
      <c r="T56" s="23">
        <f>IF(Feuil1!$H$56&gt;=ACCOMPAGNEMENT!$K$3,4,Feuil1!$N$27)</f>
        <v>0</v>
      </c>
      <c r="U56" s="23">
        <f>IF(Feuil1!$H$56&gt;=ACCOMPAGNEMENT!$L$3,4,Feuil1!$O$27)</f>
        <v>0</v>
      </c>
      <c r="V56" s="23">
        <f>IF(Feuil1!$H$56&gt;=ACCOMPAGNEMENT!$M$3,4,Feuil1!$P$27)</f>
        <v>0</v>
      </c>
      <c r="W56" s="23">
        <f>IF(Feuil1!$H$56&gt;=ACCOMPAGNEMENT!$N$3,4,Feuil1!$Q$27)</f>
        <v>0</v>
      </c>
    </row>
    <row r="57" spans="1:23" x14ac:dyDescent="0.3">
      <c r="A57" s="23">
        <f>IF(Feuil1!$H$57&gt;=ACCOMPAGNEMENT!$H$3,2,Feuil1!$K$28)</f>
        <v>0</v>
      </c>
      <c r="B57" s="23">
        <f>IF(Feuil1!$H$57&gt;=ACCOMPAGNEMENT!$I$3,2,Feuil1!$L$28)</f>
        <v>0</v>
      </c>
      <c r="C57" s="23">
        <f>IF(Feuil1!$H$57&gt;=ACCOMPAGNEMENT!$J$3,2,Feuil1!$M$28)</f>
        <v>0</v>
      </c>
      <c r="D57" s="23">
        <f>IF(Feuil1!$H$57&gt;=ACCOMPAGNEMENT!$K$3,2,Feuil1!$N$28)</f>
        <v>0</v>
      </c>
      <c r="E57" s="23">
        <f>IF(Feuil1!$H$57&gt;=ACCOMPAGNEMENT!$L$3,2,Feuil1!$O$28)</f>
        <v>0</v>
      </c>
      <c r="F57" s="23">
        <f>IF(Feuil1!$H$57&gt;=ACCOMPAGNEMENT!$M$3,2,Feuil1!$P$28)</f>
        <v>0</v>
      </c>
      <c r="G57" s="23">
        <f>IF(Feuil1!$H$57&gt;=ACCOMPAGNEMENT!$N$3,2,Feuil1!$Q$28)</f>
        <v>0</v>
      </c>
      <c r="H57" s="56">
        <v>0</v>
      </c>
      <c r="I57" s="23">
        <f>IF(Feuil1!$H$57&gt;=ACCOMPAGNEMENT!$H$3,3,Feuil1!$K$28)</f>
        <v>0</v>
      </c>
      <c r="J57" s="23">
        <f>IF(Feuil1!$H$57&gt;=ACCOMPAGNEMENT!$I$3,3,Feuil1!$L$28)</f>
        <v>0</v>
      </c>
      <c r="K57" s="23">
        <f>IF(Feuil1!$H$57&gt;=ACCOMPAGNEMENT!$J$3,3,Feuil1!$M$28)</f>
        <v>0</v>
      </c>
      <c r="L57" s="23">
        <f>IF(Feuil1!$H$57&gt;=ACCOMPAGNEMENT!$K$3,3,Feuil1!$N$28)</f>
        <v>0</v>
      </c>
      <c r="M57" s="23">
        <f>IF(Feuil1!$H$57&gt;=ACCOMPAGNEMENT!$L$3,3,Feuil1!$O$28)</f>
        <v>0</v>
      </c>
      <c r="N57" s="23">
        <f>IF(Feuil1!$H$57&gt;=ACCOMPAGNEMENT!$M$3,3,Feuil1!$P$28)</f>
        <v>0</v>
      </c>
      <c r="O57" s="23">
        <f>IF(Feuil1!$H$57&gt;=ACCOMPAGNEMENT!$N$3,3,Feuil1!$Q$28)</f>
        <v>0</v>
      </c>
      <c r="Q57" s="23">
        <f>IF(Feuil1!$H$57&gt;=ACCOMPAGNEMENT!$H$3,4,Feuil1!$K$28)</f>
        <v>0</v>
      </c>
      <c r="R57" s="23">
        <f>IF(Feuil1!$H$57&gt;=ACCOMPAGNEMENT!$I$3,4,Feuil1!$L$28)</f>
        <v>0</v>
      </c>
      <c r="S57" s="23">
        <f>IF(Feuil1!$H$57&gt;=ACCOMPAGNEMENT!$J$3,4,Feuil1!$M$28)</f>
        <v>0</v>
      </c>
      <c r="T57" s="23">
        <f>IF(Feuil1!$H$57&gt;=ACCOMPAGNEMENT!$K$3,4,Feuil1!$N$28)</f>
        <v>0</v>
      </c>
      <c r="U57" s="23">
        <f>IF(Feuil1!$H$57&gt;=ACCOMPAGNEMENT!$L$3,4,Feuil1!$O$28)</f>
        <v>0</v>
      </c>
      <c r="V57" s="23">
        <f>IF(Feuil1!$H$57&gt;=ACCOMPAGNEMENT!$M$3,4,Feuil1!$P$28)</f>
        <v>0</v>
      </c>
      <c r="W57" s="23">
        <f>IF(Feuil1!$H$57&gt;=ACCOMPAGNEMENT!$N$3,4,Feuil1!$Q$28)</f>
        <v>0</v>
      </c>
    </row>
    <row r="58" spans="1:23" x14ac:dyDescent="0.3">
      <c r="A58" s="23">
        <f>IF(Feuil1!$H$58&gt;=ACCOMPAGNEMENT!$H$3,2,Feuil1!$K$29)</f>
        <v>0</v>
      </c>
      <c r="B58" s="23">
        <f>IF(Feuil1!$H$58&gt;=ACCOMPAGNEMENT!$I$3,2,Feuil1!$L$29)</f>
        <v>0</v>
      </c>
      <c r="C58" s="23">
        <f>IF(Feuil1!$H$58&gt;=ACCOMPAGNEMENT!$J$3,2,Feuil1!$M$29)</f>
        <v>0</v>
      </c>
      <c r="D58" s="23">
        <f>IF(Feuil1!$H$58&gt;=ACCOMPAGNEMENT!$K$3,2,Feuil1!$N$29)</f>
        <v>0</v>
      </c>
      <c r="E58" s="23">
        <f>IF(Feuil1!$H$58&gt;=ACCOMPAGNEMENT!$L$3,2,Feuil1!$O$29)</f>
        <v>0</v>
      </c>
      <c r="F58" s="23">
        <f>IF(Feuil1!$H$58&gt;=ACCOMPAGNEMENT!$M$3,2,Feuil1!$P$29)</f>
        <v>0</v>
      </c>
      <c r="G58" s="23">
        <f>IF(Feuil1!$H$58&gt;=ACCOMPAGNEMENT!$N$3,2,Feuil1!$Q$29)</f>
        <v>0</v>
      </c>
      <c r="H58" s="56">
        <v>0</v>
      </c>
      <c r="I58" s="23">
        <f>IF(Feuil1!$H$58&gt;=ACCOMPAGNEMENT!$H$3,3,Feuil1!$K$29)</f>
        <v>0</v>
      </c>
      <c r="J58" s="23">
        <f>IF(Feuil1!$H$58&gt;=ACCOMPAGNEMENT!$I$3,3,Feuil1!$L$29)</f>
        <v>0</v>
      </c>
      <c r="K58" s="23">
        <f>IF(Feuil1!$H$58&gt;=ACCOMPAGNEMENT!$J$3,3,Feuil1!$M$29)</f>
        <v>0</v>
      </c>
      <c r="L58" s="23">
        <f>IF(Feuil1!$H$58&gt;=ACCOMPAGNEMENT!$K$3,3,Feuil1!$N$29)</f>
        <v>0</v>
      </c>
      <c r="M58" s="23">
        <f>IF(Feuil1!$H$58&gt;=ACCOMPAGNEMENT!$L$3,3,Feuil1!$O$29)</f>
        <v>0</v>
      </c>
      <c r="N58" s="23">
        <f>IF(Feuil1!$H$58&gt;=ACCOMPAGNEMENT!$M$3,3,Feuil1!$P$29)</f>
        <v>0</v>
      </c>
      <c r="O58" s="23">
        <f>IF(Feuil1!$H$58&gt;=ACCOMPAGNEMENT!$N$3,3,Feuil1!$Q$29)</f>
        <v>0</v>
      </c>
      <c r="Q58" s="23">
        <f>IF(Feuil1!$H$58&gt;=ACCOMPAGNEMENT!$H$3,4,Feuil1!$K$29)</f>
        <v>0</v>
      </c>
      <c r="R58" s="23">
        <f>IF(Feuil1!$H$58&gt;=ACCOMPAGNEMENT!$I$3,4,Feuil1!$L$29)</f>
        <v>0</v>
      </c>
      <c r="S58" s="23">
        <f>IF(Feuil1!$H$58&gt;=ACCOMPAGNEMENT!$J$3,4,Feuil1!$M$29)</f>
        <v>0</v>
      </c>
      <c r="T58" s="23">
        <f>IF(Feuil1!$H$58&gt;=ACCOMPAGNEMENT!$K$3,4,Feuil1!$N$29)</f>
        <v>0</v>
      </c>
      <c r="U58" s="23">
        <f>IF(Feuil1!$H$58&gt;=ACCOMPAGNEMENT!$L$3,4,Feuil1!$O$29)</f>
        <v>0</v>
      </c>
      <c r="V58" s="23">
        <f>IF(Feuil1!$H$58&gt;=ACCOMPAGNEMENT!$M$3,4,Feuil1!$P$29)</f>
        <v>0</v>
      </c>
      <c r="W58" s="23">
        <f>IF(Feuil1!$H$58&gt;=ACCOMPAGNEMENT!$N$3,4,Feuil1!$Q$29)</f>
        <v>0</v>
      </c>
    </row>
    <row r="59" spans="1:23" x14ac:dyDescent="0.3">
      <c r="A59" s="67">
        <v>5</v>
      </c>
      <c r="B59" s="67"/>
      <c r="C59" s="67"/>
      <c r="D59" s="67"/>
      <c r="E59" s="67"/>
      <c r="F59" s="67"/>
      <c r="G59" s="67"/>
      <c r="I59" s="67">
        <v>6</v>
      </c>
      <c r="J59" s="67"/>
      <c r="K59" s="67"/>
      <c r="L59" s="67"/>
      <c r="M59" s="67"/>
      <c r="N59" s="67"/>
      <c r="O59" s="67"/>
      <c r="Q59" s="67">
        <v>7</v>
      </c>
      <c r="R59" s="67"/>
      <c r="S59" s="67"/>
      <c r="T59" s="67"/>
      <c r="U59" s="67"/>
      <c r="V59" s="67"/>
      <c r="W59" s="67"/>
    </row>
    <row r="60" spans="1:23" x14ac:dyDescent="0.3">
      <c r="A60" s="23">
        <f>IF(Feuil1!$H$60&gt;=ACCOMPAGNEMENT!$H$3,5,Feuil1!$K$2)</f>
        <v>1</v>
      </c>
      <c r="B60" s="23">
        <f>IF(Feuil1!$H$60&gt;=ACCOMPAGNEMENT!$I$3,5,Feuil1!$L$2)</f>
        <v>0</v>
      </c>
      <c r="C60" s="23">
        <f>IF(Feuil1!$H$60&gt;=ACCOMPAGNEMENT!$J$3,5,Feuil1!$M$2)</f>
        <v>1</v>
      </c>
      <c r="D60" s="23">
        <f>IF(Feuil1!$H$60&gt;=ACCOMPAGNEMENT!$K$3,5,Feuil1!$N$2)</f>
        <v>0</v>
      </c>
      <c r="E60" s="23">
        <f>IF(Feuil1!$H$60&gt;=ACCOMPAGNEMENT!$L$3,5,Feuil1!$O$2)</f>
        <v>0</v>
      </c>
      <c r="F60" s="23">
        <f>IF(Feuil1!$H$60&gt;=ACCOMPAGNEMENT!$M$3,5,Feuil1!$P$2)</f>
        <v>0</v>
      </c>
      <c r="G60" s="23">
        <f>IF(Feuil1!$H$60&gt;=ACCOMPAGNEMENT!$N$3,5,Feuil1!$Q$2)</f>
        <v>0</v>
      </c>
      <c r="H60" s="56">
        <v>0</v>
      </c>
      <c r="I60" s="23">
        <f>IF(Feuil1!$H$60&gt;=ACCOMPAGNEMENT!$H$3,6,Feuil1!$K$2)</f>
        <v>1</v>
      </c>
      <c r="J60" s="23">
        <f>IF(Feuil1!$H$60&gt;=ACCOMPAGNEMENT!$I$3,6,Feuil1!$L$2)</f>
        <v>0</v>
      </c>
      <c r="K60" s="23">
        <f>IF(Feuil1!$H$60&gt;=ACCOMPAGNEMENT!$J$3,6,Feuil1!$M$2)</f>
        <v>1</v>
      </c>
      <c r="L60" s="23">
        <f>IF(Feuil1!$H$60&gt;=ACCOMPAGNEMENT!$K$3,6,Feuil1!$N$2)</f>
        <v>0</v>
      </c>
      <c r="M60" s="23">
        <f>IF(Feuil1!$H$60&gt;=ACCOMPAGNEMENT!$L$3,6,Feuil1!$O$2)</f>
        <v>0</v>
      </c>
      <c r="N60" s="23">
        <f>IF(Feuil1!$H$60&gt;=ACCOMPAGNEMENT!$M$3,6,Feuil1!$P$2)</f>
        <v>0</v>
      </c>
      <c r="O60" s="23">
        <f>IF(Feuil1!$H$60&gt;=ACCOMPAGNEMENT!$N$3,6,Feuil1!$Q$2)</f>
        <v>0</v>
      </c>
      <c r="Q60" s="23">
        <f>IF(Feuil1!$H$60&gt;=ACCOMPAGNEMENT!$H$3,7,Feuil1!$K$2)</f>
        <v>1</v>
      </c>
      <c r="R60" s="23">
        <f>IF(Feuil1!$H$60&gt;=ACCOMPAGNEMENT!$I$3,7,Feuil1!$L$2)</f>
        <v>0</v>
      </c>
      <c r="S60" s="23">
        <f>IF(Feuil1!$H$60&gt;=ACCOMPAGNEMENT!$J$3,7,Feuil1!$M$2)</f>
        <v>1</v>
      </c>
      <c r="T60" s="23">
        <f>IF(Feuil1!$H$60&gt;=ACCOMPAGNEMENT!$K$3,7,Feuil1!$N$2)</f>
        <v>0</v>
      </c>
      <c r="U60" s="23">
        <f>IF(Feuil1!$H$60&gt;=ACCOMPAGNEMENT!$L$3,7,Feuil1!$O$2)</f>
        <v>0</v>
      </c>
      <c r="V60" s="23">
        <f>IF(Feuil1!$H$60&gt;=ACCOMPAGNEMENT!$M$3,7,Feuil1!$P$2)</f>
        <v>0</v>
      </c>
      <c r="W60" s="23">
        <f>IF(Feuil1!$H$60&gt;=ACCOMPAGNEMENT!$N$3,7,Feuil1!$Q$2)</f>
        <v>0</v>
      </c>
    </row>
    <row r="61" spans="1:23" x14ac:dyDescent="0.3">
      <c r="A61" s="23">
        <f>IF(Feuil1!$H$61&gt;=ACCOMPAGNEMENT!$H$3,5,Feuil1!$K$3)</f>
        <v>6</v>
      </c>
      <c r="B61" s="23">
        <f>IF(Feuil1!$H$61&gt;=ACCOMPAGNEMENT!$I$3,5,Feuil1!$L$3)</f>
        <v>7</v>
      </c>
      <c r="C61" s="23">
        <f>IF(Feuil1!$H$61&gt;=ACCOMPAGNEMENT!$J$3,5,Feuil1!$M$3)</f>
        <v>7</v>
      </c>
      <c r="D61" s="23">
        <f>IF(Feuil1!$H$61&gt;=ACCOMPAGNEMENT!$K$3,5,Feuil1!$N$3)</f>
        <v>7</v>
      </c>
      <c r="E61" s="23">
        <f>IF(Feuil1!$H$61&gt;=ACCOMPAGNEMENT!$L$3,5,Feuil1!$O$3)</f>
        <v>6</v>
      </c>
      <c r="F61" s="23">
        <f>IF(Feuil1!$H$61&gt;=ACCOMPAGNEMENT!$M$3,5,Feuil1!$P$3)</f>
        <v>6</v>
      </c>
      <c r="G61" s="23">
        <f>IF(Feuil1!$H$61&gt;=ACCOMPAGNEMENT!$N$3,5,Feuil1!$Q$3)</f>
        <v>5</v>
      </c>
      <c r="H61" s="56">
        <v>2</v>
      </c>
      <c r="I61" s="23">
        <f>IF(Feuil1!$H$61&gt;=ACCOMPAGNEMENT!$H$3,6,Feuil1!$K$3)</f>
        <v>6</v>
      </c>
      <c r="J61" s="23">
        <f>IF(Feuil1!$H$61&gt;=ACCOMPAGNEMENT!$I$3,6,Feuil1!$L$3)</f>
        <v>7</v>
      </c>
      <c r="K61" s="23">
        <f>IF(Feuil1!$H$61&gt;=ACCOMPAGNEMENT!$J$3,6,Feuil1!$M$3)</f>
        <v>7</v>
      </c>
      <c r="L61" s="23">
        <f>IF(Feuil1!$H$61&gt;=ACCOMPAGNEMENT!$K$3,6,Feuil1!$N$3)</f>
        <v>7</v>
      </c>
      <c r="M61" s="23">
        <f>IF(Feuil1!$H$61&gt;=ACCOMPAGNEMENT!$L$3,6,Feuil1!$O$3)</f>
        <v>6</v>
      </c>
      <c r="N61" s="23">
        <f>IF(Feuil1!$H$61&gt;=ACCOMPAGNEMENT!$M$3,6,Feuil1!$P$3)</f>
        <v>6</v>
      </c>
      <c r="O61" s="23">
        <f>IF(Feuil1!$H$61&gt;=ACCOMPAGNEMENT!$N$3,6,Feuil1!$Q$3)</f>
        <v>6</v>
      </c>
      <c r="Q61" s="23">
        <f>IF(Feuil1!$H$61&gt;=ACCOMPAGNEMENT!$H$3,7,Feuil1!$K$3)</f>
        <v>6</v>
      </c>
      <c r="R61" s="23">
        <f>IF(Feuil1!$H$61&gt;=ACCOMPAGNEMENT!$I$3,7,Feuil1!$L$3)</f>
        <v>7</v>
      </c>
      <c r="S61" s="23">
        <f>IF(Feuil1!$H$61&gt;=ACCOMPAGNEMENT!$J$3,7,Feuil1!$M$3)</f>
        <v>7</v>
      </c>
      <c r="T61" s="23">
        <f>IF(Feuil1!$H$61&gt;=ACCOMPAGNEMENT!$K$3,7,Feuil1!$N$3)</f>
        <v>7</v>
      </c>
      <c r="U61" s="23">
        <f>IF(Feuil1!$H$61&gt;=ACCOMPAGNEMENT!$L$3,7,Feuil1!$O$3)</f>
        <v>6</v>
      </c>
      <c r="V61" s="23">
        <f>IF(Feuil1!$H$61&gt;=ACCOMPAGNEMENT!$M$3,7,Feuil1!$P$3)</f>
        <v>6</v>
      </c>
      <c r="W61" s="23">
        <f>IF(Feuil1!$H$61&gt;=ACCOMPAGNEMENT!$N$3,7,Feuil1!$Q$3)</f>
        <v>7</v>
      </c>
    </row>
    <row r="62" spans="1:23" x14ac:dyDescent="0.3">
      <c r="A62" s="23">
        <f>IF(Feuil1!$H$62&gt;=ACCOMPAGNEMENT!$H$3,5,Feuil1!$K$4)</f>
        <v>0</v>
      </c>
      <c r="B62" s="23">
        <f>IF(Feuil1!$H$62&gt;=ACCOMPAGNEMENT!$I$3,5,Feuil1!$L$4)</f>
        <v>1</v>
      </c>
      <c r="C62" s="23">
        <f>IF(Feuil1!$H$62&gt;=ACCOMPAGNEMENT!$J$3,5,Feuil1!$M$4)</f>
        <v>1</v>
      </c>
      <c r="D62" s="23">
        <f>IF(Feuil1!$H$62&gt;=ACCOMPAGNEMENT!$K$3,5,Feuil1!$N$4)</f>
        <v>0</v>
      </c>
      <c r="E62" s="23">
        <f>IF(Feuil1!$H$62&gt;=ACCOMPAGNEMENT!$L$3,5,Feuil1!$O$4)</f>
        <v>0</v>
      </c>
      <c r="F62" s="23">
        <f>IF(Feuil1!$H$62&gt;=ACCOMPAGNEMENT!$M$3,5,Feuil1!$P$4)</f>
        <v>1</v>
      </c>
      <c r="G62" s="23">
        <f>IF(Feuil1!$H$62&gt;=ACCOMPAGNEMENT!$N$3,5,Feuil1!$Q$4)</f>
        <v>1</v>
      </c>
      <c r="H62" s="56">
        <v>0</v>
      </c>
      <c r="I62" s="23">
        <f>IF(Feuil1!$H$62&gt;=ACCOMPAGNEMENT!$H$3,6,Feuil1!$K$4)</f>
        <v>0</v>
      </c>
      <c r="J62" s="23">
        <f>IF(Feuil1!$H$62&gt;=ACCOMPAGNEMENT!$I$3,6,Feuil1!$L$4)</f>
        <v>1</v>
      </c>
      <c r="K62" s="23">
        <f>IF(Feuil1!$H$62&gt;=ACCOMPAGNEMENT!$J$3,6,Feuil1!$M$4)</f>
        <v>1</v>
      </c>
      <c r="L62" s="23">
        <f>IF(Feuil1!$H$62&gt;=ACCOMPAGNEMENT!$K$3,6,Feuil1!$N$4)</f>
        <v>0</v>
      </c>
      <c r="M62" s="23">
        <f>IF(Feuil1!$H$62&gt;=ACCOMPAGNEMENT!$L$3,6,Feuil1!$O$4)</f>
        <v>0</v>
      </c>
      <c r="N62" s="23">
        <f>IF(Feuil1!$H$62&gt;=ACCOMPAGNEMENT!$M$3,6,Feuil1!$P$4)</f>
        <v>1</v>
      </c>
      <c r="O62" s="23">
        <f>IF(Feuil1!$H$62&gt;=ACCOMPAGNEMENT!$N$3,6,Feuil1!$Q$4)</f>
        <v>1</v>
      </c>
      <c r="Q62" s="23">
        <f>IF(Feuil1!$H$62&gt;=ACCOMPAGNEMENT!$H$3,7,Feuil1!$K$4)</f>
        <v>0</v>
      </c>
      <c r="R62" s="23">
        <f>IF(Feuil1!$H$62&gt;=ACCOMPAGNEMENT!$I$3,7,Feuil1!$L$4)</f>
        <v>1</v>
      </c>
      <c r="S62" s="23">
        <f>IF(Feuil1!$H$62&gt;=ACCOMPAGNEMENT!$J$3,7,Feuil1!$M$4)</f>
        <v>1</v>
      </c>
      <c r="T62" s="23">
        <f>IF(Feuil1!$H$62&gt;=ACCOMPAGNEMENT!$K$3,7,Feuil1!$N$4)</f>
        <v>0</v>
      </c>
      <c r="U62" s="23">
        <f>IF(Feuil1!$H$62&gt;=ACCOMPAGNEMENT!$L$3,7,Feuil1!$O$4)</f>
        <v>0</v>
      </c>
      <c r="V62" s="23">
        <f>IF(Feuil1!$H$62&gt;=ACCOMPAGNEMENT!$M$3,7,Feuil1!$P$4)</f>
        <v>1</v>
      </c>
      <c r="W62" s="23">
        <f>IF(Feuil1!$H$62&gt;=ACCOMPAGNEMENT!$N$3,7,Feuil1!$Q$4)</f>
        <v>1</v>
      </c>
    </row>
    <row r="63" spans="1:23" x14ac:dyDescent="0.3">
      <c r="A63" s="23">
        <f>IF(Feuil1!$H$63&gt;=ACCOMPAGNEMENT!$H$3,5,Feuil1!$K$5)</f>
        <v>0</v>
      </c>
      <c r="B63" s="23">
        <f>IF(Feuil1!$H$63&gt;=ACCOMPAGNEMENT!$I$3,5,Feuil1!$L$5)</f>
        <v>0</v>
      </c>
      <c r="C63" s="23">
        <f>IF(Feuil1!$H$63&gt;=ACCOMPAGNEMENT!$J$3,5,Feuil1!$M$5)</f>
        <v>0</v>
      </c>
      <c r="D63" s="23">
        <f>IF(Feuil1!$H$63&gt;=ACCOMPAGNEMENT!$K$3,5,Feuil1!$N$5)</f>
        <v>0</v>
      </c>
      <c r="E63" s="23">
        <f>IF(Feuil1!$H$63&gt;=ACCOMPAGNEMENT!$L$3,5,Feuil1!$O$5)</f>
        <v>0</v>
      </c>
      <c r="F63" s="23">
        <f>IF(Feuil1!$H$63&gt;=ACCOMPAGNEMENT!$M$3,5,Feuil1!$P$5)</f>
        <v>0</v>
      </c>
      <c r="G63" s="23">
        <f>IF(Feuil1!$H$63&gt;=ACCOMPAGNEMENT!$N$3,5,Feuil1!$Q$5)</f>
        <v>0</v>
      </c>
      <c r="H63" s="56">
        <v>0</v>
      </c>
      <c r="I63" s="23">
        <f>IF(Feuil1!$H$63&gt;=ACCOMPAGNEMENT!$H$3,6,Feuil1!$K$5)</f>
        <v>0</v>
      </c>
      <c r="J63" s="23">
        <f>IF(Feuil1!$H$63&gt;=ACCOMPAGNEMENT!$I$3,6,Feuil1!$L$5)</f>
        <v>0</v>
      </c>
      <c r="K63" s="23">
        <f>IF(Feuil1!$H$63&gt;=ACCOMPAGNEMENT!$J$3,6,Feuil1!$M$5)</f>
        <v>0</v>
      </c>
      <c r="L63" s="23">
        <f>IF(Feuil1!$H$63&gt;=ACCOMPAGNEMENT!$K$3,6,Feuil1!$N$5)</f>
        <v>0</v>
      </c>
      <c r="M63" s="23">
        <f>IF(Feuil1!$H$63&gt;=ACCOMPAGNEMENT!$L$3,6,Feuil1!$O$5)</f>
        <v>0</v>
      </c>
      <c r="N63" s="23">
        <f>IF(Feuil1!$H$63&gt;=ACCOMPAGNEMENT!$M$3,6,Feuil1!$P$5)</f>
        <v>0</v>
      </c>
      <c r="O63" s="23">
        <f>IF(Feuil1!$H$63&gt;=ACCOMPAGNEMENT!$N$3,6,Feuil1!$Q$5)</f>
        <v>0</v>
      </c>
      <c r="Q63" s="23">
        <f>IF(Feuil1!$H$63&gt;=ACCOMPAGNEMENT!$H$3,7,Feuil1!$K$5)</f>
        <v>0</v>
      </c>
      <c r="R63" s="23">
        <f>IF(Feuil1!$H$63&gt;=ACCOMPAGNEMENT!$I$3,7,Feuil1!$L$5)</f>
        <v>0</v>
      </c>
      <c r="S63" s="23">
        <f>IF(Feuil1!$H$63&gt;=ACCOMPAGNEMENT!$J$3,7,Feuil1!$M$5)</f>
        <v>0</v>
      </c>
      <c r="T63" s="23">
        <f>IF(Feuil1!$H$63&gt;=ACCOMPAGNEMENT!$K$3,7,Feuil1!$N$5)</f>
        <v>0</v>
      </c>
      <c r="U63" s="23">
        <f>IF(Feuil1!$H$63&gt;=ACCOMPAGNEMENT!$L$3,7,Feuil1!$O$5)</f>
        <v>0</v>
      </c>
      <c r="V63" s="23">
        <f>IF(Feuil1!$H$63&gt;=ACCOMPAGNEMENT!$M$3,7,Feuil1!$P$5)</f>
        <v>0</v>
      </c>
      <c r="W63" s="23">
        <f>IF(Feuil1!$H$63&gt;=ACCOMPAGNEMENT!$N$3,7,Feuil1!$Q$5)</f>
        <v>0</v>
      </c>
    </row>
    <row r="64" spans="1:23" x14ac:dyDescent="0.3">
      <c r="A64" s="23">
        <f>IF(Feuil1!$H$64&gt;=ACCOMPAGNEMENT!$H$3,5,Feuil1!$K$6)</f>
        <v>0</v>
      </c>
      <c r="B64" s="23">
        <f>IF(Feuil1!$H$64&gt;=ACCOMPAGNEMENT!$I$3,5,Feuil1!$L$6)</f>
        <v>0</v>
      </c>
      <c r="C64" s="23">
        <f>IF(Feuil1!$H$64&gt;=ACCOMPAGNEMENT!$J$3,5,Feuil1!$M$6)</f>
        <v>0</v>
      </c>
      <c r="D64" s="23">
        <f>IF(Feuil1!$H$64&gt;=ACCOMPAGNEMENT!$K$3,5,Feuil1!$N$6)</f>
        <v>0</v>
      </c>
      <c r="E64" s="23">
        <f>IF(Feuil1!$H$64&gt;=ACCOMPAGNEMENT!$L$3,5,Feuil1!$O$6)</f>
        <v>0</v>
      </c>
      <c r="F64" s="23">
        <f>IF(Feuil1!$H$64&gt;=ACCOMPAGNEMENT!$M$3,5,Feuil1!$P$6)</f>
        <v>0</v>
      </c>
      <c r="G64" s="23">
        <f>IF(Feuil1!$H$64&gt;=ACCOMPAGNEMENT!$N$3,5,Feuil1!$Q$6)</f>
        <v>0</v>
      </c>
      <c r="H64" s="56">
        <v>0</v>
      </c>
      <c r="I64" s="23">
        <f>IF(Feuil1!$H$64&gt;=ACCOMPAGNEMENT!$H$3,6,Feuil1!$K$6)</f>
        <v>0</v>
      </c>
      <c r="J64" s="23">
        <f>IF(Feuil1!$H$64&gt;=ACCOMPAGNEMENT!$I$3,6,Feuil1!$L$6)</f>
        <v>0</v>
      </c>
      <c r="K64" s="23">
        <f>IF(Feuil1!$H$64&gt;=ACCOMPAGNEMENT!$J$3,6,Feuil1!$M$6)</f>
        <v>0</v>
      </c>
      <c r="L64" s="23">
        <f>IF(Feuil1!$H$64&gt;=ACCOMPAGNEMENT!$K$3,6,Feuil1!$N$6)</f>
        <v>0</v>
      </c>
      <c r="M64" s="23">
        <f>IF(Feuil1!$H$64&gt;=ACCOMPAGNEMENT!$L$3,6,Feuil1!$O$6)</f>
        <v>0</v>
      </c>
      <c r="N64" s="23">
        <f>IF(Feuil1!$H$64&gt;=ACCOMPAGNEMENT!$M$3,6,Feuil1!$P$6)</f>
        <v>0</v>
      </c>
      <c r="O64" s="23">
        <f>IF(Feuil1!$H$64&gt;=ACCOMPAGNEMENT!$N$3,6,Feuil1!$Q$6)</f>
        <v>0</v>
      </c>
      <c r="Q64" s="23">
        <f>IF(Feuil1!$H$64&gt;=ACCOMPAGNEMENT!$H$3,7,Feuil1!$K$6)</f>
        <v>0</v>
      </c>
      <c r="R64" s="23">
        <f>IF(Feuil1!$H$64&gt;=ACCOMPAGNEMENT!$I$3,7,Feuil1!$L$6)</f>
        <v>0</v>
      </c>
      <c r="S64" s="23">
        <f>IF(Feuil1!$H$64&gt;=ACCOMPAGNEMENT!$J$3,7,Feuil1!$M$6)</f>
        <v>0</v>
      </c>
      <c r="T64" s="23">
        <f>IF(Feuil1!$H$64&gt;=ACCOMPAGNEMENT!$K$3,7,Feuil1!$N$6)</f>
        <v>0</v>
      </c>
      <c r="U64" s="23">
        <f>IF(Feuil1!$H$64&gt;=ACCOMPAGNEMENT!$L$3,7,Feuil1!$O$6)</f>
        <v>0</v>
      </c>
      <c r="V64" s="23">
        <f>IF(Feuil1!$H$64&gt;=ACCOMPAGNEMENT!$M$3,7,Feuil1!$P$6)</f>
        <v>0</v>
      </c>
      <c r="W64" s="23">
        <f>IF(Feuil1!$H$64&gt;=ACCOMPAGNEMENT!$N$3,7,Feuil1!$Q$6)</f>
        <v>0</v>
      </c>
    </row>
    <row r="65" spans="1:23" x14ac:dyDescent="0.3">
      <c r="A65" s="23">
        <f>IF(Feuil1!$H$65&gt;=ACCOMPAGNEMENT!$H$3,5,Feuil1!$K$7)</f>
        <v>0</v>
      </c>
      <c r="B65" s="23">
        <f>IF(Feuil1!$H$65&gt;=ACCOMPAGNEMENT!$I$3,5,Feuil1!$L$7)</f>
        <v>0</v>
      </c>
      <c r="C65" s="23">
        <f>IF(Feuil1!$H$65&gt;=ACCOMPAGNEMENT!$J$3,5,Feuil1!$M$7)</f>
        <v>0</v>
      </c>
      <c r="D65" s="23">
        <f>IF(Feuil1!$H$65&gt;=ACCOMPAGNEMENT!$K$3,5,Feuil1!$N$7)</f>
        <v>0</v>
      </c>
      <c r="E65" s="23">
        <f>IF(Feuil1!$H$65&gt;=ACCOMPAGNEMENT!$L$3,5,Feuil1!$O$7)</f>
        <v>0</v>
      </c>
      <c r="F65" s="23">
        <f>IF(Feuil1!$H$65&gt;=ACCOMPAGNEMENT!$M$3,5,Feuil1!$P$7)</f>
        <v>0</v>
      </c>
      <c r="G65" s="23">
        <f>IF(Feuil1!$H$65&gt;=ACCOMPAGNEMENT!$N$3,5,Feuil1!$Q$7)</f>
        <v>0</v>
      </c>
      <c r="H65" s="56">
        <v>0</v>
      </c>
      <c r="I65" s="23">
        <f>IF(Feuil1!$H$65&gt;=ACCOMPAGNEMENT!$H$3,6,Feuil1!$K$7)</f>
        <v>0</v>
      </c>
      <c r="J65" s="23">
        <f>IF(Feuil1!$H$65&gt;=ACCOMPAGNEMENT!$I$3,6,Feuil1!$L$7)</f>
        <v>0</v>
      </c>
      <c r="K65" s="23">
        <f>IF(Feuil1!$H$65&gt;=ACCOMPAGNEMENT!$J$3,6,Feuil1!$M$7)</f>
        <v>0</v>
      </c>
      <c r="L65" s="23">
        <f>IF(Feuil1!$H$65&gt;=ACCOMPAGNEMENT!$K$3,6,Feuil1!$N$7)</f>
        <v>0</v>
      </c>
      <c r="M65" s="23">
        <f>IF(Feuil1!$H$65&gt;=ACCOMPAGNEMENT!$L$3,6,Feuil1!$O$7)</f>
        <v>0</v>
      </c>
      <c r="N65" s="23">
        <f>IF(Feuil1!$H$65&gt;=ACCOMPAGNEMENT!$M$3,6,Feuil1!$P$7)</f>
        <v>0</v>
      </c>
      <c r="O65" s="23">
        <f>IF(Feuil1!$H$65&gt;=ACCOMPAGNEMENT!$N$3,6,Feuil1!$Q$7)</f>
        <v>0</v>
      </c>
      <c r="Q65" s="23">
        <f>IF(Feuil1!$H$65&gt;=ACCOMPAGNEMENT!$H$3,7,Feuil1!$K$7)</f>
        <v>0</v>
      </c>
      <c r="R65" s="23">
        <f>IF(Feuil1!$H$65&gt;=ACCOMPAGNEMENT!$I$3,7,Feuil1!$L$7)</f>
        <v>0</v>
      </c>
      <c r="S65" s="23">
        <f>IF(Feuil1!$H$65&gt;=ACCOMPAGNEMENT!$J$3,7,Feuil1!$M$7)</f>
        <v>0</v>
      </c>
      <c r="T65" s="23">
        <f>IF(Feuil1!$H$65&gt;=ACCOMPAGNEMENT!$K$3,7,Feuil1!$N$7)</f>
        <v>0</v>
      </c>
      <c r="U65" s="23">
        <f>IF(Feuil1!$H$65&gt;=ACCOMPAGNEMENT!$L$3,7,Feuil1!$O$7)</f>
        <v>0</v>
      </c>
      <c r="V65" s="23">
        <f>IF(Feuil1!$H$65&gt;=ACCOMPAGNEMENT!$M$3,7,Feuil1!$P$7)</f>
        <v>0</v>
      </c>
      <c r="W65" s="23">
        <f>IF(Feuil1!$H$65&gt;=ACCOMPAGNEMENT!$N$3,7,Feuil1!$Q$7)</f>
        <v>0</v>
      </c>
    </row>
    <row r="66" spans="1:23" x14ac:dyDescent="0.3">
      <c r="A66" s="23">
        <f>IF(Feuil1!$H$66&gt;=ACCOMPAGNEMENT!$H$3,5,Feuil1!$K$8)</f>
        <v>0</v>
      </c>
      <c r="B66" s="23">
        <f>IF(Feuil1!$H$66&gt;=ACCOMPAGNEMENT!$I$3,5,Feuil1!$L$8)</f>
        <v>0</v>
      </c>
      <c r="C66" s="23">
        <f>IF(Feuil1!$H$66&gt;=ACCOMPAGNEMENT!$J$3,5,Feuil1!$M$8)</f>
        <v>0</v>
      </c>
      <c r="D66" s="23">
        <f>IF(Feuil1!$H$66&gt;=ACCOMPAGNEMENT!$K$3,5,Feuil1!$N$8)</f>
        <v>0</v>
      </c>
      <c r="E66" s="23">
        <f>IF(Feuil1!$H$66&gt;=ACCOMPAGNEMENT!$L$3,5,Feuil1!$O$8)</f>
        <v>0</v>
      </c>
      <c r="F66" s="23">
        <f>IF(Feuil1!$H$66&gt;=ACCOMPAGNEMENT!$M$3,5,Feuil1!$P$8)</f>
        <v>0</v>
      </c>
      <c r="G66" s="23">
        <f>IF(Feuil1!$H$66&gt;=ACCOMPAGNEMENT!$N$3,5,Feuil1!$Q$8)</f>
        <v>0</v>
      </c>
      <c r="H66" s="56">
        <v>0</v>
      </c>
      <c r="I66" s="23">
        <f>IF(Feuil1!$H$66&gt;=ACCOMPAGNEMENT!$H$3,6,Feuil1!$K$8)</f>
        <v>0</v>
      </c>
      <c r="J66" s="23">
        <f>IF(Feuil1!$H$66&gt;=ACCOMPAGNEMENT!$I$3,6,Feuil1!$L$8)</f>
        <v>0</v>
      </c>
      <c r="K66" s="23">
        <f>IF(Feuil1!$H$66&gt;=ACCOMPAGNEMENT!$J$3,6,Feuil1!$M$8)</f>
        <v>0</v>
      </c>
      <c r="L66" s="23">
        <f>IF(Feuil1!$H$66&gt;=ACCOMPAGNEMENT!$K$3,6,Feuil1!$N$8)</f>
        <v>0</v>
      </c>
      <c r="M66" s="23">
        <f>IF(Feuil1!$H$66&gt;=ACCOMPAGNEMENT!$L$3,6,Feuil1!$O$8)</f>
        <v>0</v>
      </c>
      <c r="N66" s="23">
        <f>IF(Feuil1!$H$66&gt;=ACCOMPAGNEMENT!$M$3,6,Feuil1!$P$8)</f>
        <v>0</v>
      </c>
      <c r="O66" s="23">
        <f>IF(Feuil1!$H$66&gt;=ACCOMPAGNEMENT!$N$3,6,Feuil1!$Q$8)</f>
        <v>0</v>
      </c>
      <c r="Q66" s="23">
        <f>IF(Feuil1!$H$66&gt;=ACCOMPAGNEMENT!$H$3,7,Feuil1!$K$8)</f>
        <v>0</v>
      </c>
      <c r="R66" s="23">
        <f>IF(Feuil1!$H$66&gt;=ACCOMPAGNEMENT!$I$3,7,Feuil1!$L$8)</f>
        <v>0</v>
      </c>
      <c r="S66" s="23">
        <f>IF(Feuil1!$H$66&gt;=ACCOMPAGNEMENT!$J$3,7,Feuil1!$M$8)</f>
        <v>0</v>
      </c>
      <c r="T66" s="23">
        <f>IF(Feuil1!$H$66&gt;=ACCOMPAGNEMENT!$K$3,7,Feuil1!$N$8)</f>
        <v>0</v>
      </c>
      <c r="U66" s="23">
        <f>IF(Feuil1!$H$66&gt;=ACCOMPAGNEMENT!$L$3,7,Feuil1!$O$8)</f>
        <v>0</v>
      </c>
      <c r="V66" s="23">
        <f>IF(Feuil1!$H$66&gt;=ACCOMPAGNEMENT!$M$3,7,Feuil1!$P$8)</f>
        <v>0</v>
      </c>
      <c r="W66" s="23">
        <f>IF(Feuil1!$H$66&gt;=ACCOMPAGNEMENT!$N$3,7,Feuil1!$Q$8)</f>
        <v>0</v>
      </c>
    </row>
    <row r="67" spans="1:23" x14ac:dyDescent="0.3">
      <c r="A67" s="23">
        <f>IF(Feuil1!$H$67&gt;=ACCOMPAGNEMENT!$H$3,5,Feuil1!$K$9)</f>
        <v>0</v>
      </c>
      <c r="B67" s="23">
        <f>IF(Feuil1!$H$67&gt;=ACCOMPAGNEMENT!$I$3,5,Feuil1!$L$9)</f>
        <v>0</v>
      </c>
      <c r="C67" s="23">
        <f>IF(Feuil1!$H$67&gt;=ACCOMPAGNEMENT!$J$3,5,Feuil1!$M$9)</f>
        <v>0</v>
      </c>
      <c r="D67" s="23">
        <f>IF(Feuil1!$H$67&gt;=ACCOMPAGNEMENT!$K$3,5,Feuil1!$N$9)</f>
        <v>0</v>
      </c>
      <c r="E67" s="23">
        <f>IF(Feuil1!$H$67&gt;=ACCOMPAGNEMENT!$L$3,5,Feuil1!$O$9)</f>
        <v>0</v>
      </c>
      <c r="F67" s="23">
        <f>IF(Feuil1!$H$67&gt;=ACCOMPAGNEMENT!$M$3,5,Feuil1!$P$9)</f>
        <v>0</v>
      </c>
      <c r="G67" s="23">
        <f>IF(Feuil1!$H$67&gt;=ACCOMPAGNEMENT!$N$3,5,Feuil1!$Q$9)</f>
        <v>0</v>
      </c>
      <c r="H67" s="56">
        <v>0</v>
      </c>
      <c r="I67" s="23">
        <f>IF(Feuil1!$H$67&gt;=ACCOMPAGNEMENT!$H$3,6,Feuil1!$K$9)</f>
        <v>0</v>
      </c>
      <c r="J67" s="23">
        <f>IF(Feuil1!$H$67&gt;=ACCOMPAGNEMENT!$I$3,6,Feuil1!$L$9)</f>
        <v>0</v>
      </c>
      <c r="K67" s="23">
        <f>IF(Feuil1!$H$67&gt;=ACCOMPAGNEMENT!$J$3,6,Feuil1!$M$9)</f>
        <v>0</v>
      </c>
      <c r="L67" s="23">
        <f>IF(Feuil1!$H$67&gt;=ACCOMPAGNEMENT!$K$3,6,Feuil1!$N$9)</f>
        <v>0</v>
      </c>
      <c r="M67" s="23">
        <f>IF(Feuil1!$H$67&gt;=ACCOMPAGNEMENT!$L$3,6,Feuil1!$O$9)</f>
        <v>0</v>
      </c>
      <c r="N67" s="23">
        <f>IF(Feuil1!$H$67&gt;=ACCOMPAGNEMENT!$M$3,6,Feuil1!$P$9)</f>
        <v>0</v>
      </c>
      <c r="O67" s="23">
        <f>IF(Feuil1!$H$67&gt;=ACCOMPAGNEMENT!$N$3,6,Feuil1!$Q$9)</f>
        <v>0</v>
      </c>
      <c r="Q67" s="23">
        <f>IF(Feuil1!$H$67&gt;=ACCOMPAGNEMENT!$H$3,7,Feuil1!$K$9)</f>
        <v>0</v>
      </c>
      <c r="R67" s="23">
        <f>IF(Feuil1!$H$67&gt;=ACCOMPAGNEMENT!$I$3,7,Feuil1!$L$9)</f>
        <v>0</v>
      </c>
      <c r="S67" s="23">
        <f>IF(Feuil1!$H$67&gt;=ACCOMPAGNEMENT!$J$3,7,Feuil1!$M$9)</f>
        <v>0</v>
      </c>
      <c r="T67" s="23">
        <f>IF(Feuil1!$H$67&gt;=ACCOMPAGNEMENT!$K$3,7,Feuil1!$N$9)</f>
        <v>0</v>
      </c>
      <c r="U67" s="23">
        <f>IF(Feuil1!$H$67&gt;=ACCOMPAGNEMENT!$L$3,7,Feuil1!$O$9)</f>
        <v>0</v>
      </c>
      <c r="V67" s="23">
        <f>IF(Feuil1!$H$67&gt;=ACCOMPAGNEMENT!$M$3,7,Feuil1!$P$9)</f>
        <v>0</v>
      </c>
      <c r="W67" s="23">
        <f>IF(Feuil1!$H$67&gt;=ACCOMPAGNEMENT!$N$3,7,Feuil1!$Q$9)</f>
        <v>0</v>
      </c>
    </row>
    <row r="68" spans="1:23" x14ac:dyDescent="0.3">
      <c r="A68" s="23">
        <f>IF(Feuil1!$H$68&gt;=ACCOMPAGNEMENT!$H$3,5,Feuil1!$K$10)</f>
        <v>0</v>
      </c>
      <c r="B68" s="23">
        <f>IF(Feuil1!$H$68&gt;=ACCOMPAGNEMENT!$I$3,5,Feuil1!$L$10)</f>
        <v>0</v>
      </c>
      <c r="C68" s="23">
        <f>IF(Feuil1!$H$68&gt;=ACCOMPAGNEMENT!$J$3,5,Feuil1!$M$10)</f>
        <v>0</v>
      </c>
      <c r="D68" s="23">
        <f>IF(Feuil1!$H$68&gt;=ACCOMPAGNEMENT!$K$3,5,Feuil1!$N$10)</f>
        <v>0</v>
      </c>
      <c r="E68" s="23">
        <f>IF(Feuil1!$H$68&gt;=ACCOMPAGNEMENT!$L$3,5,Feuil1!$O$10)</f>
        <v>0</v>
      </c>
      <c r="F68" s="23">
        <f>IF(Feuil1!$H$68&gt;=ACCOMPAGNEMENT!$M$3,5,Feuil1!$P$10)</f>
        <v>0</v>
      </c>
      <c r="G68" s="23">
        <f>IF(Feuil1!$H$68&gt;=ACCOMPAGNEMENT!$N$3,5,Feuil1!$Q$10)</f>
        <v>0</v>
      </c>
      <c r="H68" s="56">
        <v>0</v>
      </c>
      <c r="I68" s="23">
        <f>IF(Feuil1!$H$68&gt;=ACCOMPAGNEMENT!$H$3,6,Feuil1!$K$10)</f>
        <v>0</v>
      </c>
      <c r="J68" s="23">
        <f>IF(Feuil1!$H$68&gt;=ACCOMPAGNEMENT!$I$3,6,Feuil1!$L$10)</f>
        <v>0</v>
      </c>
      <c r="K68" s="23">
        <f>IF(Feuil1!$H$68&gt;=ACCOMPAGNEMENT!$J$3,6,Feuil1!$M$10)</f>
        <v>0</v>
      </c>
      <c r="L68" s="23">
        <f>IF(Feuil1!$H$68&gt;=ACCOMPAGNEMENT!$K$3,6,Feuil1!$N$10)</f>
        <v>0</v>
      </c>
      <c r="M68" s="23">
        <f>IF(Feuil1!$H$68&gt;=ACCOMPAGNEMENT!$L$3,6,Feuil1!$O$10)</f>
        <v>0</v>
      </c>
      <c r="N68" s="23">
        <f>IF(Feuil1!$H$68&gt;=ACCOMPAGNEMENT!$M$3,6,Feuil1!$P$10)</f>
        <v>0</v>
      </c>
      <c r="O68" s="23">
        <f>IF(Feuil1!$H$68&gt;=ACCOMPAGNEMENT!$N$3,6,Feuil1!$Q$10)</f>
        <v>0</v>
      </c>
      <c r="Q68" s="23">
        <f>IF(Feuil1!$H$68&gt;=ACCOMPAGNEMENT!$H$3,7,Feuil1!$K$10)</f>
        <v>0</v>
      </c>
      <c r="R68" s="23">
        <f>IF(Feuil1!$H$68&gt;=ACCOMPAGNEMENT!$I$3,7,Feuil1!$L$10)</f>
        <v>0</v>
      </c>
      <c r="S68" s="23">
        <f>IF(Feuil1!$H$68&gt;=ACCOMPAGNEMENT!$J$3,7,Feuil1!$M$10)</f>
        <v>0</v>
      </c>
      <c r="T68" s="23">
        <f>IF(Feuil1!$H$68&gt;=ACCOMPAGNEMENT!$K$3,7,Feuil1!$N$10)</f>
        <v>0</v>
      </c>
      <c r="U68" s="23">
        <f>IF(Feuil1!$H$68&gt;=ACCOMPAGNEMENT!$L$3,7,Feuil1!$O$10)</f>
        <v>0</v>
      </c>
      <c r="V68" s="23">
        <f>IF(Feuil1!$H$68&gt;=ACCOMPAGNEMENT!$M$3,7,Feuil1!$P$10)</f>
        <v>0</v>
      </c>
      <c r="W68" s="23">
        <f>IF(Feuil1!$H$68&gt;=ACCOMPAGNEMENT!$N$3,7,Feuil1!$Q$10)</f>
        <v>0</v>
      </c>
    </row>
    <row r="69" spans="1:23" x14ac:dyDescent="0.3">
      <c r="A69" s="23">
        <f>IF(Feuil1!$H$69&gt;=ACCOMPAGNEMENT!$H$3,5,Feuil1!$K$11)</f>
        <v>0</v>
      </c>
      <c r="B69" s="23">
        <f>IF(Feuil1!$H$69&gt;=ACCOMPAGNEMENT!$I$3,5,Feuil1!$L$11)</f>
        <v>0</v>
      </c>
      <c r="C69" s="23">
        <f>IF(Feuil1!$H$69&gt;=ACCOMPAGNEMENT!$J$3,5,Feuil1!$M$11)</f>
        <v>0</v>
      </c>
      <c r="D69" s="23">
        <f>IF(Feuil1!$H$69&gt;=ACCOMPAGNEMENT!$K$3,5,Feuil1!$N$11)</f>
        <v>0</v>
      </c>
      <c r="E69" s="23">
        <f>IF(Feuil1!$H$69&gt;=ACCOMPAGNEMENT!$L$3,5,Feuil1!$O$11)</f>
        <v>0</v>
      </c>
      <c r="F69" s="23">
        <f>IF(Feuil1!$H$69&gt;=ACCOMPAGNEMENT!$M$3,5,Feuil1!$P$11)</f>
        <v>0</v>
      </c>
      <c r="G69" s="23">
        <f>IF(Feuil1!$H$69&gt;=ACCOMPAGNEMENT!$N$3,5,Feuil1!$Q$11)</f>
        <v>0</v>
      </c>
      <c r="H69" s="56">
        <v>0</v>
      </c>
      <c r="I69" s="23">
        <f>IF(Feuil1!$H$69&gt;=ACCOMPAGNEMENT!$H$3,6,Feuil1!$K$11)</f>
        <v>0</v>
      </c>
      <c r="J69" s="23">
        <f>IF(Feuil1!$H$69&gt;=ACCOMPAGNEMENT!$I$3,6,Feuil1!$L$11)</f>
        <v>0</v>
      </c>
      <c r="K69" s="23">
        <f>IF(Feuil1!$H$69&gt;=ACCOMPAGNEMENT!$J$3,6,Feuil1!$M$11)</f>
        <v>0</v>
      </c>
      <c r="L69" s="23">
        <f>IF(Feuil1!$H$69&gt;=ACCOMPAGNEMENT!$K$3,6,Feuil1!$N$11)</f>
        <v>0</v>
      </c>
      <c r="M69" s="23">
        <f>IF(Feuil1!$H$69&gt;=ACCOMPAGNEMENT!$L$3,6,Feuil1!$O$11)</f>
        <v>0</v>
      </c>
      <c r="N69" s="23">
        <f>IF(Feuil1!$H$69&gt;=ACCOMPAGNEMENT!$M$3,6,Feuil1!$P$11)</f>
        <v>0</v>
      </c>
      <c r="O69" s="23">
        <f>IF(Feuil1!$H$69&gt;=ACCOMPAGNEMENT!$N$3,6,Feuil1!$Q$11)</f>
        <v>0</v>
      </c>
      <c r="Q69" s="23">
        <f>IF(Feuil1!$H$69&gt;=ACCOMPAGNEMENT!$H$3,7,Feuil1!$K$11)</f>
        <v>0</v>
      </c>
      <c r="R69" s="23">
        <f>IF(Feuil1!$H$69&gt;=ACCOMPAGNEMENT!$I$3,7,Feuil1!$L$11)</f>
        <v>0</v>
      </c>
      <c r="S69" s="23">
        <f>IF(Feuil1!$H$69&gt;=ACCOMPAGNEMENT!$J$3,7,Feuil1!$M$11)</f>
        <v>0</v>
      </c>
      <c r="T69" s="23">
        <f>IF(Feuil1!$H$69&gt;=ACCOMPAGNEMENT!$K$3,7,Feuil1!$N$11)</f>
        <v>0</v>
      </c>
      <c r="U69" s="23">
        <f>IF(Feuil1!$H$69&gt;=ACCOMPAGNEMENT!$L$3,7,Feuil1!$O$11)</f>
        <v>0</v>
      </c>
      <c r="V69" s="23">
        <f>IF(Feuil1!$H$69&gt;=ACCOMPAGNEMENT!$M$3,7,Feuil1!$P$11)</f>
        <v>0</v>
      </c>
      <c r="W69" s="23">
        <f>IF(Feuil1!$H$69&gt;=ACCOMPAGNEMENT!$N$3,7,Feuil1!$Q$11)</f>
        <v>0</v>
      </c>
    </row>
    <row r="70" spans="1:23" x14ac:dyDescent="0.3">
      <c r="A70" s="23">
        <f>IF(Feuil1!$H$70&gt;=ACCOMPAGNEMENT!$H$3,5,Feuil1!$K$12)</f>
        <v>0</v>
      </c>
      <c r="B70" s="23">
        <f>IF(Feuil1!$H$70&gt;=ACCOMPAGNEMENT!$I$3,5,Feuil1!$L$12)</f>
        <v>0</v>
      </c>
      <c r="C70" s="23">
        <f>IF(Feuil1!$H$70&gt;=ACCOMPAGNEMENT!$J$3,5,Feuil1!$M$12)</f>
        <v>0</v>
      </c>
      <c r="D70" s="23">
        <f>IF(Feuil1!$H$70&gt;=ACCOMPAGNEMENT!$K$3,5,Feuil1!$N$12)</f>
        <v>0</v>
      </c>
      <c r="E70" s="23">
        <f>IF(Feuil1!$H$70&gt;=ACCOMPAGNEMENT!$L$3,5,Feuil1!$O$12)</f>
        <v>0</v>
      </c>
      <c r="F70" s="23">
        <f>IF(Feuil1!$H$70&gt;=ACCOMPAGNEMENT!$M$3,5,Feuil1!$P$12)</f>
        <v>0</v>
      </c>
      <c r="G70" s="23">
        <f>IF(Feuil1!$H$70&gt;=ACCOMPAGNEMENT!$N$3,5,Feuil1!$Q$12)</f>
        <v>0</v>
      </c>
      <c r="H70" s="56">
        <v>0</v>
      </c>
      <c r="I70" s="23">
        <f>IF(Feuil1!$H$70&gt;=ACCOMPAGNEMENT!$H$3,6,Feuil1!$K$12)</f>
        <v>0</v>
      </c>
      <c r="J70" s="23">
        <f>IF(Feuil1!$H$70&gt;=ACCOMPAGNEMENT!$I$3,6,Feuil1!$L$12)</f>
        <v>0</v>
      </c>
      <c r="K70" s="23">
        <f>IF(Feuil1!$H$70&gt;=ACCOMPAGNEMENT!$J$3,6,Feuil1!$M$12)</f>
        <v>0</v>
      </c>
      <c r="L70" s="23">
        <f>IF(Feuil1!$H$70&gt;=ACCOMPAGNEMENT!$K$3,6,Feuil1!$N$12)</f>
        <v>0</v>
      </c>
      <c r="M70" s="23">
        <f>IF(Feuil1!$H$70&gt;=ACCOMPAGNEMENT!$L$3,6,Feuil1!$O$12)</f>
        <v>0</v>
      </c>
      <c r="N70" s="23">
        <f>IF(Feuil1!$H$70&gt;=ACCOMPAGNEMENT!$M$3,6,Feuil1!$P$12)</f>
        <v>0</v>
      </c>
      <c r="O70" s="23">
        <f>IF(Feuil1!$H$70&gt;=ACCOMPAGNEMENT!$N$3,6,Feuil1!$Q$12)</f>
        <v>0</v>
      </c>
      <c r="Q70" s="23">
        <f>IF(Feuil1!$H$70&gt;=ACCOMPAGNEMENT!$H$3,7,Feuil1!$K$12)</f>
        <v>0</v>
      </c>
      <c r="R70" s="23">
        <f>IF(Feuil1!$H$70&gt;=ACCOMPAGNEMENT!$I$3,7,Feuil1!$L$12)</f>
        <v>0</v>
      </c>
      <c r="S70" s="23">
        <f>IF(Feuil1!$H$70&gt;=ACCOMPAGNEMENT!$J$3,7,Feuil1!$M$12)</f>
        <v>0</v>
      </c>
      <c r="T70" s="23">
        <f>IF(Feuil1!$H$70&gt;=ACCOMPAGNEMENT!$K$3,7,Feuil1!$N$12)</f>
        <v>0</v>
      </c>
      <c r="U70" s="23">
        <f>IF(Feuil1!$H$70&gt;=ACCOMPAGNEMENT!$L$3,7,Feuil1!$O$12)</f>
        <v>0</v>
      </c>
      <c r="V70" s="23">
        <f>IF(Feuil1!$H$70&gt;=ACCOMPAGNEMENT!$M$3,7,Feuil1!$P$12)</f>
        <v>0</v>
      </c>
      <c r="W70" s="23">
        <f>IF(Feuil1!$H$70&gt;=ACCOMPAGNEMENT!$N$3,7,Feuil1!$Q$12)</f>
        <v>0</v>
      </c>
    </row>
    <row r="71" spans="1:23" x14ac:dyDescent="0.3">
      <c r="A71" s="23">
        <f>IF(Feuil1!$H$71&gt;=ACCOMPAGNEMENT!$H$3,5,Feuil1!$K$13)</f>
        <v>0</v>
      </c>
      <c r="B71" s="23">
        <f>IF(Feuil1!$H$71&gt;=ACCOMPAGNEMENT!$I$3,5,Feuil1!$L$13)</f>
        <v>0</v>
      </c>
      <c r="C71" s="23">
        <f>IF(Feuil1!$H$71&gt;=ACCOMPAGNEMENT!$J$3,5,Feuil1!$M$13)</f>
        <v>0</v>
      </c>
      <c r="D71" s="23">
        <f>IF(Feuil1!$H$71&gt;=ACCOMPAGNEMENT!$K$3,5,Feuil1!$N$13)</f>
        <v>0</v>
      </c>
      <c r="E71" s="23">
        <f>IF(Feuil1!$H$71&gt;=ACCOMPAGNEMENT!$L$3,5,Feuil1!$O$13)</f>
        <v>0</v>
      </c>
      <c r="F71" s="23">
        <f>IF(Feuil1!$H$71&gt;=ACCOMPAGNEMENT!$M$3,5,Feuil1!$P$13)</f>
        <v>0</v>
      </c>
      <c r="G71" s="23">
        <f>IF(Feuil1!$H$71&gt;=ACCOMPAGNEMENT!$N$3,5,Feuil1!$Q$13)</f>
        <v>0</v>
      </c>
      <c r="H71" s="56">
        <v>0</v>
      </c>
      <c r="I71" s="23">
        <f>IF(Feuil1!$H$71&gt;=ACCOMPAGNEMENT!$H$3,6,Feuil1!$K$13)</f>
        <v>0</v>
      </c>
      <c r="J71" s="23">
        <f>IF(Feuil1!$H$71&gt;=ACCOMPAGNEMENT!$I$3,6,Feuil1!$L$13)</f>
        <v>0</v>
      </c>
      <c r="K71" s="23">
        <f>IF(Feuil1!$H$71&gt;=ACCOMPAGNEMENT!$J$3,6,Feuil1!$M$13)</f>
        <v>0</v>
      </c>
      <c r="L71" s="23">
        <f>IF(Feuil1!$H$71&gt;=ACCOMPAGNEMENT!$K$3,6,Feuil1!$N$13)</f>
        <v>0</v>
      </c>
      <c r="M71" s="23">
        <f>IF(Feuil1!$H$71&gt;=ACCOMPAGNEMENT!$L$3,6,Feuil1!$O$13)</f>
        <v>0</v>
      </c>
      <c r="N71" s="23">
        <f>IF(Feuil1!$H$71&gt;=ACCOMPAGNEMENT!$M$3,6,Feuil1!$P$13)</f>
        <v>0</v>
      </c>
      <c r="O71" s="23">
        <f>IF(Feuil1!$H$71&gt;=ACCOMPAGNEMENT!$N$3,6,Feuil1!$Q$13)</f>
        <v>0</v>
      </c>
      <c r="Q71" s="23">
        <f>IF(Feuil1!$H$71&gt;=ACCOMPAGNEMENT!$H$3,7,Feuil1!$K$13)</f>
        <v>0</v>
      </c>
      <c r="R71" s="23">
        <f>IF(Feuil1!$H$71&gt;=ACCOMPAGNEMENT!$I$3,7,Feuil1!$L$13)</f>
        <v>0</v>
      </c>
      <c r="S71" s="23">
        <f>IF(Feuil1!$H$71&gt;=ACCOMPAGNEMENT!$J$3,7,Feuil1!$M$13)</f>
        <v>0</v>
      </c>
      <c r="T71" s="23">
        <f>IF(Feuil1!$H$71&gt;=ACCOMPAGNEMENT!$K$3,7,Feuil1!$N$13)</f>
        <v>0</v>
      </c>
      <c r="U71" s="23">
        <f>IF(Feuil1!$H$71&gt;=ACCOMPAGNEMENT!$L$3,7,Feuil1!$O$13)</f>
        <v>0</v>
      </c>
      <c r="V71" s="23">
        <f>IF(Feuil1!$H$71&gt;=ACCOMPAGNEMENT!$M$3,7,Feuil1!$P$13)</f>
        <v>0</v>
      </c>
      <c r="W71" s="23">
        <f>IF(Feuil1!$H$71&gt;=ACCOMPAGNEMENT!$N$3,7,Feuil1!$Q$13)</f>
        <v>0</v>
      </c>
    </row>
    <row r="72" spans="1:23" x14ac:dyDescent="0.3">
      <c r="A72" s="23">
        <f>IF(Feuil1!$H$72&gt;=ACCOMPAGNEMENT!$H$3,5,Feuil1!$K$14)</f>
        <v>0</v>
      </c>
      <c r="B72" s="23">
        <f>IF(Feuil1!$H$72&gt;=ACCOMPAGNEMENT!$I$3,5,Feuil1!$L$14)</f>
        <v>0</v>
      </c>
      <c r="C72" s="23">
        <f>IF(Feuil1!$H$72&gt;=ACCOMPAGNEMENT!$J$3,5,Feuil1!$M$14)</f>
        <v>0</v>
      </c>
      <c r="D72" s="23">
        <f>IF(Feuil1!$H$72&gt;=ACCOMPAGNEMENT!$K$3,5,Feuil1!$N$14)</f>
        <v>0</v>
      </c>
      <c r="E72" s="23">
        <f>IF(Feuil1!$H$72&gt;=ACCOMPAGNEMENT!$L$3,5,Feuil1!$O$14)</f>
        <v>0</v>
      </c>
      <c r="F72" s="23">
        <f>IF(Feuil1!$H$72&gt;=ACCOMPAGNEMENT!$M$3,5,Feuil1!$P$14)</f>
        <v>0</v>
      </c>
      <c r="G72" s="23">
        <f>IF(Feuil1!$H$72&gt;=ACCOMPAGNEMENT!$N$3,5,Feuil1!$Q$14)</f>
        <v>0</v>
      </c>
      <c r="H72" s="56">
        <v>0</v>
      </c>
      <c r="I72" s="23">
        <f>IF(Feuil1!$H$72&gt;=ACCOMPAGNEMENT!$H$3,6,Feuil1!$K$14)</f>
        <v>0</v>
      </c>
      <c r="J72" s="23">
        <f>IF(Feuil1!$H$72&gt;=ACCOMPAGNEMENT!$I$3,6,Feuil1!$L$14)</f>
        <v>0</v>
      </c>
      <c r="K72" s="23">
        <f>IF(Feuil1!$H$72&gt;=ACCOMPAGNEMENT!$J$3,6,Feuil1!$M$14)</f>
        <v>0</v>
      </c>
      <c r="L72" s="23">
        <f>IF(Feuil1!$H$72&gt;=ACCOMPAGNEMENT!$K$3,6,Feuil1!$N$14)</f>
        <v>0</v>
      </c>
      <c r="M72" s="23">
        <f>IF(Feuil1!$H$72&gt;=ACCOMPAGNEMENT!$L$3,6,Feuil1!$O$14)</f>
        <v>0</v>
      </c>
      <c r="N72" s="23">
        <f>IF(Feuil1!$H$72&gt;=ACCOMPAGNEMENT!$M$3,6,Feuil1!$P$14)</f>
        <v>0</v>
      </c>
      <c r="O72" s="23">
        <f>IF(Feuil1!$H$72&gt;=ACCOMPAGNEMENT!$N$3,6,Feuil1!$Q$14)</f>
        <v>0</v>
      </c>
      <c r="Q72" s="23">
        <f>IF(Feuil1!$H$72&gt;=ACCOMPAGNEMENT!$H$3,7,Feuil1!$K$14)</f>
        <v>0</v>
      </c>
      <c r="R72" s="23">
        <f>IF(Feuil1!$H$72&gt;=ACCOMPAGNEMENT!$I$3,7,Feuil1!$L$14)</f>
        <v>0</v>
      </c>
      <c r="S72" s="23">
        <f>IF(Feuil1!$H$72&gt;=ACCOMPAGNEMENT!$J$3,7,Feuil1!$M$14)</f>
        <v>0</v>
      </c>
      <c r="T72" s="23">
        <f>IF(Feuil1!$H$72&gt;=ACCOMPAGNEMENT!$K$3,7,Feuil1!$N$14)</f>
        <v>0</v>
      </c>
      <c r="U72" s="23">
        <f>IF(Feuil1!$H$72&gt;=ACCOMPAGNEMENT!$L$3,7,Feuil1!$O$14)</f>
        <v>0</v>
      </c>
      <c r="V72" s="23">
        <f>IF(Feuil1!$H$72&gt;=ACCOMPAGNEMENT!$M$3,7,Feuil1!$P$14)</f>
        <v>0</v>
      </c>
      <c r="W72" s="23">
        <f>IF(Feuil1!$H$72&gt;=ACCOMPAGNEMENT!$N$3,7,Feuil1!$Q$14)</f>
        <v>0</v>
      </c>
    </row>
    <row r="73" spans="1:23" x14ac:dyDescent="0.3">
      <c r="A73" s="23">
        <f>IF(Feuil1!$H$73&gt;=ACCOMPAGNEMENT!$H$3,5,Feuil1!$K$15)</f>
        <v>0</v>
      </c>
      <c r="B73" s="23">
        <f>IF(Feuil1!$H$73&gt;=ACCOMPAGNEMENT!$I$3,5,Feuil1!$L$15)</f>
        <v>0</v>
      </c>
      <c r="C73" s="23">
        <f>IF(Feuil1!$H$73&gt;=ACCOMPAGNEMENT!$J$3,5,Feuil1!$M$15)</f>
        <v>0</v>
      </c>
      <c r="D73" s="23">
        <f>IF(Feuil1!$H$73&gt;=ACCOMPAGNEMENT!$K$3,5,Feuil1!$N$15)</f>
        <v>0</v>
      </c>
      <c r="E73" s="23">
        <f>IF(Feuil1!$H$73&gt;=ACCOMPAGNEMENT!$L$3,5,Feuil1!$O$15)</f>
        <v>0</v>
      </c>
      <c r="F73" s="23">
        <f>IF(Feuil1!$H$73&gt;=ACCOMPAGNEMENT!$M$3,5,Feuil1!$P$15)</f>
        <v>0</v>
      </c>
      <c r="G73" s="23">
        <f>IF(Feuil1!$H$73&gt;=ACCOMPAGNEMENT!$N$3,5,Feuil1!$Q$15)</f>
        <v>0</v>
      </c>
      <c r="H73" s="56">
        <v>0</v>
      </c>
      <c r="I73" s="23">
        <f>IF(Feuil1!$H$73&gt;=ACCOMPAGNEMENT!$H$3,6,Feuil1!$K$15)</f>
        <v>0</v>
      </c>
      <c r="J73" s="23">
        <f>IF(Feuil1!$H$73&gt;=ACCOMPAGNEMENT!$I$3,6,Feuil1!$L$15)</f>
        <v>0</v>
      </c>
      <c r="K73" s="23">
        <f>IF(Feuil1!$H$73&gt;=ACCOMPAGNEMENT!$J$3,6,Feuil1!$M$15)</f>
        <v>0</v>
      </c>
      <c r="L73" s="23">
        <f>IF(Feuil1!$H$73&gt;=ACCOMPAGNEMENT!$K$3,6,Feuil1!$N$15)</f>
        <v>0</v>
      </c>
      <c r="M73" s="23">
        <f>IF(Feuil1!$H$73&gt;=ACCOMPAGNEMENT!$L$3,6,Feuil1!$O$15)</f>
        <v>0</v>
      </c>
      <c r="N73" s="23">
        <f>IF(Feuil1!$H$73&gt;=ACCOMPAGNEMENT!$M$3,6,Feuil1!$P$15)</f>
        <v>0</v>
      </c>
      <c r="O73" s="23">
        <f>IF(Feuil1!$H$73&gt;=ACCOMPAGNEMENT!$N$3,6,Feuil1!$Q$15)</f>
        <v>0</v>
      </c>
      <c r="Q73" s="23">
        <f>IF(Feuil1!$H$73&gt;=ACCOMPAGNEMENT!$H$3,7,Feuil1!$K$15)</f>
        <v>0</v>
      </c>
      <c r="R73" s="23">
        <f>IF(Feuil1!$H$73&gt;=ACCOMPAGNEMENT!$I$3,7,Feuil1!$L$15)</f>
        <v>0</v>
      </c>
      <c r="S73" s="23">
        <f>IF(Feuil1!$H$73&gt;=ACCOMPAGNEMENT!$J$3,7,Feuil1!$M$15)</f>
        <v>0</v>
      </c>
      <c r="T73" s="23">
        <f>IF(Feuil1!$H$73&gt;=ACCOMPAGNEMENT!$K$3,7,Feuil1!$N$15)</f>
        <v>0</v>
      </c>
      <c r="U73" s="23">
        <f>IF(Feuil1!$H$73&gt;=ACCOMPAGNEMENT!$L$3,7,Feuil1!$O$15)</f>
        <v>0</v>
      </c>
      <c r="V73" s="23">
        <f>IF(Feuil1!$H$73&gt;=ACCOMPAGNEMENT!$M$3,7,Feuil1!$P$15)</f>
        <v>0</v>
      </c>
      <c r="W73" s="23">
        <f>IF(Feuil1!$H$73&gt;=ACCOMPAGNEMENT!$N$3,7,Feuil1!$Q$15)</f>
        <v>0</v>
      </c>
    </row>
    <row r="74" spans="1:23" x14ac:dyDescent="0.3">
      <c r="A74" s="23">
        <f>IF(Feuil1!$H$74&gt;=ACCOMPAGNEMENT!$H$3,5,Feuil1!$K$16)</f>
        <v>0</v>
      </c>
      <c r="B74" s="23">
        <f>IF(Feuil1!$H$74&gt;=ACCOMPAGNEMENT!$I$3,5,Feuil1!$L$16)</f>
        <v>0</v>
      </c>
      <c r="C74" s="23">
        <f>IF(Feuil1!$H$74&gt;=ACCOMPAGNEMENT!$J$3,5,Feuil1!$M$16)</f>
        <v>0</v>
      </c>
      <c r="D74" s="23">
        <f>IF(Feuil1!$H$74&gt;=ACCOMPAGNEMENT!$K$3,5,Feuil1!$N$16)</f>
        <v>0</v>
      </c>
      <c r="E74" s="23">
        <f>IF(Feuil1!$H$74&gt;=ACCOMPAGNEMENT!$L$3,5,Feuil1!$O$16)</f>
        <v>0</v>
      </c>
      <c r="F74" s="23">
        <f>IF(Feuil1!$H$74&gt;=ACCOMPAGNEMENT!$M$3,5,Feuil1!$P$16)</f>
        <v>0</v>
      </c>
      <c r="G74" s="23">
        <f>IF(Feuil1!$H$74&gt;=ACCOMPAGNEMENT!$N$3,5,Feuil1!$Q$16)</f>
        <v>0</v>
      </c>
      <c r="H74" s="56">
        <v>0</v>
      </c>
      <c r="I74" s="23">
        <f>IF(Feuil1!$H$74&gt;=ACCOMPAGNEMENT!$H$3,6,Feuil1!$K$16)</f>
        <v>0</v>
      </c>
      <c r="J74" s="23">
        <f>IF(Feuil1!$H$74&gt;=ACCOMPAGNEMENT!$I$3,6,Feuil1!$L$16)</f>
        <v>0</v>
      </c>
      <c r="K74" s="23">
        <f>IF(Feuil1!$H$74&gt;=ACCOMPAGNEMENT!$J$3,6,Feuil1!$M$16)</f>
        <v>0</v>
      </c>
      <c r="L74" s="23">
        <f>IF(Feuil1!$H$74&gt;=ACCOMPAGNEMENT!$K$3,6,Feuil1!$N$16)</f>
        <v>0</v>
      </c>
      <c r="M74" s="23">
        <f>IF(Feuil1!$H$74&gt;=ACCOMPAGNEMENT!$L$3,6,Feuil1!$O$16)</f>
        <v>0</v>
      </c>
      <c r="N74" s="23">
        <f>IF(Feuil1!$H$74&gt;=ACCOMPAGNEMENT!$M$3,6,Feuil1!$P$16)</f>
        <v>0</v>
      </c>
      <c r="O74" s="23">
        <f>IF(Feuil1!$H$74&gt;=ACCOMPAGNEMENT!$N$3,6,Feuil1!$Q$16)</f>
        <v>0</v>
      </c>
      <c r="Q74" s="23">
        <f>IF(Feuil1!$H$74&gt;=ACCOMPAGNEMENT!$H$3,7,Feuil1!$K$16)</f>
        <v>0</v>
      </c>
      <c r="R74" s="23">
        <f>IF(Feuil1!$H$74&gt;=ACCOMPAGNEMENT!$I$3,7,Feuil1!$L$16)</f>
        <v>0</v>
      </c>
      <c r="S74" s="23">
        <f>IF(Feuil1!$H$74&gt;=ACCOMPAGNEMENT!$J$3,7,Feuil1!$M$16)</f>
        <v>0</v>
      </c>
      <c r="T74" s="23">
        <f>IF(Feuil1!$H$74&gt;=ACCOMPAGNEMENT!$K$3,7,Feuil1!$N$16)</f>
        <v>0</v>
      </c>
      <c r="U74" s="23">
        <f>IF(Feuil1!$H$74&gt;=ACCOMPAGNEMENT!$L$3,7,Feuil1!$O$16)</f>
        <v>0</v>
      </c>
      <c r="V74" s="23">
        <f>IF(Feuil1!$H$74&gt;=ACCOMPAGNEMENT!$M$3,7,Feuil1!$P$16)</f>
        <v>0</v>
      </c>
      <c r="W74" s="23">
        <f>IF(Feuil1!$H$74&gt;=ACCOMPAGNEMENT!$N$3,7,Feuil1!$Q$16)</f>
        <v>0</v>
      </c>
    </row>
    <row r="75" spans="1:23" x14ac:dyDescent="0.3">
      <c r="A75" s="23">
        <f>IF(Feuil1!$H$75&gt;=ACCOMPAGNEMENT!$H$3,5,Feuil1!$K$17)</f>
        <v>0</v>
      </c>
      <c r="B75" s="23">
        <f>IF(Feuil1!$H$75&gt;=ACCOMPAGNEMENT!$I$3,5,Feuil1!$L$17)</f>
        <v>0</v>
      </c>
      <c r="C75" s="23">
        <f>IF(Feuil1!$H$75&gt;=ACCOMPAGNEMENT!$J$3,5,Feuil1!$M$17)</f>
        <v>0</v>
      </c>
      <c r="D75" s="23">
        <f>IF(Feuil1!$H$75&gt;=ACCOMPAGNEMENT!$K$3,5,Feuil1!$N$17)</f>
        <v>0</v>
      </c>
      <c r="E75" s="23">
        <f>IF(Feuil1!$H$75&gt;=ACCOMPAGNEMENT!$L$3,5,Feuil1!$O$17)</f>
        <v>0</v>
      </c>
      <c r="F75" s="23">
        <f>IF(Feuil1!$H$75&gt;=ACCOMPAGNEMENT!$M$3,5,Feuil1!$P$17)</f>
        <v>0</v>
      </c>
      <c r="G75" s="23">
        <f>IF(Feuil1!$H$75&gt;=ACCOMPAGNEMENT!$N$3,5,Feuil1!$Q$17)</f>
        <v>0</v>
      </c>
      <c r="H75" s="56">
        <v>0</v>
      </c>
      <c r="I75" s="23">
        <f>IF(Feuil1!$H$75&gt;=ACCOMPAGNEMENT!$H$3,6,Feuil1!$K$17)</f>
        <v>0</v>
      </c>
      <c r="J75" s="23">
        <f>IF(Feuil1!$H$75&gt;=ACCOMPAGNEMENT!$I$3,6,Feuil1!$L$17)</f>
        <v>0</v>
      </c>
      <c r="K75" s="23">
        <f>IF(Feuil1!$H$75&gt;=ACCOMPAGNEMENT!$J$3,6,Feuil1!$M$17)</f>
        <v>0</v>
      </c>
      <c r="L75" s="23">
        <f>IF(Feuil1!$H$75&gt;=ACCOMPAGNEMENT!$K$3,6,Feuil1!$N$17)</f>
        <v>0</v>
      </c>
      <c r="M75" s="23">
        <f>IF(Feuil1!$H$75&gt;=ACCOMPAGNEMENT!$L$3,6,Feuil1!$O$17)</f>
        <v>0</v>
      </c>
      <c r="N75" s="23">
        <f>IF(Feuil1!$H$75&gt;=ACCOMPAGNEMENT!$M$3,6,Feuil1!$P$17)</f>
        <v>0</v>
      </c>
      <c r="O75" s="23">
        <f>IF(Feuil1!$H$75&gt;=ACCOMPAGNEMENT!$N$3,6,Feuil1!$Q$17)</f>
        <v>0</v>
      </c>
      <c r="Q75" s="23">
        <f>IF(Feuil1!$H$75&gt;=ACCOMPAGNEMENT!$H$3,7,Feuil1!$K$17)</f>
        <v>0</v>
      </c>
      <c r="R75" s="23">
        <f>IF(Feuil1!$H$75&gt;=ACCOMPAGNEMENT!$I$3,7,Feuil1!$L$17)</f>
        <v>0</v>
      </c>
      <c r="S75" s="23">
        <f>IF(Feuil1!$H$75&gt;=ACCOMPAGNEMENT!$J$3,7,Feuil1!$M$17)</f>
        <v>0</v>
      </c>
      <c r="T75" s="23">
        <f>IF(Feuil1!$H$75&gt;=ACCOMPAGNEMENT!$K$3,7,Feuil1!$N$17)</f>
        <v>0</v>
      </c>
      <c r="U75" s="23">
        <f>IF(Feuil1!$H$75&gt;=ACCOMPAGNEMENT!$L$3,7,Feuil1!$O$17)</f>
        <v>0</v>
      </c>
      <c r="V75" s="23">
        <f>IF(Feuil1!$H$75&gt;=ACCOMPAGNEMENT!$M$3,7,Feuil1!$P$17)</f>
        <v>0</v>
      </c>
      <c r="W75" s="23">
        <f>IF(Feuil1!$H$75&gt;=ACCOMPAGNEMENT!$N$3,7,Feuil1!$Q$17)</f>
        <v>0</v>
      </c>
    </row>
    <row r="76" spans="1:23" x14ac:dyDescent="0.3">
      <c r="A76" s="23">
        <f>IF(Feuil1!$H$76&gt;=ACCOMPAGNEMENT!$H$3,5,Feuil1!$K$18)</f>
        <v>0</v>
      </c>
      <c r="B76" s="23">
        <f>IF(Feuil1!$H$76&gt;=ACCOMPAGNEMENT!$I$3,5,Feuil1!$L$18)</f>
        <v>0</v>
      </c>
      <c r="C76" s="23">
        <f>IF(Feuil1!$H$76&gt;=ACCOMPAGNEMENT!$J$3,5,Feuil1!$M$18)</f>
        <v>0</v>
      </c>
      <c r="D76" s="23">
        <f>IF(Feuil1!$H$76&gt;=ACCOMPAGNEMENT!$K$3,5,Feuil1!$N$18)</f>
        <v>0</v>
      </c>
      <c r="E76" s="23">
        <f>IF(Feuil1!$H$76&gt;=ACCOMPAGNEMENT!$L$3,5,Feuil1!$O$18)</f>
        <v>0</v>
      </c>
      <c r="F76" s="23">
        <f>IF(Feuil1!$H$76&gt;=ACCOMPAGNEMENT!$M$3,5,Feuil1!$P$18)</f>
        <v>0</v>
      </c>
      <c r="G76" s="23">
        <f>IF(Feuil1!$H$76&gt;=ACCOMPAGNEMENT!$N$3,5,Feuil1!$Q$18)</f>
        <v>0</v>
      </c>
      <c r="H76" s="56">
        <v>0</v>
      </c>
      <c r="I76" s="23">
        <f>IF(Feuil1!$H$76&gt;=ACCOMPAGNEMENT!$H$3,6,Feuil1!$K$18)</f>
        <v>0</v>
      </c>
      <c r="J76" s="23">
        <f>IF(Feuil1!$H$76&gt;=ACCOMPAGNEMENT!$I$3,6,Feuil1!$L$18)</f>
        <v>0</v>
      </c>
      <c r="K76" s="23">
        <f>IF(Feuil1!$H$76&gt;=ACCOMPAGNEMENT!$J$3,6,Feuil1!$M$18)</f>
        <v>0</v>
      </c>
      <c r="L76" s="23">
        <f>IF(Feuil1!$H$76&gt;=ACCOMPAGNEMENT!$K$3,6,Feuil1!$N$18)</f>
        <v>0</v>
      </c>
      <c r="M76" s="23">
        <f>IF(Feuil1!$H$76&gt;=ACCOMPAGNEMENT!$L$3,6,Feuil1!$O$18)</f>
        <v>0</v>
      </c>
      <c r="N76" s="23">
        <f>IF(Feuil1!$H$76&gt;=ACCOMPAGNEMENT!$M$3,6,Feuil1!$P$18)</f>
        <v>0</v>
      </c>
      <c r="O76" s="23">
        <f>IF(Feuil1!$H$76&gt;=ACCOMPAGNEMENT!$N$3,6,Feuil1!$Q$18)</f>
        <v>0</v>
      </c>
      <c r="Q76" s="23">
        <f>IF(Feuil1!$H$76&gt;=ACCOMPAGNEMENT!$H$3,7,Feuil1!$K$18)</f>
        <v>0</v>
      </c>
      <c r="R76" s="23">
        <f>IF(Feuil1!$H$76&gt;=ACCOMPAGNEMENT!$I$3,7,Feuil1!$L$18)</f>
        <v>0</v>
      </c>
      <c r="S76" s="23">
        <f>IF(Feuil1!$H$76&gt;=ACCOMPAGNEMENT!$J$3,7,Feuil1!$M$18)</f>
        <v>0</v>
      </c>
      <c r="T76" s="23">
        <f>IF(Feuil1!$H$76&gt;=ACCOMPAGNEMENT!$K$3,7,Feuil1!$N$18)</f>
        <v>0</v>
      </c>
      <c r="U76" s="23">
        <f>IF(Feuil1!$H$76&gt;=ACCOMPAGNEMENT!$L$3,7,Feuil1!$O$18)</f>
        <v>0</v>
      </c>
      <c r="V76" s="23">
        <f>IF(Feuil1!$H$76&gt;=ACCOMPAGNEMENT!$M$3,7,Feuil1!$P$18)</f>
        <v>0</v>
      </c>
      <c r="W76" s="23">
        <f>IF(Feuil1!$H$76&gt;=ACCOMPAGNEMENT!$N$3,7,Feuil1!$Q$18)</f>
        <v>0</v>
      </c>
    </row>
    <row r="77" spans="1:23" x14ac:dyDescent="0.3">
      <c r="A77" s="23">
        <f>IF(Feuil1!$H$77&gt;=ACCOMPAGNEMENT!$H$3,5,Feuil1!$K$19)</f>
        <v>0</v>
      </c>
      <c r="B77" s="23">
        <f>IF(Feuil1!$H$77&gt;=ACCOMPAGNEMENT!$I$3,5,Feuil1!$L$19)</f>
        <v>0</v>
      </c>
      <c r="C77" s="23">
        <f>IF(Feuil1!$H$77&gt;=ACCOMPAGNEMENT!$J$3,5,Feuil1!$M$19)</f>
        <v>0</v>
      </c>
      <c r="D77" s="23">
        <f>IF(Feuil1!$H$77&gt;=ACCOMPAGNEMENT!$K$3,5,Feuil1!$N$19)</f>
        <v>0</v>
      </c>
      <c r="E77" s="23">
        <f>IF(Feuil1!$H$77&gt;=ACCOMPAGNEMENT!$L$3,5,Feuil1!$O$19)</f>
        <v>0</v>
      </c>
      <c r="F77" s="23">
        <f>IF(Feuil1!$H$77&gt;=ACCOMPAGNEMENT!$M$3,5,Feuil1!$P$19)</f>
        <v>0</v>
      </c>
      <c r="G77" s="23">
        <f>IF(Feuil1!$H$77&gt;=ACCOMPAGNEMENT!$N$3,5,Feuil1!$Q$19)</f>
        <v>0</v>
      </c>
      <c r="H77" s="56">
        <v>0</v>
      </c>
      <c r="I77" s="23">
        <f>IF(Feuil1!$H$77&gt;=ACCOMPAGNEMENT!$H$3,6,Feuil1!$K$19)</f>
        <v>0</v>
      </c>
      <c r="J77" s="23">
        <f>IF(Feuil1!$H$77&gt;=ACCOMPAGNEMENT!$I$3,6,Feuil1!$L$19)</f>
        <v>0</v>
      </c>
      <c r="K77" s="23">
        <f>IF(Feuil1!$H$77&gt;=ACCOMPAGNEMENT!$J$3,6,Feuil1!$M$19)</f>
        <v>0</v>
      </c>
      <c r="L77" s="23">
        <f>IF(Feuil1!$H$77&gt;=ACCOMPAGNEMENT!$K$3,6,Feuil1!$N$19)</f>
        <v>0</v>
      </c>
      <c r="M77" s="23">
        <f>IF(Feuil1!$H$77&gt;=ACCOMPAGNEMENT!$L$3,6,Feuil1!$O$19)</f>
        <v>0</v>
      </c>
      <c r="N77" s="23">
        <f>IF(Feuil1!$H$77&gt;=ACCOMPAGNEMENT!$M$3,6,Feuil1!$P$19)</f>
        <v>0</v>
      </c>
      <c r="O77" s="23">
        <f>IF(Feuil1!$H$77&gt;=ACCOMPAGNEMENT!$N$3,6,Feuil1!$Q$19)</f>
        <v>0</v>
      </c>
      <c r="Q77" s="23">
        <f>IF(Feuil1!$H$77&gt;=ACCOMPAGNEMENT!$H$3,7,Feuil1!$K$19)</f>
        <v>0</v>
      </c>
      <c r="R77" s="23">
        <f>IF(Feuil1!$H$77&gt;=ACCOMPAGNEMENT!$I$3,7,Feuil1!$L$19)</f>
        <v>0</v>
      </c>
      <c r="S77" s="23">
        <f>IF(Feuil1!$H$77&gt;=ACCOMPAGNEMENT!$J$3,7,Feuil1!$M$19)</f>
        <v>0</v>
      </c>
      <c r="T77" s="23">
        <f>IF(Feuil1!$H$77&gt;=ACCOMPAGNEMENT!$K$3,7,Feuil1!$N$19)</f>
        <v>0</v>
      </c>
      <c r="U77" s="23">
        <f>IF(Feuil1!$H$77&gt;=ACCOMPAGNEMENT!$L$3,7,Feuil1!$O$19)</f>
        <v>0</v>
      </c>
      <c r="V77" s="23">
        <f>IF(Feuil1!$H$77&gt;=ACCOMPAGNEMENT!$M$3,7,Feuil1!$P$19)</f>
        <v>0</v>
      </c>
      <c r="W77" s="23">
        <f>IF(Feuil1!$H$77&gt;=ACCOMPAGNEMENT!$N$3,7,Feuil1!$Q$19)</f>
        <v>0</v>
      </c>
    </row>
    <row r="78" spans="1:23" x14ac:dyDescent="0.3">
      <c r="A78" s="23">
        <f>IF(Feuil1!$H$78&gt;=ACCOMPAGNEMENT!$H$3,5,Feuil1!$K$20)</f>
        <v>0</v>
      </c>
      <c r="B78" s="23">
        <f>IF(Feuil1!$H$78&gt;=ACCOMPAGNEMENT!$I$3,5,Feuil1!$L$20)</f>
        <v>0</v>
      </c>
      <c r="C78" s="23">
        <f>IF(Feuil1!$H$78&gt;=ACCOMPAGNEMENT!$J$3,5,Feuil1!$M$20)</f>
        <v>0</v>
      </c>
      <c r="D78" s="23">
        <f>IF(Feuil1!$H$78&gt;=ACCOMPAGNEMENT!$K$3,5,Feuil1!$N$20)</f>
        <v>0</v>
      </c>
      <c r="E78" s="23">
        <f>IF(Feuil1!$H$78&gt;=ACCOMPAGNEMENT!$L$3,5,Feuil1!$O$20)</f>
        <v>0</v>
      </c>
      <c r="F78" s="23">
        <f>IF(Feuil1!$H$78&gt;=ACCOMPAGNEMENT!$M$3,5,Feuil1!$P$20)</f>
        <v>0</v>
      </c>
      <c r="G78" s="23">
        <f>IF(Feuil1!$H$78&gt;=ACCOMPAGNEMENT!$N$3,5,Feuil1!$Q$20)</f>
        <v>0</v>
      </c>
      <c r="H78" s="56">
        <v>0</v>
      </c>
      <c r="I78" s="23">
        <f>IF(Feuil1!$H$78&gt;=ACCOMPAGNEMENT!$H$3,6,Feuil1!$K$20)</f>
        <v>0</v>
      </c>
      <c r="J78" s="23">
        <f>IF(Feuil1!$H$78&gt;=ACCOMPAGNEMENT!$I$3,6,Feuil1!$L$20)</f>
        <v>0</v>
      </c>
      <c r="K78" s="23">
        <f>IF(Feuil1!$H$78&gt;=ACCOMPAGNEMENT!$J$3,6,Feuil1!$M$20)</f>
        <v>0</v>
      </c>
      <c r="L78" s="23">
        <f>IF(Feuil1!$H$78&gt;=ACCOMPAGNEMENT!$K$3,6,Feuil1!$N$20)</f>
        <v>0</v>
      </c>
      <c r="M78" s="23">
        <f>IF(Feuil1!$H$78&gt;=ACCOMPAGNEMENT!$L$3,6,Feuil1!$O$20)</f>
        <v>0</v>
      </c>
      <c r="N78" s="23">
        <f>IF(Feuil1!$H$78&gt;=ACCOMPAGNEMENT!$M$3,6,Feuil1!$P$20)</f>
        <v>0</v>
      </c>
      <c r="O78" s="23">
        <f>IF(Feuil1!$H$78&gt;=ACCOMPAGNEMENT!$N$3,6,Feuil1!$Q$20)</f>
        <v>0</v>
      </c>
      <c r="Q78" s="23">
        <f>IF(Feuil1!$H$78&gt;=ACCOMPAGNEMENT!$H$3,7,Feuil1!$K$20)</f>
        <v>0</v>
      </c>
      <c r="R78" s="23">
        <f>IF(Feuil1!$H$78&gt;=ACCOMPAGNEMENT!$I$3,7,Feuil1!$L$20)</f>
        <v>0</v>
      </c>
      <c r="S78" s="23">
        <f>IF(Feuil1!$H$78&gt;=ACCOMPAGNEMENT!$J$3,7,Feuil1!$M$20)</f>
        <v>0</v>
      </c>
      <c r="T78" s="23">
        <f>IF(Feuil1!$H$78&gt;=ACCOMPAGNEMENT!$K$3,7,Feuil1!$N$20)</f>
        <v>0</v>
      </c>
      <c r="U78" s="23">
        <f>IF(Feuil1!$H$78&gt;=ACCOMPAGNEMENT!$L$3,7,Feuil1!$O$20)</f>
        <v>0</v>
      </c>
      <c r="V78" s="23">
        <f>IF(Feuil1!$H$78&gt;=ACCOMPAGNEMENT!$M$3,7,Feuil1!$P$20)</f>
        <v>0</v>
      </c>
      <c r="W78" s="23">
        <f>IF(Feuil1!$H$78&gt;=ACCOMPAGNEMENT!$N$3,7,Feuil1!$Q$20)</f>
        <v>0</v>
      </c>
    </row>
    <row r="79" spans="1:23" x14ac:dyDescent="0.3">
      <c r="A79" s="23">
        <f>IF(Feuil1!$H$79&gt;=ACCOMPAGNEMENT!$H$3,5,Feuil1!$K$21)</f>
        <v>0</v>
      </c>
      <c r="B79" s="23">
        <f>IF(Feuil1!$H$79&gt;=ACCOMPAGNEMENT!$I$3,5,Feuil1!$L$21)</f>
        <v>0</v>
      </c>
      <c r="C79" s="23">
        <f>IF(Feuil1!$H$79&gt;=ACCOMPAGNEMENT!$J$3,5,Feuil1!$M$21)</f>
        <v>0</v>
      </c>
      <c r="D79" s="23">
        <f>IF(Feuil1!$H$79&gt;=ACCOMPAGNEMENT!$K$3,5,Feuil1!$N$21)</f>
        <v>0</v>
      </c>
      <c r="E79" s="23">
        <f>IF(Feuil1!$H$79&gt;=ACCOMPAGNEMENT!$L$3,5,Feuil1!$O$21)</f>
        <v>0</v>
      </c>
      <c r="F79" s="23">
        <f>IF(Feuil1!$H$79&gt;=ACCOMPAGNEMENT!$M$3,5,Feuil1!$P$21)</f>
        <v>0</v>
      </c>
      <c r="G79" s="23">
        <f>IF(Feuil1!$H$79&gt;=ACCOMPAGNEMENT!$N$3,5,Feuil1!$Q$21)</f>
        <v>0</v>
      </c>
      <c r="H79" s="56">
        <v>0</v>
      </c>
      <c r="I79" s="23">
        <f>IF(Feuil1!$H$79&gt;=ACCOMPAGNEMENT!$H$3,6,Feuil1!$K$21)</f>
        <v>0</v>
      </c>
      <c r="J79" s="23">
        <f>IF(Feuil1!$H$79&gt;=ACCOMPAGNEMENT!$I$3,6,Feuil1!$L$21)</f>
        <v>0</v>
      </c>
      <c r="K79" s="23">
        <f>IF(Feuil1!$H$79&gt;=ACCOMPAGNEMENT!$J$3,6,Feuil1!$M$21)</f>
        <v>0</v>
      </c>
      <c r="L79" s="23">
        <f>IF(Feuil1!$H$79&gt;=ACCOMPAGNEMENT!$K$3,6,Feuil1!$N$21)</f>
        <v>0</v>
      </c>
      <c r="M79" s="23">
        <f>IF(Feuil1!$H$79&gt;=ACCOMPAGNEMENT!$L$3,6,Feuil1!$O$21)</f>
        <v>0</v>
      </c>
      <c r="N79" s="23">
        <f>IF(Feuil1!$H$79&gt;=ACCOMPAGNEMENT!$M$3,6,Feuil1!$P$21)</f>
        <v>0</v>
      </c>
      <c r="O79" s="23">
        <f>IF(Feuil1!$H$79&gt;=ACCOMPAGNEMENT!$N$3,6,Feuil1!$Q$21)</f>
        <v>0</v>
      </c>
      <c r="Q79" s="23">
        <f>IF(Feuil1!$H$79&gt;=ACCOMPAGNEMENT!$H$3,7,Feuil1!$K$21)</f>
        <v>0</v>
      </c>
      <c r="R79" s="23">
        <f>IF(Feuil1!$H$79&gt;=ACCOMPAGNEMENT!$I$3,7,Feuil1!$L$21)</f>
        <v>0</v>
      </c>
      <c r="S79" s="23">
        <f>IF(Feuil1!$H$79&gt;=ACCOMPAGNEMENT!$J$3,7,Feuil1!$M$21)</f>
        <v>0</v>
      </c>
      <c r="T79" s="23">
        <f>IF(Feuil1!$H$79&gt;=ACCOMPAGNEMENT!$K$3,7,Feuil1!$N$21)</f>
        <v>0</v>
      </c>
      <c r="U79" s="23">
        <f>IF(Feuil1!$H$79&gt;=ACCOMPAGNEMENT!$L$3,7,Feuil1!$O$21)</f>
        <v>0</v>
      </c>
      <c r="V79" s="23">
        <f>IF(Feuil1!$H$79&gt;=ACCOMPAGNEMENT!$M$3,7,Feuil1!$P$21)</f>
        <v>0</v>
      </c>
      <c r="W79" s="23">
        <f>IF(Feuil1!$H$79&gt;=ACCOMPAGNEMENT!$N$3,7,Feuil1!$Q$21)</f>
        <v>0</v>
      </c>
    </row>
    <row r="80" spans="1:23" x14ac:dyDescent="0.3">
      <c r="A80" s="23">
        <f>IF(Feuil1!$H$80&gt;=ACCOMPAGNEMENT!$H$3,5,Feuil1!$K$22)</f>
        <v>0</v>
      </c>
      <c r="B80" s="23">
        <f>IF(Feuil1!$H$80&gt;=ACCOMPAGNEMENT!$I$3,5,Feuil1!$L$22)</f>
        <v>0</v>
      </c>
      <c r="C80" s="23">
        <f>IF(Feuil1!$H$80&gt;=ACCOMPAGNEMENT!$J$3,5,Feuil1!$M$22)</f>
        <v>0</v>
      </c>
      <c r="D80" s="23">
        <f>IF(Feuil1!$H$80&gt;=ACCOMPAGNEMENT!$K$3,5,Feuil1!$N$22)</f>
        <v>0</v>
      </c>
      <c r="E80" s="23">
        <f>IF(Feuil1!$H$80&gt;=ACCOMPAGNEMENT!$L$3,5,Feuil1!$O$22)</f>
        <v>0</v>
      </c>
      <c r="F80" s="23">
        <f>IF(Feuil1!$H$80&gt;=ACCOMPAGNEMENT!$M$3,5,Feuil1!$P$22)</f>
        <v>0</v>
      </c>
      <c r="G80" s="23">
        <f>IF(Feuil1!$H$80&gt;=ACCOMPAGNEMENT!$N$3,5,Feuil1!$Q$22)</f>
        <v>0</v>
      </c>
      <c r="H80" s="56">
        <v>0</v>
      </c>
      <c r="I80" s="23">
        <f>IF(Feuil1!$H$80&gt;=ACCOMPAGNEMENT!$H$3,6,Feuil1!$K$22)</f>
        <v>0</v>
      </c>
      <c r="J80" s="23">
        <f>IF(Feuil1!$H$80&gt;=ACCOMPAGNEMENT!$I$3,6,Feuil1!$L$22)</f>
        <v>0</v>
      </c>
      <c r="K80" s="23">
        <f>IF(Feuil1!$H$80&gt;=ACCOMPAGNEMENT!$J$3,6,Feuil1!$M$22)</f>
        <v>0</v>
      </c>
      <c r="L80" s="23">
        <f>IF(Feuil1!$H$80&gt;=ACCOMPAGNEMENT!$K$3,6,Feuil1!$N$22)</f>
        <v>0</v>
      </c>
      <c r="M80" s="23">
        <f>IF(Feuil1!$H$80&gt;=ACCOMPAGNEMENT!$L$3,6,Feuil1!$O$22)</f>
        <v>0</v>
      </c>
      <c r="N80" s="23">
        <f>IF(Feuil1!$H$80&gt;=ACCOMPAGNEMENT!$M$3,6,Feuil1!$P$22)</f>
        <v>0</v>
      </c>
      <c r="O80" s="23">
        <f>IF(Feuil1!$H$80&gt;=ACCOMPAGNEMENT!$N$3,6,Feuil1!$Q$22)</f>
        <v>0</v>
      </c>
      <c r="Q80" s="23">
        <f>IF(Feuil1!$H$80&gt;=ACCOMPAGNEMENT!$H$3,7,Feuil1!$K$22)</f>
        <v>0</v>
      </c>
      <c r="R80" s="23">
        <f>IF(Feuil1!$H$80&gt;=ACCOMPAGNEMENT!$I$3,7,Feuil1!$L$22)</f>
        <v>0</v>
      </c>
      <c r="S80" s="23">
        <f>IF(Feuil1!$H$80&gt;=ACCOMPAGNEMENT!$J$3,7,Feuil1!$M$22)</f>
        <v>0</v>
      </c>
      <c r="T80" s="23">
        <f>IF(Feuil1!$H$80&gt;=ACCOMPAGNEMENT!$K$3,7,Feuil1!$N$22)</f>
        <v>0</v>
      </c>
      <c r="U80" s="23">
        <f>IF(Feuil1!$H$80&gt;=ACCOMPAGNEMENT!$L$3,7,Feuil1!$O$22)</f>
        <v>0</v>
      </c>
      <c r="V80" s="23">
        <f>IF(Feuil1!$H$80&gt;=ACCOMPAGNEMENT!$M$3,7,Feuil1!$P$22)</f>
        <v>0</v>
      </c>
      <c r="W80" s="23">
        <f>IF(Feuil1!$H$80&gt;=ACCOMPAGNEMENT!$N$3,7,Feuil1!$Q$22)</f>
        <v>0</v>
      </c>
    </row>
    <row r="81" spans="1:23" x14ac:dyDescent="0.3">
      <c r="A81" s="23">
        <f>IF(Feuil1!$H$81&gt;=ACCOMPAGNEMENT!$H$3,5,Feuil1!$K$23)</f>
        <v>0</v>
      </c>
      <c r="B81" s="23">
        <f>IF(Feuil1!$H$81&gt;=ACCOMPAGNEMENT!$I$3,5,Feuil1!$L$23)</f>
        <v>0</v>
      </c>
      <c r="C81" s="23">
        <f>IF(Feuil1!$H$81&gt;=ACCOMPAGNEMENT!$J$3,5,Feuil1!$M$23)</f>
        <v>0</v>
      </c>
      <c r="D81" s="23">
        <f>IF(Feuil1!$H$81&gt;=ACCOMPAGNEMENT!$K$3,5,Feuil1!$N$23)</f>
        <v>0</v>
      </c>
      <c r="E81" s="23">
        <f>IF(Feuil1!$H$81&gt;=ACCOMPAGNEMENT!$L$3,5,Feuil1!$O$23)</f>
        <v>0</v>
      </c>
      <c r="F81" s="23">
        <f>IF(Feuil1!$H$81&gt;=ACCOMPAGNEMENT!$M$3,5,Feuil1!$P$23)</f>
        <v>0</v>
      </c>
      <c r="G81" s="23">
        <f>IF(Feuil1!$H$81&gt;=ACCOMPAGNEMENT!$N$3,5,Feuil1!$Q$23)</f>
        <v>0</v>
      </c>
      <c r="H81" s="56">
        <v>0</v>
      </c>
      <c r="I81" s="23">
        <f>IF(Feuil1!$H$81&gt;=ACCOMPAGNEMENT!$H$3,6,Feuil1!$K$23)</f>
        <v>0</v>
      </c>
      <c r="J81" s="23">
        <f>IF(Feuil1!$H$81&gt;=ACCOMPAGNEMENT!$I$3,6,Feuil1!$L$23)</f>
        <v>0</v>
      </c>
      <c r="K81" s="23">
        <f>IF(Feuil1!$H$81&gt;=ACCOMPAGNEMENT!$J$3,6,Feuil1!$M$23)</f>
        <v>0</v>
      </c>
      <c r="L81" s="23">
        <f>IF(Feuil1!$H$81&gt;=ACCOMPAGNEMENT!$K$3,6,Feuil1!$N$23)</f>
        <v>0</v>
      </c>
      <c r="M81" s="23">
        <f>IF(Feuil1!$H$81&gt;=ACCOMPAGNEMENT!$L$3,6,Feuil1!$O$23)</f>
        <v>0</v>
      </c>
      <c r="N81" s="23">
        <f>IF(Feuil1!$H$81&gt;=ACCOMPAGNEMENT!$M$3,6,Feuil1!$P$23)</f>
        <v>0</v>
      </c>
      <c r="O81" s="23">
        <f>IF(Feuil1!$H$81&gt;=ACCOMPAGNEMENT!$N$3,6,Feuil1!$Q$23)</f>
        <v>0</v>
      </c>
      <c r="Q81" s="23">
        <f>IF(Feuil1!$H$81&gt;=ACCOMPAGNEMENT!$H$3,7,Feuil1!$K$23)</f>
        <v>0</v>
      </c>
      <c r="R81" s="23">
        <f>IF(Feuil1!$H$81&gt;=ACCOMPAGNEMENT!$I$3,7,Feuil1!$L$23)</f>
        <v>0</v>
      </c>
      <c r="S81" s="23">
        <f>IF(Feuil1!$H$81&gt;=ACCOMPAGNEMENT!$J$3,7,Feuil1!$M$23)</f>
        <v>0</v>
      </c>
      <c r="T81" s="23">
        <f>IF(Feuil1!$H$81&gt;=ACCOMPAGNEMENT!$K$3,7,Feuil1!$N$23)</f>
        <v>0</v>
      </c>
      <c r="U81" s="23">
        <f>IF(Feuil1!$H$81&gt;=ACCOMPAGNEMENT!$L$3,7,Feuil1!$O$23)</f>
        <v>0</v>
      </c>
      <c r="V81" s="23">
        <f>IF(Feuil1!$H$81&gt;=ACCOMPAGNEMENT!$M$3,7,Feuil1!$P$23)</f>
        <v>0</v>
      </c>
      <c r="W81" s="23">
        <f>IF(Feuil1!$H$81&gt;=ACCOMPAGNEMENT!$N$3,7,Feuil1!$Q$23)</f>
        <v>0</v>
      </c>
    </row>
    <row r="82" spans="1:23" x14ac:dyDescent="0.3">
      <c r="A82" s="23">
        <f>IF(Feuil1!$H$82&gt;=ACCOMPAGNEMENT!$H$3,5,Feuil1!$K$24)</f>
        <v>0</v>
      </c>
      <c r="B82" s="23">
        <f>IF(Feuil1!$H$82&gt;=ACCOMPAGNEMENT!$I$3,5,Feuil1!$L$24)</f>
        <v>0</v>
      </c>
      <c r="C82" s="23">
        <f>IF(Feuil1!$H$82&gt;=ACCOMPAGNEMENT!$J$3,5,Feuil1!$M$24)</f>
        <v>0</v>
      </c>
      <c r="D82" s="23">
        <f>IF(Feuil1!$H$82&gt;=ACCOMPAGNEMENT!$K$3,5,Feuil1!$N$24)</f>
        <v>0</v>
      </c>
      <c r="E82" s="23">
        <f>IF(Feuil1!$H$82&gt;=ACCOMPAGNEMENT!$L$3,5,Feuil1!$O$24)</f>
        <v>0</v>
      </c>
      <c r="F82" s="23">
        <f>IF(Feuil1!$H$82&gt;=ACCOMPAGNEMENT!$M$3,5,Feuil1!$P$24)</f>
        <v>0</v>
      </c>
      <c r="G82" s="23">
        <f>IF(Feuil1!$H$82&gt;=ACCOMPAGNEMENT!$N$3,5,Feuil1!$Q$24)</f>
        <v>0</v>
      </c>
      <c r="H82" s="56">
        <v>0</v>
      </c>
      <c r="I82" s="23">
        <f>IF(Feuil1!$H$82&gt;=ACCOMPAGNEMENT!$H$3,6,Feuil1!$K$24)</f>
        <v>0</v>
      </c>
      <c r="J82" s="23">
        <f>IF(Feuil1!$H$82&gt;=ACCOMPAGNEMENT!$I$3,6,Feuil1!$L$24)</f>
        <v>0</v>
      </c>
      <c r="K82" s="23">
        <f>IF(Feuil1!$H$82&gt;=ACCOMPAGNEMENT!$J$3,6,Feuil1!$M$24)</f>
        <v>0</v>
      </c>
      <c r="L82" s="23">
        <f>IF(Feuil1!$H$82&gt;=ACCOMPAGNEMENT!$K$3,6,Feuil1!$N$24)</f>
        <v>0</v>
      </c>
      <c r="M82" s="23">
        <f>IF(Feuil1!$H$82&gt;=ACCOMPAGNEMENT!$L$3,6,Feuil1!$O$24)</f>
        <v>0</v>
      </c>
      <c r="N82" s="23">
        <f>IF(Feuil1!$H$82&gt;=ACCOMPAGNEMENT!$M$3,6,Feuil1!$P$24)</f>
        <v>0</v>
      </c>
      <c r="O82" s="23">
        <f>IF(Feuil1!$H$82&gt;=ACCOMPAGNEMENT!$N$3,6,Feuil1!$Q$24)</f>
        <v>0</v>
      </c>
      <c r="Q82" s="23">
        <f>IF(Feuil1!$H$82&gt;=ACCOMPAGNEMENT!$H$3,7,Feuil1!$K$24)</f>
        <v>0</v>
      </c>
      <c r="R82" s="23">
        <f>IF(Feuil1!$H$82&gt;=ACCOMPAGNEMENT!$I$3,7,Feuil1!$L$24)</f>
        <v>0</v>
      </c>
      <c r="S82" s="23">
        <f>IF(Feuil1!$H$82&gt;=ACCOMPAGNEMENT!$J$3,7,Feuil1!$M$24)</f>
        <v>0</v>
      </c>
      <c r="T82" s="23">
        <f>IF(Feuil1!$H$82&gt;=ACCOMPAGNEMENT!$K$3,7,Feuil1!$N$24)</f>
        <v>0</v>
      </c>
      <c r="U82" s="23">
        <f>IF(Feuil1!$H$82&gt;=ACCOMPAGNEMENT!$L$3,7,Feuil1!$O$24)</f>
        <v>0</v>
      </c>
      <c r="V82" s="23">
        <f>IF(Feuil1!$H$82&gt;=ACCOMPAGNEMENT!$M$3,7,Feuil1!$P$24)</f>
        <v>0</v>
      </c>
      <c r="W82" s="23">
        <f>IF(Feuil1!$H$82&gt;=ACCOMPAGNEMENT!$N$3,7,Feuil1!$Q$24)</f>
        <v>0</v>
      </c>
    </row>
    <row r="83" spans="1:23" x14ac:dyDescent="0.3">
      <c r="A83" s="23">
        <f>IF(Feuil1!$H$83&gt;=ACCOMPAGNEMENT!$H$3,5,Feuil1!$K$25)</f>
        <v>0</v>
      </c>
      <c r="B83" s="23">
        <f>IF(Feuil1!$H$83&gt;=ACCOMPAGNEMENT!$I$3,5,Feuil1!$L$25)</f>
        <v>0</v>
      </c>
      <c r="C83" s="23">
        <f>IF(Feuil1!$H$83&gt;=ACCOMPAGNEMENT!$J$3,5,Feuil1!$M$25)</f>
        <v>0</v>
      </c>
      <c r="D83" s="23">
        <f>IF(Feuil1!$H$83&gt;=ACCOMPAGNEMENT!$K$3,5,Feuil1!$N$25)</f>
        <v>0</v>
      </c>
      <c r="E83" s="23">
        <f>IF(Feuil1!$H$83&gt;=ACCOMPAGNEMENT!$L$3,5,Feuil1!$O$25)</f>
        <v>0</v>
      </c>
      <c r="F83" s="23">
        <f>IF(Feuil1!$H$83&gt;=ACCOMPAGNEMENT!$M$3,5,Feuil1!$P$25)</f>
        <v>0</v>
      </c>
      <c r="G83" s="23">
        <f>IF(Feuil1!$H$83&gt;=ACCOMPAGNEMENT!$N$3,5,Feuil1!$Q$25)</f>
        <v>0</v>
      </c>
      <c r="H83" s="56">
        <v>0</v>
      </c>
      <c r="I83" s="23">
        <f>IF(Feuil1!$H$83&gt;=ACCOMPAGNEMENT!$H$3,6,Feuil1!$K$25)</f>
        <v>0</v>
      </c>
      <c r="J83" s="23">
        <f>IF(Feuil1!$H$83&gt;=ACCOMPAGNEMENT!$I$3,6,Feuil1!$L$25)</f>
        <v>0</v>
      </c>
      <c r="K83" s="23">
        <f>IF(Feuil1!$H$83&gt;=ACCOMPAGNEMENT!$J$3,6,Feuil1!$M$25)</f>
        <v>0</v>
      </c>
      <c r="L83" s="23">
        <f>IF(Feuil1!$H$83&gt;=ACCOMPAGNEMENT!$K$3,6,Feuil1!$N$25)</f>
        <v>0</v>
      </c>
      <c r="M83" s="23">
        <f>IF(Feuil1!$H$83&gt;=ACCOMPAGNEMENT!$L$3,6,Feuil1!$O$25)</f>
        <v>0</v>
      </c>
      <c r="N83" s="23">
        <f>IF(Feuil1!$H$83&gt;=ACCOMPAGNEMENT!$M$3,6,Feuil1!$P$25)</f>
        <v>0</v>
      </c>
      <c r="O83" s="23">
        <f>IF(Feuil1!$H$83&gt;=ACCOMPAGNEMENT!$N$3,6,Feuil1!$Q$25)</f>
        <v>0</v>
      </c>
      <c r="Q83" s="23">
        <f>IF(Feuil1!$H$83&gt;=ACCOMPAGNEMENT!$H$3,7,Feuil1!$K$25)</f>
        <v>0</v>
      </c>
      <c r="R83" s="23">
        <f>IF(Feuil1!$H$83&gt;=ACCOMPAGNEMENT!$I$3,7,Feuil1!$L$25)</f>
        <v>0</v>
      </c>
      <c r="S83" s="23">
        <f>IF(Feuil1!$H$83&gt;=ACCOMPAGNEMENT!$J$3,7,Feuil1!$M$25)</f>
        <v>0</v>
      </c>
      <c r="T83" s="23">
        <f>IF(Feuil1!$H$83&gt;=ACCOMPAGNEMENT!$K$3,7,Feuil1!$N$25)</f>
        <v>0</v>
      </c>
      <c r="U83" s="23">
        <f>IF(Feuil1!$H$83&gt;=ACCOMPAGNEMENT!$L$3,7,Feuil1!$O$25)</f>
        <v>0</v>
      </c>
      <c r="V83" s="23">
        <f>IF(Feuil1!$H$83&gt;=ACCOMPAGNEMENT!$M$3,7,Feuil1!$P$25)</f>
        <v>0</v>
      </c>
      <c r="W83" s="23">
        <f>IF(Feuil1!$H$83&gt;=ACCOMPAGNEMENT!$N$3,7,Feuil1!$Q$25)</f>
        <v>0</v>
      </c>
    </row>
    <row r="84" spans="1:23" x14ac:dyDescent="0.3">
      <c r="A84" s="23">
        <f>IF(Feuil1!$H$84&gt;=ACCOMPAGNEMENT!$H$3,5,Feuil1!$K$26)</f>
        <v>0</v>
      </c>
      <c r="B84" s="23">
        <f>IF(Feuil1!$H$84&gt;=ACCOMPAGNEMENT!$I$3,5,Feuil1!$L$26)</f>
        <v>0</v>
      </c>
      <c r="C84" s="23">
        <f>IF(Feuil1!$H$84&gt;=ACCOMPAGNEMENT!$J$3,5,Feuil1!$M$26)</f>
        <v>0</v>
      </c>
      <c r="D84" s="23">
        <f>IF(Feuil1!$H$84&gt;=ACCOMPAGNEMENT!$K$3,5,Feuil1!$N$26)</f>
        <v>0</v>
      </c>
      <c r="E84" s="23">
        <f>IF(Feuil1!$H$84&gt;=ACCOMPAGNEMENT!$L$3,5,Feuil1!$O$26)</f>
        <v>0</v>
      </c>
      <c r="F84" s="23">
        <f>IF(Feuil1!$H$84&gt;=ACCOMPAGNEMENT!$M$3,5,Feuil1!$P$26)</f>
        <v>0</v>
      </c>
      <c r="G84" s="23">
        <f>IF(Feuil1!$H$84&gt;=ACCOMPAGNEMENT!$N$3,5,Feuil1!$Q$26)</f>
        <v>0</v>
      </c>
      <c r="H84" s="56">
        <v>0</v>
      </c>
      <c r="I84" s="23">
        <f>IF(Feuil1!$H$84&gt;=ACCOMPAGNEMENT!$H$3,6,Feuil1!$K$26)</f>
        <v>0</v>
      </c>
      <c r="J84" s="23">
        <f>IF(Feuil1!$H$84&gt;=ACCOMPAGNEMENT!$I$3,6,Feuil1!$L$26)</f>
        <v>0</v>
      </c>
      <c r="K84" s="23">
        <f>IF(Feuil1!$H$84&gt;=ACCOMPAGNEMENT!$J$3,6,Feuil1!$M$26)</f>
        <v>0</v>
      </c>
      <c r="L84" s="23">
        <f>IF(Feuil1!$H$84&gt;=ACCOMPAGNEMENT!$K$3,6,Feuil1!$N$26)</f>
        <v>0</v>
      </c>
      <c r="M84" s="23">
        <f>IF(Feuil1!$H$84&gt;=ACCOMPAGNEMENT!$L$3,6,Feuil1!$O$26)</f>
        <v>0</v>
      </c>
      <c r="N84" s="23">
        <f>IF(Feuil1!$H$84&gt;=ACCOMPAGNEMENT!$M$3,6,Feuil1!$P$26)</f>
        <v>0</v>
      </c>
      <c r="O84" s="23">
        <f>IF(Feuil1!$H$84&gt;=ACCOMPAGNEMENT!$N$3,6,Feuil1!$Q$26)</f>
        <v>0</v>
      </c>
      <c r="Q84" s="23">
        <f>IF(Feuil1!$H$84&gt;=ACCOMPAGNEMENT!$H$3,7,Feuil1!$K$26)</f>
        <v>0</v>
      </c>
      <c r="R84" s="23">
        <f>IF(Feuil1!$H$84&gt;=ACCOMPAGNEMENT!$I$3,7,Feuil1!$L$26)</f>
        <v>0</v>
      </c>
      <c r="S84" s="23">
        <f>IF(Feuil1!$H$84&gt;=ACCOMPAGNEMENT!$J$3,7,Feuil1!$M$26)</f>
        <v>0</v>
      </c>
      <c r="T84" s="23">
        <f>IF(Feuil1!$H$84&gt;=ACCOMPAGNEMENT!$K$3,7,Feuil1!$N$26)</f>
        <v>0</v>
      </c>
      <c r="U84" s="23">
        <f>IF(Feuil1!$H$84&gt;=ACCOMPAGNEMENT!$L$3,7,Feuil1!$O$26)</f>
        <v>0</v>
      </c>
      <c r="V84" s="23">
        <f>IF(Feuil1!$H$84&gt;=ACCOMPAGNEMENT!$M$3,7,Feuil1!$P$26)</f>
        <v>0</v>
      </c>
      <c r="W84" s="23">
        <f>IF(Feuil1!$H$84&gt;=ACCOMPAGNEMENT!$N$3,7,Feuil1!$Q$26)</f>
        <v>0</v>
      </c>
    </row>
    <row r="85" spans="1:23" x14ac:dyDescent="0.3">
      <c r="A85" s="23">
        <f>IF(Feuil1!$H$85&gt;=ACCOMPAGNEMENT!$H$3,5,Feuil1!$K$27)</f>
        <v>0</v>
      </c>
      <c r="B85" s="23">
        <f>IF(Feuil1!$H$85&gt;=ACCOMPAGNEMENT!$I$3,5,Feuil1!$L$27)</f>
        <v>0</v>
      </c>
      <c r="C85" s="23">
        <f>IF(Feuil1!$H$85&gt;=ACCOMPAGNEMENT!$J$3,5,Feuil1!$M$27)</f>
        <v>0</v>
      </c>
      <c r="D85" s="23">
        <f>IF(Feuil1!$H$85&gt;=ACCOMPAGNEMENT!$K$3,5,Feuil1!$N$27)</f>
        <v>0</v>
      </c>
      <c r="E85" s="23">
        <f>IF(Feuil1!$H$85&gt;=ACCOMPAGNEMENT!$L$3,5,Feuil1!$O$27)</f>
        <v>0</v>
      </c>
      <c r="F85" s="23">
        <f>IF(Feuil1!$H$85&gt;=ACCOMPAGNEMENT!$M$3,5,Feuil1!$P$27)</f>
        <v>0</v>
      </c>
      <c r="G85" s="23">
        <f>IF(Feuil1!$H$85&gt;=ACCOMPAGNEMENT!$N$3,5,Feuil1!$Q$27)</f>
        <v>0</v>
      </c>
      <c r="H85" s="56">
        <v>0</v>
      </c>
      <c r="I85" s="23">
        <f>IF(Feuil1!$H$85&gt;=ACCOMPAGNEMENT!$H$3,6,Feuil1!$K$27)</f>
        <v>0</v>
      </c>
      <c r="J85" s="23">
        <f>IF(Feuil1!$H$85&gt;=ACCOMPAGNEMENT!$I$3,6,Feuil1!$L$27)</f>
        <v>0</v>
      </c>
      <c r="K85" s="23">
        <f>IF(Feuil1!$H$85&gt;=ACCOMPAGNEMENT!$J$3,6,Feuil1!$M$27)</f>
        <v>0</v>
      </c>
      <c r="L85" s="23">
        <f>IF(Feuil1!$H$85&gt;=ACCOMPAGNEMENT!$K$3,6,Feuil1!$N$27)</f>
        <v>0</v>
      </c>
      <c r="M85" s="23">
        <f>IF(Feuil1!$H$85&gt;=ACCOMPAGNEMENT!$L$3,6,Feuil1!$O$27)</f>
        <v>0</v>
      </c>
      <c r="N85" s="23">
        <f>IF(Feuil1!$H$85&gt;=ACCOMPAGNEMENT!$M$3,6,Feuil1!$P$27)</f>
        <v>0</v>
      </c>
      <c r="O85" s="23">
        <f>IF(Feuil1!$H$85&gt;=ACCOMPAGNEMENT!$N$3,6,Feuil1!$Q$27)</f>
        <v>0</v>
      </c>
      <c r="Q85" s="23">
        <f>IF(Feuil1!$H$85&gt;=ACCOMPAGNEMENT!$H$3,7,Feuil1!$K$27)</f>
        <v>0</v>
      </c>
      <c r="R85" s="23">
        <f>IF(Feuil1!$H$85&gt;=ACCOMPAGNEMENT!$I$3,7,Feuil1!$L$27)</f>
        <v>0</v>
      </c>
      <c r="S85" s="23">
        <f>IF(Feuil1!$H$85&gt;=ACCOMPAGNEMENT!$J$3,7,Feuil1!$M$27)</f>
        <v>0</v>
      </c>
      <c r="T85" s="23">
        <f>IF(Feuil1!$H$85&gt;=ACCOMPAGNEMENT!$K$3,7,Feuil1!$N$27)</f>
        <v>0</v>
      </c>
      <c r="U85" s="23">
        <f>IF(Feuil1!$H$85&gt;=ACCOMPAGNEMENT!$L$3,7,Feuil1!$O$27)</f>
        <v>0</v>
      </c>
      <c r="V85" s="23">
        <f>IF(Feuil1!$H$85&gt;=ACCOMPAGNEMENT!$M$3,7,Feuil1!$P$27)</f>
        <v>0</v>
      </c>
      <c r="W85" s="23">
        <f>IF(Feuil1!$H$85&gt;=ACCOMPAGNEMENT!$N$3,7,Feuil1!$Q$27)</f>
        <v>0</v>
      </c>
    </row>
    <row r="86" spans="1:23" x14ac:dyDescent="0.3">
      <c r="A86" s="23">
        <f>IF(Feuil1!$H$86&gt;=ACCOMPAGNEMENT!$H$3,5,Feuil1!$K$28)</f>
        <v>0</v>
      </c>
      <c r="B86" s="23">
        <f>IF(Feuil1!$H$86&gt;=ACCOMPAGNEMENT!$I$3,5,Feuil1!$L$28)</f>
        <v>0</v>
      </c>
      <c r="C86" s="23">
        <f>IF(Feuil1!$H$86&gt;=ACCOMPAGNEMENT!$J$3,5,Feuil1!$M$28)</f>
        <v>0</v>
      </c>
      <c r="D86" s="23">
        <f>IF(Feuil1!$H$86&gt;=ACCOMPAGNEMENT!$K$3,5,Feuil1!$N$28)</f>
        <v>0</v>
      </c>
      <c r="E86" s="23">
        <f>IF(Feuil1!$H$86&gt;=ACCOMPAGNEMENT!$L$3,5,Feuil1!$O$28)</f>
        <v>0</v>
      </c>
      <c r="F86" s="23">
        <f>IF(Feuil1!$H$86&gt;=ACCOMPAGNEMENT!$M$3,5,Feuil1!$P$28)</f>
        <v>0</v>
      </c>
      <c r="G86" s="23">
        <f>IF(Feuil1!$H$86&gt;=ACCOMPAGNEMENT!$N$3,5,Feuil1!$Q$28)</f>
        <v>0</v>
      </c>
      <c r="H86" s="56">
        <v>0</v>
      </c>
      <c r="I86" s="23">
        <f>IF(Feuil1!$H$86&gt;=ACCOMPAGNEMENT!$H$3,6,Feuil1!$K$28)</f>
        <v>0</v>
      </c>
      <c r="J86" s="23">
        <f>IF(Feuil1!$H$86&gt;=ACCOMPAGNEMENT!$I$3,6,Feuil1!$L$28)</f>
        <v>0</v>
      </c>
      <c r="K86" s="23">
        <f>IF(Feuil1!$H$86&gt;=ACCOMPAGNEMENT!$J$3,6,Feuil1!$M$28)</f>
        <v>0</v>
      </c>
      <c r="L86" s="23">
        <f>IF(Feuil1!$H$86&gt;=ACCOMPAGNEMENT!$K$3,6,Feuil1!$N$28)</f>
        <v>0</v>
      </c>
      <c r="M86" s="23">
        <f>IF(Feuil1!$H$86&gt;=ACCOMPAGNEMENT!$L$3,6,Feuil1!$O$28)</f>
        <v>0</v>
      </c>
      <c r="N86" s="23">
        <f>IF(Feuil1!$H$86&gt;=ACCOMPAGNEMENT!$M$3,6,Feuil1!$P$28)</f>
        <v>0</v>
      </c>
      <c r="O86" s="23">
        <f>IF(Feuil1!$H$86&gt;=ACCOMPAGNEMENT!$N$3,6,Feuil1!$Q$28)</f>
        <v>0</v>
      </c>
      <c r="Q86" s="23">
        <f>IF(Feuil1!$H$86&gt;=ACCOMPAGNEMENT!$H$3,7,Feuil1!$K$28)</f>
        <v>0</v>
      </c>
      <c r="R86" s="23">
        <f>IF(Feuil1!$H$86&gt;=ACCOMPAGNEMENT!$I$3,7,Feuil1!$L$28)</f>
        <v>0</v>
      </c>
      <c r="S86" s="23">
        <f>IF(Feuil1!$H$86&gt;=ACCOMPAGNEMENT!$J$3,7,Feuil1!$M$28)</f>
        <v>0</v>
      </c>
      <c r="T86" s="23">
        <f>IF(Feuil1!$H$86&gt;=ACCOMPAGNEMENT!$K$3,7,Feuil1!$N$28)</f>
        <v>0</v>
      </c>
      <c r="U86" s="23">
        <f>IF(Feuil1!$H$86&gt;=ACCOMPAGNEMENT!$L$3,7,Feuil1!$O$28)</f>
        <v>0</v>
      </c>
      <c r="V86" s="23">
        <f>IF(Feuil1!$H$86&gt;=ACCOMPAGNEMENT!$M$3,7,Feuil1!$P$28)</f>
        <v>0</v>
      </c>
      <c r="W86" s="23">
        <f>IF(Feuil1!$H$86&gt;=ACCOMPAGNEMENT!$N$3,7,Feuil1!$Q$28)</f>
        <v>0</v>
      </c>
    </row>
    <row r="87" spans="1:23" x14ac:dyDescent="0.3">
      <c r="A87" s="23">
        <f>IF(Feuil1!$H$87&gt;=ACCOMPAGNEMENT!$H$3,5,Feuil1!$K$29)</f>
        <v>0</v>
      </c>
      <c r="B87" s="23">
        <f>IF(Feuil1!$H$87&gt;=ACCOMPAGNEMENT!$I$3,5,Feuil1!$L$29)</f>
        <v>0</v>
      </c>
      <c r="C87" s="23">
        <f>IF(Feuil1!$H$87&gt;=ACCOMPAGNEMENT!$J$3,5,Feuil1!$M$29)</f>
        <v>0</v>
      </c>
      <c r="D87" s="23">
        <f>IF(Feuil1!$H$87&gt;=ACCOMPAGNEMENT!$K$3,5,Feuil1!$N$29)</f>
        <v>0</v>
      </c>
      <c r="E87" s="23">
        <f>IF(Feuil1!$H$87&gt;=ACCOMPAGNEMENT!$L$3,5,Feuil1!$O$29)</f>
        <v>0</v>
      </c>
      <c r="F87" s="23">
        <f>IF(Feuil1!$H$87&gt;=ACCOMPAGNEMENT!$M$3,5,Feuil1!$P$29)</f>
        <v>0</v>
      </c>
      <c r="G87" s="23">
        <f>IF(Feuil1!$H$87&gt;=ACCOMPAGNEMENT!$N$3,5,Feuil1!$Q$29)</f>
        <v>0</v>
      </c>
      <c r="H87" s="56">
        <v>0</v>
      </c>
      <c r="I87" s="23">
        <f>IF(Feuil1!$H$87&gt;=ACCOMPAGNEMENT!$H$3,6,Feuil1!$K$29)</f>
        <v>0</v>
      </c>
      <c r="J87" s="23">
        <f>IF(Feuil1!$H$87&gt;=ACCOMPAGNEMENT!$I$3,6,Feuil1!$L$29)</f>
        <v>0</v>
      </c>
      <c r="K87" s="23">
        <f>IF(Feuil1!$H$87&gt;=ACCOMPAGNEMENT!$J$3,6,Feuil1!$M$29)</f>
        <v>0</v>
      </c>
      <c r="L87" s="23">
        <f>IF(Feuil1!$H$87&gt;=ACCOMPAGNEMENT!$K$3,6,Feuil1!$N$29)</f>
        <v>0</v>
      </c>
      <c r="M87" s="23">
        <f>IF(Feuil1!$H$87&gt;=ACCOMPAGNEMENT!$L$3,6,Feuil1!$O$29)</f>
        <v>0</v>
      </c>
      <c r="N87" s="23">
        <f>IF(Feuil1!$H$87&gt;=ACCOMPAGNEMENT!$M$3,6,Feuil1!$P$29)</f>
        <v>0</v>
      </c>
      <c r="O87" s="23">
        <f>IF(Feuil1!$H$87&gt;=ACCOMPAGNEMENT!$N$3,6,Feuil1!$Q$29)</f>
        <v>0</v>
      </c>
      <c r="Q87" s="23">
        <f>IF(Feuil1!$H$87&gt;=ACCOMPAGNEMENT!$H$3,7,Feuil1!$K$29)</f>
        <v>0</v>
      </c>
      <c r="R87" s="23">
        <f>IF(Feuil1!$H$87&gt;=ACCOMPAGNEMENT!$I$3,7,Feuil1!$L$29)</f>
        <v>0</v>
      </c>
      <c r="S87" s="23">
        <f>IF(Feuil1!$H$87&gt;=ACCOMPAGNEMENT!$J$3,7,Feuil1!$M$29)</f>
        <v>0</v>
      </c>
      <c r="T87" s="23">
        <f>IF(Feuil1!$H$87&gt;=ACCOMPAGNEMENT!$K$3,7,Feuil1!$N$29)</f>
        <v>0</v>
      </c>
      <c r="U87" s="23">
        <f>IF(Feuil1!$H$87&gt;=ACCOMPAGNEMENT!$L$3,7,Feuil1!$O$29)</f>
        <v>0</v>
      </c>
      <c r="V87" s="23">
        <f>IF(Feuil1!$H$87&gt;=ACCOMPAGNEMENT!$M$3,7,Feuil1!$P$29)</f>
        <v>0</v>
      </c>
      <c r="W87" s="23">
        <f>IF(Feuil1!$H$87&gt;=ACCOMPAGNEMENT!$N$3,7,Feuil1!$Q$29)</f>
        <v>0</v>
      </c>
    </row>
    <row r="88" spans="1:23" x14ac:dyDescent="0.3">
      <c r="A88" s="67">
        <v>8</v>
      </c>
      <c r="B88" s="67"/>
      <c r="C88" s="67"/>
      <c r="D88" s="67"/>
      <c r="E88" s="67"/>
      <c r="F88" s="67"/>
      <c r="G88" s="67"/>
      <c r="I88" s="67">
        <v>9</v>
      </c>
      <c r="J88" s="67"/>
      <c r="K88" s="67"/>
      <c r="L88" s="67"/>
      <c r="M88" s="67"/>
      <c r="N88" s="67"/>
      <c r="O88" s="67"/>
      <c r="Q88" s="67">
        <v>10</v>
      </c>
      <c r="R88" s="67"/>
      <c r="S88" s="67"/>
      <c r="T88" s="67"/>
      <c r="U88" s="67"/>
      <c r="V88" s="67"/>
      <c r="W88" s="67"/>
    </row>
    <row r="89" spans="1:23" x14ac:dyDescent="0.3">
      <c r="A89" s="23">
        <f>IF(Feuil1!$H$89&gt;=ACCOMPAGNEMENT!$H$3,8,Feuil1!$K$2)</f>
        <v>1</v>
      </c>
      <c r="B89" s="23">
        <f>IF(Feuil1!$H$89&gt;=ACCOMPAGNEMENT!$I$3,8,Feuil1!$L$2)</f>
        <v>0</v>
      </c>
      <c r="C89" s="23">
        <f>IF(Feuil1!$H$89&gt;=ACCOMPAGNEMENT!$J$3,8,Feuil1!$M$2)</f>
        <v>1</v>
      </c>
      <c r="D89" s="23">
        <f>IF(Feuil1!$H$89&gt;=ACCOMPAGNEMENT!$K$3,8,Feuil1!$N$2)</f>
        <v>0</v>
      </c>
      <c r="E89" s="23">
        <f>IF(Feuil1!$H$89&gt;=ACCOMPAGNEMENT!$L$3,8,Feuil1!$O$2)</f>
        <v>0</v>
      </c>
      <c r="F89" s="23">
        <f>IF(Feuil1!$H$89&gt;=ACCOMPAGNEMENT!$M$3,8,Feuil1!$P$2)</f>
        <v>0</v>
      </c>
      <c r="G89" s="23">
        <f>IF(Feuil1!$H$89&gt;=ACCOMPAGNEMENT!$N$3,8,Feuil1!$Q$2)</f>
        <v>0</v>
      </c>
      <c r="H89" s="56">
        <v>0</v>
      </c>
      <c r="I89" s="23">
        <f>IF(Feuil1!$H$89&gt;=ACCOMPAGNEMENT!$H$3,9,Feuil1!$K$2)</f>
        <v>1</v>
      </c>
      <c r="J89" s="23">
        <f>IF(Feuil1!$H$89&gt;=ACCOMPAGNEMENT!$I$3,9,Feuil1!$L$2)</f>
        <v>0</v>
      </c>
      <c r="K89" s="23">
        <f>IF(Feuil1!$H$89&gt;=ACCOMPAGNEMENT!$J$3,9,Feuil1!$M$2)</f>
        <v>1</v>
      </c>
      <c r="L89" s="23">
        <f>IF(Feuil1!$H$89&gt;=ACCOMPAGNEMENT!$K$3,9,Feuil1!$N$2)</f>
        <v>0</v>
      </c>
      <c r="M89" s="23">
        <f>IF(Feuil1!$H$89&gt;=ACCOMPAGNEMENT!$L$3,9,Feuil1!$O$2)</f>
        <v>0</v>
      </c>
      <c r="N89" s="23">
        <f>IF(Feuil1!$H$89&gt;=ACCOMPAGNEMENT!$M$3,9,Feuil1!$P$2)</f>
        <v>0</v>
      </c>
      <c r="O89" s="23">
        <f>IF(Feuil1!$H$89&gt;=ACCOMPAGNEMENT!$N$3,9,Feuil1!$Q$2)</f>
        <v>0</v>
      </c>
      <c r="Q89" s="23">
        <f>IF(Feuil1!$H$89&gt;=ACCOMPAGNEMENT!$H$3,10,Feuil1!$K$2)</f>
        <v>1</v>
      </c>
      <c r="R89" s="23">
        <f>IF(Feuil1!$H$89&gt;=ACCOMPAGNEMENT!$I$3,10,Feuil1!$L$2)</f>
        <v>0</v>
      </c>
      <c r="S89" s="23">
        <f>IF(Feuil1!$H$89&gt;=ACCOMPAGNEMENT!$J$3,10,Feuil1!$M$2)</f>
        <v>1</v>
      </c>
      <c r="T89" s="23">
        <f>IF(Feuil1!$H$89&gt;=ACCOMPAGNEMENT!$K$3,10,Feuil1!$N$2)</f>
        <v>0</v>
      </c>
      <c r="U89" s="23">
        <f>IF(Feuil1!$H$89&gt;=ACCOMPAGNEMENT!$L$3,10,Feuil1!$O$2)</f>
        <v>0</v>
      </c>
      <c r="V89" s="23">
        <f>IF(Feuil1!$H$89&gt;=ACCOMPAGNEMENT!$M$3,10,Feuil1!$P$2)</f>
        <v>0</v>
      </c>
      <c r="W89" s="23">
        <f>IF(Feuil1!$H$89&gt;=ACCOMPAGNEMENT!$N$3,10,Feuil1!$Q$2)</f>
        <v>0</v>
      </c>
    </row>
    <row r="90" spans="1:23" x14ac:dyDescent="0.3">
      <c r="A90" s="23">
        <f>IF(Feuil1!$H$90&gt;=ACCOMPAGNEMENT!$H$3,8,Feuil1!$K$3)</f>
        <v>6</v>
      </c>
      <c r="B90" s="23">
        <f>IF(Feuil1!$H$90&gt;=ACCOMPAGNEMENT!$I$3,8,Feuil1!$L$3)</f>
        <v>7</v>
      </c>
      <c r="C90" s="23">
        <f>IF(Feuil1!$H$90&gt;=ACCOMPAGNEMENT!$J$3,8,Feuil1!$M$3)</f>
        <v>7</v>
      </c>
      <c r="D90" s="23">
        <f>IF(Feuil1!$H$90&gt;=ACCOMPAGNEMENT!$K$3,8,Feuil1!$N$3)</f>
        <v>7</v>
      </c>
      <c r="E90" s="23">
        <f>IF(Feuil1!$H$90&gt;=ACCOMPAGNEMENT!$L$3,8,Feuil1!$O$3)</f>
        <v>6</v>
      </c>
      <c r="F90" s="23">
        <f>IF(Feuil1!$H$90&gt;=ACCOMPAGNEMENT!$M$3,8,Feuil1!$P$3)</f>
        <v>6</v>
      </c>
      <c r="G90" s="23">
        <f>IF(Feuil1!$H$90&gt;=ACCOMPAGNEMENT!$N$3,8,Feuil1!$Q$3)</f>
        <v>8</v>
      </c>
      <c r="H90" s="56">
        <v>1</v>
      </c>
      <c r="I90" s="23">
        <f>IF(Feuil1!$H$90&gt;=ACCOMPAGNEMENT!$H$3,9,Feuil1!$K$3)</f>
        <v>6</v>
      </c>
      <c r="J90" s="23">
        <f>IF(Feuil1!$H$90&gt;=ACCOMPAGNEMENT!$I$3,9,Feuil1!$L$3)</f>
        <v>7</v>
      </c>
      <c r="K90" s="23">
        <f>IF(Feuil1!$H$90&gt;=ACCOMPAGNEMENT!$J$3,9,Feuil1!$M$3)</f>
        <v>7</v>
      </c>
      <c r="L90" s="23">
        <f>IF(Feuil1!$H$90&gt;=ACCOMPAGNEMENT!$K$3,9,Feuil1!$N$3)</f>
        <v>7</v>
      </c>
      <c r="M90" s="23">
        <f>IF(Feuil1!$H$90&gt;=ACCOMPAGNEMENT!$L$3,9,Feuil1!$O$3)</f>
        <v>6</v>
      </c>
      <c r="N90" s="23">
        <f>IF(Feuil1!$H$90&gt;=ACCOMPAGNEMENT!$M$3,9,Feuil1!$P$3)</f>
        <v>6</v>
      </c>
      <c r="O90" s="23">
        <f>IF(Feuil1!$H$90&gt;=ACCOMPAGNEMENT!$N$3,9,Feuil1!$Q$3)</f>
        <v>9</v>
      </c>
      <c r="Q90" s="23">
        <f>IF(Feuil1!$H$90&gt;=ACCOMPAGNEMENT!$H$3,10,Feuil1!$K$3)</f>
        <v>6</v>
      </c>
      <c r="R90" s="23">
        <f>IF(Feuil1!$H$90&gt;=ACCOMPAGNEMENT!$I$3,10,Feuil1!$L$3)</f>
        <v>7</v>
      </c>
      <c r="S90" s="23">
        <f>IF(Feuil1!$H$90&gt;=ACCOMPAGNEMENT!$J$3,10,Feuil1!$M$3)</f>
        <v>7</v>
      </c>
      <c r="T90" s="23">
        <f>IF(Feuil1!$H$90&gt;=ACCOMPAGNEMENT!$K$3,10,Feuil1!$N$3)</f>
        <v>7</v>
      </c>
      <c r="U90" s="23">
        <f>IF(Feuil1!$H$90&gt;=ACCOMPAGNEMENT!$L$3,10,Feuil1!$O$3)</f>
        <v>6</v>
      </c>
      <c r="V90" s="23">
        <f>IF(Feuil1!$H$90&gt;=ACCOMPAGNEMENT!$M$3,10,Feuil1!$P$3)</f>
        <v>6</v>
      </c>
      <c r="W90" s="23">
        <f>IF(Feuil1!$H$90&gt;=ACCOMPAGNEMENT!$N$3,10,Feuil1!$Q$3)</f>
        <v>10</v>
      </c>
    </row>
    <row r="91" spans="1:23" x14ac:dyDescent="0.3">
      <c r="A91" s="23">
        <f>IF(Feuil1!$H$91&gt;=ACCOMPAGNEMENT!$H$3,8,Feuil1!$K$4)</f>
        <v>0</v>
      </c>
      <c r="B91" s="23">
        <f>IF(Feuil1!$H$91&gt;=ACCOMPAGNEMENT!$I$3,8,Feuil1!$L$4)</f>
        <v>1</v>
      </c>
      <c r="C91" s="23">
        <f>IF(Feuil1!$H$91&gt;=ACCOMPAGNEMENT!$J$3,8,Feuil1!$M$4)</f>
        <v>1</v>
      </c>
      <c r="D91" s="23">
        <f>IF(Feuil1!$H$91&gt;=ACCOMPAGNEMENT!$K$3,8,Feuil1!$N$4)</f>
        <v>0</v>
      </c>
      <c r="E91" s="23">
        <f>IF(Feuil1!$H$91&gt;=ACCOMPAGNEMENT!$L$3,8,Feuil1!$O$4)</f>
        <v>0</v>
      </c>
      <c r="F91" s="23">
        <f>IF(Feuil1!$H$91&gt;=ACCOMPAGNEMENT!$M$3,8,Feuil1!$P$4)</f>
        <v>1</v>
      </c>
      <c r="G91" s="23">
        <f>IF(Feuil1!$H$91&gt;=ACCOMPAGNEMENT!$N$3,8,Feuil1!$Q$4)</f>
        <v>1</v>
      </c>
      <c r="H91" s="56">
        <v>0</v>
      </c>
      <c r="I91" s="23">
        <f>IF(Feuil1!$H$91&gt;=ACCOMPAGNEMENT!$H$3,9,Feuil1!$K$4)</f>
        <v>0</v>
      </c>
      <c r="J91" s="23">
        <f>IF(Feuil1!$H$91&gt;=ACCOMPAGNEMENT!$I$3,9,Feuil1!$L$4)</f>
        <v>1</v>
      </c>
      <c r="K91" s="23">
        <f>IF(Feuil1!$H$91&gt;=ACCOMPAGNEMENT!$J$3,9,Feuil1!$M$4)</f>
        <v>1</v>
      </c>
      <c r="L91" s="23">
        <f>IF(Feuil1!$H$91&gt;=ACCOMPAGNEMENT!$K$3,9,Feuil1!$N$4)</f>
        <v>0</v>
      </c>
      <c r="M91" s="23">
        <f>IF(Feuil1!$H$91&gt;=ACCOMPAGNEMENT!$L$3,9,Feuil1!$O$4)</f>
        <v>0</v>
      </c>
      <c r="N91" s="23">
        <f>IF(Feuil1!$H$91&gt;=ACCOMPAGNEMENT!$M$3,9,Feuil1!$P$4)</f>
        <v>1</v>
      </c>
      <c r="O91" s="23">
        <f>IF(Feuil1!$H$91&gt;=ACCOMPAGNEMENT!$N$3,9,Feuil1!$Q$4)</f>
        <v>1</v>
      </c>
      <c r="Q91" s="23">
        <f>IF(Feuil1!$H$91&gt;=ACCOMPAGNEMENT!$H$3,10,Feuil1!$K$4)</f>
        <v>0</v>
      </c>
      <c r="R91" s="23">
        <f>IF(Feuil1!$H$91&gt;=ACCOMPAGNEMENT!$I$3,10,Feuil1!$L$4)</f>
        <v>1</v>
      </c>
      <c r="S91" s="23">
        <f>IF(Feuil1!$H$91&gt;=ACCOMPAGNEMENT!$J$3,10,Feuil1!$M$4)</f>
        <v>1</v>
      </c>
      <c r="T91" s="23">
        <f>IF(Feuil1!$H$91&gt;=ACCOMPAGNEMENT!$K$3,10,Feuil1!$N$4)</f>
        <v>0</v>
      </c>
      <c r="U91" s="23">
        <f>IF(Feuil1!$H$91&gt;=ACCOMPAGNEMENT!$L$3,10,Feuil1!$O$4)</f>
        <v>0</v>
      </c>
      <c r="V91" s="23">
        <f>IF(Feuil1!$H$91&gt;=ACCOMPAGNEMENT!$M$3,10,Feuil1!$P$4)</f>
        <v>1</v>
      </c>
      <c r="W91" s="23">
        <f>IF(Feuil1!$H$91&gt;=ACCOMPAGNEMENT!$N$3,10,Feuil1!$Q$4)</f>
        <v>1</v>
      </c>
    </row>
    <row r="92" spans="1:23" x14ac:dyDescent="0.3">
      <c r="A92" s="23">
        <f>IF(Feuil1!$H$92&gt;=ACCOMPAGNEMENT!$H$3,8,Feuil1!$K$5)</f>
        <v>0</v>
      </c>
      <c r="B92" s="23">
        <f>IF(Feuil1!$H$92&gt;=ACCOMPAGNEMENT!$I$3,8,Feuil1!$L$5)</f>
        <v>0</v>
      </c>
      <c r="C92" s="23">
        <f>IF(Feuil1!$H$92&gt;=ACCOMPAGNEMENT!$J$3,8,Feuil1!$M$5)</f>
        <v>0</v>
      </c>
      <c r="D92" s="23">
        <f>IF(Feuil1!$H$92&gt;=ACCOMPAGNEMENT!$K$3,8,Feuil1!$N$5)</f>
        <v>0</v>
      </c>
      <c r="E92" s="23">
        <f>IF(Feuil1!$H$92&gt;=ACCOMPAGNEMENT!$L$3,8,Feuil1!$O$5)</f>
        <v>0</v>
      </c>
      <c r="F92" s="23">
        <f>IF(Feuil1!$H$92&gt;=ACCOMPAGNEMENT!$M$3,8,Feuil1!$P$5)</f>
        <v>0</v>
      </c>
      <c r="G92" s="23">
        <f>IF(Feuil1!$H$92&gt;=ACCOMPAGNEMENT!$N$3,8,Feuil1!$Q$5)</f>
        <v>0</v>
      </c>
      <c r="H92" s="56">
        <v>0</v>
      </c>
      <c r="I92" s="23">
        <f>IF(Feuil1!$H$92&gt;=ACCOMPAGNEMENT!$H$3,9,Feuil1!$K$5)</f>
        <v>0</v>
      </c>
      <c r="J92" s="23">
        <f>IF(Feuil1!$H$92&gt;=ACCOMPAGNEMENT!$I$3,9,Feuil1!$L$5)</f>
        <v>0</v>
      </c>
      <c r="K92" s="23">
        <f>IF(Feuil1!$H$92&gt;=ACCOMPAGNEMENT!$J$3,9,Feuil1!$M$5)</f>
        <v>0</v>
      </c>
      <c r="L92" s="23">
        <f>IF(Feuil1!$H$92&gt;=ACCOMPAGNEMENT!$K$3,9,Feuil1!$N$5)</f>
        <v>0</v>
      </c>
      <c r="M92" s="23">
        <f>IF(Feuil1!$H$92&gt;=ACCOMPAGNEMENT!$L$3,9,Feuil1!$O$5)</f>
        <v>0</v>
      </c>
      <c r="N92" s="23">
        <f>IF(Feuil1!$H$92&gt;=ACCOMPAGNEMENT!$M$3,9,Feuil1!$P$5)</f>
        <v>0</v>
      </c>
      <c r="O92" s="23">
        <f>IF(Feuil1!$H$92&gt;=ACCOMPAGNEMENT!$N$3,9,Feuil1!$Q$5)</f>
        <v>0</v>
      </c>
      <c r="Q92" s="23">
        <f>IF(Feuil1!$H$92&gt;=ACCOMPAGNEMENT!$H$3,10,Feuil1!$K$5)</f>
        <v>0</v>
      </c>
      <c r="R92" s="23">
        <f>IF(Feuil1!$H$92&gt;=ACCOMPAGNEMENT!$I$3,10,Feuil1!$L$5)</f>
        <v>0</v>
      </c>
      <c r="S92" s="23">
        <f>IF(Feuil1!$H$92&gt;=ACCOMPAGNEMENT!$J$3,10,Feuil1!$M$5)</f>
        <v>0</v>
      </c>
      <c r="T92" s="23">
        <f>IF(Feuil1!$H$92&gt;=ACCOMPAGNEMENT!$K$3,10,Feuil1!$N$5)</f>
        <v>0</v>
      </c>
      <c r="U92" s="23">
        <f>IF(Feuil1!$H$92&gt;=ACCOMPAGNEMENT!$L$3,10,Feuil1!$O$5)</f>
        <v>0</v>
      </c>
      <c r="V92" s="23">
        <f>IF(Feuil1!$H$92&gt;=ACCOMPAGNEMENT!$M$3,10,Feuil1!$P$5)</f>
        <v>0</v>
      </c>
      <c r="W92" s="23">
        <f>IF(Feuil1!$H$92&gt;=ACCOMPAGNEMENT!$N$3,10,Feuil1!$Q$5)</f>
        <v>0</v>
      </c>
    </row>
    <row r="93" spans="1:23" x14ac:dyDescent="0.3">
      <c r="A93" s="23">
        <f>IF(Feuil1!$H$93&gt;=ACCOMPAGNEMENT!$H$3,8,Feuil1!$K$6)</f>
        <v>0</v>
      </c>
      <c r="B93" s="23">
        <f>IF(Feuil1!$H$93&gt;=ACCOMPAGNEMENT!$I$3,8,Feuil1!$L$6)</f>
        <v>0</v>
      </c>
      <c r="C93" s="23">
        <f>IF(Feuil1!$H$93&gt;=ACCOMPAGNEMENT!$J$3,8,Feuil1!$M$6)</f>
        <v>0</v>
      </c>
      <c r="D93" s="23">
        <f>IF(Feuil1!$H$93&gt;=ACCOMPAGNEMENT!$K$3,8,Feuil1!$N$6)</f>
        <v>0</v>
      </c>
      <c r="E93" s="23">
        <f>IF(Feuil1!$H$93&gt;=ACCOMPAGNEMENT!$L$3,8,Feuil1!$O$6)</f>
        <v>0</v>
      </c>
      <c r="F93" s="23">
        <f>IF(Feuil1!$H$93&gt;=ACCOMPAGNEMENT!$M$3,8,Feuil1!$P$6)</f>
        <v>0</v>
      </c>
      <c r="G93" s="23">
        <f>IF(Feuil1!$H$93&gt;=ACCOMPAGNEMENT!$N$3,8,Feuil1!$Q$6)</f>
        <v>0</v>
      </c>
      <c r="H93" s="56">
        <v>0</v>
      </c>
      <c r="I93" s="23">
        <f>IF(Feuil1!$H$93&gt;=ACCOMPAGNEMENT!$H$3,9,Feuil1!$K$6)</f>
        <v>0</v>
      </c>
      <c r="J93" s="23">
        <f>IF(Feuil1!$H$93&gt;=ACCOMPAGNEMENT!$I$3,9,Feuil1!$L$6)</f>
        <v>0</v>
      </c>
      <c r="K93" s="23">
        <f>IF(Feuil1!$H$93&gt;=ACCOMPAGNEMENT!$J$3,9,Feuil1!$M$6)</f>
        <v>0</v>
      </c>
      <c r="L93" s="23">
        <f>IF(Feuil1!$H$93&gt;=ACCOMPAGNEMENT!$K$3,9,Feuil1!$N$6)</f>
        <v>0</v>
      </c>
      <c r="M93" s="23">
        <f>IF(Feuil1!$H$93&gt;=ACCOMPAGNEMENT!$L$3,9,Feuil1!$O$6)</f>
        <v>0</v>
      </c>
      <c r="N93" s="23">
        <f>IF(Feuil1!$H$93&gt;=ACCOMPAGNEMENT!$M$3,9,Feuil1!$P$6)</f>
        <v>0</v>
      </c>
      <c r="O93" s="23">
        <f>IF(Feuil1!$H$93&gt;=ACCOMPAGNEMENT!$N$3,9,Feuil1!$Q$6)</f>
        <v>0</v>
      </c>
      <c r="Q93" s="23">
        <f>IF(Feuil1!$H$93&gt;=ACCOMPAGNEMENT!$H$3,10,Feuil1!$K$6)</f>
        <v>0</v>
      </c>
      <c r="R93" s="23">
        <f>IF(Feuil1!$H$93&gt;=ACCOMPAGNEMENT!$I$3,10,Feuil1!$L$6)</f>
        <v>0</v>
      </c>
      <c r="S93" s="23">
        <f>IF(Feuil1!$H$93&gt;=ACCOMPAGNEMENT!$J$3,10,Feuil1!$M$6)</f>
        <v>0</v>
      </c>
      <c r="T93" s="23">
        <f>IF(Feuil1!$H$93&gt;=ACCOMPAGNEMENT!$K$3,10,Feuil1!$N$6)</f>
        <v>0</v>
      </c>
      <c r="U93" s="23">
        <f>IF(Feuil1!$H$93&gt;=ACCOMPAGNEMENT!$L$3,10,Feuil1!$O$6)</f>
        <v>0</v>
      </c>
      <c r="V93" s="23">
        <f>IF(Feuil1!$H$93&gt;=ACCOMPAGNEMENT!$M$3,10,Feuil1!$P$6)</f>
        <v>0</v>
      </c>
      <c r="W93" s="23">
        <f>IF(Feuil1!$H$93&gt;=ACCOMPAGNEMENT!$N$3,10,Feuil1!$Q$6)</f>
        <v>0</v>
      </c>
    </row>
    <row r="94" spans="1:23" x14ac:dyDescent="0.3">
      <c r="A94" s="23">
        <f>IF(Feuil1!$H$94&gt;=ACCOMPAGNEMENT!$H$3,8,Feuil1!$K$7)</f>
        <v>0</v>
      </c>
      <c r="B94" s="23">
        <f>IF(Feuil1!$H$94&gt;=ACCOMPAGNEMENT!$I$3,8,Feuil1!$L$7)</f>
        <v>0</v>
      </c>
      <c r="C94" s="23">
        <f>IF(Feuil1!$H$94&gt;=ACCOMPAGNEMENT!$J$3,8,Feuil1!$M$7)</f>
        <v>0</v>
      </c>
      <c r="D94" s="23">
        <f>IF(Feuil1!$H$94&gt;=ACCOMPAGNEMENT!$K$3,8,Feuil1!$N$7)</f>
        <v>0</v>
      </c>
      <c r="E94" s="23">
        <f>IF(Feuil1!$H$94&gt;=ACCOMPAGNEMENT!$L$3,8,Feuil1!$O$7)</f>
        <v>0</v>
      </c>
      <c r="F94" s="23">
        <f>IF(Feuil1!$H$94&gt;=ACCOMPAGNEMENT!$M$3,8,Feuil1!$P$7)</f>
        <v>0</v>
      </c>
      <c r="G94" s="23">
        <f>IF(Feuil1!$H$94&gt;=ACCOMPAGNEMENT!$N$3,8,Feuil1!$Q$7)</f>
        <v>0</v>
      </c>
      <c r="H94" s="56">
        <v>0</v>
      </c>
      <c r="I94" s="23">
        <f>IF(Feuil1!$H$94&gt;=ACCOMPAGNEMENT!$H$3,9,Feuil1!$K$7)</f>
        <v>0</v>
      </c>
      <c r="J94" s="23">
        <f>IF(Feuil1!$H$94&gt;=ACCOMPAGNEMENT!$I$3,9,Feuil1!$L$7)</f>
        <v>0</v>
      </c>
      <c r="K94" s="23">
        <f>IF(Feuil1!$H$94&gt;=ACCOMPAGNEMENT!$J$3,9,Feuil1!$M$7)</f>
        <v>0</v>
      </c>
      <c r="L94" s="23">
        <f>IF(Feuil1!$H$94&gt;=ACCOMPAGNEMENT!$K$3,9,Feuil1!$N$7)</f>
        <v>0</v>
      </c>
      <c r="M94" s="23">
        <f>IF(Feuil1!$H$94&gt;=ACCOMPAGNEMENT!$L$3,9,Feuil1!$O$7)</f>
        <v>0</v>
      </c>
      <c r="N94" s="23">
        <f>IF(Feuil1!$H$94&gt;=ACCOMPAGNEMENT!$M$3,9,Feuil1!$P$7)</f>
        <v>0</v>
      </c>
      <c r="O94" s="23">
        <f>IF(Feuil1!$H$94&gt;=ACCOMPAGNEMENT!$N$3,9,Feuil1!$Q$7)</f>
        <v>0</v>
      </c>
      <c r="Q94" s="23">
        <f>IF(Feuil1!$H$94&gt;=ACCOMPAGNEMENT!$H$3,10,Feuil1!$K$7)</f>
        <v>0</v>
      </c>
      <c r="R94" s="23">
        <f>IF(Feuil1!$H$94&gt;=ACCOMPAGNEMENT!$I$3,10,Feuil1!$L$7)</f>
        <v>0</v>
      </c>
      <c r="S94" s="23">
        <f>IF(Feuil1!$H$94&gt;=ACCOMPAGNEMENT!$J$3,10,Feuil1!$M$7)</f>
        <v>0</v>
      </c>
      <c r="T94" s="23">
        <f>IF(Feuil1!$H$94&gt;=ACCOMPAGNEMENT!$K$3,10,Feuil1!$N$7)</f>
        <v>0</v>
      </c>
      <c r="U94" s="23">
        <f>IF(Feuil1!$H$94&gt;=ACCOMPAGNEMENT!$L$3,10,Feuil1!$O$7)</f>
        <v>0</v>
      </c>
      <c r="V94" s="23">
        <f>IF(Feuil1!$H$94&gt;=ACCOMPAGNEMENT!$M$3,10,Feuil1!$P$7)</f>
        <v>0</v>
      </c>
      <c r="W94" s="23">
        <f>IF(Feuil1!$H$94&gt;=ACCOMPAGNEMENT!$N$3,10,Feuil1!$Q$7)</f>
        <v>0</v>
      </c>
    </row>
    <row r="95" spans="1:23" x14ac:dyDescent="0.3">
      <c r="A95" s="23">
        <f>IF(Feuil1!$H$95&gt;=ACCOMPAGNEMENT!$H$3,8,Feuil1!$K$8)</f>
        <v>0</v>
      </c>
      <c r="B95" s="23">
        <f>IF(Feuil1!$H$95&gt;=ACCOMPAGNEMENT!$I$3,8,Feuil1!$L$8)</f>
        <v>0</v>
      </c>
      <c r="C95" s="23">
        <f>IF(Feuil1!$H$95&gt;=ACCOMPAGNEMENT!$J$3,8,Feuil1!$M$8)</f>
        <v>0</v>
      </c>
      <c r="D95" s="23">
        <f>IF(Feuil1!$H$95&gt;=ACCOMPAGNEMENT!$K$3,8,Feuil1!$N$8)</f>
        <v>0</v>
      </c>
      <c r="E95" s="23">
        <f>IF(Feuil1!$H$95&gt;=ACCOMPAGNEMENT!$L$3,8,Feuil1!$O$8)</f>
        <v>0</v>
      </c>
      <c r="F95" s="23">
        <f>IF(Feuil1!$H$95&gt;=ACCOMPAGNEMENT!$M$3,8,Feuil1!$P$8)</f>
        <v>0</v>
      </c>
      <c r="G95" s="23">
        <f>IF(Feuil1!$H$95&gt;=ACCOMPAGNEMENT!$N$3,8,Feuil1!$Q$8)</f>
        <v>0</v>
      </c>
      <c r="H95" s="56">
        <v>0</v>
      </c>
      <c r="I95" s="23">
        <f>IF(Feuil1!$H$95&gt;=ACCOMPAGNEMENT!$H$3,9,Feuil1!$K$8)</f>
        <v>0</v>
      </c>
      <c r="J95" s="23">
        <f>IF(Feuil1!$H$95&gt;=ACCOMPAGNEMENT!$I$3,9,Feuil1!$L$8)</f>
        <v>0</v>
      </c>
      <c r="K95" s="23">
        <f>IF(Feuil1!$H$95&gt;=ACCOMPAGNEMENT!$J$3,9,Feuil1!$M$8)</f>
        <v>0</v>
      </c>
      <c r="L95" s="23">
        <f>IF(Feuil1!$H$95&gt;=ACCOMPAGNEMENT!$K$3,9,Feuil1!$N$8)</f>
        <v>0</v>
      </c>
      <c r="M95" s="23">
        <f>IF(Feuil1!$H$95&gt;=ACCOMPAGNEMENT!$L$3,9,Feuil1!$O$8)</f>
        <v>0</v>
      </c>
      <c r="N95" s="23">
        <f>IF(Feuil1!$H$95&gt;=ACCOMPAGNEMENT!$M$3,9,Feuil1!$P$8)</f>
        <v>0</v>
      </c>
      <c r="O95" s="23">
        <f>IF(Feuil1!$H$95&gt;=ACCOMPAGNEMENT!$N$3,9,Feuil1!$Q$8)</f>
        <v>0</v>
      </c>
      <c r="Q95" s="23">
        <f>IF(Feuil1!$H$95&gt;=ACCOMPAGNEMENT!$H$3,10,Feuil1!$K$8)</f>
        <v>0</v>
      </c>
      <c r="R95" s="23">
        <f>IF(Feuil1!$H$95&gt;=ACCOMPAGNEMENT!$I$3,10,Feuil1!$L$8)</f>
        <v>0</v>
      </c>
      <c r="S95" s="23">
        <f>IF(Feuil1!$H$95&gt;=ACCOMPAGNEMENT!$J$3,10,Feuil1!$M$8)</f>
        <v>0</v>
      </c>
      <c r="T95" s="23">
        <f>IF(Feuil1!$H$95&gt;=ACCOMPAGNEMENT!$K$3,10,Feuil1!$N$8)</f>
        <v>0</v>
      </c>
      <c r="U95" s="23">
        <f>IF(Feuil1!$H$95&gt;=ACCOMPAGNEMENT!$L$3,10,Feuil1!$O$8)</f>
        <v>0</v>
      </c>
      <c r="V95" s="23">
        <f>IF(Feuil1!$H$95&gt;=ACCOMPAGNEMENT!$M$3,10,Feuil1!$P$8)</f>
        <v>0</v>
      </c>
      <c r="W95" s="23">
        <f>IF(Feuil1!$H$95&gt;=ACCOMPAGNEMENT!$N$3,10,Feuil1!$Q$8)</f>
        <v>0</v>
      </c>
    </row>
    <row r="96" spans="1:23" x14ac:dyDescent="0.3">
      <c r="A96" s="23">
        <f>IF(Feuil1!$H$96&gt;=ACCOMPAGNEMENT!$H$3,8,Feuil1!$K$9)</f>
        <v>0</v>
      </c>
      <c r="B96" s="23">
        <f>IF(Feuil1!$H$96&gt;=ACCOMPAGNEMENT!$I$3,8,Feuil1!$L$9)</f>
        <v>0</v>
      </c>
      <c r="C96" s="23">
        <f>IF(Feuil1!$H$96&gt;=ACCOMPAGNEMENT!$J$3,8,Feuil1!$M$9)</f>
        <v>0</v>
      </c>
      <c r="D96" s="23">
        <f>IF(Feuil1!$H$96&gt;=ACCOMPAGNEMENT!$K$3,8,Feuil1!$N$9)</f>
        <v>0</v>
      </c>
      <c r="E96" s="23">
        <f>IF(Feuil1!$H$96&gt;=ACCOMPAGNEMENT!$L$3,8,Feuil1!$O$9)</f>
        <v>0</v>
      </c>
      <c r="F96" s="23">
        <f>IF(Feuil1!$H$96&gt;=ACCOMPAGNEMENT!$M$3,8,Feuil1!$P$9)</f>
        <v>0</v>
      </c>
      <c r="G96" s="23">
        <f>IF(Feuil1!$H$96&gt;=ACCOMPAGNEMENT!$N$3,8,Feuil1!$Q$9)</f>
        <v>0</v>
      </c>
      <c r="H96" s="56">
        <v>0</v>
      </c>
      <c r="I96" s="23">
        <f>IF(Feuil1!$H$96&gt;=ACCOMPAGNEMENT!$H$3,9,Feuil1!$K$9)</f>
        <v>0</v>
      </c>
      <c r="J96" s="23">
        <f>IF(Feuil1!$H$96&gt;=ACCOMPAGNEMENT!$I$3,9,Feuil1!$L$9)</f>
        <v>0</v>
      </c>
      <c r="K96" s="23">
        <f>IF(Feuil1!$H$96&gt;=ACCOMPAGNEMENT!$J$3,9,Feuil1!$M$9)</f>
        <v>0</v>
      </c>
      <c r="L96" s="23">
        <f>IF(Feuil1!$H$96&gt;=ACCOMPAGNEMENT!$K$3,9,Feuil1!$N$9)</f>
        <v>0</v>
      </c>
      <c r="M96" s="23">
        <f>IF(Feuil1!$H$96&gt;=ACCOMPAGNEMENT!$L$3,9,Feuil1!$O$9)</f>
        <v>0</v>
      </c>
      <c r="N96" s="23">
        <f>IF(Feuil1!$H$96&gt;=ACCOMPAGNEMENT!$M$3,9,Feuil1!$P$9)</f>
        <v>0</v>
      </c>
      <c r="O96" s="23">
        <f>IF(Feuil1!$H$96&gt;=ACCOMPAGNEMENT!$N$3,9,Feuil1!$Q$9)</f>
        <v>0</v>
      </c>
      <c r="Q96" s="23">
        <f>IF(Feuil1!$H$96&gt;=ACCOMPAGNEMENT!$H$3,10,Feuil1!$K$9)</f>
        <v>0</v>
      </c>
      <c r="R96" s="23">
        <f>IF(Feuil1!$H$96&gt;=ACCOMPAGNEMENT!$I$3,10,Feuil1!$L$9)</f>
        <v>0</v>
      </c>
      <c r="S96" s="23">
        <f>IF(Feuil1!$H$96&gt;=ACCOMPAGNEMENT!$J$3,10,Feuil1!$M$9)</f>
        <v>0</v>
      </c>
      <c r="T96" s="23">
        <f>IF(Feuil1!$H$96&gt;=ACCOMPAGNEMENT!$K$3,10,Feuil1!$N$9)</f>
        <v>0</v>
      </c>
      <c r="U96" s="23">
        <f>IF(Feuil1!$H$96&gt;=ACCOMPAGNEMENT!$L$3,10,Feuil1!$O$9)</f>
        <v>0</v>
      </c>
      <c r="V96" s="23">
        <f>IF(Feuil1!$H$96&gt;=ACCOMPAGNEMENT!$M$3,10,Feuil1!$P$9)</f>
        <v>0</v>
      </c>
      <c r="W96" s="23">
        <f>IF(Feuil1!$H$96&gt;=ACCOMPAGNEMENT!$N$3,10,Feuil1!$Q$9)</f>
        <v>0</v>
      </c>
    </row>
    <row r="97" spans="1:23" x14ac:dyDescent="0.3">
      <c r="A97" s="23">
        <f>IF(Feuil1!$H$97&gt;=ACCOMPAGNEMENT!$H$3,8,Feuil1!$K$10)</f>
        <v>0</v>
      </c>
      <c r="B97" s="23">
        <f>IF(Feuil1!$H$97&gt;=ACCOMPAGNEMENT!$I$3,8,Feuil1!$L$10)</f>
        <v>0</v>
      </c>
      <c r="C97" s="23">
        <f>IF(Feuil1!$H$97&gt;=ACCOMPAGNEMENT!$J$3,8,Feuil1!$M$10)</f>
        <v>0</v>
      </c>
      <c r="D97" s="23">
        <f>IF(Feuil1!$H$97&gt;=ACCOMPAGNEMENT!$K$3,8,Feuil1!$N$10)</f>
        <v>0</v>
      </c>
      <c r="E97" s="23">
        <f>IF(Feuil1!$H$97&gt;=ACCOMPAGNEMENT!$L$3,8,Feuil1!$O$10)</f>
        <v>0</v>
      </c>
      <c r="F97" s="23">
        <f>IF(Feuil1!$H$97&gt;=ACCOMPAGNEMENT!$M$3,8,Feuil1!$P$10)</f>
        <v>0</v>
      </c>
      <c r="G97" s="23">
        <f>IF(Feuil1!$H$97&gt;=ACCOMPAGNEMENT!$N$3,8,Feuil1!$Q$10)</f>
        <v>0</v>
      </c>
      <c r="H97" s="56">
        <v>0</v>
      </c>
      <c r="I97" s="23">
        <f>IF(Feuil1!$H$97&gt;=ACCOMPAGNEMENT!$H$3,9,Feuil1!$K$10)</f>
        <v>0</v>
      </c>
      <c r="J97" s="23">
        <f>IF(Feuil1!$H$97&gt;=ACCOMPAGNEMENT!$I$3,9,Feuil1!$L$10)</f>
        <v>0</v>
      </c>
      <c r="K97" s="23">
        <f>IF(Feuil1!$H$97&gt;=ACCOMPAGNEMENT!$J$3,9,Feuil1!$M$10)</f>
        <v>0</v>
      </c>
      <c r="L97" s="23">
        <f>IF(Feuil1!$H$97&gt;=ACCOMPAGNEMENT!$K$3,9,Feuil1!$N$10)</f>
        <v>0</v>
      </c>
      <c r="M97" s="23">
        <f>IF(Feuil1!$H$97&gt;=ACCOMPAGNEMENT!$L$3,9,Feuil1!$O$10)</f>
        <v>0</v>
      </c>
      <c r="N97" s="23">
        <f>IF(Feuil1!$H$97&gt;=ACCOMPAGNEMENT!$M$3,9,Feuil1!$P$10)</f>
        <v>0</v>
      </c>
      <c r="O97" s="23">
        <f>IF(Feuil1!$H$97&gt;=ACCOMPAGNEMENT!$N$3,9,Feuil1!$Q$10)</f>
        <v>0</v>
      </c>
      <c r="Q97" s="23">
        <f>IF(Feuil1!$H$97&gt;=ACCOMPAGNEMENT!$H$3,10,Feuil1!$K$10)</f>
        <v>0</v>
      </c>
      <c r="R97" s="23">
        <f>IF(Feuil1!$H$97&gt;=ACCOMPAGNEMENT!$I$3,10,Feuil1!$L$10)</f>
        <v>0</v>
      </c>
      <c r="S97" s="23">
        <f>IF(Feuil1!$H$97&gt;=ACCOMPAGNEMENT!$J$3,10,Feuil1!$M$10)</f>
        <v>0</v>
      </c>
      <c r="T97" s="23">
        <f>IF(Feuil1!$H$97&gt;=ACCOMPAGNEMENT!$K$3,10,Feuil1!$N$10)</f>
        <v>0</v>
      </c>
      <c r="U97" s="23">
        <f>IF(Feuil1!$H$97&gt;=ACCOMPAGNEMENT!$L$3,10,Feuil1!$O$10)</f>
        <v>0</v>
      </c>
      <c r="V97" s="23">
        <f>IF(Feuil1!$H$97&gt;=ACCOMPAGNEMENT!$M$3,10,Feuil1!$P$10)</f>
        <v>0</v>
      </c>
      <c r="W97" s="23">
        <f>IF(Feuil1!$H$97&gt;=ACCOMPAGNEMENT!$N$3,10,Feuil1!$Q$10)</f>
        <v>0</v>
      </c>
    </row>
    <row r="98" spans="1:23" x14ac:dyDescent="0.3">
      <c r="A98" s="23">
        <f>IF(Feuil1!$H$98&gt;=ACCOMPAGNEMENT!$H$3,8,Feuil1!$K$11)</f>
        <v>0</v>
      </c>
      <c r="B98" s="23">
        <f>IF(Feuil1!$H$98&gt;=ACCOMPAGNEMENT!$I$3,8,Feuil1!$L$11)</f>
        <v>0</v>
      </c>
      <c r="C98" s="23">
        <f>IF(Feuil1!$H$98&gt;=ACCOMPAGNEMENT!$J$3,8,Feuil1!$M$11)</f>
        <v>0</v>
      </c>
      <c r="D98" s="23">
        <f>IF(Feuil1!$H$98&gt;=ACCOMPAGNEMENT!$K$3,8,Feuil1!$N$11)</f>
        <v>0</v>
      </c>
      <c r="E98" s="23">
        <f>IF(Feuil1!$H$98&gt;=ACCOMPAGNEMENT!$L$3,8,Feuil1!$O$11)</f>
        <v>0</v>
      </c>
      <c r="F98" s="23">
        <f>IF(Feuil1!$H$98&gt;=ACCOMPAGNEMENT!$M$3,8,Feuil1!$P$11)</f>
        <v>0</v>
      </c>
      <c r="G98" s="23">
        <f>IF(Feuil1!$H$98&gt;=ACCOMPAGNEMENT!$N$3,8,Feuil1!$Q$11)</f>
        <v>0</v>
      </c>
      <c r="H98" s="56">
        <v>0</v>
      </c>
      <c r="I98" s="23">
        <f>IF(Feuil1!$H$98&gt;=ACCOMPAGNEMENT!$H$3,9,Feuil1!$K$11)</f>
        <v>0</v>
      </c>
      <c r="J98" s="23">
        <f>IF(Feuil1!$H$98&gt;=ACCOMPAGNEMENT!$I$3,9,Feuil1!$L$11)</f>
        <v>0</v>
      </c>
      <c r="K98" s="23">
        <f>IF(Feuil1!$H$98&gt;=ACCOMPAGNEMENT!$J$3,9,Feuil1!$M$11)</f>
        <v>0</v>
      </c>
      <c r="L98" s="23">
        <f>IF(Feuil1!$H$98&gt;=ACCOMPAGNEMENT!$K$3,9,Feuil1!$N$11)</f>
        <v>0</v>
      </c>
      <c r="M98" s="23">
        <f>IF(Feuil1!$H$98&gt;=ACCOMPAGNEMENT!$L$3,9,Feuil1!$O$11)</f>
        <v>0</v>
      </c>
      <c r="N98" s="23">
        <f>IF(Feuil1!$H$98&gt;=ACCOMPAGNEMENT!$M$3,9,Feuil1!$P$11)</f>
        <v>0</v>
      </c>
      <c r="O98" s="23">
        <f>IF(Feuil1!$H$98&gt;=ACCOMPAGNEMENT!$N$3,9,Feuil1!$Q$11)</f>
        <v>0</v>
      </c>
      <c r="Q98" s="23">
        <f>IF(Feuil1!$H$98&gt;=ACCOMPAGNEMENT!$H$3,10,Feuil1!$K$11)</f>
        <v>0</v>
      </c>
      <c r="R98" s="23">
        <f>IF(Feuil1!$H$98&gt;=ACCOMPAGNEMENT!$I$3,10,Feuil1!$L$11)</f>
        <v>0</v>
      </c>
      <c r="S98" s="23">
        <f>IF(Feuil1!$H$98&gt;=ACCOMPAGNEMENT!$J$3,10,Feuil1!$M$11)</f>
        <v>0</v>
      </c>
      <c r="T98" s="23">
        <f>IF(Feuil1!$H$98&gt;=ACCOMPAGNEMENT!$K$3,10,Feuil1!$N$11)</f>
        <v>0</v>
      </c>
      <c r="U98" s="23">
        <f>IF(Feuil1!$H$98&gt;=ACCOMPAGNEMENT!$L$3,10,Feuil1!$O$11)</f>
        <v>0</v>
      </c>
      <c r="V98" s="23">
        <f>IF(Feuil1!$H$98&gt;=ACCOMPAGNEMENT!$M$3,10,Feuil1!$P$11)</f>
        <v>0</v>
      </c>
      <c r="W98" s="23">
        <f>IF(Feuil1!$H$98&gt;=ACCOMPAGNEMENT!$N$3,10,Feuil1!$Q$11)</f>
        <v>0</v>
      </c>
    </row>
    <row r="99" spans="1:23" x14ac:dyDescent="0.3">
      <c r="A99" s="23">
        <f>IF(Feuil1!$H$99&gt;=ACCOMPAGNEMENT!$H$3,8,Feuil1!$K$12)</f>
        <v>0</v>
      </c>
      <c r="B99" s="23">
        <f>IF(Feuil1!$H$99&gt;=ACCOMPAGNEMENT!$I$3,8,Feuil1!$L$12)</f>
        <v>0</v>
      </c>
      <c r="C99" s="23">
        <f>IF(Feuil1!$H$99&gt;=ACCOMPAGNEMENT!$J$3,8,Feuil1!$M$12)</f>
        <v>0</v>
      </c>
      <c r="D99" s="23">
        <f>IF(Feuil1!$H$99&gt;=ACCOMPAGNEMENT!$K$3,8,Feuil1!$N$12)</f>
        <v>0</v>
      </c>
      <c r="E99" s="23">
        <f>IF(Feuil1!$H$99&gt;=ACCOMPAGNEMENT!$L$3,8,Feuil1!$O$12)</f>
        <v>0</v>
      </c>
      <c r="F99" s="23">
        <f>IF(Feuil1!$H$99&gt;=ACCOMPAGNEMENT!$M$3,8,Feuil1!$P$12)</f>
        <v>0</v>
      </c>
      <c r="G99" s="23">
        <f>IF(Feuil1!$H$99&gt;=ACCOMPAGNEMENT!$N$3,8,Feuil1!$Q$12)</f>
        <v>0</v>
      </c>
      <c r="H99" s="56">
        <v>0</v>
      </c>
      <c r="I99" s="23">
        <f>IF(Feuil1!$H$99&gt;=ACCOMPAGNEMENT!$H$3,9,Feuil1!$K$12)</f>
        <v>0</v>
      </c>
      <c r="J99" s="23">
        <f>IF(Feuil1!$H$99&gt;=ACCOMPAGNEMENT!$I$3,9,Feuil1!$L$12)</f>
        <v>0</v>
      </c>
      <c r="K99" s="23">
        <f>IF(Feuil1!$H$99&gt;=ACCOMPAGNEMENT!$J$3,9,Feuil1!$M$12)</f>
        <v>0</v>
      </c>
      <c r="L99" s="23">
        <f>IF(Feuil1!$H$99&gt;=ACCOMPAGNEMENT!$K$3,9,Feuil1!$N$12)</f>
        <v>0</v>
      </c>
      <c r="M99" s="23">
        <f>IF(Feuil1!$H$99&gt;=ACCOMPAGNEMENT!$L$3,9,Feuil1!$O$12)</f>
        <v>0</v>
      </c>
      <c r="N99" s="23">
        <f>IF(Feuil1!$H$99&gt;=ACCOMPAGNEMENT!$M$3,9,Feuil1!$P$12)</f>
        <v>0</v>
      </c>
      <c r="O99" s="23">
        <f>IF(Feuil1!$H$99&gt;=ACCOMPAGNEMENT!$N$3,9,Feuil1!$Q$12)</f>
        <v>0</v>
      </c>
      <c r="Q99" s="23">
        <f>IF(Feuil1!$H$99&gt;=ACCOMPAGNEMENT!$H$3,10,Feuil1!$K$12)</f>
        <v>0</v>
      </c>
      <c r="R99" s="23">
        <f>IF(Feuil1!$H$99&gt;=ACCOMPAGNEMENT!$I$3,10,Feuil1!$L$12)</f>
        <v>0</v>
      </c>
      <c r="S99" s="23">
        <f>IF(Feuil1!$H$99&gt;=ACCOMPAGNEMENT!$J$3,10,Feuil1!$M$12)</f>
        <v>0</v>
      </c>
      <c r="T99" s="23">
        <f>IF(Feuil1!$H$99&gt;=ACCOMPAGNEMENT!$K$3,10,Feuil1!$N$12)</f>
        <v>0</v>
      </c>
      <c r="U99" s="23">
        <f>IF(Feuil1!$H$99&gt;=ACCOMPAGNEMENT!$L$3,10,Feuil1!$O$12)</f>
        <v>0</v>
      </c>
      <c r="V99" s="23">
        <f>IF(Feuil1!$H$99&gt;=ACCOMPAGNEMENT!$M$3,10,Feuil1!$P$12)</f>
        <v>0</v>
      </c>
      <c r="W99" s="23">
        <f>IF(Feuil1!$H$99&gt;=ACCOMPAGNEMENT!$N$3,10,Feuil1!$Q$12)</f>
        <v>0</v>
      </c>
    </row>
    <row r="100" spans="1:23" x14ac:dyDescent="0.3">
      <c r="A100" s="23">
        <f>IF(Feuil1!$H$100&gt;=ACCOMPAGNEMENT!$H$3,8,Feuil1!$K$13)</f>
        <v>0</v>
      </c>
      <c r="B100" s="23">
        <f>IF(Feuil1!$H$100&gt;=ACCOMPAGNEMENT!$I$3,8,Feuil1!$L$13)</f>
        <v>0</v>
      </c>
      <c r="C100" s="23">
        <f>IF(Feuil1!$H$100&gt;=ACCOMPAGNEMENT!$J$3,8,Feuil1!$M$13)</f>
        <v>0</v>
      </c>
      <c r="D100" s="23">
        <f>IF(Feuil1!$H$100&gt;=ACCOMPAGNEMENT!$K$3,8,Feuil1!$N$13)</f>
        <v>0</v>
      </c>
      <c r="E100" s="23">
        <f>IF(Feuil1!$H$100&gt;=ACCOMPAGNEMENT!$L$3,8,Feuil1!$O$13)</f>
        <v>0</v>
      </c>
      <c r="F100" s="23">
        <f>IF(Feuil1!$H$100&gt;=ACCOMPAGNEMENT!$M$3,8,Feuil1!$P$13)</f>
        <v>0</v>
      </c>
      <c r="G100" s="23">
        <f>IF(Feuil1!$H$100&gt;=ACCOMPAGNEMENT!$N$3,8,Feuil1!$Q$13)</f>
        <v>0</v>
      </c>
      <c r="H100" s="56">
        <v>0</v>
      </c>
      <c r="I100" s="23">
        <f>IF(Feuil1!$H$100&gt;=ACCOMPAGNEMENT!$H$3,9,Feuil1!$K$13)</f>
        <v>0</v>
      </c>
      <c r="J100" s="23">
        <f>IF(Feuil1!$H$100&gt;=ACCOMPAGNEMENT!$I$3,9,Feuil1!$L$13)</f>
        <v>0</v>
      </c>
      <c r="K100" s="23">
        <f>IF(Feuil1!$H$100&gt;=ACCOMPAGNEMENT!$J$3,9,Feuil1!$M$13)</f>
        <v>0</v>
      </c>
      <c r="L100" s="23">
        <f>IF(Feuil1!$H$100&gt;=ACCOMPAGNEMENT!$K$3,9,Feuil1!$N$13)</f>
        <v>0</v>
      </c>
      <c r="M100" s="23">
        <f>IF(Feuil1!$H$100&gt;=ACCOMPAGNEMENT!$L$3,9,Feuil1!$O$13)</f>
        <v>0</v>
      </c>
      <c r="N100" s="23">
        <f>IF(Feuil1!$H$100&gt;=ACCOMPAGNEMENT!$M$3,9,Feuil1!$P$13)</f>
        <v>0</v>
      </c>
      <c r="O100" s="23">
        <f>IF(Feuil1!$H$100&gt;=ACCOMPAGNEMENT!$N$3,9,Feuil1!$Q$13)</f>
        <v>0</v>
      </c>
      <c r="Q100" s="23">
        <f>IF(Feuil1!$H$100&gt;=ACCOMPAGNEMENT!$H$3,10,Feuil1!$K$13)</f>
        <v>0</v>
      </c>
      <c r="R100" s="23">
        <f>IF(Feuil1!$H$100&gt;=ACCOMPAGNEMENT!$I$3,10,Feuil1!$L$13)</f>
        <v>0</v>
      </c>
      <c r="S100" s="23">
        <f>IF(Feuil1!$H$100&gt;=ACCOMPAGNEMENT!$J$3,10,Feuil1!$M$13)</f>
        <v>0</v>
      </c>
      <c r="T100" s="23">
        <f>IF(Feuil1!$H$100&gt;=ACCOMPAGNEMENT!$K$3,10,Feuil1!$N$13)</f>
        <v>0</v>
      </c>
      <c r="U100" s="23">
        <f>IF(Feuil1!$H$100&gt;=ACCOMPAGNEMENT!$L$3,10,Feuil1!$O$13)</f>
        <v>0</v>
      </c>
      <c r="V100" s="23">
        <f>IF(Feuil1!$H$100&gt;=ACCOMPAGNEMENT!$M$3,10,Feuil1!$P$13)</f>
        <v>0</v>
      </c>
      <c r="W100" s="23">
        <f>IF(Feuil1!$H$100&gt;=ACCOMPAGNEMENT!$N$3,10,Feuil1!$Q$13)</f>
        <v>0</v>
      </c>
    </row>
    <row r="101" spans="1:23" x14ac:dyDescent="0.3">
      <c r="A101" s="23">
        <f>IF(Feuil1!$H$101&gt;=ACCOMPAGNEMENT!$H$3,8,Feuil1!$K$14)</f>
        <v>0</v>
      </c>
      <c r="B101" s="23">
        <f>IF(Feuil1!$H$101&gt;=ACCOMPAGNEMENT!$I$3,8,Feuil1!$L$14)</f>
        <v>0</v>
      </c>
      <c r="C101" s="23">
        <f>IF(Feuil1!$H$101&gt;=ACCOMPAGNEMENT!$J$3,8,Feuil1!$M$14)</f>
        <v>0</v>
      </c>
      <c r="D101" s="23">
        <f>IF(Feuil1!$H$101&gt;=ACCOMPAGNEMENT!$K$3,8,Feuil1!$N$14)</f>
        <v>0</v>
      </c>
      <c r="E101" s="23">
        <f>IF(Feuil1!$H$101&gt;=ACCOMPAGNEMENT!$L$3,8,Feuil1!$O$14)</f>
        <v>0</v>
      </c>
      <c r="F101" s="23">
        <f>IF(Feuil1!$H$101&gt;=ACCOMPAGNEMENT!$M$3,8,Feuil1!$P$14)</f>
        <v>0</v>
      </c>
      <c r="G101" s="23">
        <f>IF(Feuil1!$H$101&gt;=ACCOMPAGNEMENT!$N$3,8,Feuil1!$Q$14)</f>
        <v>0</v>
      </c>
      <c r="H101" s="56">
        <v>0</v>
      </c>
      <c r="I101" s="23">
        <f>IF(Feuil1!$H$101&gt;=ACCOMPAGNEMENT!$H$3,9,Feuil1!$K$14)</f>
        <v>0</v>
      </c>
      <c r="J101" s="23">
        <f>IF(Feuil1!$H$101&gt;=ACCOMPAGNEMENT!$I$3,9,Feuil1!$L$14)</f>
        <v>0</v>
      </c>
      <c r="K101" s="23">
        <f>IF(Feuil1!$H$101&gt;=ACCOMPAGNEMENT!$J$3,9,Feuil1!$M$14)</f>
        <v>0</v>
      </c>
      <c r="L101" s="23">
        <f>IF(Feuil1!$H$101&gt;=ACCOMPAGNEMENT!$K$3,9,Feuil1!$N$14)</f>
        <v>0</v>
      </c>
      <c r="M101" s="23">
        <f>IF(Feuil1!$H$101&gt;=ACCOMPAGNEMENT!$L$3,9,Feuil1!$O$14)</f>
        <v>0</v>
      </c>
      <c r="N101" s="23">
        <f>IF(Feuil1!$H$101&gt;=ACCOMPAGNEMENT!$M$3,9,Feuil1!$P$14)</f>
        <v>0</v>
      </c>
      <c r="O101" s="23">
        <f>IF(Feuil1!$H$101&gt;=ACCOMPAGNEMENT!$N$3,9,Feuil1!$Q$14)</f>
        <v>0</v>
      </c>
      <c r="Q101" s="23">
        <f>IF(Feuil1!$H$101&gt;=ACCOMPAGNEMENT!$H$3,10,Feuil1!$K$14)</f>
        <v>0</v>
      </c>
      <c r="R101" s="23">
        <f>IF(Feuil1!$H$101&gt;=ACCOMPAGNEMENT!$I$3,10,Feuil1!$L$14)</f>
        <v>0</v>
      </c>
      <c r="S101" s="23">
        <f>IF(Feuil1!$H$101&gt;=ACCOMPAGNEMENT!$J$3,10,Feuil1!$M$14)</f>
        <v>0</v>
      </c>
      <c r="T101" s="23">
        <f>IF(Feuil1!$H$101&gt;=ACCOMPAGNEMENT!$K$3,10,Feuil1!$N$14)</f>
        <v>0</v>
      </c>
      <c r="U101" s="23">
        <f>IF(Feuil1!$H$101&gt;=ACCOMPAGNEMENT!$L$3,10,Feuil1!$O$14)</f>
        <v>0</v>
      </c>
      <c r="V101" s="23">
        <f>IF(Feuil1!$H$101&gt;=ACCOMPAGNEMENT!$M$3,10,Feuil1!$P$14)</f>
        <v>0</v>
      </c>
      <c r="W101" s="23">
        <f>IF(Feuil1!$H$101&gt;=ACCOMPAGNEMENT!$N$3,10,Feuil1!$Q$14)</f>
        <v>0</v>
      </c>
    </row>
    <row r="102" spans="1:23" x14ac:dyDescent="0.3">
      <c r="A102" s="23">
        <f>IF(Feuil1!$H$102&gt;=ACCOMPAGNEMENT!$H$3,8,Feuil1!$K$15)</f>
        <v>0</v>
      </c>
      <c r="B102" s="23">
        <f>IF(Feuil1!$H$102&gt;=ACCOMPAGNEMENT!$I$3,8,Feuil1!$L$15)</f>
        <v>0</v>
      </c>
      <c r="C102" s="23">
        <f>IF(Feuil1!$H$102&gt;=ACCOMPAGNEMENT!$J$3,8,Feuil1!$M$15)</f>
        <v>0</v>
      </c>
      <c r="D102" s="23">
        <f>IF(Feuil1!$H$102&gt;=ACCOMPAGNEMENT!$K$3,8,Feuil1!$N$15)</f>
        <v>0</v>
      </c>
      <c r="E102" s="23">
        <f>IF(Feuil1!$H$102&gt;=ACCOMPAGNEMENT!$L$3,8,Feuil1!$O$15)</f>
        <v>0</v>
      </c>
      <c r="F102" s="23">
        <f>IF(Feuil1!$H$102&gt;=ACCOMPAGNEMENT!$M$3,8,Feuil1!$P$15)</f>
        <v>0</v>
      </c>
      <c r="G102" s="23">
        <f>IF(Feuil1!$H$102&gt;=ACCOMPAGNEMENT!$N$3,8,Feuil1!$Q$15)</f>
        <v>0</v>
      </c>
      <c r="H102" s="56">
        <v>0</v>
      </c>
      <c r="I102" s="23">
        <f>IF(Feuil1!$H$102&gt;=ACCOMPAGNEMENT!$H$3,9,Feuil1!$K$15)</f>
        <v>0</v>
      </c>
      <c r="J102" s="23">
        <f>IF(Feuil1!$H$102&gt;=ACCOMPAGNEMENT!$I$3,9,Feuil1!$L$15)</f>
        <v>0</v>
      </c>
      <c r="K102" s="23">
        <f>IF(Feuil1!$H$102&gt;=ACCOMPAGNEMENT!$J$3,9,Feuil1!$M$15)</f>
        <v>0</v>
      </c>
      <c r="L102" s="23">
        <f>IF(Feuil1!$H$102&gt;=ACCOMPAGNEMENT!$K$3,9,Feuil1!$N$15)</f>
        <v>0</v>
      </c>
      <c r="M102" s="23">
        <f>IF(Feuil1!$H$102&gt;=ACCOMPAGNEMENT!$L$3,9,Feuil1!$O$15)</f>
        <v>0</v>
      </c>
      <c r="N102" s="23">
        <f>IF(Feuil1!$H$102&gt;=ACCOMPAGNEMENT!$M$3,9,Feuil1!$P$15)</f>
        <v>0</v>
      </c>
      <c r="O102" s="23">
        <f>IF(Feuil1!$H$102&gt;=ACCOMPAGNEMENT!$N$3,9,Feuil1!$Q$15)</f>
        <v>0</v>
      </c>
      <c r="Q102" s="23">
        <f>IF(Feuil1!$H$102&gt;=ACCOMPAGNEMENT!$H$3,10,Feuil1!$K$15)</f>
        <v>0</v>
      </c>
      <c r="R102" s="23">
        <f>IF(Feuil1!$H$102&gt;=ACCOMPAGNEMENT!$I$3,10,Feuil1!$L$15)</f>
        <v>0</v>
      </c>
      <c r="S102" s="23">
        <f>IF(Feuil1!$H$102&gt;=ACCOMPAGNEMENT!$J$3,10,Feuil1!$M$15)</f>
        <v>0</v>
      </c>
      <c r="T102" s="23">
        <f>IF(Feuil1!$H$102&gt;=ACCOMPAGNEMENT!$K$3,10,Feuil1!$N$15)</f>
        <v>0</v>
      </c>
      <c r="U102" s="23">
        <f>IF(Feuil1!$H$102&gt;=ACCOMPAGNEMENT!$L$3,10,Feuil1!$O$15)</f>
        <v>0</v>
      </c>
      <c r="V102" s="23">
        <f>IF(Feuil1!$H$102&gt;=ACCOMPAGNEMENT!$M$3,10,Feuil1!$P$15)</f>
        <v>0</v>
      </c>
      <c r="W102" s="23">
        <f>IF(Feuil1!$H$102&gt;=ACCOMPAGNEMENT!$N$3,10,Feuil1!$Q$15)</f>
        <v>0</v>
      </c>
    </row>
    <row r="103" spans="1:23" x14ac:dyDescent="0.3">
      <c r="A103" s="23">
        <f>IF(Feuil1!$H$103&gt;=ACCOMPAGNEMENT!$H$3,8,Feuil1!$K$16)</f>
        <v>0</v>
      </c>
      <c r="B103" s="23">
        <f>IF(Feuil1!$H$103&gt;=ACCOMPAGNEMENT!$I$3,8,Feuil1!$L$16)</f>
        <v>0</v>
      </c>
      <c r="C103" s="23">
        <f>IF(Feuil1!$H$103&gt;=ACCOMPAGNEMENT!$J$3,8,Feuil1!$M$16)</f>
        <v>0</v>
      </c>
      <c r="D103" s="23">
        <f>IF(Feuil1!$H$103&gt;=ACCOMPAGNEMENT!$K$3,8,Feuil1!$N$16)</f>
        <v>0</v>
      </c>
      <c r="E103" s="23">
        <f>IF(Feuil1!$H$103&gt;=ACCOMPAGNEMENT!$L$3,8,Feuil1!$O$16)</f>
        <v>0</v>
      </c>
      <c r="F103" s="23">
        <f>IF(Feuil1!$H$103&gt;=ACCOMPAGNEMENT!$M$3,8,Feuil1!$P$16)</f>
        <v>0</v>
      </c>
      <c r="G103" s="23">
        <f>IF(Feuil1!$H$103&gt;=ACCOMPAGNEMENT!$N$3,8,Feuil1!$Q$16)</f>
        <v>0</v>
      </c>
      <c r="H103" s="56">
        <v>0</v>
      </c>
      <c r="I103" s="23">
        <f>IF(Feuil1!$H$103&gt;=ACCOMPAGNEMENT!$H$3,9,Feuil1!$K$16)</f>
        <v>0</v>
      </c>
      <c r="J103" s="23">
        <f>IF(Feuil1!$H$103&gt;=ACCOMPAGNEMENT!$I$3,9,Feuil1!$L$16)</f>
        <v>0</v>
      </c>
      <c r="K103" s="23">
        <f>IF(Feuil1!$H$103&gt;=ACCOMPAGNEMENT!$J$3,9,Feuil1!$M$16)</f>
        <v>0</v>
      </c>
      <c r="L103" s="23">
        <f>IF(Feuil1!$H$103&gt;=ACCOMPAGNEMENT!$K$3,9,Feuil1!$N$16)</f>
        <v>0</v>
      </c>
      <c r="M103" s="23">
        <f>IF(Feuil1!$H$103&gt;=ACCOMPAGNEMENT!$L$3,9,Feuil1!$O$16)</f>
        <v>0</v>
      </c>
      <c r="N103" s="23">
        <f>IF(Feuil1!$H$103&gt;=ACCOMPAGNEMENT!$M$3,9,Feuil1!$P$16)</f>
        <v>0</v>
      </c>
      <c r="O103" s="23">
        <f>IF(Feuil1!$H$103&gt;=ACCOMPAGNEMENT!$N$3,9,Feuil1!$Q$16)</f>
        <v>0</v>
      </c>
      <c r="Q103" s="23">
        <f>IF(Feuil1!$H$103&gt;=ACCOMPAGNEMENT!$H$3,10,Feuil1!$K$16)</f>
        <v>0</v>
      </c>
      <c r="R103" s="23">
        <f>IF(Feuil1!$H$103&gt;=ACCOMPAGNEMENT!$I$3,10,Feuil1!$L$16)</f>
        <v>0</v>
      </c>
      <c r="S103" s="23">
        <f>IF(Feuil1!$H$103&gt;=ACCOMPAGNEMENT!$J$3,10,Feuil1!$M$16)</f>
        <v>0</v>
      </c>
      <c r="T103" s="23">
        <f>IF(Feuil1!$H$103&gt;=ACCOMPAGNEMENT!$K$3,10,Feuil1!$N$16)</f>
        <v>0</v>
      </c>
      <c r="U103" s="23">
        <f>IF(Feuil1!$H$103&gt;=ACCOMPAGNEMENT!$L$3,10,Feuil1!$O$16)</f>
        <v>0</v>
      </c>
      <c r="V103" s="23">
        <f>IF(Feuil1!$H$103&gt;=ACCOMPAGNEMENT!$M$3,10,Feuil1!$P$16)</f>
        <v>0</v>
      </c>
      <c r="W103" s="23">
        <f>IF(Feuil1!$H$103&gt;=ACCOMPAGNEMENT!$N$3,10,Feuil1!$Q$16)</f>
        <v>0</v>
      </c>
    </row>
    <row r="104" spans="1:23" x14ac:dyDescent="0.3">
      <c r="A104" s="23">
        <f>IF(Feuil1!$H$104&gt;=ACCOMPAGNEMENT!$H$3,8,Feuil1!$K$17)</f>
        <v>0</v>
      </c>
      <c r="B104" s="23">
        <f>IF(Feuil1!$H$104&gt;=ACCOMPAGNEMENT!$I$3,8,Feuil1!$L$17)</f>
        <v>0</v>
      </c>
      <c r="C104" s="23">
        <f>IF(Feuil1!$H$104&gt;=ACCOMPAGNEMENT!$J$3,8,Feuil1!$M$17)</f>
        <v>0</v>
      </c>
      <c r="D104" s="23">
        <f>IF(Feuil1!$H$104&gt;=ACCOMPAGNEMENT!$K$3,8,Feuil1!$N$17)</f>
        <v>0</v>
      </c>
      <c r="E104" s="23">
        <f>IF(Feuil1!$H$104&gt;=ACCOMPAGNEMENT!$L$3,8,Feuil1!$O$17)</f>
        <v>0</v>
      </c>
      <c r="F104" s="23">
        <f>IF(Feuil1!$H$104&gt;=ACCOMPAGNEMENT!$M$3,8,Feuil1!$P$17)</f>
        <v>0</v>
      </c>
      <c r="G104" s="23">
        <f>IF(Feuil1!$H$104&gt;=ACCOMPAGNEMENT!$N$3,8,Feuil1!$Q$17)</f>
        <v>0</v>
      </c>
      <c r="H104" s="56">
        <v>0</v>
      </c>
      <c r="I104" s="23">
        <f>IF(Feuil1!$H$104&gt;=ACCOMPAGNEMENT!$H$3,9,Feuil1!$K$17)</f>
        <v>0</v>
      </c>
      <c r="J104" s="23">
        <f>IF(Feuil1!$H$104&gt;=ACCOMPAGNEMENT!$I$3,9,Feuil1!$L$17)</f>
        <v>0</v>
      </c>
      <c r="K104" s="23">
        <f>IF(Feuil1!$H$104&gt;=ACCOMPAGNEMENT!$J$3,9,Feuil1!$M$17)</f>
        <v>0</v>
      </c>
      <c r="L104" s="23">
        <f>IF(Feuil1!$H$104&gt;=ACCOMPAGNEMENT!$K$3,9,Feuil1!$N$17)</f>
        <v>0</v>
      </c>
      <c r="M104" s="23">
        <f>IF(Feuil1!$H$104&gt;=ACCOMPAGNEMENT!$L$3,9,Feuil1!$O$17)</f>
        <v>0</v>
      </c>
      <c r="N104" s="23">
        <f>IF(Feuil1!$H$104&gt;=ACCOMPAGNEMENT!$M$3,9,Feuil1!$P$17)</f>
        <v>0</v>
      </c>
      <c r="O104" s="23">
        <f>IF(Feuil1!$H$104&gt;=ACCOMPAGNEMENT!$N$3,9,Feuil1!$Q$17)</f>
        <v>0</v>
      </c>
      <c r="Q104" s="23">
        <f>IF(Feuil1!$H$104&gt;=ACCOMPAGNEMENT!$H$3,10,Feuil1!$K$17)</f>
        <v>0</v>
      </c>
      <c r="R104" s="23">
        <f>IF(Feuil1!$H$104&gt;=ACCOMPAGNEMENT!$I$3,10,Feuil1!$L$17)</f>
        <v>0</v>
      </c>
      <c r="S104" s="23">
        <f>IF(Feuil1!$H$104&gt;=ACCOMPAGNEMENT!$J$3,10,Feuil1!$M$17)</f>
        <v>0</v>
      </c>
      <c r="T104" s="23">
        <f>IF(Feuil1!$H$104&gt;=ACCOMPAGNEMENT!$K$3,10,Feuil1!$N$17)</f>
        <v>0</v>
      </c>
      <c r="U104" s="23">
        <f>IF(Feuil1!$H$104&gt;=ACCOMPAGNEMENT!$L$3,10,Feuil1!$O$17)</f>
        <v>0</v>
      </c>
      <c r="V104" s="23">
        <f>IF(Feuil1!$H$104&gt;=ACCOMPAGNEMENT!$M$3,10,Feuil1!$P$17)</f>
        <v>0</v>
      </c>
      <c r="W104" s="23">
        <f>IF(Feuil1!$H$104&gt;=ACCOMPAGNEMENT!$N$3,10,Feuil1!$Q$17)</f>
        <v>0</v>
      </c>
    </row>
    <row r="105" spans="1:23" x14ac:dyDescent="0.3">
      <c r="A105" s="23">
        <f>IF(Feuil1!$H$105&gt;=ACCOMPAGNEMENT!$H$3,8,Feuil1!$K$18)</f>
        <v>0</v>
      </c>
      <c r="B105" s="23">
        <f>IF(Feuil1!$H$105&gt;=ACCOMPAGNEMENT!$I$3,8,Feuil1!$L$18)</f>
        <v>0</v>
      </c>
      <c r="C105" s="23">
        <f>IF(Feuil1!$H$105&gt;=ACCOMPAGNEMENT!$J$3,8,Feuil1!$M$18)</f>
        <v>0</v>
      </c>
      <c r="D105" s="23">
        <f>IF(Feuil1!$H$105&gt;=ACCOMPAGNEMENT!$K$3,8,Feuil1!$N$18)</f>
        <v>0</v>
      </c>
      <c r="E105" s="23">
        <f>IF(Feuil1!$H$105&gt;=ACCOMPAGNEMENT!$L$3,8,Feuil1!$O$18)</f>
        <v>0</v>
      </c>
      <c r="F105" s="23">
        <f>IF(Feuil1!$H$105&gt;=ACCOMPAGNEMENT!$M$3,8,Feuil1!$P$18)</f>
        <v>0</v>
      </c>
      <c r="G105" s="23">
        <f>IF(Feuil1!$H$105&gt;=ACCOMPAGNEMENT!$N$3,8,Feuil1!$Q$18)</f>
        <v>0</v>
      </c>
      <c r="H105" s="56">
        <v>0</v>
      </c>
      <c r="I105" s="23">
        <f>IF(Feuil1!$H$105&gt;=ACCOMPAGNEMENT!$H$3,9,Feuil1!$K$18)</f>
        <v>0</v>
      </c>
      <c r="J105" s="23">
        <f>IF(Feuil1!$H$105&gt;=ACCOMPAGNEMENT!$I$3,9,Feuil1!$L$18)</f>
        <v>0</v>
      </c>
      <c r="K105" s="23">
        <f>IF(Feuil1!$H$105&gt;=ACCOMPAGNEMENT!$J$3,9,Feuil1!$M$18)</f>
        <v>0</v>
      </c>
      <c r="L105" s="23">
        <f>IF(Feuil1!$H$105&gt;=ACCOMPAGNEMENT!$K$3,9,Feuil1!$N$18)</f>
        <v>0</v>
      </c>
      <c r="M105" s="23">
        <f>IF(Feuil1!$H$105&gt;=ACCOMPAGNEMENT!$L$3,9,Feuil1!$O$18)</f>
        <v>0</v>
      </c>
      <c r="N105" s="23">
        <f>IF(Feuil1!$H$105&gt;=ACCOMPAGNEMENT!$M$3,9,Feuil1!$P$18)</f>
        <v>0</v>
      </c>
      <c r="O105" s="23">
        <f>IF(Feuil1!$H$105&gt;=ACCOMPAGNEMENT!$N$3,9,Feuil1!$Q$18)</f>
        <v>0</v>
      </c>
      <c r="Q105" s="23">
        <f>IF(Feuil1!$H$105&gt;=ACCOMPAGNEMENT!$H$3,10,Feuil1!$K$18)</f>
        <v>0</v>
      </c>
      <c r="R105" s="23">
        <f>IF(Feuil1!$H$105&gt;=ACCOMPAGNEMENT!$I$3,10,Feuil1!$L$18)</f>
        <v>0</v>
      </c>
      <c r="S105" s="23">
        <f>IF(Feuil1!$H$105&gt;=ACCOMPAGNEMENT!$J$3,10,Feuil1!$M$18)</f>
        <v>0</v>
      </c>
      <c r="T105" s="23">
        <f>IF(Feuil1!$H$105&gt;=ACCOMPAGNEMENT!$K$3,10,Feuil1!$N$18)</f>
        <v>0</v>
      </c>
      <c r="U105" s="23">
        <f>IF(Feuil1!$H$105&gt;=ACCOMPAGNEMENT!$L$3,10,Feuil1!$O$18)</f>
        <v>0</v>
      </c>
      <c r="V105" s="23">
        <f>IF(Feuil1!$H$105&gt;=ACCOMPAGNEMENT!$M$3,10,Feuil1!$P$18)</f>
        <v>0</v>
      </c>
      <c r="W105" s="23">
        <f>IF(Feuil1!$H$105&gt;=ACCOMPAGNEMENT!$N$3,10,Feuil1!$Q$18)</f>
        <v>0</v>
      </c>
    </row>
    <row r="106" spans="1:23" x14ac:dyDescent="0.3">
      <c r="A106" s="23">
        <f>IF(Feuil1!$H$106&gt;=ACCOMPAGNEMENT!$H$3,8,Feuil1!$K$19)</f>
        <v>0</v>
      </c>
      <c r="B106" s="23">
        <f>IF(Feuil1!$H$106&gt;=ACCOMPAGNEMENT!$I$3,8,Feuil1!$L$19)</f>
        <v>0</v>
      </c>
      <c r="C106" s="23">
        <f>IF(Feuil1!$H$106&gt;=ACCOMPAGNEMENT!$J$3,8,Feuil1!$M$19)</f>
        <v>0</v>
      </c>
      <c r="D106" s="23">
        <f>IF(Feuil1!$H$106&gt;=ACCOMPAGNEMENT!$K$3,8,Feuil1!$N$19)</f>
        <v>0</v>
      </c>
      <c r="E106" s="23">
        <f>IF(Feuil1!$H$106&gt;=ACCOMPAGNEMENT!$L$3,8,Feuil1!$O$19)</f>
        <v>0</v>
      </c>
      <c r="F106" s="23">
        <f>IF(Feuil1!$H$106&gt;=ACCOMPAGNEMENT!$M$3,8,Feuil1!$P$19)</f>
        <v>0</v>
      </c>
      <c r="G106" s="23">
        <f>IF(Feuil1!$H$106&gt;=ACCOMPAGNEMENT!$N$3,8,Feuil1!$Q$19)</f>
        <v>0</v>
      </c>
      <c r="H106" s="56">
        <v>0</v>
      </c>
      <c r="I106" s="23">
        <f>IF(Feuil1!$H$106&gt;=ACCOMPAGNEMENT!$H$3,9,Feuil1!$K$19)</f>
        <v>0</v>
      </c>
      <c r="J106" s="23">
        <f>IF(Feuil1!$H$106&gt;=ACCOMPAGNEMENT!$I$3,9,Feuil1!$L$19)</f>
        <v>0</v>
      </c>
      <c r="K106" s="23">
        <f>IF(Feuil1!$H$106&gt;=ACCOMPAGNEMENT!$J$3,9,Feuil1!$M$19)</f>
        <v>0</v>
      </c>
      <c r="L106" s="23">
        <f>IF(Feuil1!$H$106&gt;=ACCOMPAGNEMENT!$K$3,9,Feuil1!$N$19)</f>
        <v>0</v>
      </c>
      <c r="M106" s="23">
        <f>IF(Feuil1!$H$106&gt;=ACCOMPAGNEMENT!$L$3,9,Feuil1!$O$19)</f>
        <v>0</v>
      </c>
      <c r="N106" s="23">
        <f>IF(Feuil1!$H$106&gt;=ACCOMPAGNEMENT!$M$3,9,Feuil1!$P$19)</f>
        <v>0</v>
      </c>
      <c r="O106" s="23">
        <f>IF(Feuil1!$H$106&gt;=ACCOMPAGNEMENT!$N$3,9,Feuil1!$Q$19)</f>
        <v>0</v>
      </c>
      <c r="Q106" s="23">
        <f>IF(Feuil1!$H$106&gt;=ACCOMPAGNEMENT!$H$3,10,Feuil1!$K$19)</f>
        <v>0</v>
      </c>
      <c r="R106" s="23">
        <f>IF(Feuil1!$H$106&gt;=ACCOMPAGNEMENT!$I$3,10,Feuil1!$L$19)</f>
        <v>0</v>
      </c>
      <c r="S106" s="23">
        <f>IF(Feuil1!$H$106&gt;=ACCOMPAGNEMENT!$J$3,10,Feuil1!$M$19)</f>
        <v>0</v>
      </c>
      <c r="T106" s="23">
        <f>IF(Feuil1!$H$106&gt;=ACCOMPAGNEMENT!$K$3,10,Feuil1!$N$19)</f>
        <v>0</v>
      </c>
      <c r="U106" s="23">
        <f>IF(Feuil1!$H$106&gt;=ACCOMPAGNEMENT!$L$3,10,Feuil1!$O$19)</f>
        <v>0</v>
      </c>
      <c r="V106" s="23">
        <f>IF(Feuil1!$H$106&gt;=ACCOMPAGNEMENT!$M$3,10,Feuil1!$P$19)</f>
        <v>0</v>
      </c>
      <c r="W106" s="23">
        <f>IF(Feuil1!$H$106&gt;=ACCOMPAGNEMENT!$N$3,10,Feuil1!$Q$19)</f>
        <v>0</v>
      </c>
    </row>
    <row r="107" spans="1:23" x14ac:dyDescent="0.3">
      <c r="A107" s="23">
        <f>IF(Feuil1!$H$107&gt;=ACCOMPAGNEMENT!$H$3,8,Feuil1!$K$20)</f>
        <v>0</v>
      </c>
      <c r="B107" s="23">
        <f>IF(Feuil1!$H$107&gt;=ACCOMPAGNEMENT!$I$3,8,Feuil1!$L$20)</f>
        <v>0</v>
      </c>
      <c r="C107" s="23">
        <f>IF(Feuil1!$H$107&gt;=ACCOMPAGNEMENT!$J$3,8,Feuil1!$M$20)</f>
        <v>0</v>
      </c>
      <c r="D107" s="23">
        <f>IF(Feuil1!$H$107&gt;=ACCOMPAGNEMENT!$K$3,8,Feuil1!$N$20)</f>
        <v>0</v>
      </c>
      <c r="E107" s="23">
        <f>IF(Feuil1!$H$107&gt;=ACCOMPAGNEMENT!$L$3,8,Feuil1!$O$20)</f>
        <v>0</v>
      </c>
      <c r="F107" s="23">
        <f>IF(Feuil1!$H$107&gt;=ACCOMPAGNEMENT!$M$3,8,Feuil1!$P$20)</f>
        <v>0</v>
      </c>
      <c r="G107" s="23">
        <f>IF(Feuil1!$H$107&gt;=ACCOMPAGNEMENT!$N$3,8,Feuil1!$Q$20)</f>
        <v>0</v>
      </c>
      <c r="H107" s="56">
        <v>0</v>
      </c>
      <c r="I107" s="23">
        <f>IF(Feuil1!$H$107&gt;=ACCOMPAGNEMENT!$H$3,9,Feuil1!$K$20)</f>
        <v>0</v>
      </c>
      <c r="J107" s="23">
        <f>IF(Feuil1!$H$107&gt;=ACCOMPAGNEMENT!$I$3,9,Feuil1!$L$20)</f>
        <v>0</v>
      </c>
      <c r="K107" s="23">
        <f>IF(Feuil1!$H$107&gt;=ACCOMPAGNEMENT!$J$3,9,Feuil1!$M$20)</f>
        <v>0</v>
      </c>
      <c r="L107" s="23">
        <f>IF(Feuil1!$H$107&gt;=ACCOMPAGNEMENT!$K$3,9,Feuil1!$N$20)</f>
        <v>0</v>
      </c>
      <c r="M107" s="23">
        <f>IF(Feuil1!$H$107&gt;=ACCOMPAGNEMENT!$L$3,9,Feuil1!$O$20)</f>
        <v>0</v>
      </c>
      <c r="N107" s="23">
        <f>IF(Feuil1!$H$107&gt;=ACCOMPAGNEMENT!$M$3,9,Feuil1!$P$20)</f>
        <v>0</v>
      </c>
      <c r="O107" s="23">
        <f>IF(Feuil1!$H$107&gt;=ACCOMPAGNEMENT!$N$3,9,Feuil1!$Q$20)</f>
        <v>0</v>
      </c>
      <c r="Q107" s="23">
        <f>IF(Feuil1!$H$107&gt;=ACCOMPAGNEMENT!$H$3,10,Feuil1!$K$20)</f>
        <v>0</v>
      </c>
      <c r="R107" s="23">
        <f>IF(Feuil1!$H$107&gt;=ACCOMPAGNEMENT!$I$3,10,Feuil1!$L$20)</f>
        <v>0</v>
      </c>
      <c r="S107" s="23">
        <f>IF(Feuil1!$H$107&gt;=ACCOMPAGNEMENT!$J$3,10,Feuil1!$M$20)</f>
        <v>0</v>
      </c>
      <c r="T107" s="23">
        <f>IF(Feuil1!$H$107&gt;=ACCOMPAGNEMENT!$K$3,10,Feuil1!$N$20)</f>
        <v>0</v>
      </c>
      <c r="U107" s="23">
        <f>IF(Feuil1!$H$107&gt;=ACCOMPAGNEMENT!$L$3,10,Feuil1!$O$20)</f>
        <v>0</v>
      </c>
      <c r="V107" s="23">
        <f>IF(Feuil1!$H$107&gt;=ACCOMPAGNEMENT!$M$3,10,Feuil1!$P$20)</f>
        <v>0</v>
      </c>
      <c r="W107" s="23">
        <f>IF(Feuil1!$H$107&gt;=ACCOMPAGNEMENT!$N$3,10,Feuil1!$Q$20)</f>
        <v>0</v>
      </c>
    </row>
    <row r="108" spans="1:23" x14ac:dyDescent="0.3">
      <c r="A108" s="23">
        <f>IF(Feuil1!$H$108&gt;=ACCOMPAGNEMENT!$H$3,8,Feuil1!$K$21)</f>
        <v>0</v>
      </c>
      <c r="B108" s="23">
        <f>IF(Feuil1!$H$108&gt;=ACCOMPAGNEMENT!$I$3,8,Feuil1!$L$21)</f>
        <v>0</v>
      </c>
      <c r="C108" s="23">
        <f>IF(Feuil1!$H$108&gt;=ACCOMPAGNEMENT!$J$3,8,Feuil1!$M$21)</f>
        <v>0</v>
      </c>
      <c r="D108" s="23">
        <f>IF(Feuil1!$H$108&gt;=ACCOMPAGNEMENT!$K$3,8,Feuil1!$N$21)</f>
        <v>0</v>
      </c>
      <c r="E108" s="23">
        <f>IF(Feuil1!$H$108&gt;=ACCOMPAGNEMENT!$L$3,8,Feuil1!$O$21)</f>
        <v>0</v>
      </c>
      <c r="F108" s="23">
        <f>IF(Feuil1!$H$108&gt;=ACCOMPAGNEMENT!$M$3,8,Feuil1!$P$21)</f>
        <v>0</v>
      </c>
      <c r="G108" s="23">
        <f>IF(Feuil1!$H$108&gt;=ACCOMPAGNEMENT!$N$3,8,Feuil1!$Q$21)</f>
        <v>0</v>
      </c>
      <c r="H108" s="56">
        <v>0</v>
      </c>
      <c r="I108" s="23">
        <f>IF(Feuil1!$H$108&gt;=ACCOMPAGNEMENT!$H$3,9,Feuil1!$K$21)</f>
        <v>0</v>
      </c>
      <c r="J108" s="23">
        <f>IF(Feuil1!$H$108&gt;=ACCOMPAGNEMENT!$I$3,9,Feuil1!$L$21)</f>
        <v>0</v>
      </c>
      <c r="K108" s="23">
        <f>IF(Feuil1!$H$108&gt;=ACCOMPAGNEMENT!$J$3,9,Feuil1!$M$21)</f>
        <v>0</v>
      </c>
      <c r="L108" s="23">
        <f>IF(Feuil1!$H$108&gt;=ACCOMPAGNEMENT!$K$3,9,Feuil1!$N$21)</f>
        <v>0</v>
      </c>
      <c r="M108" s="23">
        <f>IF(Feuil1!$H$108&gt;=ACCOMPAGNEMENT!$L$3,9,Feuil1!$O$21)</f>
        <v>0</v>
      </c>
      <c r="N108" s="23">
        <f>IF(Feuil1!$H$108&gt;=ACCOMPAGNEMENT!$M$3,9,Feuil1!$P$21)</f>
        <v>0</v>
      </c>
      <c r="O108" s="23">
        <f>IF(Feuil1!$H$108&gt;=ACCOMPAGNEMENT!$N$3,9,Feuil1!$Q$21)</f>
        <v>0</v>
      </c>
      <c r="Q108" s="23">
        <f>IF(Feuil1!$H$108&gt;=ACCOMPAGNEMENT!$H$3,10,Feuil1!$K$21)</f>
        <v>0</v>
      </c>
      <c r="R108" s="23">
        <f>IF(Feuil1!$H$108&gt;=ACCOMPAGNEMENT!$I$3,10,Feuil1!$L$21)</f>
        <v>0</v>
      </c>
      <c r="S108" s="23">
        <f>IF(Feuil1!$H$108&gt;=ACCOMPAGNEMENT!$J$3,10,Feuil1!$M$21)</f>
        <v>0</v>
      </c>
      <c r="T108" s="23">
        <f>IF(Feuil1!$H$108&gt;=ACCOMPAGNEMENT!$K$3,10,Feuil1!$N$21)</f>
        <v>0</v>
      </c>
      <c r="U108" s="23">
        <f>IF(Feuil1!$H$108&gt;=ACCOMPAGNEMENT!$L$3,10,Feuil1!$O$21)</f>
        <v>0</v>
      </c>
      <c r="V108" s="23">
        <f>IF(Feuil1!$H$108&gt;=ACCOMPAGNEMENT!$M$3,10,Feuil1!$P$21)</f>
        <v>0</v>
      </c>
      <c r="W108" s="23">
        <f>IF(Feuil1!$H$108&gt;=ACCOMPAGNEMENT!$N$3,10,Feuil1!$Q$21)</f>
        <v>0</v>
      </c>
    </row>
    <row r="109" spans="1:23" x14ac:dyDescent="0.3">
      <c r="A109" s="23">
        <f>IF(Feuil1!$H$109&gt;=ACCOMPAGNEMENT!$H$3,8,Feuil1!$K$22)</f>
        <v>0</v>
      </c>
      <c r="B109" s="23">
        <f>IF(Feuil1!$H$109&gt;=ACCOMPAGNEMENT!$I$3,8,Feuil1!$L$22)</f>
        <v>0</v>
      </c>
      <c r="C109" s="23">
        <f>IF(Feuil1!$H$109&gt;=ACCOMPAGNEMENT!$J$3,8,Feuil1!$M$22)</f>
        <v>0</v>
      </c>
      <c r="D109" s="23">
        <f>IF(Feuil1!$H$109&gt;=ACCOMPAGNEMENT!$K$3,8,Feuil1!$N$22)</f>
        <v>0</v>
      </c>
      <c r="E109" s="23">
        <f>IF(Feuil1!$H$109&gt;=ACCOMPAGNEMENT!$L$3,8,Feuil1!$O$22)</f>
        <v>0</v>
      </c>
      <c r="F109" s="23">
        <f>IF(Feuil1!$H$109&gt;=ACCOMPAGNEMENT!$M$3,8,Feuil1!$P$22)</f>
        <v>0</v>
      </c>
      <c r="G109" s="23">
        <f>IF(Feuil1!$H$109&gt;=ACCOMPAGNEMENT!$N$3,8,Feuil1!$Q$22)</f>
        <v>0</v>
      </c>
      <c r="H109" s="56">
        <v>0</v>
      </c>
      <c r="I109" s="23">
        <f>IF(Feuil1!$H$109&gt;=ACCOMPAGNEMENT!$H$3,9,Feuil1!$K$22)</f>
        <v>0</v>
      </c>
      <c r="J109" s="23">
        <f>IF(Feuil1!$H$109&gt;=ACCOMPAGNEMENT!$I$3,9,Feuil1!$L$22)</f>
        <v>0</v>
      </c>
      <c r="K109" s="23">
        <f>IF(Feuil1!$H$109&gt;=ACCOMPAGNEMENT!$J$3,9,Feuil1!$M$22)</f>
        <v>0</v>
      </c>
      <c r="L109" s="23">
        <f>IF(Feuil1!$H$109&gt;=ACCOMPAGNEMENT!$K$3,9,Feuil1!$N$22)</f>
        <v>0</v>
      </c>
      <c r="M109" s="23">
        <f>IF(Feuil1!$H$109&gt;=ACCOMPAGNEMENT!$L$3,9,Feuil1!$O$22)</f>
        <v>0</v>
      </c>
      <c r="N109" s="23">
        <f>IF(Feuil1!$H$109&gt;=ACCOMPAGNEMENT!$M$3,9,Feuil1!$P$22)</f>
        <v>0</v>
      </c>
      <c r="O109" s="23">
        <f>IF(Feuil1!$H$109&gt;=ACCOMPAGNEMENT!$N$3,9,Feuil1!$Q$22)</f>
        <v>0</v>
      </c>
      <c r="Q109" s="23">
        <f>IF(Feuil1!$H$109&gt;=ACCOMPAGNEMENT!$H$3,10,Feuil1!$K$22)</f>
        <v>0</v>
      </c>
      <c r="R109" s="23">
        <f>IF(Feuil1!$H$109&gt;=ACCOMPAGNEMENT!$I$3,10,Feuil1!$L$22)</f>
        <v>0</v>
      </c>
      <c r="S109" s="23">
        <f>IF(Feuil1!$H$109&gt;=ACCOMPAGNEMENT!$J$3,10,Feuil1!$M$22)</f>
        <v>0</v>
      </c>
      <c r="T109" s="23">
        <f>IF(Feuil1!$H$109&gt;=ACCOMPAGNEMENT!$K$3,10,Feuil1!$N$22)</f>
        <v>0</v>
      </c>
      <c r="U109" s="23">
        <f>IF(Feuil1!$H$109&gt;=ACCOMPAGNEMENT!$L$3,10,Feuil1!$O$22)</f>
        <v>0</v>
      </c>
      <c r="V109" s="23">
        <f>IF(Feuil1!$H$109&gt;=ACCOMPAGNEMENT!$M$3,10,Feuil1!$P$22)</f>
        <v>0</v>
      </c>
      <c r="W109" s="23">
        <f>IF(Feuil1!$H$109&gt;=ACCOMPAGNEMENT!$N$3,10,Feuil1!$Q$22)</f>
        <v>0</v>
      </c>
    </row>
    <row r="110" spans="1:23" x14ac:dyDescent="0.3">
      <c r="A110" s="23">
        <f>IF(Feuil1!$H$110&gt;=ACCOMPAGNEMENT!$H$3,8,Feuil1!$K$23)</f>
        <v>0</v>
      </c>
      <c r="B110" s="23">
        <f>IF(Feuil1!$H$110&gt;=ACCOMPAGNEMENT!$I$3,8,Feuil1!$L$23)</f>
        <v>0</v>
      </c>
      <c r="C110" s="23">
        <f>IF(Feuil1!$H$110&gt;=ACCOMPAGNEMENT!$J$3,8,Feuil1!$M$23)</f>
        <v>0</v>
      </c>
      <c r="D110" s="23">
        <f>IF(Feuil1!$H$110&gt;=ACCOMPAGNEMENT!$K$3,8,Feuil1!$N$23)</f>
        <v>0</v>
      </c>
      <c r="E110" s="23">
        <f>IF(Feuil1!$H$110&gt;=ACCOMPAGNEMENT!$L$3,8,Feuil1!$O$23)</f>
        <v>0</v>
      </c>
      <c r="F110" s="23">
        <f>IF(Feuil1!$H$110&gt;=ACCOMPAGNEMENT!$M$3,8,Feuil1!$P$23)</f>
        <v>0</v>
      </c>
      <c r="G110" s="23">
        <f>IF(Feuil1!$H$110&gt;=ACCOMPAGNEMENT!$N$3,8,Feuil1!$Q$23)</f>
        <v>0</v>
      </c>
      <c r="H110" s="56">
        <v>0</v>
      </c>
      <c r="I110" s="23">
        <f>IF(Feuil1!$H$110&gt;=ACCOMPAGNEMENT!$H$3,9,Feuil1!$K$23)</f>
        <v>0</v>
      </c>
      <c r="J110" s="23">
        <f>IF(Feuil1!$H$110&gt;=ACCOMPAGNEMENT!$I$3,9,Feuil1!$L$23)</f>
        <v>0</v>
      </c>
      <c r="K110" s="23">
        <f>IF(Feuil1!$H$110&gt;=ACCOMPAGNEMENT!$J$3,9,Feuil1!$M$23)</f>
        <v>0</v>
      </c>
      <c r="L110" s="23">
        <f>IF(Feuil1!$H$110&gt;=ACCOMPAGNEMENT!$K$3,9,Feuil1!$N$23)</f>
        <v>0</v>
      </c>
      <c r="M110" s="23">
        <f>IF(Feuil1!$H$110&gt;=ACCOMPAGNEMENT!$L$3,9,Feuil1!$O$23)</f>
        <v>0</v>
      </c>
      <c r="N110" s="23">
        <f>IF(Feuil1!$H$110&gt;=ACCOMPAGNEMENT!$M$3,9,Feuil1!$P$23)</f>
        <v>0</v>
      </c>
      <c r="O110" s="23">
        <f>IF(Feuil1!$H$110&gt;=ACCOMPAGNEMENT!$N$3,9,Feuil1!$Q$23)</f>
        <v>0</v>
      </c>
      <c r="Q110" s="23">
        <f>IF(Feuil1!$H$110&gt;=ACCOMPAGNEMENT!$H$3,10,Feuil1!$K$23)</f>
        <v>0</v>
      </c>
      <c r="R110" s="23">
        <f>IF(Feuil1!$H$110&gt;=ACCOMPAGNEMENT!$I$3,10,Feuil1!$L$23)</f>
        <v>0</v>
      </c>
      <c r="S110" s="23">
        <f>IF(Feuil1!$H$110&gt;=ACCOMPAGNEMENT!$J$3,10,Feuil1!$M$23)</f>
        <v>0</v>
      </c>
      <c r="T110" s="23">
        <f>IF(Feuil1!$H$110&gt;=ACCOMPAGNEMENT!$K$3,10,Feuil1!$N$23)</f>
        <v>0</v>
      </c>
      <c r="U110" s="23">
        <f>IF(Feuil1!$H$110&gt;=ACCOMPAGNEMENT!$L$3,10,Feuil1!$O$23)</f>
        <v>0</v>
      </c>
      <c r="V110" s="23">
        <f>IF(Feuil1!$H$110&gt;=ACCOMPAGNEMENT!$M$3,10,Feuil1!$P$23)</f>
        <v>0</v>
      </c>
      <c r="W110" s="23">
        <f>IF(Feuil1!$H$110&gt;=ACCOMPAGNEMENT!$N$3,10,Feuil1!$Q$23)</f>
        <v>0</v>
      </c>
    </row>
    <row r="111" spans="1:23" x14ac:dyDescent="0.3">
      <c r="A111" s="23">
        <f>IF(Feuil1!$H$111&gt;=ACCOMPAGNEMENT!$H$3,8,Feuil1!$K$24)</f>
        <v>0</v>
      </c>
      <c r="B111" s="23">
        <f>IF(Feuil1!$H$111&gt;=ACCOMPAGNEMENT!$I$3,8,Feuil1!$L$24)</f>
        <v>0</v>
      </c>
      <c r="C111" s="23">
        <f>IF(Feuil1!$H$111&gt;=ACCOMPAGNEMENT!$J$3,8,Feuil1!$M$24)</f>
        <v>0</v>
      </c>
      <c r="D111" s="23">
        <f>IF(Feuil1!$H$111&gt;=ACCOMPAGNEMENT!$K$3,8,Feuil1!$N$24)</f>
        <v>0</v>
      </c>
      <c r="E111" s="23">
        <f>IF(Feuil1!$H$111&gt;=ACCOMPAGNEMENT!$L$3,8,Feuil1!$O$24)</f>
        <v>0</v>
      </c>
      <c r="F111" s="23">
        <f>IF(Feuil1!$H$111&gt;=ACCOMPAGNEMENT!$M$3,8,Feuil1!$P$24)</f>
        <v>0</v>
      </c>
      <c r="G111" s="23">
        <f>IF(Feuil1!$H$111&gt;=ACCOMPAGNEMENT!$N$3,8,Feuil1!$Q$24)</f>
        <v>0</v>
      </c>
      <c r="H111" s="56">
        <v>0</v>
      </c>
      <c r="I111" s="23">
        <f>IF(Feuil1!$H$111&gt;=ACCOMPAGNEMENT!$H$3,9,Feuil1!$K$24)</f>
        <v>0</v>
      </c>
      <c r="J111" s="23">
        <f>IF(Feuil1!$H$111&gt;=ACCOMPAGNEMENT!$I$3,9,Feuil1!$L$24)</f>
        <v>0</v>
      </c>
      <c r="K111" s="23">
        <f>IF(Feuil1!$H$111&gt;=ACCOMPAGNEMENT!$J$3,9,Feuil1!$M$24)</f>
        <v>0</v>
      </c>
      <c r="L111" s="23">
        <f>IF(Feuil1!$H$111&gt;=ACCOMPAGNEMENT!$K$3,9,Feuil1!$N$24)</f>
        <v>0</v>
      </c>
      <c r="M111" s="23">
        <f>IF(Feuil1!$H$111&gt;=ACCOMPAGNEMENT!$L$3,9,Feuil1!$O$24)</f>
        <v>0</v>
      </c>
      <c r="N111" s="23">
        <f>IF(Feuil1!$H$111&gt;=ACCOMPAGNEMENT!$M$3,9,Feuil1!$P$24)</f>
        <v>0</v>
      </c>
      <c r="O111" s="23">
        <f>IF(Feuil1!$H$111&gt;=ACCOMPAGNEMENT!$N$3,9,Feuil1!$Q$24)</f>
        <v>0</v>
      </c>
      <c r="Q111" s="23">
        <f>IF(Feuil1!$H$111&gt;=ACCOMPAGNEMENT!$H$3,10,Feuil1!$K$24)</f>
        <v>0</v>
      </c>
      <c r="R111" s="23">
        <f>IF(Feuil1!$H$111&gt;=ACCOMPAGNEMENT!$I$3,10,Feuil1!$L$24)</f>
        <v>0</v>
      </c>
      <c r="S111" s="23">
        <f>IF(Feuil1!$H$111&gt;=ACCOMPAGNEMENT!$J$3,10,Feuil1!$M$24)</f>
        <v>0</v>
      </c>
      <c r="T111" s="23">
        <f>IF(Feuil1!$H$111&gt;=ACCOMPAGNEMENT!$K$3,10,Feuil1!$N$24)</f>
        <v>0</v>
      </c>
      <c r="U111" s="23">
        <f>IF(Feuil1!$H$111&gt;=ACCOMPAGNEMENT!$L$3,10,Feuil1!$O$24)</f>
        <v>0</v>
      </c>
      <c r="V111" s="23">
        <f>IF(Feuil1!$H$111&gt;=ACCOMPAGNEMENT!$M$3,10,Feuil1!$P$24)</f>
        <v>0</v>
      </c>
      <c r="W111" s="23">
        <f>IF(Feuil1!$H$111&gt;=ACCOMPAGNEMENT!$N$3,10,Feuil1!$Q$24)</f>
        <v>0</v>
      </c>
    </row>
    <row r="112" spans="1:23" x14ac:dyDescent="0.3">
      <c r="A112" s="23">
        <f>IF(Feuil1!$H$112&gt;=ACCOMPAGNEMENT!$H$3,8,Feuil1!$K$25)</f>
        <v>0</v>
      </c>
      <c r="B112" s="23">
        <f>IF(Feuil1!$H$112&gt;=ACCOMPAGNEMENT!$I$3,8,Feuil1!$L$25)</f>
        <v>0</v>
      </c>
      <c r="C112" s="23">
        <f>IF(Feuil1!$H$112&gt;=ACCOMPAGNEMENT!$J$3,8,Feuil1!$M$25)</f>
        <v>0</v>
      </c>
      <c r="D112" s="23">
        <f>IF(Feuil1!$H$112&gt;=ACCOMPAGNEMENT!$K$3,8,Feuil1!$N$25)</f>
        <v>0</v>
      </c>
      <c r="E112" s="23">
        <f>IF(Feuil1!$H$112&gt;=ACCOMPAGNEMENT!$L$3,8,Feuil1!$O$25)</f>
        <v>0</v>
      </c>
      <c r="F112" s="23">
        <f>IF(Feuil1!$H$112&gt;=ACCOMPAGNEMENT!$M$3,8,Feuil1!$P$25)</f>
        <v>0</v>
      </c>
      <c r="G112" s="23">
        <f>IF(Feuil1!$H$112&gt;=ACCOMPAGNEMENT!$N$3,8,Feuil1!$Q$25)</f>
        <v>0</v>
      </c>
      <c r="H112" s="56">
        <v>0</v>
      </c>
      <c r="I112" s="23">
        <f>IF(Feuil1!$H$112&gt;=ACCOMPAGNEMENT!$H$3,9,Feuil1!$K$25)</f>
        <v>0</v>
      </c>
      <c r="J112" s="23">
        <f>IF(Feuil1!$H$112&gt;=ACCOMPAGNEMENT!$I$3,9,Feuil1!$L$25)</f>
        <v>0</v>
      </c>
      <c r="K112" s="23">
        <f>IF(Feuil1!$H$112&gt;=ACCOMPAGNEMENT!$J$3,9,Feuil1!$M$25)</f>
        <v>0</v>
      </c>
      <c r="L112" s="23">
        <f>IF(Feuil1!$H$112&gt;=ACCOMPAGNEMENT!$K$3,9,Feuil1!$N$25)</f>
        <v>0</v>
      </c>
      <c r="M112" s="23">
        <f>IF(Feuil1!$H$112&gt;=ACCOMPAGNEMENT!$L$3,9,Feuil1!$O$25)</f>
        <v>0</v>
      </c>
      <c r="N112" s="23">
        <f>IF(Feuil1!$H$112&gt;=ACCOMPAGNEMENT!$M$3,9,Feuil1!$P$25)</f>
        <v>0</v>
      </c>
      <c r="O112" s="23">
        <f>IF(Feuil1!$H$112&gt;=ACCOMPAGNEMENT!$N$3,9,Feuil1!$Q$25)</f>
        <v>0</v>
      </c>
      <c r="Q112" s="23">
        <f>IF(Feuil1!$H$112&gt;=ACCOMPAGNEMENT!$H$3,10,Feuil1!$K$25)</f>
        <v>0</v>
      </c>
      <c r="R112" s="23">
        <f>IF(Feuil1!$H$112&gt;=ACCOMPAGNEMENT!$I$3,10,Feuil1!$L$25)</f>
        <v>0</v>
      </c>
      <c r="S112" s="23">
        <f>IF(Feuil1!$H$112&gt;=ACCOMPAGNEMENT!$J$3,10,Feuil1!$M$25)</f>
        <v>0</v>
      </c>
      <c r="T112" s="23">
        <f>IF(Feuil1!$H$112&gt;=ACCOMPAGNEMENT!$K$3,10,Feuil1!$N$25)</f>
        <v>0</v>
      </c>
      <c r="U112" s="23">
        <f>IF(Feuil1!$H$112&gt;=ACCOMPAGNEMENT!$L$3,10,Feuil1!$O$25)</f>
        <v>0</v>
      </c>
      <c r="V112" s="23">
        <f>IF(Feuil1!$H$112&gt;=ACCOMPAGNEMENT!$M$3,10,Feuil1!$P$25)</f>
        <v>0</v>
      </c>
      <c r="W112" s="23">
        <f>IF(Feuil1!$H$112&gt;=ACCOMPAGNEMENT!$N$3,10,Feuil1!$Q$25)</f>
        <v>0</v>
      </c>
    </row>
    <row r="113" spans="1:23" x14ac:dyDescent="0.3">
      <c r="A113" s="23">
        <f>IF(Feuil1!$H$113&gt;=ACCOMPAGNEMENT!$H$3,8,Feuil1!$K$26)</f>
        <v>0</v>
      </c>
      <c r="B113" s="23">
        <f>IF(Feuil1!$H$113&gt;=ACCOMPAGNEMENT!$I$3,8,Feuil1!$L$26)</f>
        <v>0</v>
      </c>
      <c r="C113" s="23">
        <f>IF(Feuil1!$H$113&gt;=ACCOMPAGNEMENT!$J$3,8,Feuil1!$M$26)</f>
        <v>0</v>
      </c>
      <c r="D113" s="23">
        <f>IF(Feuil1!$H$113&gt;=ACCOMPAGNEMENT!$K$3,8,Feuil1!$N$26)</f>
        <v>0</v>
      </c>
      <c r="E113" s="23">
        <f>IF(Feuil1!$H$113&gt;=ACCOMPAGNEMENT!$L$3,8,Feuil1!$O$26)</f>
        <v>0</v>
      </c>
      <c r="F113" s="23">
        <f>IF(Feuil1!$H$113&gt;=ACCOMPAGNEMENT!$M$3,8,Feuil1!$P$26)</f>
        <v>0</v>
      </c>
      <c r="G113" s="23">
        <f>IF(Feuil1!$H$113&gt;=ACCOMPAGNEMENT!$N$3,8,Feuil1!$Q$26)</f>
        <v>0</v>
      </c>
      <c r="H113" s="56">
        <v>0</v>
      </c>
      <c r="I113" s="23">
        <f>IF(Feuil1!$H$113&gt;=ACCOMPAGNEMENT!$H$3,9,Feuil1!$K$26)</f>
        <v>0</v>
      </c>
      <c r="J113" s="23">
        <f>IF(Feuil1!$H$113&gt;=ACCOMPAGNEMENT!$I$3,9,Feuil1!$L$26)</f>
        <v>0</v>
      </c>
      <c r="K113" s="23">
        <f>IF(Feuil1!$H$113&gt;=ACCOMPAGNEMENT!$J$3,9,Feuil1!$M$26)</f>
        <v>0</v>
      </c>
      <c r="L113" s="23">
        <f>IF(Feuil1!$H$113&gt;=ACCOMPAGNEMENT!$K$3,9,Feuil1!$N$26)</f>
        <v>0</v>
      </c>
      <c r="M113" s="23">
        <f>IF(Feuil1!$H$113&gt;=ACCOMPAGNEMENT!$L$3,9,Feuil1!$O$26)</f>
        <v>0</v>
      </c>
      <c r="N113" s="23">
        <f>IF(Feuil1!$H$113&gt;=ACCOMPAGNEMENT!$M$3,9,Feuil1!$P$26)</f>
        <v>0</v>
      </c>
      <c r="O113" s="23">
        <f>IF(Feuil1!$H$113&gt;=ACCOMPAGNEMENT!$N$3,9,Feuil1!$Q$26)</f>
        <v>0</v>
      </c>
      <c r="Q113" s="23">
        <f>IF(Feuil1!$H$113&gt;=ACCOMPAGNEMENT!$H$3,10,Feuil1!$K$26)</f>
        <v>0</v>
      </c>
      <c r="R113" s="23">
        <f>IF(Feuil1!$H$113&gt;=ACCOMPAGNEMENT!$I$3,10,Feuil1!$L$26)</f>
        <v>0</v>
      </c>
      <c r="S113" s="23">
        <f>IF(Feuil1!$H$113&gt;=ACCOMPAGNEMENT!$J$3,10,Feuil1!$M$26)</f>
        <v>0</v>
      </c>
      <c r="T113" s="23">
        <f>IF(Feuil1!$H$113&gt;=ACCOMPAGNEMENT!$K$3,10,Feuil1!$N$26)</f>
        <v>0</v>
      </c>
      <c r="U113" s="23">
        <f>IF(Feuil1!$H$113&gt;=ACCOMPAGNEMENT!$L$3,10,Feuil1!$O$26)</f>
        <v>0</v>
      </c>
      <c r="V113" s="23">
        <f>IF(Feuil1!$H$113&gt;=ACCOMPAGNEMENT!$M$3,10,Feuil1!$P$26)</f>
        <v>0</v>
      </c>
      <c r="W113" s="23">
        <f>IF(Feuil1!$H$113&gt;=ACCOMPAGNEMENT!$N$3,10,Feuil1!$Q$26)</f>
        <v>0</v>
      </c>
    </row>
    <row r="114" spans="1:23" x14ac:dyDescent="0.3">
      <c r="A114" s="23">
        <f>IF(Feuil1!$H$114&gt;=ACCOMPAGNEMENT!$H$3,8,Feuil1!$K$27)</f>
        <v>0</v>
      </c>
      <c r="B114" s="23">
        <f>IF(Feuil1!$H$114&gt;=ACCOMPAGNEMENT!$I$3,8,Feuil1!$L$27)</f>
        <v>0</v>
      </c>
      <c r="C114" s="23">
        <f>IF(Feuil1!$H$114&gt;=ACCOMPAGNEMENT!$J$3,8,Feuil1!$M$27)</f>
        <v>0</v>
      </c>
      <c r="D114" s="23">
        <f>IF(Feuil1!$H$114&gt;=ACCOMPAGNEMENT!$K$3,8,Feuil1!$N$27)</f>
        <v>0</v>
      </c>
      <c r="E114" s="23">
        <f>IF(Feuil1!$H$114&gt;=ACCOMPAGNEMENT!$L$3,8,Feuil1!$O$27)</f>
        <v>0</v>
      </c>
      <c r="F114" s="23">
        <f>IF(Feuil1!$H$114&gt;=ACCOMPAGNEMENT!$M$3,8,Feuil1!$P$27)</f>
        <v>0</v>
      </c>
      <c r="G114" s="23">
        <f>IF(Feuil1!$H$114&gt;=ACCOMPAGNEMENT!$N$3,8,Feuil1!$Q$27)</f>
        <v>0</v>
      </c>
      <c r="H114" s="56">
        <v>0</v>
      </c>
      <c r="I114" s="23">
        <f>IF(Feuil1!$H$114&gt;=ACCOMPAGNEMENT!$H$3,9,Feuil1!$K$27)</f>
        <v>0</v>
      </c>
      <c r="J114" s="23">
        <f>IF(Feuil1!$H$114&gt;=ACCOMPAGNEMENT!$I$3,9,Feuil1!$L$27)</f>
        <v>0</v>
      </c>
      <c r="K114" s="23">
        <f>IF(Feuil1!$H$114&gt;=ACCOMPAGNEMENT!$J$3,9,Feuil1!$M$27)</f>
        <v>0</v>
      </c>
      <c r="L114" s="23">
        <f>IF(Feuil1!$H$114&gt;=ACCOMPAGNEMENT!$K$3,9,Feuil1!$N$27)</f>
        <v>0</v>
      </c>
      <c r="M114" s="23">
        <f>IF(Feuil1!$H$114&gt;=ACCOMPAGNEMENT!$L$3,9,Feuil1!$O$27)</f>
        <v>0</v>
      </c>
      <c r="N114" s="23">
        <f>IF(Feuil1!$H$114&gt;=ACCOMPAGNEMENT!$M$3,9,Feuil1!$P$27)</f>
        <v>0</v>
      </c>
      <c r="O114" s="23">
        <f>IF(Feuil1!$H$114&gt;=ACCOMPAGNEMENT!$N$3,9,Feuil1!$Q$27)</f>
        <v>0</v>
      </c>
      <c r="Q114" s="23">
        <f>IF(Feuil1!$H$114&gt;=ACCOMPAGNEMENT!$H$3,10,Feuil1!$K$27)</f>
        <v>0</v>
      </c>
      <c r="R114" s="23">
        <f>IF(Feuil1!$H$114&gt;=ACCOMPAGNEMENT!$I$3,10,Feuil1!$L$27)</f>
        <v>0</v>
      </c>
      <c r="S114" s="23">
        <f>IF(Feuil1!$H$114&gt;=ACCOMPAGNEMENT!$J$3,10,Feuil1!$M$27)</f>
        <v>0</v>
      </c>
      <c r="T114" s="23">
        <f>IF(Feuil1!$H$114&gt;=ACCOMPAGNEMENT!$K$3,10,Feuil1!$N$27)</f>
        <v>0</v>
      </c>
      <c r="U114" s="23">
        <f>IF(Feuil1!$H$114&gt;=ACCOMPAGNEMENT!$L$3,10,Feuil1!$O$27)</f>
        <v>0</v>
      </c>
      <c r="V114" s="23">
        <f>IF(Feuil1!$H$114&gt;=ACCOMPAGNEMENT!$M$3,10,Feuil1!$P$27)</f>
        <v>0</v>
      </c>
      <c r="W114" s="23">
        <f>IF(Feuil1!$H$114&gt;=ACCOMPAGNEMENT!$N$3,10,Feuil1!$Q$27)</f>
        <v>0</v>
      </c>
    </row>
    <row r="115" spans="1:23" x14ac:dyDescent="0.3">
      <c r="A115" s="23">
        <f>IF(Feuil1!$H$115&gt;=ACCOMPAGNEMENT!$H$3,8,Feuil1!$K$28)</f>
        <v>0</v>
      </c>
      <c r="B115" s="23">
        <f>IF(Feuil1!$H$115&gt;=ACCOMPAGNEMENT!$I$3,8,Feuil1!$L$28)</f>
        <v>0</v>
      </c>
      <c r="C115" s="23">
        <f>IF(Feuil1!$H$115&gt;=ACCOMPAGNEMENT!$J$3,8,Feuil1!$M$28)</f>
        <v>0</v>
      </c>
      <c r="D115" s="23">
        <f>IF(Feuil1!$H$115&gt;=ACCOMPAGNEMENT!$K$3,8,Feuil1!$N$28)</f>
        <v>0</v>
      </c>
      <c r="E115" s="23">
        <f>IF(Feuil1!$H$115&gt;=ACCOMPAGNEMENT!$L$3,8,Feuil1!$O$28)</f>
        <v>0</v>
      </c>
      <c r="F115" s="23">
        <f>IF(Feuil1!$H$115&gt;=ACCOMPAGNEMENT!$M$3,8,Feuil1!$P$28)</f>
        <v>0</v>
      </c>
      <c r="G115" s="23">
        <f>IF(Feuil1!$H$115&gt;=ACCOMPAGNEMENT!$N$3,8,Feuil1!$Q$28)</f>
        <v>0</v>
      </c>
      <c r="H115" s="56">
        <v>0</v>
      </c>
      <c r="I115" s="23">
        <f>IF(Feuil1!$H$115&gt;=ACCOMPAGNEMENT!$H$3,9,Feuil1!$K$28)</f>
        <v>0</v>
      </c>
      <c r="J115" s="23">
        <f>IF(Feuil1!$H$115&gt;=ACCOMPAGNEMENT!$I$3,9,Feuil1!$L$28)</f>
        <v>0</v>
      </c>
      <c r="K115" s="23">
        <f>IF(Feuil1!$H$115&gt;=ACCOMPAGNEMENT!$J$3,9,Feuil1!$M$28)</f>
        <v>0</v>
      </c>
      <c r="L115" s="23">
        <f>IF(Feuil1!$H$115&gt;=ACCOMPAGNEMENT!$K$3,9,Feuil1!$N$28)</f>
        <v>0</v>
      </c>
      <c r="M115" s="23">
        <f>IF(Feuil1!$H$115&gt;=ACCOMPAGNEMENT!$L$3,9,Feuil1!$O$28)</f>
        <v>0</v>
      </c>
      <c r="N115" s="23">
        <f>IF(Feuil1!$H$115&gt;=ACCOMPAGNEMENT!$M$3,9,Feuil1!$P$28)</f>
        <v>0</v>
      </c>
      <c r="O115" s="23">
        <f>IF(Feuil1!$H$115&gt;=ACCOMPAGNEMENT!$N$3,9,Feuil1!$Q$28)</f>
        <v>0</v>
      </c>
      <c r="Q115" s="23">
        <f>IF(Feuil1!$H$115&gt;=ACCOMPAGNEMENT!$H$3,10,Feuil1!$K$28)</f>
        <v>0</v>
      </c>
      <c r="R115" s="23">
        <f>IF(Feuil1!$H$115&gt;=ACCOMPAGNEMENT!$I$3,10,Feuil1!$L$28)</f>
        <v>0</v>
      </c>
      <c r="S115" s="23">
        <f>IF(Feuil1!$H$115&gt;=ACCOMPAGNEMENT!$J$3,10,Feuil1!$M$28)</f>
        <v>0</v>
      </c>
      <c r="T115" s="23">
        <f>IF(Feuil1!$H$115&gt;=ACCOMPAGNEMENT!$K$3,10,Feuil1!$N$28)</f>
        <v>0</v>
      </c>
      <c r="U115" s="23">
        <f>IF(Feuil1!$H$115&gt;=ACCOMPAGNEMENT!$L$3,10,Feuil1!$O$28)</f>
        <v>0</v>
      </c>
      <c r="V115" s="23">
        <f>IF(Feuil1!$H$115&gt;=ACCOMPAGNEMENT!$M$3,10,Feuil1!$P$28)</f>
        <v>0</v>
      </c>
      <c r="W115" s="23">
        <f>IF(Feuil1!$H$115&gt;=ACCOMPAGNEMENT!$N$3,10,Feuil1!$Q$28)</f>
        <v>0</v>
      </c>
    </row>
    <row r="116" spans="1:23" x14ac:dyDescent="0.3">
      <c r="A116" s="23">
        <f>IF(Feuil1!$H$116&gt;=ACCOMPAGNEMENT!$H$3,8,Feuil1!$K$29)</f>
        <v>0</v>
      </c>
      <c r="B116" s="23">
        <f>IF(Feuil1!$H$116&gt;=ACCOMPAGNEMENT!$I$3,8,Feuil1!$L$29)</f>
        <v>0</v>
      </c>
      <c r="C116" s="23">
        <f>IF(Feuil1!$H$116&gt;=ACCOMPAGNEMENT!$J$3,8,Feuil1!$M$29)</f>
        <v>0</v>
      </c>
      <c r="D116" s="23">
        <f>IF(Feuil1!$H$116&gt;=ACCOMPAGNEMENT!$K$3,8,Feuil1!$N$29)</f>
        <v>0</v>
      </c>
      <c r="E116" s="23">
        <f>IF(Feuil1!$H$116&gt;=ACCOMPAGNEMENT!$L$3,8,Feuil1!$O$29)</f>
        <v>0</v>
      </c>
      <c r="F116" s="23">
        <f>IF(Feuil1!$H$116&gt;=ACCOMPAGNEMENT!$M$3,8,Feuil1!$P$29)</f>
        <v>0</v>
      </c>
      <c r="G116" s="23">
        <f>IF(Feuil1!$H$116&gt;=ACCOMPAGNEMENT!$N$3,8,Feuil1!$Q$29)</f>
        <v>0</v>
      </c>
      <c r="H116" s="56">
        <v>0</v>
      </c>
      <c r="I116" s="23">
        <f>IF(Feuil1!$H$116&gt;=ACCOMPAGNEMENT!$H$3,9,Feuil1!$K$29)</f>
        <v>0</v>
      </c>
      <c r="J116" s="23">
        <f>IF(Feuil1!$H$116&gt;=ACCOMPAGNEMENT!$I$3,9,Feuil1!$L$29)</f>
        <v>0</v>
      </c>
      <c r="K116" s="23">
        <f>IF(Feuil1!$H$116&gt;=ACCOMPAGNEMENT!$J$3,9,Feuil1!$M$29)</f>
        <v>0</v>
      </c>
      <c r="L116" s="23">
        <f>IF(Feuil1!$H$116&gt;=ACCOMPAGNEMENT!$K$3,9,Feuil1!$N$29)</f>
        <v>0</v>
      </c>
      <c r="M116" s="23">
        <f>IF(Feuil1!$H$116&gt;=ACCOMPAGNEMENT!$L$3,9,Feuil1!$O$29)</f>
        <v>0</v>
      </c>
      <c r="N116" s="23">
        <f>IF(Feuil1!$H$116&gt;=ACCOMPAGNEMENT!$M$3,9,Feuil1!$P$29)</f>
        <v>0</v>
      </c>
      <c r="O116" s="23">
        <f>IF(Feuil1!$H$116&gt;=ACCOMPAGNEMENT!$N$3,9,Feuil1!$Q$29)</f>
        <v>0</v>
      </c>
      <c r="Q116" s="23">
        <f>IF(Feuil1!$H$116&gt;=ACCOMPAGNEMENT!$H$3,10,Feuil1!$K$29)</f>
        <v>0</v>
      </c>
      <c r="R116" s="23">
        <f>IF(Feuil1!$H$116&gt;=ACCOMPAGNEMENT!$I$3,10,Feuil1!$L$29)</f>
        <v>0</v>
      </c>
      <c r="S116" s="23">
        <f>IF(Feuil1!$H$116&gt;=ACCOMPAGNEMENT!$J$3,10,Feuil1!$M$29)</f>
        <v>0</v>
      </c>
      <c r="T116" s="23">
        <f>IF(Feuil1!$H$116&gt;=ACCOMPAGNEMENT!$K$3,10,Feuil1!$N$29)</f>
        <v>0</v>
      </c>
      <c r="U116" s="23">
        <f>IF(Feuil1!$H$116&gt;=ACCOMPAGNEMENT!$L$3,10,Feuil1!$O$29)</f>
        <v>0</v>
      </c>
      <c r="V116" s="23">
        <f>IF(Feuil1!$H$116&gt;=ACCOMPAGNEMENT!$M$3,10,Feuil1!$P$29)</f>
        <v>0</v>
      </c>
      <c r="W116" s="23">
        <f>IF(Feuil1!$H$116&gt;=ACCOMPAGNEMENT!$N$3,10,Feuil1!$Q$29)</f>
        <v>0</v>
      </c>
    </row>
    <row r="117" spans="1:23" x14ac:dyDescent="0.3">
      <c r="A117" s="67">
        <v>11</v>
      </c>
      <c r="B117" s="67"/>
      <c r="C117" s="67"/>
      <c r="D117" s="67"/>
      <c r="E117" s="67"/>
      <c r="F117" s="67"/>
      <c r="G117" s="67"/>
      <c r="I117" s="67">
        <v>12</v>
      </c>
      <c r="J117" s="67"/>
      <c r="K117" s="67"/>
      <c r="L117" s="67"/>
      <c r="M117" s="67"/>
      <c r="N117" s="67"/>
      <c r="O117" s="67"/>
      <c r="Q117" s="67">
        <v>13</v>
      </c>
      <c r="R117" s="67"/>
      <c r="S117" s="67"/>
      <c r="T117" s="67"/>
      <c r="U117" s="67"/>
      <c r="V117" s="67"/>
      <c r="W117" s="67"/>
    </row>
    <row r="118" spans="1:23" x14ac:dyDescent="0.3">
      <c r="A118" s="23">
        <f>IF(Feuil1!$H$118&gt;=ACCOMPAGNEMENT!$H$3,11,Feuil1!$K$2)</f>
        <v>1</v>
      </c>
      <c r="B118" s="23">
        <f>IF(Feuil1!$H$118&gt;=ACCOMPAGNEMENT!$I$3,11,Feuil1!$L$2)</f>
        <v>0</v>
      </c>
      <c r="C118" s="23">
        <f>IF(Feuil1!$H$118&gt;=ACCOMPAGNEMENT!$J$3,11,Feuil1!$M$2)</f>
        <v>1</v>
      </c>
      <c r="D118" s="23">
        <f>IF(Feuil1!$H$118&gt;=ACCOMPAGNEMENT!$K$3,11,Feuil1!$N$2)</f>
        <v>0</v>
      </c>
      <c r="E118" s="23">
        <f>IF(Feuil1!$H$118&gt;=ACCOMPAGNEMENT!$L$3,11,Feuil1!$O$2)</f>
        <v>0</v>
      </c>
      <c r="F118" s="23">
        <f>IF(Feuil1!$H$118&gt;=ACCOMPAGNEMENT!$M$3,11,Feuil1!$P$2)</f>
        <v>0</v>
      </c>
      <c r="G118" s="23">
        <f>IF(Feuil1!$H$118&gt;=ACCOMPAGNEMENT!$N$3,11,Feuil1!$Q$2)</f>
        <v>0</v>
      </c>
      <c r="H118" s="56">
        <v>0</v>
      </c>
      <c r="I118" s="23">
        <f>IF(Feuil1!$H$118&gt;=ACCOMPAGNEMENT!$H$3,12,Feuil1!$K$2)</f>
        <v>1</v>
      </c>
      <c r="J118" s="23">
        <f>IF(Feuil1!$H$118&gt;=ACCOMPAGNEMENT!$I$3,12,Feuil1!$L$2)</f>
        <v>0</v>
      </c>
      <c r="K118" s="23">
        <f>IF(Feuil1!$H$118&gt;=ACCOMPAGNEMENT!$J$3,12,Feuil1!$M$2)</f>
        <v>1</v>
      </c>
      <c r="L118" s="23">
        <f>IF(Feuil1!$H$118&gt;=ACCOMPAGNEMENT!$K$3,12,Feuil1!$N$2)</f>
        <v>0</v>
      </c>
      <c r="M118" s="23">
        <f>IF(Feuil1!$H$118&gt;=ACCOMPAGNEMENT!$L$3,12,Feuil1!$O$2)</f>
        <v>0</v>
      </c>
      <c r="N118" s="23">
        <f>IF(Feuil1!$H$118&gt;=ACCOMPAGNEMENT!$M$3,12,Feuil1!$P$2)</f>
        <v>0</v>
      </c>
      <c r="O118" s="23">
        <f>IF(Feuil1!$H$118&gt;=ACCOMPAGNEMENT!$N$3,12,Feuil1!$Q$2)</f>
        <v>0</v>
      </c>
      <c r="Q118" s="23">
        <f>IF(Feuil1!$H$118&gt;=ACCOMPAGNEMENT!$H$3,13,Feuil1!$K$2)</f>
        <v>1</v>
      </c>
      <c r="R118" s="23">
        <f>IF(Feuil1!$H$118&gt;=ACCOMPAGNEMENT!$I$3,13,Feuil1!$L$2)</f>
        <v>0</v>
      </c>
      <c r="S118" s="23">
        <f>IF(Feuil1!$H$118&gt;=ACCOMPAGNEMENT!$J$3,13,Feuil1!$M$2)</f>
        <v>1</v>
      </c>
      <c r="T118" s="23">
        <f>IF(Feuil1!$H$118&gt;=ACCOMPAGNEMENT!$K$3,13,Feuil1!$N$2)</f>
        <v>0</v>
      </c>
      <c r="U118" s="23">
        <f>IF(Feuil1!$H$118&gt;=ACCOMPAGNEMENT!$L$3,13,Feuil1!$O$2)</f>
        <v>0</v>
      </c>
      <c r="V118" s="23">
        <f>IF(Feuil1!$H$118&gt;=ACCOMPAGNEMENT!$M$3,13,Feuil1!$P$2)</f>
        <v>0</v>
      </c>
      <c r="W118" s="23">
        <f>IF(Feuil1!$H$118&gt;=ACCOMPAGNEMENT!$N$3,13,Feuil1!$Q$2)</f>
        <v>0</v>
      </c>
    </row>
    <row r="119" spans="1:23" x14ac:dyDescent="0.3">
      <c r="A119" s="23">
        <f>IF(Feuil1!$H$119&gt;=ACCOMPAGNEMENT!$H$3,11,Feuil1!$K$3)</f>
        <v>6</v>
      </c>
      <c r="B119" s="23">
        <f>IF(Feuil1!$H$119&gt;=ACCOMPAGNEMENT!$I$3,11,Feuil1!$L$3)</f>
        <v>7</v>
      </c>
      <c r="C119" s="23">
        <f>IF(Feuil1!$H$119&gt;=ACCOMPAGNEMENT!$J$3,11,Feuil1!$M$3)</f>
        <v>7</v>
      </c>
      <c r="D119" s="23">
        <f>IF(Feuil1!$H$119&gt;=ACCOMPAGNEMENT!$K$3,11,Feuil1!$N$3)</f>
        <v>7</v>
      </c>
      <c r="E119" s="23">
        <f>IF(Feuil1!$H$119&gt;=ACCOMPAGNEMENT!$L$3,11,Feuil1!$O$3)</f>
        <v>6</v>
      </c>
      <c r="F119" s="23">
        <f>IF(Feuil1!$H$119&gt;=ACCOMPAGNEMENT!$M$3,11,Feuil1!$P$3)</f>
        <v>6</v>
      </c>
      <c r="G119" s="23">
        <f>IF(Feuil1!$H$119&gt;=ACCOMPAGNEMENT!$N$3,11,Feuil1!$Q$3)</f>
        <v>7</v>
      </c>
      <c r="H119" s="56">
        <v>0</v>
      </c>
      <c r="I119" s="23">
        <f>IF(Feuil1!$H$119&gt;=ACCOMPAGNEMENT!$H$3,12,Feuil1!$K$3)</f>
        <v>6</v>
      </c>
      <c r="J119" s="23">
        <f>IF(Feuil1!$H$119&gt;=ACCOMPAGNEMENT!$I$3,12,Feuil1!$L$3)</f>
        <v>7</v>
      </c>
      <c r="K119" s="23">
        <f>IF(Feuil1!$H$119&gt;=ACCOMPAGNEMENT!$J$3,12,Feuil1!$M$3)</f>
        <v>7</v>
      </c>
      <c r="L119" s="23">
        <f>IF(Feuil1!$H$119&gt;=ACCOMPAGNEMENT!$K$3,12,Feuil1!$N$3)</f>
        <v>7</v>
      </c>
      <c r="M119" s="23">
        <f>IF(Feuil1!$H$119&gt;=ACCOMPAGNEMENT!$L$3,12,Feuil1!$O$3)</f>
        <v>6</v>
      </c>
      <c r="N119" s="23">
        <f>IF(Feuil1!$H$119&gt;=ACCOMPAGNEMENT!$M$3,12,Feuil1!$P$3)</f>
        <v>6</v>
      </c>
      <c r="O119" s="23">
        <f>IF(Feuil1!$H$119&gt;=ACCOMPAGNEMENT!$N$3,12,Feuil1!$Q$3)</f>
        <v>7</v>
      </c>
      <c r="Q119" s="23">
        <f>IF(Feuil1!$H$119&gt;=ACCOMPAGNEMENT!$H$3,13,Feuil1!$K$3)</f>
        <v>6</v>
      </c>
      <c r="R119" s="23">
        <f>IF(Feuil1!$H$119&gt;=ACCOMPAGNEMENT!$I$3,13,Feuil1!$L$3)</f>
        <v>7</v>
      </c>
      <c r="S119" s="23">
        <f>IF(Feuil1!$H$119&gt;=ACCOMPAGNEMENT!$J$3,13,Feuil1!$M$3)</f>
        <v>7</v>
      </c>
      <c r="T119" s="23">
        <f>IF(Feuil1!$H$119&gt;=ACCOMPAGNEMENT!$K$3,13,Feuil1!$N$3)</f>
        <v>7</v>
      </c>
      <c r="U119" s="23">
        <f>IF(Feuil1!$H$119&gt;=ACCOMPAGNEMENT!$L$3,13,Feuil1!$O$3)</f>
        <v>6</v>
      </c>
      <c r="V119" s="23">
        <f>IF(Feuil1!$H$119&gt;=ACCOMPAGNEMENT!$M$3,13,Feuil1!$P$3)</f>
        <v>6</v>
      </c>
      <c r="W119" s="23">
        <f>IF(Feuil1!$H$119&gt;=ACCOMPAGNEMENT!$N$3,13,Feuil1!$Q$3)</f>
        <v>7</v>
      </c>
    </row>
    <row r="120" spans="1:23" x14ac:dyDescent="0.3">
      <c r="A120" s="23">
        <f>IF(Feuil1!$H$120&gt;=ACCOMPAGNEMENT!$H$3,11,Feuil1!$K$4)</f>
        <v>0</v>
      </c>
      <c r="B120" s="23">
        <f>IF(Feuil1!$H$120&gt;=ACCOMPAGNEMENT!$I$3,11,Feuil1!$L$4)</f>
        <v>1</v>
      </c>
      <c r="C120" s="23">
        <f>IF(Feuil1!$H$120&gt;=ACCOMPAGNEMENT!$J$3,11,Feuil1!$M$4)</f>
        <v>1</v>
      </c>
      <c r="D120" s="23">
        <f>IF(Feuil1!$H$120&gt;=ACCOMPAGNEMENT!$K$3,11,Feuil1!$N$4)</f>
        <v>0</v>
      </c>
      <c r="E120" s="23">
        <f>IF(Feuil1!$H$120&gt;=ACCOMPAGNEMENT!$L$3,11,Feuil1!$O$4)</f>
        <v>0</v>
      </c>
      <c r="F120" s="23">
        <f>IF(Feuil1!$H$120&gt;=ACCOMPAGNEMENT!$M$3,11,Feuil1!$P$4)</f>
        <v>1</v>
      </c>
      <c r="G120" s="23">
        <f>IF(Feuil1!$H$120&gt;=ACCOMPAGNEMENT!$N$3,11,Feuil1!$Q$4)</f>
        <v>1</v>
      </c>
      <c r="H120" s="56">
        <v>0</v>
      </c>
      <c r="I120" s="23">
        <f>IF(Feuil1!$H$120&gt;=ACCOMPAGNEMENT!$H$3,12,Feuil1!$K$4)</f>
        <v>0</v>
      </c>
      <c r="J120" s="23">
        <f>IF(Feuil1!$H$120&gt;=ACCOMPAGNEMENT!$I$3,12,Feuil1!$L$4)</f>
        <v>1</v>
      </c>
      <c r="K120" s="23">
        <f>IF(Feuil1!$H$120&gt;=ACCOMPAGNEMENT!$J$3,12,Feuil1!$M$4)</f>
        <v>1</v>
      </c>
      <c r="L120" s="23">
        <f>IF(Feuil1!$H$120&gt;=ACCOMPAGNEMENT!$K$3,12,Feuil1!$N$4)</f>
        <v>0</v>
      </c>
      <c r="M120" s="23">
        <f>IF(Feuil1!$H$120&gt;=ACCOMPAGNEMENT!$L$3,12,Feuil1!$O$4)</f>
        <v>0</v>
      </c>
      <c r="N120" s="23">
        <f>IF(Feuil1!$H$120&gt;=ACCOMPAGNEMENT!$M$3,12,Feuil1!$P$4)</f>
        <v>1</v>
      </c>
      <c r="O120" s="23">
        <f>IF(Feuil1!$H$120&gt;=ACCOMPAGNEMENT!$N$3,12,Feuil1!$Q$4)</f>
        <v>1</v>
      </c>
      <c r="Q120" s="23">
        <f>IF(Feuil1!$H$120&gt;=ACCOMPAGNEMENT!$H$3,13,Feuil1!$K$4)</f>
        <v>0</v>
      </c>
      <c r="R120" s="23">
        <f>IF(Feuil1!$H$120&gt;=ACCOMPAGNEMENT!$I$3,13,Feuil1!$L$4)</f>
        <v>1</v>
      </c>
      <c r="S120" s="23">
        <f>IF(Feuil1!$H$120&gt;=ACCOMPAGNEMENT!$J$3,13,Feuil1!$M$4)</f>
        <v>1</v>
      </c>
      <c r="T120" s="23">
        <f>IF(Feuil1!$H$120&gt;=ACCOMPAGNEMENT!$K$3,13,Feuil1!$N$4)</f>
        <v>0</v>
      </c>
      <c r="U120" s="23">
        <f>IF(Feuil1!$H$120&gt;=ACCOMPAGNEMENT!$L$3,13,Feuil1!$O$4)</f>
        <v>0</v>
      </c>
      <c r="V120" s="23">
        <f>IF(Feuil1!$H$120&gt;=ACCOMPAGNEMENT!$M$3,13,Feuil1!$P$4)</f>
        <v>1</v>
      </c>
      <c r="W120" s="23">
        <f>IF(Feuil1!$H$120&gt;=ACCOMPAGNEMENT!$N$3,13,Feuil1!$Q$4)</f>
        <v>1</v>
      </c>
    </row>
    <row r="121" spans="1:23" x14ac:dyDescent="0.3">
      <c r="A121" s="23">
        <f>IF(Feuil1!$H$121&gt;=ACCOMPAGNEMENT!$H$3,11,Feuil1!$K$5)</f>
        <v>0</v>
      </c>
      <c r="B121" s="23">
        <f>IF(Feuil1!$H$121&gt;=ACCOMPAGNEMENT!$I$3,11,Feuil1!$L$5)</f>
        <v>0</v>
      </c>
      <c r="C121" s="23">
        <f>IF(Feuil1!$H$121&gt;=ACCOMPAGNEMENT!$J$3,11,Feuil1!$M$5)</f>
        <v>0</v>
      </c>
      <c r="D121" s="23">
        <f>IF(Feuil1!$H$121&gt;=ACCOMPAGNEMENT!$K$3,11,Feuil1!$N$5)</f>
        <v>0</v>
      </c>
      <c r="E121" s="23">
        <f>IF(Feuil1!$H$121&gt;=ACCOMPAGNEMENT!$L$3,11,Feuil1!$O$5)</f>
        <v>0</v>
      </c>
      <c r="F121" s="23">
        <f>IF(Feuil1!$H$121&gt;=ACCOMPAGNEMENT!$M$3,11,Feuil1!$P$5)</f>
        <v>0</v>
      </c>
      <c r="G121" s="23">
        <f>IF(Feuil1!$H$121&gt;=ACCOMPAGNEMENT!$N$3,11,Feuil1!$Q$5)</f>
        <v>0</v>
      </c>
      <c r="H121" s="56">
        <v>0</v>
      </c>
      <c r="I121" s="23">
        <f>IF(Feuil1!$H$121&gt;=ACCOMPAGNEMENT!$H$3,12,Feuil1!$K$5)</f>
        <v>0</v>
      </c>
      <c r="J121" s="23">
        <f>IF(Feuil1!$H$121&gt;=ACCOMPAGNEMENT!$I$3,12,Feuil1!$L$5)</f>
        <v>0</v>
      </c>
      <c r="K121" s="23">
        <f>IF(Feuil1!$H$121&gt;=ACCOMPAGNEMENT!$J$3,12,Feuil1!$M$5)</f>
        <v>0</v>
      </c>
      <c r="L121" s="23">
        <f>IF(Feuil1!$H$121&gt;=ACCOMPAGNEMENT!$K$3,12,Feuil1!$N$5)</f>
        <v>0</v>
      </c>
      <c r="M121" s="23">
        <f>IF(Feuil1!$H$121&gt;=ACCOMPAGNEMENT!$L$3,12,Feuil1!$O$5)</f>
        <v>0</v>
      </c>
      <c r="N121" s="23">
        <f>IF(Feuil1!$H$121&gt;=ACCOMPAGNEMENT!$M$3,12,Feuil1!$P$5)</f>
        <v>0</v>
      </c>
      <c r="O121" s="23">
        <f>IF(Feuil1!$H$121&gt;=ACCOMPAGNEMENT!$N$3,12,Feuil1!$Q$5)</f>
        <v>0</v>
      </c>
      <c r="Q121" s="23">
        <f>IF(Feuil1!$H$121&gt;=ACCOMPAGNEMENT!$H$3,13,Feuil1!$K$5)</f>
        <v>0</v>
      </c>
      <c r="R121" s="23">
        <f>IF(Feuil1!$H$121&gt;=ACCOMPAGNEMENT!$I$3,13,Feuil1!$L$5)</f>
        <v>0</v>
      </c>
      <c r="S121" s="23">
        <f>IF(Feuil1!$H$121&gt;=ACCOMPAGNEMENT!$J$3,13,Feuil1!$M$5)</f>
        <v>0</v>
      </c>
      <c r="T121" s="23">
        <f>IF(Feuil1!$H$121&gt;=ACCOMPAGNEMENT!$K$3,13,Feuil1!$N$5)</f>
        <v>0</v>
      </c>
      <c r="U121" s="23">
        <f>IF(Feuil1!$H$121&gt;=ACCOMPAGNEMENT!$L$3,13,Feuil1!$O$5)</f>
        <v>0</v>
      </c>
      <c r="V121" s="23">
        <f>IF(Feuil1!$H$121&gt;=ACCOMPAGNEMENT!$M$3,13,Feuil1!$P$5)</f>
        <v>0</v>
      </c>
      <c r="W121" s="23">
        <f>IF(Feuil1!$H$121&gt;=ACCOMPAGNEMENT!$N$3,13,Feuil1!$Q$5)</f>
        <v>0</v>
      </c>
    </row>
    <row r="122" spans="1:23" x14ac:dyDescent="0.3">
      <c r="A122" s="23">
        <f>IF(Feuil1!$H$122&gt;=ACCOMPAGNEMENT!$H$3,11,Feuil1!$K$6)</f>
        <v>0</v>
      </c>
      <c r="B122" s="23">
        <f>IF(Feuil1!$H$122&gt;=ACCOMPAGNEMENT!$I$3,11,Feuil1!$L$6)</f>
        <v>0</v>
      </c>
      <c r="C122" s="23">
        <f>IF(Feuil1!$H$122&gt;=ACCOMPAGNEMENT!$J$3,11,Feuil1!$M$6)</f>
        <v>0</v>
      </c>
      <c r="D122" s="23">
        <f>IF(Feuil1!$H$122&gt;=ACCOMPAGNEMENT!$K$3,11,Feuil1!$N$6)</f>
        <v>0</v>
      </c>
      <c r="E122" s="23">
        <f>IF(Feuil1!$H$122&gt;=ACCOMPAGNEMENT!$L$3,11,Feuil1!$O$6)</f>
        <v>0</v>
      </c>
      <c r="F122" s="23">
        <f>IF(Feuil1!$H$122&gt;=ACCOMPAGNEMENT!$M$3,11,Feuil1!$P$6)</f>
        <v>0</v>
      </c>
      <c r="G122" s="23">
        <f>IF(Feuil1!$H$122&gt;=ACCOMPAGNEMENT!$N$3,11,Feuil1!$Q$6)</f>
        <v>0</v>
      </c>
      <c r="H122" s="56">
        <v>0</v>
      </c>
      <c r="I122" s="23">
        <f>IF(Feuil1!$H$122&gt;=ACCOMPAGNEMENT!$H$3,12,Feuil1!$K$6)</f>
        <v>0</v>
      </c>
      <c r="J122" s="23">
        <f>IF(Feuil1!$H$122&gt;=ACCOMPAGNEMENT!$I$3,12,Feuil1!$L$6)</f>
        <v>0</v>
      </c>
      <c r="K122" s="23">
        <f>IF(Feuil1!$H$122&gt;=ACCOMPAGNEMENT!$J$3,12,Feuil1!$M$6)</f>
        <v>0</v>
      </c>
      <c r="L122" s="23">
        <f>IF(Feuil1!$H$122&gt;=ACCOMPAGNEMENT!$K$3,12,Feuil1!$N$6)</f>
        <v>0</v>
      </c>
      <c r="M122" s="23">
        <f>IF(Feuil1!$H$122&gt;=ACCOMPAGNEMENT!$L$3,12,Feuil1!$O$6)</f>
        <v>0</v>
      </c>
      <c r="N122" s="23">
        <f>IF(Feuil1!$H$122&gt;=ACCOMPAGNEMENT!$M$3,12,Feuil1!$P$6)</f>
        <v>0</v>
      </c>
      <c r="O122" s="23">
        <f>IF(Feuil1!$H$122&gt;=ACCOMPAGNEMENT!$N$3,12,Feuil1!$Q$6)</f>
        <v>0</v>
      </c>
      <c r="Q122" s="23">
        <f>IF(Feuil1!$H$122&gt;=ACCOMPAGNEMENT!$H$3,13,Feuil1!$K$6)</f>
        <v>0</v>
      </c>
      <c r="R122" s="23">
        <f>IF(Feuil1!$H$122&gt;=ACCOMPAGNEMENT!$I$3,13,Feuil1!$L$6)</f>
        <v>0</v>
      </c>
      <c r="S122" s="23">
        <f>IF(Feuil1!$H$122&gt;=ACCOMPAGNEMENT!$J$3,13,Feuil1!$M$6)</f>
        <v>0</v>
      </c>
      <c r="T122" s="23">
        <f>IF(Feuil1!$H$122&gt;=ACCOMPAGNEMENT!$K$3,13,Feuil1!$N$6)</f>
        <v>0</v>
      </c>
      <c r="U122" s="23">
        <f>IF(Feuil1!$H$122&gt;=ACCOMPAGNEMENT!$L$3,13,Feuil1!$O$6)</f>
        <v>0</v>
      </c>
      <c r="V122" s="23">
        <f>IF(Feuil1!$H$122&gt;=ACCOMPAGNEMENT!$M$3,13,Feuil1!$P$6)</f>
        <v>0</v>
      </c>
      <c r="W122" s="23">
        <f>IF(Feuil1!$H$122&gt;=ACCOMPAGNEMENT!$N$3,13,Feuil1!$Q$6)</f>
        <v>0</v>
      </c>
    </row>
    <row r="123" spans="1:23" x14ac:dyDescent="0.3">
      <c r="A123" s="23">
        <f>IF(Feuil1!$H$123&gt;=ACCOMPAGNEMENT!$H$3,11,Feuil1!$K$7)</f>
        <v>0</v>
      </c>
      <c r="B123" s="23">
        <f>IF(Feuil1!$H$123&gt;=ACCOMPAGNEMENT!$I$3,11,Feuil1!$L$7)</f>
        <v>0</v>
      </c>
      <c r="C123" s="23">
        <f>IF(Feuil1!$H$123&gt;=ACCOMPAGNEMENT!$J$3,11,Feuil1!$M$7)</f>
        <v>0</v>
      </c>
      <c r="D123" s="23">
        <f>IF(Feuil1!$H$123&gt;=ACCOMPAGNEMENT!$K$3,11,Feuil1!$N$7)</f>
        <v>0</v>
      </c>
      <c r="E123" s="23">
        <f>IF(Feuil1!$H$123&gt;=ACCOMPAGNEMENT!$L$3,11,Feuil1!$O$7)</f>
        <v>0</v>
      </c>
      <c r="F123" s="23">
        <f>IF(Feuil1!$H$123&gt;=ACCOMPAGNEMENT!$M$3,11,Feuil1!$P$7)</f>
        <v>0</v>
      </c>
      <c r="G123" s="23">
        <f>IF(Feuil1!$H$123&gt;=ACCOMPAGNEMENT!$N$3,11,Feuil1!$Q$7)</f>
        <v>0</v>
      </c>
      <c r="H123" s="56">
        <v>0</v>
      </c>
      <c r="I123" s="23">
        <f>IF(Feuil1!$H$123&gt;=ACCOMPAGNEMENT!$H$3,12,Feuil1!$K$7)</f>
        <v>0</v>
      </c>
      <c r="J123" s="23">
        <f>IF(Feuil1!$H$123&gt;=ACCOMPAGNEMENT!$I$3,12,Feuil1!$L$7)</f>
        <v>0</v>
      </c>
      <c r="K123" s="23">
        <f>IF(Feuil1!$H$123&gt;=ACCOMPAGNEMENT!$J$3,12,Feuil1!$M$7)</f>
        <v>0</v>
      </c>
      <c r="L123" s="23">
        <f>IF(Feuil1!$H$123&gt;=ACCOMPAGNEMENT!$K$3,12,Feuil1!$N$7)</f>
        <v>0</v>
      </c>
      <c r="M123" s="23">
        <f>IF(Feuil1!$H$123&gt;=ACCOMPAGNEMENT!$L$3,12,Feuil1!$O$7)</f>
        <v>0</v>
      </c>
      <c r="N123" s="23">
        <f>IF(Feuil1!$H$123&gt;=ACCOMPAGNEMENT!$M$3,12,Feuil1!$P$7)</f>
        <v>0</v>
      </c>
      <c r="O123" s="23">
        <f>IF(Feuil1!$H$123&gt;=ACCOMPAGNEMENT!$N$3,12,Feuil1!$Q$7)</f>
        <v>0</v>
      </c>
      <c r="Q123" s="23">
        <f>IF(Feuil1!$H$123&gt;=ACCOMPAGNEMENT!$H$3,13,Feuil1!$K$7)</f>
        <v>0</v>
      </c>
      <c r="R123" s="23">
        <f>IF(Feuil1!$H$123&gt;=ACCOMPAGNEMENT!$I$3,13,Feuil1!$L$7)</f>
        <v>0</v>
      </c>
      <c r="S123" s="23">
        <f>IF(Feuil1!$H$123&gt;=ACCOMPAGNEMENT!$J$3,13,Feuil1!$M$7)</f>
        <v>0</v>
      </c>
      <c r="T123" s="23">
        <f>IF(Feuil1!$H$123&gt;=ACCOMPAGNEMENT!$K$3,13,Feuil1!$N$7)</f>
        <v>0</v>
      </c>
      <c r="U123" s="23">
        <f>IF(Feuil1!$H$123&gt;=ACCOMPAGNEMENT!$L$3,13,Feuil1!$O$7)</f>
        <v>0</v>
      </c>
      <c r="V123" s="23">
        <f>IF(Feuil1!$H$123&gt;=ACCOMPAGNEMENT!$M$3,13,Feuil1!$P$7)</f>
        <v>0</v>
      </c>
      <c r="W123" s="23">
        <f>IF(Feuil1!$H$123&gt;=ACCOMPAGNEMENT!$N$3,13,Feuil1!$Q$7)</f>
        <v>0</v>
      </c>
    </row>
    <row r="124" spans="1:23" x14ac:dyDescent="0.3">
      <c r="A124" s="23">
        <f>IF(Feuil1!$H$124&gt;=ACCOMPAGNEMENT!$H$3,11,Feuil1!$K$8)</f>
        <v>0</v>
      </c>
      <c r="B124" s="23">
        <f>IF(Feuil1!$H$124&gt;=ACCOMPAGNEMENT!$I$3,11,Feuil1!$L$8)</f>
        <v>0</v>
      </c>
      <c r="C124" s="23">
        <f>IF(Feuil1!$H$124&gt;=ACCOMPAGNEMENT!$J$3,11,Feuil1!$M$8)</f>
        <v>0</v>
      </c>
      <c r="D124" s="23">
        <f>IF(Feuil1!$H$124&gt;=ACCOMPAGNEMENT!$K$3,11,Feuil1!$N$8)</f>
        <v>0</v>
      </c>
      <c r="E124" s="23">
        <f>IF(Feuil1!$H$124&gt;=ACCOMPAGNEMENT!$L$3,11,Feuil1!$O$8)</f>
        <v>0</v>
      </c>
      <c r="F124" s="23">
        <f>IF(Feuil1!$H$124&gt;=ACCOMPAGNEMENT!$M$3,11,Feuil1!$P$8)</f>
        <v>0</v>
      </c>
      <c r="G124" s="23">
        <f>IF(Feuil1!$H$124&gt;=ACCOMPAGNEMENT!$N$3,11,Feuil1!$Q$8)</f>
        <v>0</v>
      </c>
      <c r="H124" s="56">
        <v>0</v>
      </c>
      <c r="I124" s="23">
        <f>IF(Feuil1!$H$124&gt;=ACCOMPAGNEMENT!$H$3,12,Feuil1!$K$8)</f>
        <v>0</v>
      </c>
      <c r="J124" s="23">
        <f>IF(Feuil1!$H$124&gt;=ACCOMPAGNEMENT!$I$3,12,Feuil1!$L$8)</f>
        <v>0</v>
      </c>
      <c r="K124" s="23">
        <f>IF(Feuil1!$H$124&gt;=ACCOMPAGNEMENT!$J$3,12,Feuil1!$M$8)</f>
        <v>0</v>
      </c>
      <c r="L124" s="23">
        <f>IF(Feuil1!$H$124&gt;=ACCOMPAGNEMENT!$K$3,12,Feuil1!$N$8)</f>
        <v>0</v>
      </c>
      <c r="M124" s="23">
        <f>IF(Feuil1!$H$124&gt;=ACCOMPAGNEMENT!$L$3,12,Feuil1!$O$8)</f>
        <v>0</v>
      </c>
      <c r="N124" s="23">
        <f>IF(Feuil1!$H$124&gt;=ACCOMPAGNEMENT!$M$3,12,Feuil1!$P$8)</f>
        <v>0</v>
      </c>
      <c r="O124" s="23">
        <f>IF(Feuil1!$H$124&gt;=ACCOMPAGNEMENT!$N$3,12,Feuil1!$Q$8)</f>
        <v>0</v>
      </c>
      <c r="Q124" s="23">
        <f>IF(Feuil1!$H$124&gt;=ACCOMPAGNEMENT!$H$3,13,Feuil1!$K$8)</f>
        <v>0</v>
      </c>
      <c r="R124" s="23">
        <f>IF(Feuil1!$H$124&gt;=ACCOMPAGNEMENT!$I$3,13,Feuil1!$L$8)</f>
        <v>0</v>
      </c>
      <c r="S124" s="23">
        <f>IF(Feuil1!$H$124&gt;=ACCOMPAGNEMENT!$J$3,13,Feuil1!$M$8)</f>
        <v>0</v>
      </c>
      <c r="T124" s="23">
        <f>IF(Feuil1!$H$124&gt;=ACCOMPAGNEMENT!$K$3,13,Feuil1!$N$8)</f>
        <v>0</v>
      </c>
      <c r="U124" s="23">
        <f>IF(Feuil1!$H$124&gt;=ACCOMPAGNEMENT!$L$3,13,Feuil1!$O$8)</f>
        <v>0</v>
      </c>
      <c r="V124" s="23">
        <f>IF(Feuil1!$H$124&gt;=ACCOMPAGNEMENT!$M$3,13,Feuil1!$P$8)</f>
        <v>0</v>
      </c>
      <c r="W124" s="23">
        <f>IF(Feuil1!$H$124&gt;=ACCOMPAGNEMENT!$N$3,13,Feuil1!$Q$8)</f>
        <v>0</v>
      </c>
    </row>
    <row r="125" spans="1:23" x14ac:dyDescent="0.3">
      <c r="A125" s="23">
        <f>IF(Feuil1!$H$125&gt;=ACCOMPAGNEMENT!$H$3,11,Feuil1!$K$9)</f>
        <v>0</v>
      </c>
      <c r="B125" s="23">
        <f>IF(Feuil1!$H$125&gt;=ACCOMPAGNEMENT!$I$3,11,Feuil1!$L$9)</f>
        <v>0</v>
      </c>
      <c r="C125" s="23">
        <f>IF(Feuil1!$H$125&gt;=ACCOMPAGNEMENT!$J$3,11,Feuil1!$M$9)</f>
        <v>0</v>
      </c>
      <c r="D125" s="23">
        <f>IF(Feuil1!$H$125&gt;=ACCOMPAGNEMENT!$K$3,11,Feuil1!$N$9)</f>
        <v>0</v>
      </c>
      <c r="E125" s="23">
        <f>IF(Feuil1!$H$125&gt;=ACCOMPAGNEMENT!$L$3,11,Feuil1!$O$9)</f>
        <v>0</v>
      </c>
      <c r="F125" s="23">
        <f>IF(Feuil1!$H$125&gt;=ACCOMPAGNEMENT!$M$3,11,Feuil1!$P$9)</f>
        <v>0</v>
      </c>
      <c r="G125" s="23">
        <f>IF(Feuil1!$H$125&gt;=ACCOMPAGNEMENT!$N$3,11,Feuil1!$Q$9)</f>
        <v>0</v>
      </c>
      <c r="H125" s="56">
        <v>0</v>
      </c>
      <c r="I125" s="23">
        <f>IF(Feuil1!$H$125&gt;=ACCOMPAGNEMENT!$H$3,12,Feuil1!$K$9)</f>
        <v>0</v>
      </c>
      <c r="J125" s="23">
        <f>IF(Feuil1!$H$125&gt;=ACCOMPAGNEMENT!$I$3,12,Feuil1!$L$9)</f>
        <v>0</v>
      </c>
      <c r="K125" s="23">
        <f>IF(Feuil1!$H$125&gt;=ACCOMPAGNEMENT!$J$3,12,Feuil1!$M$9)</f>
        <v>0</v>
      </c>
      <c r="L125" s="23">
        <f>IF(Feuil1!$H$125&gt;=ACCOMPAGNEMENT!$K$3,12,Feuil1!$N$9)</f>
        <v>0</v>
      </c>
      <c r="M125" s="23">
        <f>IF(Feuil1!$H$125&gt;=ACCOMPAGNEMENT!$L$3,12,Feuil1!$O$9)</f>
        <v>0</v>
      </c>
      <c r="N125" s="23">
        <f>IF(Feuil1!$H$125&gt;=ACCOMPAGNEMENT!$M$3,12,Feuil1!$P$9)</f>
        <v>0</v>
      </c>
      <c r="O125" s="23">
        <f>IF(Feuil1!$H$125&gt;=ACCOMPAGNEMENT!$N$3,12,Feuil1!$Q$9)</f>
        <v>0</v>
      </c>
      <c r="Q125" s="23">
        <f>IF(Feuil1!$H$125&gt;=ACCOMPAGNEMENT!$H$3,13,Feuil1!$K$9)</f>
        <v>0</v>
      </c>
      <c r="R125" s="23">
        <f>IF(Feuil1!$H$125&gt;=ACCOMPAGNEMENT!$I$3,13,Feuil1!$L$9)</f>
        <v>0</v>
      </c>
      <c r="S125" s="23">
        <f>IF(Feuil1!$H$125&gt;=ACCOMPAGNEMENT!$J$3,13,Feuil1!$M$9)</f>
        <v>0</v>
      </c>
      <c r="T125" s="23">
        <f>IF(Feuil1!$H$125&gt;=ACCOMPAGNEMENT!$K$3,13,Feuil1!$N$9)</f>
        <v>0</v>
      </c>
      <c r="U125" s="23">
        <f>IF(Feuil1!$H$125&gt;=ACCOMPAGNEMENT!$L$3,13,Feuil1!$O$9)</f>
        <v>0</v>
      </c>
      <c r="V125" s="23">
        <f>IF(Feuil1!$H$125&gt;=ACCOMPAGNEMENT!$M$3,13,Feuil1!$P$9)</f>
        <v>0</v>
      </c>
      <c r="W125" s="23">
        <f>IF(Feuil1!$H$125&gt;=ACCOMPAGNEMENT!$N$3,13,Feuil1!$Q$9)</f>
        <v>0</v>
      </c>
    </row>
    <row r="126" spans="1:23" x14ac:dyDescent="0.3">
      <c r="A126" s="23">
        <f>IF(Feuil1!$H$126&gt;=ACCOMPAGNEMENT!$H$3,11,Feuil1!$K$10)</f>
        <v>0</v>
      </c>
      <c r="B126" s="23">
        <f>IF(Feuil1!$H$126&gt;=ACCOMPAGNEMENT!$I$3,11,Feuil1!$L$10)</f>
        <v>0</v>
      </c>
      <c r="C126" s="23">
        <f>IF(Feuil1!$H$126&gt;=ACCOMPAGNEMENT!$J$3,11,Feuil1!$M$10)</f>
        <v>0</v>
      </c>
      <c r="D126" s="23">
        <f>IF(Feuil1!$H$126&gt;=ACCOMPAGNEMENT!$K$3,11,Feuil1!$N$10)</f>
        <v>0</v>
      </c>
      <c r="E126" s="23">
        <f>IF(Feuil1!$H$126&gt;=ACCOMPAGNEMENT!$L$3,11,Feuil1!$O$10)</f>
        <v>0</v>
      </c>
      <c r="F126" s="23">
        <f>IF(Feuil1!$H$126&gt;=ACCOMPAGNEMENT!$M$3,11,Feuil1!$P$10)</f>
        <v>0</v>
      </c>
      <c r="G126" s="23">
        <f>IF(Feuil1!$H$126&gt;=ACCOMPAGNEMENT!$N$3,11,Feuil1!$Q$10)</f>
        <v>0</v>
      </c>
      <c r="H126" s="56">
        <v>0</v>
      </c>
      <c r="I126" s="23">
        <f>IF(Feuil1!$H$126&gt;=ACCOMPAGNEMENT!$H$3,12,Feuil1!$K$10)</f>
        <v>0</v>
      </c>
      <c r="J126" s="23">
        <f>IF(Feuil1!$H$126&gt;=ACCOMPAGNEMENT!$I$3,12,Feuil1!$L$10)</f>
        <v>0</v>
      </c>
      <c r="K126" s="23">
        <f>IF(Feuil1!$H$126&gt;=ACCOMPAGNEMENT!$J$3,12,Feuil1!$M$10)</f>
        <v>0</v>
      </c>
      <c r="L126" s="23">
        <f>IF(Feuil1!$H$126&gt;=ACCOMPAGNEMENT!$K$3,12,Feuil1!$N$10)</f>
        <v>0</v>
      </c>
      <c r="M126" s="23">
        <f>IF(Feuil1!$H$126&gt;=ACCOMPAGNEMENT!$L$3,12,Feuil1!$O$10)</f>
        <v>0</v>
      </c>
      <c r="N126" s="23">
        <f>IF(Feuil1!$H$126&gt;=ACCOMPAGNEMENT!$M$3,12,Feuil1!$P$10)</f>
        <v>0</v>
      </c>
      <c r="O126" s="23">
        <f>IF(Feuil1!$H$126&gt;=ACCOMPAGNEMENT!$N$3,12,Feuil1!$Q$10)</f>
        <v>0</v>
      </c>
      <c r="Q126" s="23">
        <f>IF(Feuil1!$H$126&gt;=ACCOMPAGNEMENT!$H$3,13,Feuil1!$K$10)</f>
        <v>0</v>
      </c>
      <c r="R126" s="23">
        <f>IF(Feuil1!$H$126&gt;=ACCOMPAGNEMENT!$I$3,13,Feuil1!$L$10)</f>
        <v>0</v>
      </c>
      <c r="S126" s="23">
        <f>IF(Feuil1!$H$126&gt;=ACCOMPAGNEMENT!$J$3,13,Feuil1!$M$10)</f>
        <v>0</v>
      </c>
      <c r="T126" s="23">
        <f>IF(Feuil1!$H$126&gt;=ACCOMPAGNEMENT!$K$3,13,Feuil1!$N$10)</f>
        <v>0</v>
      </c>
      <c r="U126" s="23">
        <f>IF(Feuil1!$H$126&gt;=ACCOMPAGNEMENT!$L$3,13,Feuil1!$O$10)</f>
        <v>0</v>
      </c>
      <c r="V126" s="23">
        <f>IF(Feuil1!$H$126&gt;=ACCOMPAGNEMENT!$M$3,13,Feuil1!$P$10)</f>
        <v>0</v>
      </c>
      <c r="W126" s="23">
        <f>IF(Feuil1!$H$126&gt;=ACCOMPAGNEMENT!$N$3,13,Feuil1!$Q$10)</f>
        <v>0</v>
      </c>
    </row>
    <row r="127" spans="1:23" x14ac:dyDescent="0.3">
      <c r="A127" s="23">
        <f>IF(Feuil1!$H$127&gt;=ACCOMPAGNEMENT!$H$3,11,Feuil1!$K$11)</f>
        <v>0</v>
      </c>
      <c r="B127" s="23">
        <f>IF(Feuil1!$H$127&gt;=ACCOMPAGNEMENT!$I$3,11,Feuil1!$L$11)</f>
        <v>0</v>
      </c>
      <c r="C127" s="23">
        <f>IF(Feuil1!$H$127&gt;=ACCOMPAGNEMENT!$J$3,11,Feuil1!$M$11)</f>
        <v>0</v>
      </c>
      <c r="D127" s="23">
        <f>IF(Feuil1!$H$127&gt;=ACCOMPAGNEMENT!$K$3,11,Feuil1!$N$11)</f>
        <v>0</v>
      </c>
      <c r="E127" s="23">
        <f>IF(Feuil1!$H$127&gt;=ACCOMPAGNEMENT!$L$3,11,Feuil1!$O$11)</f>
        <v>0</v>
      </c>
      <c r="F127" s="23">
        <f>IF(Feuil1!$H$127&gt;=ACCOMPAGNEMENT!$M$3,11,Feuil1!$P$11)</f>
        <v>0</v>
      </c>
      <c r="G127" s="23">
        <f>IF(Feuil1!$H$127&gt;=ACCOMPAGNEMENT!$N$3,11,Feuil1!$Q$11)</f>
        <v>0</v>
      </c>
      <c r="H127" s="56">
        <v>0</v>
      </c>
      <c r="I127" s="23">
        <f>IF(Feuil1!$H$127&gt;=ACCOMPAGNEMENT!$H$3,12,Feuil1!$K$11)</f>
        <v>0</v>
      </c>
      <c r="J127" s="23">
        <f>IF(Feuil1!$H$127&gt;=ACCOMPAGNEMENT!$I$3,12,Feuil1!$L$11)</f>
        <v>0</v>
      </c>
      <c r="K127" s="23">
        <f>IF(Feuil1!$H$127&gt;=ACCOMPAGNEMENT!$J$3,12,Feuil1!$M$11)</f>
        <v>0</v>
      </c>
      <c r="L127" s="23">
        <f>IF(Feuil1!$H$127&gt;=ACCOMPAGNEMENT!$K$3,12,Feuil1!$N$11)</f>
        <v>0</v>
      </c>
      <c r="M127" s="23">
        <f>IF(Feuil1!$H$127&gt;=ACCOMPAGNEMENT!$L$3,12,Feuil1!$O$11)</f>
        <v>0</v>
      </c>
      <c r="N127" s="23">
        <f>IF(Feuil1!$H$127&gt;=ACCOMPAGNEMENT!$M$3,12,Feuil1!$P$11)</f>
        <v>0</v>
      </c>
      <c r="O127" s="23">
        <f>IF(Feuil1!$H$127&gt;=ACCOMPAGNEMENT!$N$3,12,Feuil1!$Q$11)</f>
        <v>0</v>
      </c>
      <c r="Q127" s="23">
        <f>IF(Feuil1!$H$127&gt;=ACCOMPAGNEMENT!$H$3,13,Feuil1!$K$11)</f>
        <v>0</v>
      </c>
      <c r="R127" s="23">
        <f>IF(Feuil1!$H$127&gt;=ACCOMPAGNEMENT!$I$3,13,Feuil1!$L$11)</f>
        <v>0</v>
      </c>
      <c r="S127" s="23">
        <f>IF(Feuil1!$H$127&gt;=ACCOMPAGNEMENT!$J$3,13,Feuil1!$M$11)</f>
        <v>0</v>
      </c>
      <c r="T127" s="23">
        <f>IF(Feuil1!$H$127&gt;=ACCOMPAGNEMENT!$K$3,13,Feuil1!$N$11)</f>
        <v>0</v>
      </c>
      <c r="U127" s="23">
        <f>IF(Feuil1!$H$127&gt;=ACCOMPAGNEMENT!$L$3,13,Feuil1!$O$11)</f>
        <v>0</v>
      </c>
      <c r="V127" s="23">
        <f>IF(Feuil1!$H$127&gt;=ACCOMPAGNEMENT!$M$3,13,Feuil1!$P$11)</f>
        <v>0</v>
      </c>
      <c r="W127" s="23">
        <f>IF(Feuil1!$H$127&gt;=ACCOMPAGNEMENT!$N$3,13,Feuil1!$Q$11)</f>
        <v>0</v>
      </c>
    </row>
    <row r="128" spans="1:23" x14ac:dyDescent="0.3">
      <c r="A128" s="23">
        <f>IF(Feuil1!$H$128&gt;=ACCOMPAGNEMENT!$H$3,11,Feuil1!$K$12)</f>
        <v>0</v>
      </c>
      <c r="B128" s="23">
        <f>IF(Feuil1!$H$128&gt;=ACCOMPAGNEMENT!$I$3,11,Feuil1!$L$12)</f>
        <v>0</v>
      </c>
      <c r="C128" s="23">
        <f>IF(Feuil1!$H$128&gt;=ACCOMPAGNEMENT!$J$3,11,Feuil1!$M$12)</f>
        <v>0</v>
      </c>
      <c r="D128" s="23">
        <f>IF(Feuil1!$H$128&gt;=ACCOMPAGNEMENT!$K$3,11,Feuil1!$N$12)</f>
        <v>0</v>
      </c>
      <c r="E128" s="23">
        <f>IF(Feuil1!$H$128&gt;=ACCOMPAGNEMENT!$L$3,11,Feuil1!$O$12)</f>
        <v>0</v>
      </c>
      <c r="F128" s="23">
        <f>IF(Feuil1!$H$128&gt;=ACCOMPAGNEMENT!$M$3,11,Feuil1!$P$12)</f>
        <v>0</v>
      </c>
      <c r="G128" s="23">
        <f>IF(Feuil1!$H$128&gt;=ACCOMPAGNEMENT!$N$3,11,Feuil1!$Q$12)</f>
        <v>0</v>
      </c>
      <c r="H128" s="56">
        <v>0</v>
      </c>
      <c r="I128" s="23">
        <f>IF(Feuil1!$H$128&gt;=ACCOMPAGNEMENT!$H$3,12,Feuil1!$K$12)</f>
        <v>0</v>
      </c>
      <c r="J128" s="23">
        <f>IF(Feuil1!$H$128&gt;=ACCOMPAGNEMENT!$I$3,12,Feuil1!$L$12)</f>
        <v>0</v>
      </c>
      <c r="K128" s="23">
        <f>IF(Feuil1!$H$128&gt;=ACCOMPAGNEMENT!$J$3,12,Feuil1!$M$12)</f>
        <v>0</v>
      </c>
      <c r="L128" s="23">
        <f>IF(Feuil1!$H$128&gt;=ACCOMPAGNEMENT!$K$3,12,Feuil1!$N$12)</f>
        <v>0</v>
      </c>
      <c r="M128" s="23">
        <f>IF(Feuil1!$H$128&gt;=ACCOMPAGNEMENT!$L$3,12,Feuil1!$O$12)</f>
        <v>0</v>
      </c>
      <c r="N128" s="23">
        <f>IF(Feuil1!$H$128&gt;=ACCOMPAGNEMENT!$M$3,12,Feuil1!$P$12)</f>
        <v>0</v>
      </c>
      <c r="O128" s="23">
        <f>IF(Feuil1!$H$128&gt;=ACCOMPAGNEMENT!$N$3,12,Feuil1!$Q$12)</f>
        <v>0</v>
      </c>
      <c r="Q128" s="23">
        <f>IF(Feuil1!$H$128&gt;=ACCOMPAGNEMENT!$H$3,13,Feuil1!$K$12)</f>
        <v>0</v>
      </c>
      <c r="R128" s="23">
        <f>IF(Feuil1!$H$128&gt;=ACCOMPAGNEMENT!$I$3,13,Feuil1!$L$12)</f>
        <v>0</v>
      </c>
      <c r="S128" s="23">
        <f>IF(Feuil1!$H$128&gt;=ACCOMPAGNEMENT!$J$3,13,Feuil1!$M$12)</f>
        <v>0</v>
      </c>
      <c r="T128" s="23">
        <f>IF(Feuil1!$H$128&gt;=ACCOMPAGNEMENT!$K$3,13,Feuil1!$N$12)</f>
        <v>0</v>
      </c>
      <c r="U128" s="23">
        <f>IF(Feuil1!$H$128&gt;=ACCOMPAGNEMENT!$L$3,13,Feuil1!$O$12)</f>
        <v>0</v>
      </c>
      <c r="V128" s="23">
        <f>IF(Feuil1!$H$128&gt;=ACCOMPAGNEMENT!$M$3,13,Feuil1!$P$12)</f>
        <v>0</v>
      </c>
      <c r="W128" s="23">
        <f>IF(Feuil1!$H$128&gt;=ACCOMPAGNEMENT!$N$3,13,Feuil1!$Q$12)</f>
        <v>0</v>
      </c>
    </row>
    <row r="129" spans="1:23" x14ac:dyDescent="0.3">
      <c r="A129" s="23">
        <f>IF(Feuil1!$H$129&gt;=ACCOMPAGNEMENT!$H$3,11,Feuil1!$K$13)</f>
        <v>0</v>
      </c>
      <c r="B129" s="23">
        <f>IF(Feuil1!$H$129&gt;=ACCOMPAGNEMENT!$I$3,11,Feuil1!$L$13)</f>
        <v>0</v>
      </c>
      <c r="C129" s="23">
        <f>IF(Feuil1!$H$129&gt;=ACCOMPAGNEMENT!$J$3,11,Feuil1!$M$13)</f>
        <v>0</v>
      </c>
      <c r="D129" s="23">
        <f>IF(Feuil1!$H$129&gt;=ACCOMPAGNEMENT!$K$3,11,Feuil1!$N$13)</f>
        <v>0</v>
      </c>
      <c r="E129" s="23">
        <f>IF(Feuil1!$H$129&gt;=ACCOMPAGNEMENT!$L$3,11,Feuil1!$O$13)</f>
        <v>0</v>
      </c>
      <c r="F129" s="23">
        <f>IF(Feuil1!$H$129&gt;=ACCOMPAGNEMENT!$M$3,11,Feuil1!$P$13)</f>
        <v>0</v>
      </c>
      <c r="G129" s="23">
        <f>IF(Feuil1!$H$129&gt;=ACCOMPAGNEMENT!$N$3,11,Feuil1!$Q$13)</f>
        <v>0</v>
      </c>
      <c r="H129" s="56">
        <v>0</v>
      </c>
      <c r="I129" s="23">
        <f>IF(Feuil1!$H$129&gt;=ACCOMPAGNEMENT!$H$3,12,Feuil1!$K$13)</f>
        <v>0</v>
      </c>
      <c r="J129" s="23">
        <f>IF(Feuil1!$H$129&gt;=ACCOMPAGNEMENT!$I$3,12,Feuil1!$L$13)</f>
        <v>0</v>
      </c>
      <c r="K129" s="23">
        <f>IF(Feuil1!$H$129&gt;=ACCOMPAGNEMENT!$J$3,12,Feuil1!$M$13)</f>
        <v>0</v>
      </c>
      <c r="L129" s="23">
        <f>IF(Feuil1!$H$129&gt;=ACCOMPAGNEMENT!$K$3,12,Feuil1!$N$13)</f>
        <v>0</v>
      </c>
      <c r="M129" s="23">
        <f>IF(Feuil1!$H$129&gt;=ACCOMPAGNEMENT!$L$3,12,Feuil1!$O$13)</f>
        <v>0</v>
      </c>
      <c r="N129" s="23">
        <f>IF(Feuil1!$H$129&gt;=ACCOMPAGNEMENT!$M$3,12,Feuil1!$P$13)</f>
        <v>0</v>
      </c>
      <c r="O129" s="23">
        <f>IF(Feuil1!$H$129&gt;=ACCOMPAGNEMENT!$N$3,12,Feuil1!$Q$13)</f>
        <v>0</v>
      </c>
      <c r="Q129" s="23">
        <f>IF(Feuil1!$H$129&gt;=ACCOMPAGNEMENT!$H$3,13,Feuil1!$K$13)</f>
        <v>0</v>
      </c>
      <c r="R129" s="23">
        <f>IF(Feuil1!$H$129&gt;=ACCOMPAGNEMENT!$I$3,13,Feuil1!$L$13)</f>
        <v>0</v>
      </c>
      <c r="S129" s="23">
        <f>IF(Feuil1!$H$129&gt;=ACCOMPAGNEMENT!$J$3,13,Feuil1!$M$13)</f>
        <v>0</v>
      </c>
      <c r="T129" s="23">
        <f>IF(Feuil1!$H$129&gt;=ACCOMPAGNEMENT!$K$3,13,Feuil1!$N$13)</f>
        <v>0</v>
      </c>
      <c r="U129" s="23">
        <f>IF(Feuil1!$H$129&gt;=ACCOMPAGNEMENT!$L$3,13,Feuil1!$O$13)</f>
        <v>0</v>
      </c>
      <c r="V129" s="23">
        <f>IF(Feuil1!$H$129&gt;=ACCOMPAGNEMENT!$M$3,13,Feuil1!$P$13)</f>
        <v>0</v>
      </c>
      <c r="W129" s="23">
        <f>IF(Feuil1!$H$129&gt;=ACCOMPAGNEMENT!$N$3,13,Feuil1!$Q$13)</f>
        <v>0</v>
      </c>
    </row>
    <row r="130" spans="1:23" x14ac:dyDescent="0.3">
      <c r="A130" s="23">
        <f>IF(Feuil1!$H$130&gt;=ACCOMPAGNEMENT!$H$3,11,Feuil1!$K$14)</f>
        <v>0</v>
      </c>
      <c r="B130" s="23">
        <f>IF(Feuil1!$H$130&gt;=ACCOMPAGNEMENT!$I$3,11,Feuil1!$L$14)</f>
        <v>0</v>
      </c>
      <c r="C130" s="23">
        <f>IF(Feuil1!$H$130&gt;=ACCOMPAGNEMENT!$J$3,11,Feuil1!$M$14)</f>
        <v>0</v>
      </c>
      <c r="D130" s="23">
        <f>IF(Feuil1!$H$130&gt;=ACCOMPAGNEMENT!$K$3,11,Feuil1!$N$14)</f>
        <v>0</v>
      </c>
      <c r="E130" s="23">
        <f>IF(Feuil1!$H$130&gt;=ACCOMPAGNEMENT!$L$3,11,Feuil1!$O$14)</f>
        <v>0</v>
      </c>
      <c r="F130" s="23">
        <f>IF(Feuil1!$H$130&gt;=ACCOMPAGNEMENT!$M$3,11,Feuil1!$P$14)</f>
        <v>0</v>
      </c>
      <c r="G130" s="23">
        <f>IF(Feuil1!$H$130&gt;=ACCOMPAGNEMENT!$N$3,11,Feuil1!$Q$14)</f>
        <v>0</v>
      </c>
      <c r="H130" s="56">
        <v>0</v>
      </c>
      <c r="I130" s="23">
        <f>IF(Feuil1!$H$130&gt;=ACCOMPAGNEMENT!$H$3,12,Feuil1!$K$14)</f>
        <v>0</v>
      </c>
      <c r="J130" s="23">
        <f>IF(Feuil1!$H$130&gt;=ACCOMPAGNEMENT!$I$3,12,Feuil1!$L$14)</f>
        <v>0</v>
      </c>
      <c r="K130" s="23">
        <f>IF(Feuil1!$H$130&gt;=ACCOMPAGNEMENT!$J$3,12,Feuil1!$M$14)</f>
        <v>0</v>
      </c>
      <c r="L130" s="23">
        <f>IF(Feuil1!$H$130&gt;=ACCOMPAGNEMENT!$K$3,12,Feuil1!$N$14)</f>
        <v>0</v>
      </c>
      <c r="M130" s="23">
        <f>IF(Feuil1!$H$130&gt;=ACCOMPAGNEMENT!$L$3,12,Feuil1!$O$14)</f>
        <v>0</v>
      </c>
      <c r="N130" s="23">
        <f>IF(Feuil1!$H$130&gt;=ACCOMPAGNEMENT!$M$3,12,Feuil1!$P$14)</f>
        <v>0</v>
      </c>
      <c r="O130" s="23">
        <f>IF(Feuil1!$H$130&gt;=ACCOMPAGNEMENT!$N$3,12,Feuil1!$Q$14)</f>
        <v>0</v>
      </c>
      <c r="Q130" s="23">
        <f>IF(Feuil1!$H$130&gt;=ACCOMPAGNEMENT!$H$3,13,Feuil1!$K$14)</f>
        <v>0</v>
      </c>
      <c r="R130" s="23">
        <f>IF(Feuil1!$H$130&gt;=ACCOMPAGNEMENT!$I$3,13,Feuil1!$L$14)</f>
        <v>0</v>
      </c>
      <c r="S130" s="23">
        <f>IF(Feuil1!$H$130&gt;=ACCOMPAGNEMENT!$J$3,13,Feuil1!$M$14)</f>
        <v>0</v>
      </c>
      <c r="T130" s="23">
        <f>IF(Feuil1!$H$130&gt;=ACCOMPAGNEMENT!$K$3,13,Feuil1!$N$14)</f>
        <v>0</v>
      </c>
      <c r="U130" s="23">
        <f>IF(Feuil1!$H$130&gt;=ACCOMPAGNEMENT!$L$3,13,Feuil1!$O$14)</f>
        <v>0</v>
      </c>
      <c r="V130" s="23">
        <f>IF(Feuil1!$H$130&gt;=ACCOMPAGNEMENT!$M$3,13,Feuil1!$P$14)</f>
        <v>0</v>
      </c>
      <c r="W130" s="23">
        <f>IF(Feuil1!$H$130&gt;=ACCOMPAGNEMENT!$N$3,13,Feuil1!$Q$14)</f>
        <v>0</v>
      </c>
    </row>
    <row r="131" spans="1:23" x14ac:dyDescent="0.3">
      <c r="A131" s="23">
        <f>IF(Feuil1!$H$131&gt;=ACCOMPAGNEMENT!$H$3,11,Feuil1!$K$15)</f>
        <v>0</v>
      </c>
      <c r="B131" s="23">
        <f>IF(Feuil1!$H$131&gt;=ACCOMPAGNEMENT!$I$3,11,Feuil1!$L$15)</f>
        <v>0</v>
      </c>
      <c r="C131" s="23">
        <f>IF(Feuil1!$H$131&gt;=ACCOMPAGNEMENT!$J$3,11,Feuil1!$M$15)</f>
        <v>0</v>
      </c>
      <c r="D131" s="23">
        <f>IF(Feuil1!$H$131&gt;=ACCOMPAGNEMENT!$K$3,11,Feuil1!$N$15)</f>
        <v>0</v>
      </c>
      <c r="E131" s="23">
        <f>IF(Feuil1!$H$131&gt;=ACCOMPAGNEMENT!$L$3,11,Feuil1!$O$15)</f>
        <v>0</v>
      </c>
      <c r="F131" s="23">
        <f>IF(Feuil1!$H$131&gt;=ACCOMPAGNEMENT!$M$3,11,Feuil1!$P$15)</f>
        <v>0</v>
      </c>
      <c r="G131" s="23">
        <f>IF(Feuil1!$H$131&gt;=ACCOMPAGNEMENT!$N$3,11,Feuil1!$Q$15)</f>
        <v>0</v>
      </c>
      <c r="H131" s="56">
        <v>0</v>
      </c>
      <c r="I131" s="23">
        <f>IF(Feuil1!$H$131&gt;=ACCOMPAGNEMENT!$H$3,12,Feuil1!$K$15)</f>
        <v>0</v>
      </c>
      <c r="J131" s="23">
        <f>IF(Feuil1!$H$131&gt;=ACCOMPAGNEMENT!$I$3,12,Feuil1!$L$15)</f>
        <v>0</v>
      </c>
      <c r="K131" s="23">
        <f>IF(Feuil1!$H$131&gt;=ACCOMPAGNEMENT!$J$3,12,Feuil1!$M$15)</f>
        <v>0</v>
      </c>
      <c r="L131" s="23">
        <f>IF(Feuil1!$H$131&gt;=ACCOMPAGNEMENT!$K$3,12,Feuil1!$N$15)</f>
        <v>0</v>
      </c>
      <c r="M131" s="23">
        <f>IF(Feuil1!$H$131&gt;=ACCOMPAGNEMENT!$L$3,12,Feuil1!$O$15)</f>
        <v>0</v>
      </c>
      <c r="N131" s="23">
        <f>IF(Feuil1!$H$131&gt;=ACCOMPAGNEMENT!$M$3,12,Feuil1!$P$15)</f>
        <v>0</v>
      </c>
      <c r="O131" s="23">
        <f>IF(Feuil1!$H$131&gt;=ACCOMPAGNEMENT!$N$3,12,Feuil1!$Q$15)</f>
        <v>0</v>
      </c>
      <c r="Q131" s="23">
        <f>IF(Feuil1!$H$131&gt;=ACCOMPAGNEMENT!$H$3,13,Feuil1!$K$15)</f>
        <v>0</v>
      </c>
      <c r="R131" s="23">
        <f>IF(Feuil1!$H$131&gt;=ACCOMPAGNEMENT!$I$3,13,Feuil1!$L$15)</f>
        <v>0</v>
      </c>
      <c r="S131" s="23">
        <f>IF(Feuil1!$H$131&gt;=ACCOMPAGNEMENT!$J$3,13,Feuil1!$M$15)</f>
        <v>0</v>
      </c>
      <c r="T131" s="23">
        <f>IF(Feuil1!$H$131&gt;=ACCOMPAGNEMENT!$K$3,13,Feuil1!$N$15)</f>
        <v>0</v>
      </c>
      <c r="U131" s="23">
        <f>IF(Feuil1!$H$131&gt;=ACCOMPAGNEMENT!$L$3,13,Feuil1!$O$15)</f>
        <v>0</v>
      </c>
      <c r="V131" s="23">
        <f>IF(Feuil1!$H$131&gt;=ACCOMPAGNEMENT!$M$3,13,Feuil1!$P$15)</f>
        <v>0</v>
      </c>
      <c r="W131" s="23">
        <f>IF(Feuil1!$H$131&gt;=ACCOMPAGNEMENT!$N$3,13,Feuil1!$Q$15)</f>
        <v>0</v>
      </c>
    </row>
    <row r="132" spans="1:23" x14ac:dyDescent="0.3">
      <c r="A132" s="23">
        <f>IF(Feuil1!$H$132&gt;=ACCOMPAGNEMENT!$H$3,11,Feuil1!$K$16)</f>
        <v>0</v>
      </c>
      <c r="B132" s="23">
        <f>IF(Feuil1!$H$132&gt;=ACCOMPAGNEMENT!$I$3,11,Feuil1!$L$16)</f>
        <v>0</v>
      </c>
      <c r="C132" s="23">
        <f>IF(Feuil1!$H$132&gt;=ACCOMPAGNEMENT!$J$3,11,Feuil1!$M$16)</f>
        <v>0</v>
      </c>
      <c r="D132" s="23">
        <f>IF(Feuil1!$H$132&gt;=ACCOMPAGNEMENT!$K$3,11,Feuil1!$N$16)</f>
        <v>0</v>
      </c>
      <c r="E132" s="23">
        <f>IF(Feuil1!$H$132&gt;=ACCOMPAGNEMENT!$L$3,11,Feuil1!$O$16)</f>
        <v>0</v>
      </c>
      <c r="F132" s="23">
        <f>IF(Feuil1!$H$132&gt;=ACCOMPAGNEMENT!$M$3,11,Feuil1!$P$16)</f>
        <v>0</v>
      </c>
      <c r="G132" s="23">
        <f>IF(Feuil1!$H$132&gt;=ACCOMPAGNEMENT!$N$3,11,Feuil1!$Q$16)</f>
        <v>0</v>
      </c>
      <c r="H132" s="56">
        <v>0</v>
      </c>
      <c r="I132" s="23">
        <f>IF(Feuil1!$H$132&gt;=ACCOMPAGNEMENT!$H$3,12,Feuil1!$K$16)</f>
        <v>0</v>
      </c>
      <c r="J132" s="23">
        <f>IF(Feuil1!$H$132&gt;=ACCOMPAGNEMENT!$I$3,12,Feuil1!$L$16)</f>
        <v>0</v>
      </c>
      <c r="K132" s="23">
        <f>IF(Feuil1!$H$132&gt;=ACCOMPAGNEMENT!$J$3,12,Feuil1!$M$16)</f>
        <v>0</v>
      </c>
      <c r="L132" s="23">
        <f>IF(Feuil1!$H$132&gt;=ACCOMPAGNEMENT!$K$3,12,Feuil1!$N$16)</f>
        <v>0</v>
      </c>
      <c r="M132" s="23">
        <f>IF(Feuil1!$H$132&gt;=ACCOMPAGNEMENT!$L$3,12,Feuil1!$O$16)</f>
        <v>0</v>
      </c>
      <c r="N132" s="23">
        <f>IF(Feuil1!$H$132&gt;=ACCOMPAGNEMENT!$M$3,12,Feuil1!$P$16)</f>
        <v>0</v>
      </c>
      <c r="O132" s="23">
        <f>IF(Feuil1!$H$132&gt;=ACCOMPAGNEMENT!$N$3,12,Feuil1!$Q$16)</f>
        <v>0</v>
      </c>
      <c r="Q132" s="23">
        <f>IF(Feuil1!$H$132&gt;=ACCOMPAGNEMENT!$H$3,13,Feuil1!$K$16)</f>
        <v>0</v>
      </c>
      <c r="R132" s="23">
        <f>IF(Feuil1!$H$132&gt;=ACCOMPAGNEMENT!$I$3,13,Feuil1!$L$16)</f>
        <v>0</v>
      </c>
      <c r="S132" s="23">
        <f>IF(Feuil1!$H$132&gt;=ACCOMPAGNEMENT!$J$3,13,Feuil1!$M$16)</f>
        <v>0</v>
      </c>
      <c r="T132" s="23">
        <f>IF(Feuil1!$H$132&gt;=ACCOMPAGNEMENT!$K$3,13,Feuil1!$N$16)</f>
        <v>0</v>
      </c>
      <c r="U132" s="23">
        <f>IF(Feuil1!$H$132&gt;=ACCOMPAGNEMENT!$L$3,13,Feuil1!$O$16)</f>
        <v>0</v>
      </c>
      <c r="V132" s="23">
        <f>IF(Feuil1!$H$132&gt;=ACCOMPAGNEMENT!$M$3,13,Feuil1!$P$16)</f>
        <v>0</v>
      </c>
      <c r="W132" s="23">
        <f>IF(Feuil1!$H$132&gt;=ACCOMPAGNEMENT!$N$3,13,Feuil1!$Q$16)</f>
        <v>0</v>
      </c>
    </row>
    <row r="133" spans="1:23" x14ac:dyDescent="0.3">
      <c r="A133" s="23">
        <f>IF(Feuil1!$H$133&gt;=ACCOMPAGNEMENT!$H$3,11,Feuil1!$K$17)</f>
        <v>0</v>
      </c>
      <c r="B133" s="23">
        <f>IF(Feuil1!$H$133&gt;=ACCOMPAGNEMENT!$I$3,11,Feuil1!$L$17)</f>
        <v>0</v>
      </c>
      <c r="C133" s="23">
        <f>IF(Feuil1!$H$133&gt;=ACCOMPAGNEMENT!$J$3,11,Feuil1!$M$17)</f>
        <v>0</v>
      </c>
      <c r="D133" s="23">
        <f>IF(Feuil1!$H$133&gt;=ACCOMPAGNEMENT!$K$3,11,Feuil1!$N$17)</f>
        <v>0</v>
      </c>
      <c r="E133" s="23">
        <f>IF(Feuil1!$H$133&gt;=ACCOMPAGNEMENT!$L$3,11,Feuil1!$O$17)</f>
        <v>0</v>
      </c>
      <c r="F133" s="23">
        <f>IF(Feuil1!$H$133&gt;=ACCOMPAGNEMENT!$M$3,11,Feuil1!$P$17)</f>
        <v>0</v>
      </c>
      <c r="G133" s="23">
        <f>IF(Feuil1!$H$133&gt;=ACCOMPAGNEMENT!$N$3,11,Feuil1!$Q$17)</f>
        <v>0</v>
      </c>
      <c r="H133" s="56">
        <v>0</v>
      </c>
      <c r="I133" s="23">
        <f>IF(Feuil1!$H$133&gt;=ACCOMPAGNEMENT!$H$3,12,Feuil1!$K$17)</f>
        <v>0</v>
      </c>
      <c r="J133" s="23">
        <f>IF(Feuil1!$H$133&gt;=ACCOMPAGNEMENT!$I$3,12,Feuil1!$L$17)</f>
        <v>0</v>
      </c>
      <c r="K133" s="23">
        <f>IF(Feuil1!$H$133&gt;=ACCOMPAGNEMENT!$J$3,12,Feuil1!$M$17)</f>
        <v>0</v>
      </c>
      <c r="L133" s="23">
        <f>IF(Feuil1!$H$133&gt;=ACCOMPAGNEMENT!$K$3,12,Feuil1!$N$17)</f>
        <v>0</v>
      </c>
      <c r="M133" s="23">
        <f>IF(Feuil1!$H$133&gt;=ACCOMPAGNEMENT!$L$3,12,Feuil1!$O$17)</f>
        <v>0</v>
      </c>
      <c r="N133" s="23">
        <f>IF(Feuil1!$H$133&gt;=ACCOMPAGNEMENT!$M$3,12,Feuil1!$P$17)</f>
        <v>0</v>
      </c>
      <c r="O133" s="23">
        <f>IF(Feuil1!$H$133&gt;=ACCOMPAGNEMENT!$N$3,12,Feuil1!$Q$17)</f>
        <v>0</v>
      </c>
      <c r="Q133" s="23">
        <f>IF(Feuil1!$H$133&gt;=ACCOMPAGNEMENT!$H$3,13,Feuil1!$K$17)</f>
        <v>0</v>
      </c>
      <c r="R133" s="23">
        <f>IF(Feuil1!$H$133&gt;=ACCOMPAGNEMENT!$I$3,13,Feuil1!$L$17)</f>
        <v>0</v>
      </c>
      <c r="S133" s="23">
        <f>IF(Feuil1!$H$133&gt;=ACCOMPAGNEMENT!$J$3,13,Feuil1!$M$17)</f>
        <v>0</v>
      </c>
      <c r="T133" s="23">
        <f>IF(Feuil1!$H$133&gt;=ACCOMPAGNEMENT!$K$3,13,Feuil1!$N$17)</f>
        <v>0</v>
      </c>
      <c r="U133" s="23">
        <f>IF(Feuil1!$H$133&gt;=ACCOMPAGNEMENT!$L$3,13,Feuil1!$O$17)</f>
        <v>0</v>
      </c>
      <c r="V133" s="23">
        <f>IF(Feuil1!$H$133&gt;=ACCOMPAGNEMENT!$M$3,13,Feuil1!$P$17)</f>
        <v>0</v>
      </c>
      <c r="W133" s="23">
        <f>IF(Feuil1!$H$133&gt;=ACCOMPAGNEMENT!$N$3,13,Feuil1!$Q$17)</f>
        <v>0</v>
      </c>
    </row>
    <row r="134" spans="1:23" x14ac:dyDescent="0.3">
      <c r="A134" s="23">
        <f>IF(Feuil1!$H$134&gt;=ACCOMPAGNEMENT!$H$3,11,Feuil1!$K$18)</f>
        <v>0</v>
      </c>
      <c r="B134" s="23">
        <f>IF(Feuil1!$H$134&gt;=ACCOMPAGNEMENT!$I$3,11,Feuil1!$L$18)</f>
        <v>0</v>
      </c>
      <c r="C134" s="23">
        <f>IF(Feuil1!$H$134&gt;=ACCOMPAGNEMENT!$J$3,11,Feuil1!$M$18)</f>
        <v>0</v>
      </c>
      <c r="D134" s="23">
        <f>IF(Feuil1!$H$134&gt;=ACCOMPAGNEMENT!$K$3,11,Feuil1!$N$18)</f>
        <v>0</v>
      </c>
      <c r="E134" s="23">
        <f>IF(Feuil1!$H$134&gt;=ACCOMPAGNEMENT!$L$3,11,Feuil1!$O$18)</f>
        <v>0</v>
      </c>
      <c r="F134" s="23">
        <f>IF(Feuil1!$H$134&gt;=ACCOMPAGNEMENT!$M$3,11,Feuil1!$P$18)</f>
        <v>0</v>
      </c>
      <c r="G134" s="23">
        <f>IF(Feuil1!$H$134&gt;=ACCOMPAGNEMENT!$N$3,11,Feuil1!$Q$18)</f>
        <v>0</v>
      </c>
      <c r="H134" s="56">
        <v>0</v>
      </c>
      <c r="I134" s="23">
        <f>IF(Feuil1!$H$134&gt;=ACCOMPAGNEMENT!$H$3,12,Feuil1!$K$18)</f>
        <v>0</v>
      </c>
      <c r="J134" s="23">
        <f>IF(Feuil1!$H$134&gt;=ACCOMPAGNEMENT!$I$3,12,Feuil1!$L$18)</f>
        <v>0</v>
      </c>
      <c r="K134" s="23">
        <f>IF(Feuil1!$H$134&gt;=ACCOMPAGNEMENT!$J$3,12,Feuil1!$M$18)</f>
        <v>0</v>
      </c>
      <c r="L134" s="23">
        <f>IF(Feuil1!$H$134&gt;=ACCOMPAGNEMENT!$K$3,12,Feuil1!$N$18)</f>
        <v>0</v>
      </c>
      <c r="M134" s="23">
        <f>IF(Feuil1!$H$134&gt;=ACCOMPAGNEMENT!$L$3,12,Feuil1!$O$18)</f>
        <v>0</v>
      </c>
      <c r="N134" s="23">
        <f>IF(Feuil1!$H$134&gt;=ACCOMPAGNEMENT!$M$3,12,Feuil1!$P$18)</f>
        <v>0</v>
      </c>
      <c r="O134" s="23">
        <f>IF(Feuil1!$H$134&gt;=ACCOMPAGNEMENT!$N$3,12,Feuil1!$Q$18)</f>
        <v>0</v>
      </c>
      <c r="Q134" s="23">
        <f>IF(Feuil1!$H$134&gt;=ACCOMPAGNEMENT!$H$3,13,Feuil1!$K$18)</f>
        <v>0</v>
      </c>
      <c r="R134" s="23">
        <f>IF(Feuil1!$H$134&gt;=ACCOMPAGNEMENT!$I$3,13,Feuil1!$L$18)</f>
        <v>0</v>
      </c>
      <c r="S134" s="23">
        <f>IF(Feuil1!$H$134&gt;=ACCOMPAGNEMENT!$J$3,13,Feuil1!$M$18)</f>
        <v>0</v>
      </c>
      <c r="T134" s="23">
        <f>IF(Feuil1!$H$134&gt;=ACCOMPAGNEMENT!$K$3,13,Feuil1!$N$18)</f>
        <v>0</v>
      </c>
      <c r="U134" s="23">
        <f>IF(Feuil1!$H$134&gt;=ACCOMPAGNEMENT!$L$3,13,Feuil1!$O$18)</f>
        <v>0</v>
      </c>
      <c r="V134" s="23">
        <f>IF(Feuil1!$H$134&gt;=ACCOMPAGNEMENT!$M$3,13,Feuil1!$P$18)</f>
        <v>0</v>
      </c>
      <c r="W134" s="23">
        <f>IF(Feuil1!$H$134&gt;=ACCOMPAGNEMENT!$N$3,13,Feuil1!$Q$18)</f>
        <v>0</v>
      </c>
    </row>
    <row r="135" spans="1:23" x14ac:dyDescent="0.3">
      <c r="A135" s="23">
        <f>IF(Feuil1!$H$135&gt;=ACCOMPAGNEMENT!$H$3,11,Feuil1!$K$19)</f>
        <v>0</v>
      </c>
      <c r="B135" s="23">
        <f>IF(Feuil1!$H$135&gt;=ACCOMPAGNEMENT!$I$3,11,Feuil1!$L$19)</f>
        <v>0</v>
      </c>
      <c r="C135" s="23">
        <f>IF(Feuil1!$H$135&gt;=ACCOMPAGNEMENT!$J$3,11,Feuil1!$M$19)</f>
        <v>0</v>
      </c>
      <c r="D135" s="23">
        <f>IF(Feuil1!$H$135&gt;=ACCOMPAGNEMENT!$K$3,11,Feuil1!$N$19)</f>
        <v>0</v>
      </c>
      <c r="E135" s="23">
        <f>IF(Feuil1!$H$135&gt;=ACCOMPAGNEMENT!$L$3,11,Feuil1!$O$19)</f>
        <v>0</v>
      </c>
      <c r="F135" s="23">
        <f>IF(Feuil1!$H$135&gt;=ACCOMPAGNEMENT!$M$3,11,Feuil1!$P$19)</f>
        <v>0</v>
      </c>
      <c r="G135" s="23">
        <f>IF(Feuil1!$H$135&gt;=ACCOMPAGNEMENT!$N$3,11,Feuil1!$Q$19)</f>
        <v>0</v>
      </c>
      <c r="H135" s="56">
        <v>0</v>
      </c>
      <c r="I135" s="23">
        <f>IF(Feuil1!$H$135&gt;=ACCOMPAGNEMENT!$H$3,12,Feuil1!$K$19)</f>
        <v>0</v>
      </c>
      <c r="J135" s="23">
        <f>IF(Feuil1!$H$135&gt;=ACCOMPAGNEMENT!$I$3,12,Feuil1!$L$19)</f>
        <v>0</v>
      </c>
      <c r="K135" s="23">
        <f>IF(Feuil1!$H$135&gt;=ACCOMPAGNEMENT!$J$3,12,Feuil1!$M$19)</f>
        <v>0</v>
      </c>
      <c r="L135" s="23">
        <f>IF(Feuil1!$H$135&gt;=ACCOMPAGNEMENT!$K$3,12,Feuil1!$N$19)</f>
        <v>0</v>
      </c>
      <c r="M135" s="23">
        <f>IF(Feuil1!$H$135&gt;=ACCOMPAGNEMENT!$L$3,12,Feuil1!$O$19)</f>
        <v>0</v>
      </c>
      <c r="N135" s="23">
        <f>IF(Feuil1!$H$135&gt;=ACCOMPAGNEMENT!$M$3,12,Feuil1!$P$19)</f>
        <v>0</v>
      </c>
      <c r="O135" s="23">
        <f>IF(Feuil1!$H$135&gt;=ACCOMPAGNEMENT!$N$3,12,Feuil1!$Q$19)</f>
        <v>0</v>
      </c>
      <c r="Q135" s="23">
        <f>IF(Feuil1!$H$135&gt;=ACCOMPAGNEMENT!$H$3,13,Feuil1!$K$19)</f>
        <v>0</v>
      </c>
      <c r="R135" s="23">
        <f>IF(Feuil1!$H$135&gt;=ACCOMPAGNEMENT!$I$3,13,Feuil1!$L$19)</f>
        <v>0</v>
      </c>
      <c r="S135" s="23">
        <f>IF(Feuil1!$H$135&gt;=ACCOMPAGNEMENT!$J$3,13,Feuil1!$M$19)</f>
        <v>0</v>
      </c>
      <c r="T135" s="23">
        <f>IF(Feuil1!$H$135&gt;=ACCOMPAGNEMENT!$K$3,13,Feuil1!$N$19)</f>
        <v>0</v>
      </c>
      <c r="U135" s="23">
        <f>IF(Feuil1!$H$135&gt;=ACCOMPAGNEMENT!$L$3,13,Feuil1!$O$19)</f>
        <v>0</v>
      </c>
      <c r="V135" s="23">
        <f>IF(Feuil1!$H$135&gt;=ACCOMPAGNEMENT!$M$3,13,Feuil1!$P$19)</f>
        <v>0</v>
      </c>
      <c r="W135" s="23">
        <f>IF(Feuil1!$H$135&gt;=ACCOMPAGNEMENT!$N$3,13,Feuil1!$Q$19)</f>
        <v>0</v>
      </c>
    </row>
    <row r="136" spans="1:23" x14ac:dyDescent="0.3">
      <c r="A136" s="23">
        <f>IF(Feuil1!$H$136&gt;=ACCOMPAGNEMENT!$H$3,11,Feuil1!$K$20)</f>
        <v>0</v>
      </c>
      <c r="B136" s="23">
        <f>IF(Feuil1!$H$136&gt;=ACCOMPAGNEMENT!$I$3,11,Feuil1!$L$20)</f>
        <v>0</v>
      </c>
      <c r="C136" s="23">
        <f>IF(Feuil1!$H$136&gt;=ACCOMPAGNEMENT!$J$3,11,Feuil1!$M$20)</f>
        <v>0</v>
      </c>
      <c r="D136" s="23">
        <f>IF(Feuil1!$H$136&gt;=ACCOMPAGNEMENT!$K$3,11,Feuil1!$N$20)</f>
        <v>0</v>
      </c>
      <c r="E136" s="23">
        <f>IF(Feuil1!$H$136&gt;=ACCOMPAGNEMENT!$L$3,11,Feuil1!$O$20)</f>
        <v>0</v>
      </c>
      <c r="F136" s="23">
        <f>IF(Feuil1!$H$136&gt;=ACCOMPAGNEMENT!$M$3,11,Feuil1!$P$20)</f>
        <v>0</v>
      </c>
      <c r="G136" s="23">
        <f>IF(Feuil1!$H$136&gt;=ACCOMPAGNEMENT!$N$3,11,Feuil1!$Q$20)</f>
        <v>0</v>
      </c>
      <c r="H136" s="56">
        <v>0</v>
      </c>
      <c r="I136" s="23">
        <f>IF(Feuil1!$H$136&gt;=ACCOMPAGNEMENT!$H$3,12,Feuil1!$K$20)</f>
        <v>0</v>
      </c>
      <c r="J136" s="23">
        <f>IF(Feuil1!$H$136&gt;=ACCOMPAGNEMENT!$I$3,12,Feuil1!$L$20)</f>
        <v>0</v>
      </c>
      <c r="K136" s="23">
        <f>IF(Feuil1!$H$136&gt;=ACCOMPAGNEMENT!$J$3,12,Feuil1!$M$20)</f>
        <v>0</v>
      </c>
      <c r="L136" s="23">
        <f>IF(Feuil1!$H$136&gt;=ACCOMPAGNEMENT!$K$3,12,Feuil1!$N$20)</f>
        <v>0</v>
      </c>
      <c r="M136" s="23">
        <f>IF(Feuil1!$H$136&gt;=ACCOMPAGNEMENT!$L$3,12,Feuil1!$O$20)</f>
        <v>0</v>
      </c>
      <c r="N136" s="23">
        <f>IF(Feuil1!$H$136&gt;=ACCOMPAGNEMENT!$M$3,12,Feuil1!$P$20)</f>
        <v>0</v>
      </c>
      <c r="O136" s="23">
        <f>IF(Feuil1!$H$136&gt;=ACCOMPAGNEMENT!$N$3,12,Feuil1!$Q$20)</f>
        <v>0</v>
      </c>
      <c r="Q136" s="23">
        <f>IF(Feuil1!$H$136&gt;=ACCOMPAGNEMENT!$H$3,13,Feuil1!$K$20)</f>
        <v>0</v>
      </c>
      <c r="R136" s="23">
        <f>IF(Feuil1!$H$136&gt;=ACCOMPAGNEMENT!$I$3,13,Feuil1!$L$20)</f>
        <v>0</v>
      </c>
      <c r="S136" s="23">
        <f>IF(Feuil1!$H$136&gt;=ACCOMPAGNEMENT!$J$3,13,Feuil1!$M$20)</f>
        <v>0</v>
      </c>
      <c r="T136" s="23">
        <f>IF(Feuil1!$H$136&gt;=ACCOMPAGNEMENT!$K$3,13,Feuil1!$N$20)</f>
        <v>0</v>
      </c>
      <c r="U136" s="23">
        <f>IF(Feuil1!$H$136&gt;=ACCOMPAGNEMENT!$L$3,13,Feuil1!$O$20)</f>
        <v>0</v>
      </c>
      <c r="V136" s="23">
        <f>IF(Feuil1!$H$136&gt;=ACCOMPAGNEMENT!$M$3,13,Feuil1!$P$20)</f>
        <v>0</v>
      </c>
      <c r="W136" s="23">
        <f>IF(Feuil1!$H$136&gt;=ACCOMPAGNEMENT!$N$3,13,Feuil1!$Q$20)</f>
        <v>0</v>
      </c>
    </row>
    <row r="137" spans="1:23" x14ac:dyDescent="0.3">
      <c r="A137" s="23">
        <f>IF(Feuil1!$H$137&gt;=ACCOMPAGNEMENT!$H$3,11,Feuil1!$K$21)</f>
        <v>0</v>
      </c>
      <c r="B137" s="23">
        <f>IF(Feuil1!$H$137&gt;=ACCOMPAGNEMENT!$I$3,11,Feuil1!$L$21)</f>
        <v>0</v>
      </c>
      <c r="C137" s="23">
        <f>IF(Feuil1!$H$137&gt;=ACCOMPAGNEMENT!$J$3,11,Feuil1!$M$21)</f>
        <v>0</v>
      </c>
      <c r="D137" s="23">
        <f>IF(Feuil1!$H$137&gt;=ACCOMPAGNEMENT!$K$3,11,Feuil1!$N$21)</f>
        <v>0</v>
      </c>
      <c r="E137" s="23">
        <f>IF(Feuil1!$H$137&gt;=ACCOMPAGNEMENT!$L$3,11,Feuil1!$O$21)</f>
        <v>0</v>
      </c>
      <c r="F137" s="23">
        <f>IF(Feuil1!$H$137&gt;=ACCOMPAGNEMENT!$M$3,11,Feuil1!$P$21)</f>
        <v>0</v>
      </c>
      <c r="G137" s="23">
        <f>IF(Feuil1!$H$137&gt;=ACCOMPAGNEMENT!$N$3,11,Feuil1!$Q$21)</f>
        <v>0</v>
      </c>
      <c r="H137" s="56">
        <v>0</v>
      </c>
      <c r="I137" s="23">
        <f>IF(Feuil1!$H$137&gt;=ACCOMPAGNEMENT!$H$3,12,Feuil1!$K$21)</f>
        <v>0</v>
      </c>
      <c r="J137" s="23">
        <f>IF(Feuil1!$H$137&gt;=ACCOMPAGNEMENT!$I$3,12,Feuil1!$L$21)</f>
        <v>0</v>
      </c>
      <c r="K137" s="23">
        <f>IF(Feuil1!$H$137&gt;=ACCOMPAGNEMENT!$J$3,12,Feuil1!$M$21)</f>
        <v>0</v>
      </c>
      <c r="L137" s="23">
        <f>IF(Feuil1!$H$137&gt;=ACCOMPAGNEMENT!$K$3,12,Feuil1!$N$21)</f>
        <v>0</v>
      </c>
      <c r="M137" s="23">
        <f>IF(Feuil1!$H$137&gt;=ACCOMPAGNEMENT!$L$3,12,Feuil1!$O$21)</f>
        <v>0</v>
      </c>
      <c r="N137" s="23">
        <f>IF(Feuil1!$H$137&gt;=ACCOMPAGNEMENT!$M$3,12,Feuil1!$P$21)</f>
        <v>0</v>
      </c>
      <c r="O137" s="23">
        <f>IF(Feuil1!$H$137&gt;=ACCOMPAGNEMENT!$N$3,12,Feuil1!$Q$21)</f>
        <v>0</v>
      </c>
      <c r="Q137" s="23">
        <f>IF(Feuil1!$H$137&gt;=ACCOMPAGNEMENT!$H$3,13,Feuil1!$K$21)</f>
        <v>0</v>
      </c>
      <c r="R137" s="23">
        <f>IF(Feuil1!$H$137&gt;=ACCOMPAGNEMENT!$I$3,13,Feuil1!$L$21)</f>
        <v>0</v>
      </c>
      <c r="S137" s="23">
        <f>IF(Feuil1!$H$137&gt;=ACCOMPAGNEMENT!$J$3,13,Feuil1!$M$21)</f>
        <v>0</v>
      </c>
      <c r="T137" s="23">
        <f>IF(Feuil1!$H$137&gt;=ACCOMPAGNEMENT!$K$3,13,Feuil1!$N$21)</f>
        <v>0</v>
      </c>
      <c r="U137" s="23">
        <f>IF(Feuil1!$H$137&gt;=ACCOMPAGNEMENT!$L$3,13,Feuil1!$O$21)</f>
        <v>0</v>
      </c>
      <c r="V137" s="23">
        <f>IF(Feuil1!$H$137&gt;=ACCOMPAGNEMENT!$M$3,13,Feuil1!$P$21)</f>
        <v>0</v>
      </c>
      <c r="W137" s="23">
        <f>IF(Feuil1!$H$137&gt;=ACCOMPAGNEMENT!$N$3,13,Feuil1!$Q$21)</f>
        <v>0</v>
      </c>
    </row>
    <row r="138" spans="1:23" x14ac:dyDescent="0.3">
      <c r="A138" s="23">
        <f>IF(Feuil1!$H$138&gt;=ACCOMPAGNEMENT!$H$3,11,Feuil1!$K$22)</f>
        <v>0</v>
      </c>
      <c r="B138" s="23">
        <f>IF(Feuil1!$H$138&gt;=ACCOMPAGNEMENT!$I$3,11,Feuil1!$L$22)</f>
        <v>0</v>
      </c>
      <c r="C138" s="23">
        <f>IF(Feuil1!$H$138&gt;=ACCOMPAGNEMENT!$J$3,11,Feuil1!$M$22)</f>
        <v>0</v>
      </c>
      <c r="D138" s="23">
        <f>IF(Feuil1!$H$138&gt;=ACCOMPAGNEMENT!$K$3,11,Feuil1!$N$22)</f>
        <v>0</v>
      </c>
      <c r="E138" s="23">
        <f>IF(Feuil1!$H$138&gt;=ACCOMPAGNEMENT!$L$3,11,Feuil1!$O$22)</f>
        <v>0</v>
      </c>
      <c r="F138" s="23">
        <f>IF(Feuil1!$H$138&gt;=ACCOMPAGNEMENT!$M$3,11,Feuil1!$P$22)</f>
        <v>0</v>
      </c>
      <c r="G138" s="23">
        <f>IF(Feuil1!$H$138&gt;=ACCOMPAGNEMENT!$N$3,11,Feuil1!$Q$22)</f>
        <v>0</v>
      </c>
      <c r="H138" s="56">
        <v>0</v>
      </c>
      <c r="I138" s="23">
        <f>IF(Feuil1!$H$138&gt;=ACCOMPAGNEMENT!$H$3,12,Feuil1!$K$22)</f>
        <v>0</v>
      </c>
      <c r="J138" s="23">
        <f>IF(Feuil1!$H$138&gt;=ACCOMPAGNEMENT!$I$3,12,Feuil1!$L$22)</f>
        <v>0</v>
      </c>
      <c r="K138" s="23">
        <f>IF(Feuil1!$H$138&gt;=ACCOMPAGNEMENT!$J$3,12,Feuil1!$M$22)</f>
        <v>0</v>
      </c>
      <c r="L138" s="23">
        <f>IF(Feuil1!$H$138&gt;=ACCOMPAGNEMENT!$K$3,12,Feuil1!$N$22)</f>
        <v>0</v>
      </c>
      <c r="M138" s="23">
        <f>IF(Feuil1!$H$138&gt;=ACCOMPAGNEMENT!$L$3,12,Feuil1!$O$22)</f>
        <v>0</v>
      </c>
      <c r="N138" s="23">
        <f>IF(Feuil1!$H$138&gt;=ACCOMPAGNEMENT!$M$3,12,Feuil1!$P$22)</f>
        <v>0</v>
      </c>
      <c r="O138" s="23">
        <f>IF(Feuil1!$H$138&gt;=ACCOMPAGNEMENT!$N$3,12,Feuil1!$Q$22)</f>
        <v>0</v>
      </c>
      <c r="Q138" s="23">
        <f>IF(Feuil1!$H$138&gt;=ACCOMPAGNEMENT!$H$3,13,Feuil1!$K$22)</f>
        <v>0</v>
      </c>
      <c r="R138" s="23">
        <f>IF(Feuil1!$H$138&gt;=ACCOMPAGNEMENT!$I$3,13,Feuil1!$L$22)</f>
        <v>0</v>
      </c>
      <c r="S138" s="23">
        <f>IF(Feuil1!$H$138&gt;=ACCOMPAGNEMENT!$J$3,13,Feuil1!$M$22)</f>
        <v>0</v>
      </c>
      <c r="T138" s="23">
        <f>IF(Feuil1!$H$138&gt;=ACCOMPAGNEMENT!$K$3,13,Feuil1!$N$22)</f>
        <v>0</v>
      </c>
      <c r="U138" s="23">
        <f>IF(Feuil1!$H$138&gt;=ACCOMPAGNEMENT!$L$3,13,Feuil1!$O$22)</f>
        <v>0</v>
      </c>
      <c r="V138" s="23">
        <f>IF(Feuil1!$H$138&gt;=ACCOMPAGNEMENT!$M$3,13,Feuil1!$P$22)</f>
        <v>0</v>
      </c>
      <c r="W138" s="23">
        <f>IF(Feuil1!$H$138&gt;=ACCOMPAGNEMENT!$N$3,13,Feuil1!$Q$22)</f>
        <v>0</v>
      </c>
    </row>
    <row r="139" spans="1:23" x14ac:dyDescent="0.3">
      <c r="A139" s="23">
        <f>IF(Feuil1!$H$139&gt;=ACCOMPAGNEMENT!$H$3,11,Feuil1!$K$23)</f>
        <v>0</v>
      </c>
      <c r="B139" s="23">
        <f>IF(Feuil1!$H$139&gt;=ACCOMPAGNEMENT!$I$3,11,Feuil1!$L$23)</f>
        <v>0</v>
      </c>
      <c r="C139" s="23">
        <f>IF(Feuil1!$H$139&gt;=ACCOMPAGNEMENT!$J$3,11,Feuil1!$M$23)</f>
        <v>0</v>
      </c>
      <c r="D139" s="23">
        <f>IF(Feuil1!$H$139&gt;=ACCOMPAGNEMENT!$K$3,11,Feuil1!$N$23)</f>
        <v>0</v>
      </c>
      <c r="E139" s="23">
        <f>IF(Feuil1!$H$139&gt;=ACCOMPAGNEMENT!$L$3,11,Feuil1!$O$23)</f>
        <v>0</v>
      </c>
      <c r="F139" s="23">
        <f>IF(Feuil1!$H$139&gt;=ACCOMPAGNEMENT!$M$3,11,Feuil1!$P$23)</f>
        <v>0</v>
      </c>
      <c r="G139" s="23">
        <f>IF(Feuil1!$H$139&gt;=ACCOMPAGNEMENT!$N$3,11,Feuil1!$Q$23)</f>
        <v>0</v>
      </c>
      <c r="H139" s="56">
        <v>0</v>
      </c>
      <c r="I139" s="23">
        <f>IF(Feuil1!$H$139&gt;=ACCOMPAGNEMENT!$H$3,12,Feuil1!$K$23)</f>
        <v>0</v>
      </c>
      <c r="J139" s="23">
        <f>IF(Feuil1!$H$139&gt;=ACCOMPAGNEMENT!$I$3,12,Feuil1!$L$23)</f>
        <v>0</v>
      </c>
      <c r="K139" s="23">
        <f>IF(Feuil1!$H$139&gt;=ACCOMPAGNEMENT!$J$3,12,Feuil1!$M$23)</f>
        <v>0</v>
      </c>
      <c r="L139" s="23">
        <f>IF(Feuil1!$H$139&gt;=ACCOMPAGNEMENT!$K$3,12,Feuil1!$N$23)</f>
        <v>0</v>
      </c>
      <c r="M139" s="23">
        <f>IF(Feuil1!$H$139&gt;=ACCOMPAGNEMENT!$L$3,12,Feuil1!$O$23)</f>
        <v>0</v>
      </c>
      <c r="N139" s="23">
        <f>IF(Feuil1!$H$139&gt;=ACCOMPAGNEMENT!$M$3,12,Feuil1!$P$23)</f>
        <v>0</v>
      </c>
      <c r="O139" s="23">
        <f>IF(Feuil1!$H$139&gt;=ACCOMPAGNEMENT!$N$3,12,Feuil1!$Q$23)</f>
        <v>0</v>
      </c>
      <c r="Q139" s="23">
        <f>IF(Feuil1!$H$139&gt;=ACCOMPAGNEMENT!$H$3,13,Feuil1!$K$23)</f>
        <v>0</v>
      </c>
      <c r="R139" s="23">
        <f>IF(Feuil1!$H$139&gt;=ACCOMPAGNEMENT!$I$3,13,Feuil1!$L$23)</f>
        <v>0</v>
      </c>
      <c r="S139" s="23">
        <f>IF(Feuil1!$H$139&gt;=ACCOMPAGNEMENT!$J$3,13,Feuil1!$M$23)</f>
        <v>0</v>
      </c>
      <c r="T139" s="23">
        <f>IF(Feuil1!$H$139&gt;=ACCOMPAGNEMENT!$K$3,13,Feuil1!$N$23)</f>
        <v>0</v>
      </c>
      <c r="U139" s="23">
        <f>IF(Feuil1!$H$139&gt;=ACCOMPAGNEMENT!$L$3,13,Feuil1!$O$23)</f>
        <v>0</v>
      </c>
      <c r="V139" s="23">
        <f>IF(Feuil1!$H$139&gt;=ACCOMPAGNEMENT!$M$3,13,Feuil1!$P$23)</f>
        <v>0</v>
      </c>
      <c r="W139" s="23">
        <f>IF(Feuil1!$H$139&gt;=ACCOMPAGNEMENT!$N$3,13,Feuil1!$Q$23)</f>
        <v>0</v>
      </c>
    </row>
    <row r="140" spans="1:23" x14ac:dyDescent="0.3">
      <c r="A140" s="23">
        <f>IF(Feuil1!$H$140&gt;=ACCOMPAGNEMENT!$H$3,11,Feuil1!$K$24)</f>
        <v>0</v>
      </c>
      <c r="B140" s="23">
        <f>IF(Feuil1!$H$140&gt;=ACCOMPAGNEMENT!$I$3,11,Feuil1!$L$24)</f>
        <v>0</v>
      </c>
      <c r="C140" s="23">
        <f>IF(Feuil1!$H$140&gt;=ACCOMPAGNEMENT!$J$3,11,Feuil1!$M$24)</f>
        <v>0</v>
      </c>
      <c r="D140" s="23">
        <f>IF(Feuil1!$H$140&gt;=ACCOMPAGNEMENT!$K$3,11,Feuil1!$N$24)</f>
        <v>0</v>
      </c>
      <c r="E140" s="23">
        <f>IF(Feuil1!$H$140&gt;=ACCOMPAGNEMENT!$L$3,11,Feuil1!$O$24)</f>
        <v>0</v>
      </c>
      <c r="F140" s="23">
        <f>IF(Feuil1!$H$140&gt;=ACCOMPAGNEMENT!$M$3,11,Feuil1!$P$24)</f>
        <v>0</v>
      </c>
      <c r="G140" s="23">
        <f>IF(Feuil1!$H$140&gt;=ACCOMPAGNEMENT!$N$3,11,Feuil1!$Q$24)</f>
        <v>0</v>
      </c>
      <c r="H140" s="56">
        <v>0</v>
      </c>
      <c r="I140" s="23">
        <f>IF(Feuil1!$H$140&gt;=ACCOMPAGNEMENT!$H$3,12,Feuil1!$K$24)</f>
        <v>0</v>
      </c>
      <c r="J140" s="23">
        <f>IF(Feuil1!$H$140&gt;=ACCOMPAGNEMENT!$I$3,12,Feuil1!$L$24)</f>
        <v>0</v>
      </c>
      <c r="K140" s="23">
        <f>IF(Feuil1!$H$140&gt;=ACCOMPAGNEMENT!$J$3,12,Feuil1!$M$24)</f>
        <v>0</v>
      </c>
      <c r="L140" s="23">
        <f>IF(Feuil1!$H$140&gt;=ACCOMPAGNEMENT!$K$3,12,Feuil1!$N$24)</f>
        <v>0</v>
      </c>
      <c r="M140" s="23">
        <f>IF(Feuil1!$H$140&gt;=ACCOMPAGNEMENT!$L$3,12,Feuil1!$O$24)</f>
        <v>0</v>
      </c>
      <c r="N140" s="23">
        <f>IF(Feuil1!$H$140&gt;=ACCOMPAGNEMENT!$M$3,12,Feuil1!$P$24)</f>
        <v>0</v>
      </c>
      <c r="O140" s="23">
        <f>IF(Feuil1!$H$140&gt;=ACCOMPAGNEMENT!$N$3,12,Feuil1!$Q$24)</f>
        <v>0</v>
      </c>
      <c r="Q140" s="23">
        <f>IF(Feuil1!$H$140&gt;=ACCOMPAGNEMENT!$H$3,13,Feuil1!$K$24)</f>
        <v>0</v>
      </c>
      <c r="R140" s="23">
        <f>IF(Feuil1!$H$140&gt;=ACCOMPAGNEMENT!$I$3,13,Feuil1!$L$24)</f>
        <v>0</v>
      </c>
      <c r="S140" s="23">
        <f>IF(Feuil1!$H$140&gt;=ACCOMPAGNEMENT!$J$3,13,Feuil1!$M$24)</f>
        <v>0</v>
      </c>
      <c r="T140" s="23">
        <f>IF(Feuil1!$H$140&gt;=ACCOMPAGNEMENT!$K$3,13,Feuil1!$N$24)</f>
        <v>0</v>
      </c>
      <c r="U140" s="23">
        <f>IF(Feuil1!$H$140&gt;=ACCOMPAGNEMENT!$L$3,13,Feuil1!$O$24)</f>
        <v>0</v>
      </c>
      <c r="V140" s="23">
        <f>IF(Feuil1!$H$140&gt;=ACCOMPAGNEMENT!$M$3,13,Feuil1!$P$24)</f>
        <v>0</v>
      </c>
      <c r="W140" s="23">
        <f>IF(Feuil1!$H$140&gt;=ACCOMPAGNEMENT!$N$3,13,Feuil1!$Q$24)</f>
        <v>0</v>
      </c>
    </row>
    <row r="141" spans="1:23" x14ac:dyDescent="0.3">
      <c r="A141" s="23">
        <f>IF(Feuil1!$H$141&gt;=ACCOMPAGNEMENT!$H$3,11,Feuil1!$K$25)</f>
        <v>0</v>
      </c>
      <c r="B141" s="23">
        <f>IF(Feuil1!$H$141&gt;=ACCOMPAGNEMENT!$I$3,11,Feuil1!$L$25)</f>
        <v>0</v>
      </c>
      <c r="C141" s="23">
        <f>IF(Feuil1!$H$141&gt;=ACCOMPAGNEMENT!$J$3,11,Feuil1!$M$25)</f>
        <v>0</v>
      </c>
      <c r="D141" s="23">
        <f>IF(Feuil1!$H$141&gt;=ACCOMPAGNEMENT!$K$3,11,Feuil1!$N$25)</f>
        <v>0</v>
      </c>
      <c r="E141" s="23">
        <f>IF(Feuil1!$H$141&gt;=ACCOMPAGNEMENT!$L$3,11,Feuil1!$O$25)</f>
        <v>0</v>
      </c>
      <c r="F141" s="23">
        <f>IF(Feuil1!$H$141&gt;=ACCOMPAGNEMENT!$M$3,11,Feuil1!$P$25)</f>
        <v>0</v>
      </c>
      <c r="G141" s="23">
        <f>IF(Feuil1!$H$141&gt;=ACCOMPAGNEMENT!$N$3,11,Feuil1!$Q$25)</f>
        <v>0</v>
      </c>
      <c r="H141" s="56">
        <v>0</v>
      </c>
      <c r="I141" s="23">
        <f>IF(Feuil1!$H$141&gt;=ACCOMPAGNEMENT!$H$3,12,Feuil1!$K$25)</f>
        <v>0</v>
      </c>
      <c r="J141" s="23">
        <f>IF(Feuil1!$H$141&gt;=ACCOMPAGNEMENT!$I$3,12,Feuil1!$L$25)</f>
        <v>0</v>
      </c>
      <c r="K141" s="23">
        <f>IF(Feuil1!$H$141&gt;=ACCOMPAGNEMENT!$J$3,12,Feuil1!$M$25)</f>
        <v>0</v>
      </c>
      <c r="L141" s="23">
        <f>IF(Feuil1!$H$141&gt;=ACCOMPAGNEMENT!$K$3,12,Feuil1!$N$25)</f>
        <v>0</v>
      </c>
      <c r="M141" s="23">
        <f>IF(Feuil1!$H$141&gt;=ACCOMPAGNEMENT!$L$3,12,Feuil1!$O$25)</f>
        <v>0</v>
      </c>
      <c r="N141" s="23">
        <f>IF(Feuil1!$H$141&gt;=ACCOMPAGNEMENT!$M$3,12,Feuil1!$P$25)</f>
        <v>0</v>
      </c>
      <c r="O141" s="23">
        <f>IF(Feuil1!$H$141&gt;=ACCOMPAGNEMENT!$N$3,12,Feuil1!$Q$25)</f>
        <v>0</v>
      </c>
      <c r="Q141" s="23">
        <f>IF(Feuil1!$H$141&gt;=ACCOMPAGNEMENT!$H$3,13,Feuil1!$K$25)</f>
        <v>0</v>
      </c>
      <c r="R141" s="23">
        <f>IF(Feuil1!$H$141&gt;=ACCOMPAGNEMENT!$I$3,13,Feuil1!$L$25)</f>
        <v>0</v>
      </c>
      <c r="S141" s="23">
        <f>IF(Feuil1!$H$141&gt;=ACCOMPAGNEMENT!$J$3,13,Feuil1!$M$25)</f>
        <v>0</v>
      </c>
      <c r="T141" s="23">
        <f>IF(Feuil1!$H$141&gt;=ACCOMPAGNEMENT!$K$3,13,Feuil1!$N$25)</f>
        <v>0</v>
      </c>
      <c r="U141" s="23">
        <f>IF(Feuil1!$H$141&gt;=ACCOMPAGNEMENT!$L$3,13,Feuil1!$O$25)</f>
        <v>0</v>
      </c>
      <c r="V141" s="23">
        <f>IF(Feuil1!$H$141&gt;=ACCOMPAGNEMENT!$M$3,13,Feuil1!$P$25)</f>
        <v>0</v>
      </c>
      <c r="W141" s="23">
        <f>IF(Feuil1!$H$141&gt;=ACCOMPAGNEMENT!$N$3,13,Feuil1!$Q$25)</f>
        <v>0</v>
      </c>
    </row>
    <row r="142" spans="1:23" x14ac:dyDescent="0.3">
      <c r="A142" s="23">
        <f>IF(Feuil1!$H$142&gt;=ACCOMPAGNEMENT!$H$3,11,Feuil1!$K$26)</f>
        <v>0</v>
      </c>
      <c r="B142" s="23">
        <f>IF(Feuil1!$H$142&gt;=ACCOMPAGNEMENT!$I$3,11,Feuil1!$L$26)</f>
        <v>0</v>
      </c>
      <c r="C142" s="23">
        <f>IF(Feuil1!$H$142&gt;=ACCOMPAGNEMENT!$J$3,11,Feuil1!$M$26)</f>
        <v>0</v>
      </c>
      <c r="D142" s="23">
        <f>IF(Feuil1!$H$142&gt;=ACCOMPAGNEMENT!$K$3,11,Feuil1!$N$26)</f>
        <v>0</v>
      </c>
      <c r="E142" s="23">
        <f>IF(Feuil1!$H$142&gt;=ACCOMPAGNEMENT!$L$3,11,Feuil1!$O$26)</f>
        <v>0</v>
      </c>
      <c r="F142" s="23">
        <f>IF(Feuil1!$H$142&gt;=ACCOMPAGNEMENT!$M$3,11,Feuil1!$P$26)</f>
        <v>0</v>
      </c>
      <c r="G142" s="23">
        <f>IF(Feuil1!$H$142&gt;=ACCOMPAGNEMENT!$N$3,11,Feuil1!$Q$26)</f>
        <v>0</v>
      </c>
      <c r="H142" s="56">
        <v>0</v>
      </c>
      <c r="I142" s="23">
        <f>IF(Feuil1!$H$142&gt;=ACCOMPAGNEMENT!$H$3,12,Feuil1!$K$26)</f>
        <v>0</v>
      </c>
      <c r="J142" s="23">
        <f>IF(Feuil1!$H$142&gt;=ACCOMPAGNEMENT!$I$3,12,Feuil1!$L$26)</f>
        <v>0</v>
      </c>
      <c r="K142" s="23">
        <f>IF(Feuil1!$H$142&gt;=ACCOMPAGNEMENT!$J$3,12,Feuil1!$M$26)</f>
        <v>0</v>
      </c>
      <c r="L142" s="23">
        <f>IF(Feuil1!$H$142&gt;=ACCOMPAGNEMENT!$K$3,12,Feuil1!$N$26)</f>
        <v>0</v>
      </c>
      <c r="M142" s="23">
        <f>IF(Feuil1!$H$142&gt;=ACCOMPAGNEMENT!$L$3,12,Feuil1!$O$26)</f>
        <v>0</v>
      </c>
      <c r="N142" s="23">
        <f>IF(Feuil1!$H$142&gt;=ACCOMPAGNEMENT!$M$3,12,Feuil1!$P$26)</f>
        <v>0</v>
      </c>
      <c r="O142" s="23">
        <f>IF(Feuil1!$H$142&gt;=ACCOMPAGNEMENT!$N$3,12,Feuil1!$Q$26)</f>
        <v>0</v>
      </c>
      <c r="Q142" s="23">
        <f>IF(Feuil1!$H$142&gt;=ACCOMPAGNEMENT!$H$3,13,Feuil1!$K$26)</f>
        <v>0</v>
      </c>
      <c r="R142" s="23">
        <f>IF(Feuil1!$H$142&gt;=ACCOMPAGNEMENT!$I$3,13,Feuil1!$L$26)</f>
        <v>0</v>
      </c>
      <c r="S142" s="23">
        <f>IF(Feuil1!$H$142&gt;=ACCOMPAGNEMENT!$J$3,13,Feuil1!$M$26)</f>
        <v>0</v>
      </c>
      <c r="T142" s="23">
        <f>IF(Feuil1!$H$142&gt;=ACCOMPAGNEMENT!$K$3,13,Feuil1!$N$26)</f>
        <v>0</v>
      </c>
      <c r="U142" s="23">
        <f>IF(Feuil1!$H$142&gt;=ACCOMPAGNEMENT!$L$3,13,Feuil1!$O$26)</f>
        <v>0</v>
      </c>
      <c r="V142" s="23">
        <f>IF(Feuil1!$H$142&gt;=ACCOMPAGNEMENT!$M$3,13,Feuil1!$P$26)</f>
        <v>0</v>
      </c>
      <c r="W142" s="23">
        <f>IF(Feuil1!$H$142&gt;=ACCOMPAGNEMENT!$N$3,13,Feuil1!$Q$26)</f>
        <v>0</v>
      </c>
    </row>
    <row r="143" spans="1:23" x14ac:dyDescent="0.3">
      <c r="A143" s="23">
        <f>IF(Feuil1!$H$143&gt;=ACCOMPAGNEMENT!$H$3,11,Feuil1!$K$27)</f>
        <v>0</v>
      </c>
      <c r="B143" s="23">
        <f>IF(Feuil1!$H$143&gt;=ACCOMPAGNEMENT!$I$3,11,Feuil1!$L$27)</f>
        <v>0</v>
      </c>
      <c r="C143" s="23">
        <f>IF(Feuil1!$H$143&gt;=ACCOMPAGNEMENT!$J$3,11,Feuil1!$M$27)</f>
        <v>0</v>
      </c>
      <c r="D143" s="23">
        <f>IF(Feuil1!$H$143&gt;=ACCOMPAGNEMENT!$K$3,11,Feuil1!$N$27)</f>
        <v>0</v>
      </c>
      <c r="E143" s="23">
        <f>IF(Feuil1!$H$143&gt;=ACCOMPAGNEMENT!$L$3,11,Feuil1!$O$27)</f>
        <v>0</v>
      </c>
      <c r="F143" s="23">
        <f>IF(Feuil1!$H$143&gt;=ACCOMPAGNEMENT!$M$3,11,Feuil1!$P$27)</f>
        <v>0</v>
      </c>
      <c r="G143" s="23">
        <f>IF(Feuil1!$H$143&gt;=ACCOMPAGNEMENT!$N$3,11,Feuil1!$Q$27)</f>
        <v>0</v>
      </c>
      <c r="H143" s="56">
        <v>0</v>
      </c>
      <c r="I143" s="23">
        <f>IF(Feuil1!$H$143&gt;=ACCOMPAGNEMENT!$H$3,12,Feuil1!$K$27)</f>
        <v>0</v>
      </c>
      <c r="J143" s="23">
        <f>IF(Feuil1!$H$143&gt;=ACCOMPAGNEMENT!$I$3,12,Feuil1!$L$27)</f>
        <v>0</v>
      </c>
      <c r="K143" s="23">
        <f>IF(Feuil1!$H$143&gt;=ACCOMPAGNEMENT!$J$3,12,Feuil1!$M$27)</f>
        <v>0</v>
      </c>
      <c r="L143" s="23">
        <f>IF(Feuil1!$H$143&gt;=ACCOMPAGNEMENT!$K$3,12,Feuil1!$N$27)</f>
        <v>0</v>
      </c>
      <c r="M143" s="23">
        <f>IF(Feuil1!$H$143&gt;=ACCOMPAGNEMENT!$L$3,12,Feuil1!$O$27)</f>
        <v>0</v>
      </c>
      <c r="N143" s="23">
        <f>IF(Feuil1!$H$143&gt;=ACCOMPAGNEMENT!$M$3,12,Feuil1!$P$27)</f>
        <v>0</v>
      </c>
      <c r="O143" s="23">
        <f>IF(Feuil1!$H$143&gt;=ACCOMPAGNEMENT!$N$3,12,Feuil1!$Q$27)</f>
        <v>0</v>
      </c>
      <c r="Q143" s="23">
        <f>IF(Feuil1!$H$143&gt;=ACCOMPAGNEMENT!$H$3,13,Feuil1!$K$27)</f>
        <v>0</v>
      </c>
      <c r="R143" s="23">
        <f>IF(Feuil1!$H$143&gt;=ACCOMPAGNEMENT!$I$3,13,Feuil1!$L$27)</f>
        <v>0</v>
      </c>
      <c r="S143" s="23">
        <f>IF(Feuil1!$H$143&gt;=ACCOMPAGNEMENT!$J$3,13,Feuil1!$M$27)</f>
        <v>0</v>
      </c>
      <c r="T143" s="23">
        <f>IF(Feuil1!$H$143&gt;=ACCOMPAGNEMENT!$K$3,13,Feuil1!$N$27)</f>
        <v>0</v>
      </c>
      <c r="U143" s="23">
        <f>IF(Feuil1!$H$143&gt;=ACCOMPAGNEMENT!$L$3,13,Feuil1!$O$27)</f>
        <v>0</v>
      </c>
      <c r="V143" s="23">
        <f>IF(Feuil1!$H$143&gt;=ACCOMPAGNEMENT!$M$3,13,Feuil1!$P$27)</f>
        <v>0</v>
      </c>
      <c r="W143" s="23">
        <f>IF(Feuil1!$H$143&gt;=ACCOMPAGNEMENT!$N$3,13,Feuil1!$Q$27)</f>
        <v>0</v>
      </c>
    </row>
    <row r="144" spans="1:23" x14ac:dyDescent="0.3">
      <c r="A144" s="23">
        <f>IF(Feuil1!$H$144&gt;=ACCOMPAGNEMENT!$H$3,11,Feuil1!$K$28)</f>
        <v>0</v>
      </c>
      <c r="B144" s="23">
        <f>IF(Feuil1!$H$144&gt;=ACCOMPAGNEMENT!$I$3,11,Feuil1!$L$28)</f>
        <v>0</v>
      </c>
      <c r="C144" s="23">
        <f>IF(Feuil1!$H$144&gt;=ACCOMPAGNEMENT!$J$3,11,Feuil1!$M$28)</f>
        <v>0</v>
      </c>
      <c r="D144" s="23">
        <f>IF(Feuil1!$H$144&gt;=ACCOMPAGNEMENT!$K$3,11,Feuil1!$N$28)</f>
        <v>0</v>
      </c>
      <c r="E144" s="23">
        <f>IF(Feuil1!$H$144&gt;=ACCOMPAGNEMENT!$L$3,11,Feuil1!$O$28)</f>
        <v>0</v>
      </c>
      <c r="F144" s="23">
        <f>IF(Feuil1!$H$144&gt;=ACCOMPAGNEMENT!$M$3,11,Feuil1!$P$28)</f>
        <v>0</v>
      </c>
      <c r="G144" s="23">
        <f>IF(Feuil1!$H$144&gt;=ACCOMPAGNEMENT!$N$3,11,Feuil1!$Q$28)</f>
        <v>0</v>
      </c>
      <c r="H144" s="56">
        <v>0</v>
      </c>
      <c r="I144" s="23">
        <f>IF(Feuil1!$H$144&gt;=ACCOMPAGNEMENT!$H$3,12,Feuil1!$K$28)</f>
        <v>0</v>
      </c>
      <c r="J144" s="23">
        <f>IF(Feuil1!$H$144&gt;=ACCOMPAGNEMENT!$I$3,12,Feuil1!$L$28)</f>
        <v>0</v>
      </c>
      <c r="K144" s="23">
        <f>IF(Feuil1!$H$144&gt;=ACCOMPAGNEMENT!$J$3,12,Feuil1!$M$28)</f>
        <v>0</v>
      </c>
      <c r="L144" s="23">
        <f>IF(Feuil1!$H$144&gt;=ACCOMPAGNEMENT!$K$3,12,Feuil1!$N$28)</f>
        <v>0</v>
      </c>
      <c r="M144" s="23">
        <f>IF(Feuil1!$H$144&gt;=ACCOMPAGNEMENT!$L$3,12,Feuil1!$O$28)</f>
        <v>0</v>
      </c>
      <c r="N144" s="23">
        <f>IF(Feuil1!$H$144&gt;=ACCOMPAGNEMENT!$M$3,12,Feuil1!$P$28)</f>
        <v>0</v>
      </c>
      <c r="O144" s="23">
        <f>IF(Feuil1!$H$144&gt;=ACCOMPAGNEMENT!$N$3,12,Feuil1!$Q$28)</f>
        <v>0</v>
      </c>
      <c r="Q144" s="23">
        <f>IF(Feuil1!$H$144&gt;=ACCOMPAGNEMENT!$H$3,13,Feuil1!$K$28)</f>
        <v>0</v>
      </c>
      <c r="R144" s="23">
        <f>IF(Feuil1!$H$144&gt;=ACCOMPAGNEMENT!$I$3,13,Feuil1!$L$28)</f>
        <v>0</v>
      </c>
      <c r="S144" s="23">
        <f>IF(Feuil1!$H$144&gt;=ACCOMPAGNEMENT!$J$3,13,Feuil1!$M$28)</f>
        <v>0</v>
      </c>
      <c r="T144" s="23">
        <f>IF(Feuil1!$H$144&gt;=ACCOMPAGNEMENT!$K$3,13,Feuil1!$N$28)</f>
        <v>0</v>
      </c>
      <c r="U144" s="23">
        <f>IF(Feuil1!$H$144&gt;=ACCOMPAGNEMENT!$L$3,13,Feuil1!$O$28)</f>
        <v>0</v>
      </c>
      <c r="V144" s="23">
        <f>IF(Feuil1!$H$144&gt;=ACCOMPAGNEMENT!$M$3,13,Feuil1!$P$28)</f>
        <v>0</v>
      </c>
      <c r="W144" s="23">
        <f>IF(Feuil1!$H$144&gt;=ACCOMPAGNEMENT!$N$3,13,Feuil1!$Q$28)</f>
        <v>0</v>
      </c>
    </row>
    <row r="145" spans="1:23" x14ac:dyDescent="0.3">
      <c r="A145" s="23">
        <f>IF(Feuil1!$H$145&gt;=ACCOMPAGNEMENT!$H$3,11,Feuil1!$K$29)</f>
        <v>0</v>
      </c>
      <c r="B145" s="23">
        <f>IF(Feuil1!$H$145&gt;=ACCOMPAGNEMENT!$I$3,11,Feuil1!$L$29)</f>
        <v>0</v>
      </c>
      <c r="C145" s="23">
        <f>IF(Feuil1!$H$145&gt;=ACCOMPAGNEMENT!$J$3,11,Feuil1!$M$29)</f>
        <v>0</v>
      </c>
      <c r="D145" s="23">
        <f>IF(Feuil1!$H$145&gt;=ACCOMPAGNEMENT!$K$3,11,Feuil1!$N$29)</f>
        <v>0</v>
      </c>
      <c r="E145" s="23">
        <f>IF(Feuil1!$H$145&gt;=ACCOMPAGNEMENT!$L$3,11,Feuil1!$O$29)</f>
        <v>0</v>
      </c>
      <c r="F145" s="23">
        <f>IF(Feuil1!$H$145&gt;=ACCOMPAGNEMENT!$M$3,11,Feuil1!$P$29)</f>
        <v>0</v>
      </c>
      <c r="G145" s="23">
        <f>IF(Feuil1!$H$145&gt;=ACCOMPAGNEMENT!$N$3,11,Feuil1!$Q$29)</f>
        <v>0</v>
      </c>
      <c r="H145" s="56">
        <v>0</v>
      </c>
      <c r="I145" s="23">
        <f>IF(Feuil1!$H$145&gt;=ACCOMPAGNEMENT!$H$3,12,Feuil1!$K$29)</f>
        <v>0</v>
      </c>
      <c r="J145" s="23">
        <f>IF(Feuil1!$H$145&gt;=ACCOMPAGNEMENT!$I$3,12,Feuil1!$L$29)</f>
        <v>0</v>
      </c>
      <c r="K145" s="23">
        <f>IF(Feuil1!$H$145&gt;=ACCOMPAGNEMENT!$J$3,12,Feuil1!$M$29)</f>
        <v>0</v>
      </c>
      <c r="L145" s="23">
        <f>IF(Feuil1!$H$145&gt;=ACCOMPAGNEMENT!$K$3,12,Feuil1!$N$29)</f>
        <v>0</v>
      </c>
      <c r="M145" s="23">
        <f>IF(Feuil1!$H$145&gt;=ACCOMPAGNEMENT!$L$3,12,Feuil1!$O$29)</f>
        <v>0</v>
      </c>
      <c r="N145" s="23">
        <f>IF(Feuil1!$H$145&gt;=ACCOMPAGNEMENT!$M$3,12,Feuil1!$P$29)</f>
        <v>0</v>
      </c>
      <c r="O145" s="23">
        <f>IF(Feuil1!$H$145&gt;=ACCOMPAGNEMENT!$N$3,12,Feuil1!$Q$29)</f>
        <v>0</v>
      </c>
      <c r="Q145" s="23">
        <f>IF(Feuil1!$H$145&gt;=ACCOMPAGNEMENT!$H$3,13,Feuil1!$K$29)</f>
        <v>0</v>
      </c>
      <c r="R145" s="23">
        <f>IF(Feuil1!$H$145&gt;=ACCOMPAGNEMENT!$I$3,13,Feuil1!$L$29)</f>
        <v>0</v>
      </c>
      <c r="S145" s="23">
        <f>IF(Feuil1!$H$145&gt;=ACCOMPAGNEMENT!$J$3,13,Feuil1!$M$29)</f>
        <v>0</v>
      </c>
      <c r="T145" s="23">
        <f>IF(Feuil1!$H$145&gt;=ACCOMPAGNEMENT!$K$3,13,Feuil1!$N$29)</f>
        <v>0</v>
      </c>
      <c r="U145" s="23">
        <f>IF(Feuil1!$H$145&gt;=ACCOMPAGNEMENT!$L$3,13,Feuil1!$O$29)</f>
        <v>0</v>
      </c>
      <c r="V145" s="23">
        <f>IF(Feuil1!$H$145&gt;=ACCOMPAGNEMENT!$M$3,13,Feuil1!$P$29)</f>
        <v>0</v>
      </c>
      <c r="W145" s="23">
        <f>IF(Feuil1!$H$145&gt;=ACCOMPAGNEMENT!$N$3,13,Feuil1!$Q$29)</f>
        <v>0</v>
      </c>
    </row>
    <row r="146" spans="1:23" x14ac:dyDescent="0.3">
      <c r="A146" s="67">
        <v>14</v>
      </c>
      <c r="B146" s="67"/>
      <c r="C146" s="67"/>
      <c r="D146" s="67"/>
      <c r="E146" s="67"/>
      <c r="F146" s="67"/>
      <c r="G146" s="67"/>
      <c r="I146" s="67">
        <v>15</v>
      </c>
      <c r="J146" s="67"/>
      <c r="K146" s="67"/>
      <c r="L146" s="67"/>
      <c r="M146" s="67"/>
      <c r="N146" s="67"/>
      <c r="O146" s="67"/>
      <c r="Q146" s="67">
        <v>16</v>
      </c>
      <c r="R146" s="67"/>
      <c r="S146" s="67"/>
      <c r="T146" s="67"/>
      <c r="U146" s="67"/>
      <c r="V146" s="67"/>
      <c r="W146" s="67"/>
    </row>
    <row r="147" spans="1:23" x14ac:dyDescent="0.3">
      <c r="A147" s="23">
        <f>IF(Feuil1!$H$147&gt;=ACCOMPAGNEMENT!$H$3,14,Feuil1!$K$2)</f>
        <v>1</v>
      </c>
      <c r="B147" s="23">
        <f>IF(Feuil1!$H$147&gt;=ACCOMPAGNEMENT!$I$3,14,Feuil1!$L$2)</f>
        <v>0</v>
      </c>
      <c r="C147" s="23">
        <f>IF(Feuil1!$H$147&gt;=ACCOMPAGNEMENT!$J$3,14,Feuil1!$M$2)</f>
        <v>1</v>
      </c>
      <c r="D147" s="23">
        <f>IF(Feuil1!$H$147&gt;=ACCOMPAGNEMENT!$K$3,14,Feuil1!$N$2)</f>
        <v>0</v>
      </c>
      <c r="E147" s="23">
        <f>IF(Feuil1!$H$147&gt;=ACCOMPAGNEMENT!$L$3,14,Feuil1!$O$2)</f>
        <v>0</v>
      </c>
      <c r="F147" s="23">
        <f>IF(Feuil1!$H$147&gt;=ACCOMPAGNEMENT!$M$3,14,Feuil1!$P$2)</f>
        <v>0</v>
      </c>
      <c r="G147" s="23">
        <f>IF(Feuil1!$H$147&gt;=ACCOMPAGNEMENT!$N$3,14,Feuil1!$Q$2)</f>
        <v>0</v>
      </c>
      <c r="H147" s="56">
        <v>0</v>
      </c>
      <c r="I147" s="23">
        <f>IF(Feuil1!$H$147&gt;=ACCOMPAGNEMENT!$H$3,15,Feuil1!$K$2)</f>
        <v>1</v>
      </c>
      <c r="J147" s="23">
        <f>IF(Feuil1!$H$147&gt;=ACCOMPAGNEMENT!$I$3,15,Feuil1!$L$2)</f>
        <v>0</v>
      </c>
      <c r="K147" s="23">
        <f>IF(Feuil1!$H$147&gt;=ACCOMPAGNEMENT!$J$3,15,Feuil1!$M$2)</f>
        <v>1</v>
      </c>
      <c r="L147" s="23">
        <f>IF(Feuil1!$H$147&gt;=ACCOMPAGNEMENT!$K$3,15,Feuil1!$N$2)</f>
        <v>0</v>
      </c>
      <c r="M147" s="23">
        <f>IF(Feuil1!$H$147&gt;=ACCOMPAGNEMENT!$L$3,15,Feuil1!$O$2)</f>
        <v>0</v>
      </c>
      <c r="N147" s="23">
        <f>IF(Feuil1!$H$147&gt;=ACCOMPAGNEMENT!$M$3,15,Feuil1!$P$2)</f>
        <v>0</v>
      </c>
      <c r="O147" s="23">
        <f>IF(Feuil1!$H$147&gt;=ACCOMPAGNEMENT!$N$3,15,Feuil1!$Q$2)</f>
        <v>0</v>
      </c>
      <c r="Q147" s="23">
        <f>IF(Feuil1!$H$147&gt;=ACCOMPAGNEMENT!$H$3,16,Feuil1!$K$2)</f>
        <v>1</v>
      </c>
      <c r="R147" s="23">
        <f>IF(Feuil1!$H$147&gt;=ACCOMPAGNEMENT!$I$3,16,Feuil1!$L$2)</f>
        <v>0</v>
      </c>
      <c r="S147" s="23">
        <f>IF(Feuil1!$H$147&gt;=ACCOMPAGNEMENT!$J$3,16,Feuil1!$M$2)</f>
        <v>1</v>
      </c>
      <c r="T147" s="23">
        <f>IF(Feuil1!$H$147&gt;=ACCOMPAGNEMENT!$K$3,16,Feuil1!$N$2)</f>
        <v>0</v>
      </c>
      <c r="U147" s="23">
        <f>IF(Feuil1!$H$147&gt;=ACCOMPAGNEMENT!$L$3,16,Feuil1!$O$2)</f>
        <v>0</v>
      </c>
      <c r="V147" s="23">
        <f>IF(Feuil1!$H$147&gt;=ACCOMPAGNEMENT!$M$3,16,Feuil1!$P$2)</f>
        <v>0</v>
      </c>
      <c r="W147" s="23">
        <f>IF(Feuil1!$H$147&gt;=ACCOMPAGNEMENT!$N$3,16,Feuil1!$Q$2)</f>
        <v>0</v>
      </c>
    </row>
    <row r="148" spans="1:23" x14ac:dyDescent="0.3">
      <c r="A148" s="23">
        <f>IF(Feuil1!$H$148&gt;=ACCOMPAGNEMENT!$H$3,14,Feuil1!$K$3)</f>
        <v>6</v>
      </c>
      <c r="B148" s="23">
        <f>IF(Feuil1!$H$148&gt;=ACCOMPAGNEMENT!$I$3,14,Feuil1!$L$3)</f>
        <v>7</v>
      </c>
      <c r="C148" s="23">
        <f>IF(Feuil1!$H$148&gt;=ACCOMPAGNEMENT!$J$3,14,Feuil1!$M$3)</f>
        <v>7</v>
      </c>
      <c r="D148" s="23">
        <f>IF(Feuil1!$H$148&gt;=ACCOMPAGNEMENT!$K$3,14,Feuil1!$N$3)</f>
        <v>7</v>
      </c>
      <c r="E148" s="23">
        <f>IF(Feuil1!$H$148&gt;=ACCOMPAGNEMENT!$L$3,14,Feuil1!$O$3)</f>
        <v>6</v>
      </c>
      <c r="F148" s="23">
        <f>IF(Feuil1!$H$148&gt;=ACCOMPAGNEMENT!$M$3,14,Feuil1!$P$3)</f>
        <v>6</v>
      </c>
      <c r="G148" s="23">
        <f>IF(Feuil1!$H$148&gt;=ACCOMPAGNEMENT!$N$3,14,Feuil1!$Q$3)</f>
        <v>7</v>
      </c>
      <c r="H148" s="56">
        <v>0</v>
      </c>
      <c r="I148" s="23">
        <f>IF(Feuil1!$H$148&gt;=ACCOMPAGNEMENT!$H$3,15,Feuil1!$K$3)</f>
        <v>6</v>
      </c>
      <c r="J148" s="23">
        <f>IF(Feuil1!$H$148&gt;=ACCOMPAGNEMENT!$I$3,15,Feuil1!$L$3)</f>
        <v>7</v>
      </c>
      <c r="K148" s="23">
        <f>IF(Feuil1!$H$148&gt;=ACCOMPAGNEMENT!$J$3,15,Feuil1!$M$3)</f>
        <v>7</v>
      </c>
      <c r="L148" s="23">
        <f>IF(Feuil1!$H$148&gt;=ACCOMPAGNEMENT!$K$3,15,Feuil1!$N$3)</f>
        <v>7</v>
      </c>
      <c r="M148" s="23">
        <f>IF(Feuil1!$H$148&gt;=ACCOMPAGNEMENT!$L$3,15,Feuil1!$O$3)</f>
        <v>6</v>
      </c>
      <c r="N148" s="23">
        <f>IF(Feuil1!$H$148&gt;=ACCOMPAGNEMENT!$M$3,15,Feuil1!$P$3)</f>
        <v>6</v>
      </c>
      <c r="O148" s="23">
        <f>IF(Feuil1!$H$148&gt;=ACCOMPAGNEMENT!$N$3,15,Feuil1!$Q$3)</f>
        <v>7</v>
      </c>
      <c r="Q148" s="23">
        <f>IF(Feuil1!$H$148&gt;=ACCOMPAGNEMENT!$H$3,16,Feuil1!$K$3)</f>
        <v>6</v>
      </c>
      <c r="R148" s="23">
        <f>IF(Feuil1!$H$148&gt;=ACCOMPAGNEMENT!$I$3,16,Feuil1!$L$3)</f>
        <v>7</v>
      </c>
      <c r="S148" s="23">
        <f>IF(Feuil1!$H$148&gt;=ACCOMPAGNEMENT!$J$3,16,Feuil1!$M$3)</f>
        <v>7</v>
      </c>
      <c r="T148" s="23">
        <f>IF(Feuil1!$H$148&gt;=ACCOMPAGNEMENT!$K$3,16,Feuil1!$N$3)</f>
        <v>7</v>
      </c>
      <c r="U148" s="23">
        <f>IF(Feuil1!$H$148&gt;=ACCOMPAGNEMENT!$L$3,16,Feuil1!$O$3)</f>
        <v>6</v>
      </c>
      <c r="V148" s="23">
        <f>IF(Feuil1!$H$148&gt;=ACCOMPAGNEMENT!$M$3,16,Feuil1!$P$3)</f>
        <v>6</v>
      </c>
      <c r="W148" s="23">
        <f>IF(Feuil1!$H$148&gt;=ACCOMPAGNEMENT!$N$3,16,Feuil1!$Q$3)</f>
        <v>7</v>
      </c>
    </row>
    <row r="149" spans="1:23" x14ac:dyDescent="0.3">
      <c r="A149" s="23">
        <f>IF(Feuil1!$H$149&gt;=ACCOMPAGNEMENT!$H$3,14,Feuil1!$K$4)</f>
        <v>0</v>
      </c>
      <c r="B149" s="23">
        <f>IF(Feuil1!$H$149&gt;=ACCOMPAGNEMENT!$I$3,14,Feuil1!$L$4)</f>
        <v>1</v>
      </c>
      <c r="C149" s="23">
        <f>IF(Feuil1!$H$149&gt;=ACCOMPAGNEMENT!$J$3,14,Feuil1!$M$4)</f>
        <v>1</v>
      </c>
      <c r="D149" s="23">
        <f>IF(Feuil1!$H$149&gt;=ACCOMPAGNEMENT!$K$3,14,Feuil1!$N$4)</f>
        <v>0</v>
      </c>
      <c r="E149" s="23">
        <f>IF(Feuil1!$H$149&gt;=ACCOMPAGNEMENT!$L$3,14,Feuil1!$O$4)</f>
        <v>0</v>
      </c>
      <c r="F149" s="23">
        <f>IF(Feuil1!$H$149&gt;=ACCOMPAGNEMENT!$M$3,14,Feuil1!$P$4)</f>
        <v>1</v>
      </c>
      <c r="G149" s="23">
        <f>IF(Feuil1!$H$149&gt;=ACCOMPAGNEMENT!$N$3,14,Feuil1!$Q$4)</f>
        <v>1</v>
      </c>
      <c r="H149" s="56">
        <v>0</v>
      </c>
      <c r="I149" s="23">
        <f>IF(Feuil1!$H$149&gt;=ACCOMPAGNEMENT!$H$3,15,Feuil1!$K$4)</f>
        <v>0</v>
      </c>
      <c r="J149" s="23">
        <f>IF(Feuil1!$H$149&gt;=ACCOMPAGNEMENT!$I$3,15,Feuil1!$L$4)</f>
        <v>1</v>
      </c>
      <c r="K149" s="23">
        <f>IF(Feuil1!$H$149&gt;=ACCOMPAGNEMENT!$J$3,15,Feuil1!$M$4)</f>
        <v>1</v>
      </c>
      <c r="L149" s="23">
        <f>IF(Feuil1!$H$149&gt;=ACCOMPAGNEMENT!$K$3,15,Feuil1!$N$4)</f>
        <v>0</v>
      </c>
      <c r="M149" s="23">
        <f>IF(Feuil1!$H$149&gt;=ACCOMPAGNEMENT!$L$3,15,Feuil1!$O$4)</f>
        <v>0</v>
      </c>
      <c r="N149" s="23">
        <f>IF(Feuil1!$H$149&gt;=ACCOMPAGNEMENT!$M$3,15,Feuil1!$P$4)</f>
        <v>1</v>
      </c>
      <c r="O149" s="23">
        <f>IF(Feuil1!$H$149&gt;=ACCOMPAGNEMENT!$N$3,15,Feuil1!$Q$4)</f>
        <v>1</v>
      </c>
      <c r="Q149" s="23">
        <f>IF(Feuil1!$H$149&gt;=ACCOMPAGNEMENT!$H$3,16,Feuil1!$K$4)</f>
        <v>0</v>
      </c>
      <c r="R149" s="23">
        <f>IF(Feuil1!$H$149&gt;=ACCOMPAGNEMENT!$I$3,16,Feuil1!$L$4)</f>
        <v>1</v>
      </c>
      <c r="S149" s="23">
        <f>IF(Feuil1!$H$149&gt;=ACCOMPAGNEMENT!$J$3,16,Feuil1!$M$4)</f>
        <v>1</v>
      </c>
      <c r="T149" s="23">
        <f>IF(Feuil1!$H$149&gt;=ACCOMPAGNEMENT!$K$3,16,Feuil1!$N$4)</f>
        <v>0</v>
      </c>
      <c r="U149" s="23">
        <f>IF(Feuil1!$H$149&gt;=ACCOMPAGNEMENT!$L$3,16,Feuil1!$O$4)</f>
        <v>0</v>
      </c>
      <c r="V149" s="23">
        <f>IF(Feuil1!$H$149&gt;=ACCOMPAGNEMENT!$M$3,16,Feuil1!$P$4)</f>
        <v>1</v>
      </c>
      <c r="W149" s="23">
        <f>IF(Feuil1!$H$149&gt;=ACCOMPAGNEMENT!$N$3,16,Feuil1!$Q$4)</f>
        <v>1</v>
      </c>
    </row>
    <row r="150" spans="1:23" x14ac:dyDescent="0.3">
      <c r="A150" s="23">
        <f>IF(Feuil1!$H$150&gt;=ACCOMPAGNEMENT!$H$3,14,Feuil1!$K$5)</f>
        <v>0</v>
      </c>
      <c r="B150" s="23">
        <f>IF(Feuil1!$H$150&gt;=ACCOMPAGNEMENT!$I$3,14,Feuil1!$L$5)</f>
        <v>0</v>
      </c>
      <c r="C150" s="23">
        <f>IF(Feuil1!$H$150&gt;=ACCOMPAGNEMENT!$J$3,14,Feuil1!$M$5)</f>
        <v>0</v>
      </c>
      <c r="D150" s="23">
        <f>IF(Feuil1!$H$150&gt;=ACCOMPAGNEMENT!$K$3,14,Feuil1!$N$5)</f>
        <v>0</v>
      </c>
      <c r="E150" s="23">
        <f>IF(Feuil1!$H$150&gt;=ACCOMPAGNEMENT!$L$3,14,Feuil1!$O$5)</f>
        <v>0</v>
      </c>
      <c r="F150" s="23">
        <f>IF(Feuil1!$H$150&gt;=ACCOMPAGNEMENT!$M$3,14,Feuil1!$P$5)</f>
        <v>0</v>
      </c>
      <c r="G150" s="23">
        <f>IF(Feuil1!$H$150&gt;=ACCOMPAGNEMENT!$N$3,14,Feuil1!$Q$5)</f>
        <v>0</v>
      </c>
      <c r="H150" s="56">
        <v>0</v>
      </c>
      <c r="I150" s="23">
        <f>IF(Feuil1!$H$150&gt;=ACCOMPAGNEMENT!$H$3,15,Feuil1!$K$5)</f>
        <v>0</v>
      </c>
      <c r="J150" s="23">
        <f>IF(Feuil1!$H$150&gt;=ACCOMPAGNEMENT!$I$3,15,Feuil1!$L$5)</f>
        <v>0</v>
      </c>
      <c r="K150" s="23">
        <f>IF(Feuil1!$H$150&gt;=ACCOMPAGNEMENT!$J$3,15,Feuil1!$M$5)</f>
        <v>0</v>
      </c>
      <c r="L150" s="23">
        <f>IF(Feuil1!$H$150&gt;=ACCOMPAGNEMENT!$K$3,15,Feuil1!$N$5)</f>
        <v>0</v>
      </c>
      <c r="M150" s="23">
        <f>IF(Feuil1!$H$150&gt;=ACCOMPAGNEMENT!$L$3,15,Feuil1!$O$5)</f>
        <v>0</v>
      </c>
      <c r="N150" s="23">
        <f>IF(Feuil1!$H$150&gt;=ACCOMPAGNEMENT!$M$3,15,Feuil1!$P$5)</f>
        <v>0</v>
      </c>
      <c r="O150" s="23">
        <f>IF(Feuil1!$H$150&gt;=ACCOMPAGNEMENT!$N$3,15,Feuil1!$Q$5)</f>
        <v>0</v>
      </c>
      <c r="Q150" s="23">
        <f>IF(Feuil1!$H$150&gt;=ACCOMPAGNEMENT!$H$3,16,Feuil1!$K$5)</f>
        <v>0</v>
      </c>
      <c r="R150" s="23">
        <f>IF(Feuil1!$H$150&gt;=ACCOMPAGNEMENT!$I$3,16,Feuil1!$L$5)</f>
        <v>0</v>
      </c>
      <c r="S150" s="23">
        <f>IF(Feuil1!$H$150&gt;=ACCOMPAGNEMENT!$J$3,16,Feuil1!$M$5)</f>
        <v>0</v>
      </c>
      <c r="T150" s="23">
        <f>IF(Feuil1!$H$150&gt;=ACCOMPAGNEMENT!$K$3,16,Feuil1!$N$5)</f>
        <v>0</v>
      </c>
      <c r="U150" s="23">
        <f>IF(Feuil1!$H$150&gt;=ACCOMPAGNEMENT!$L$3,16,Feuil1!$O$5)</f>
        <v>0</v>
      </c>
      <c r="V150" s="23">
        <f>IF(Feuil1!$H$150&gt;=ACCOMPAGNEMENT!$M$3,16,Feuil1!$P$5)</f>
        <v>0</v>
      </c>
      <c r="W150" s="23">
        <f>IF(Feuil1!$H$150&gt;=ACCOMPAGNEMENT!$N$3,16,Feuil1!$Q$5)</f>
        <v>0</v>
      </c>
    </row>
    <row r="151" spans="1:23" x14ac:dyDescent="0.3">
      <c r="A151" s="23">
        <f>IF(Feuil1!$H$151&gt;=ACCOMPAGNEMENT!$H$3,14,Feuil1!$K$6)</f>
        <v>0</v>
      </c>
      <c r="B151" s="23">
        <f>IF(Feuil1!$H$151&gt;=ACCOMPAGNEMENT!$I$3,14,Feuil1!$L$6)</f>
        <v>0</v>
      </c>
      <c r="C151" s="23">
        <f>IF(Feuil1!$H$151&gt;=ACCOMPAGNEMENT!$J$3,14,Feuil1!$M$6)</f>
        <v>0</v>
      </c>
      <c r="D151" s="23">
        <f>IF(Feuil1!$H$151&gt;=ACCOMPAGNEMENT!$K$3,14,Feuil1!$N$6)</f>
        <v>0</v>
      </c>
      <c r="E151" s="23">
        <f>IF(Feuil1!$H$151&gt;=ACCOMPAGNEMENT!$L$3,14,Feuil1!$O$6)</f>
        <v>0</v>
      </c>
      <c r="F151" s="23">
        <f>IF(Feuil1!$H$151&gt;=ACCOMPAGNEMENT!$M$3,14,Feuil1!$P$6)</f>
        <v>0</v>
      </c>
      <c r="G151" s="23">
        <f>IF(Feuil1!$H$151&gt;=ACCOMPAGNEMENT!$N$3,14,Feuil1!$Q$6)</f>
        <v>0</v>
      </c>
      <c r="H151" s="56">
        <v>0</v>
      </c>
      <c r="I151" s="23">
        <f>IF(Feuil1!$H$151&gt;=ACCOMPAGNEMENT!$H$3,15,Feuil1!$K$6)</f>
        <v>0</v>
      </c>
      <c r="J151" s="23">
        <f>IF(Feuil1!$H$151&gt;=ACCOMPAGNEMENT!$I$3,15,Feuil1!$L$6)</f>
        <v>0</v>
      </c>
      <c r="K151" s="23">
        <f>IF(Feuil1!$H$151&gt;=ACCOMPAGNEMENT!$J$3,15,Feuil1!$M$6)</f>
        <v>0</v>
      </c>
      <c r="L151" s="23">
        <f>IF(Feuil1!$H$151&gt;=ACCOMPAGNEMENT!$K$3,15,Feuil1!$N$6)</f>
        <v>0</v>
      </c>
      <c r="M151" s="23">
        <f>IF(Feuil1!$H$151&gt;=ACCOMPAGNEMENT!$L$3,15,Feuil1!$O$6)</f>
        <v>0</v>
      </c>
      <c r="N151" s="23">
        <f>IF(Feuil1!$H$151&gt;=ACCOMPAGNEMENT!$M$3,15,Feuil1!$P$6)</f>
        <v>0</v>
      </c>
      <c r="O151" s="23">
        <f>IF(Feuil1!$H$151&gt;=ACCOMPAGNEMENT!$N$3,15,Feuil1!$Q$6)</f>
        <v>0</v>
      </c>
      <c r="Q151" s="23">
        <f>IF(Feuil1!$H$151&gt;=ACCOMPAGNEMENT!$H$3,16,Feuil1!$K$6)</f>
        <v>0</v>
      </c>
      <c r="R151" s="23">
        <f>IF(Feuil1!$H$151&gt;=ACCOMPAGNEMENT!$I$3,16,Feuil1!$L$6)</f>
        <v>0</v>
      </c>
      <c r="S151" s="23">
        <f>IF(Feuil1!$H$151&gt;=ACCOMPAGNEMENT!$J$3,16,Feuil1!$M$6)</f>
        <v>0</v>
      </c>
      <c r="T151" s="23">
        <f>IF(Feuil1!$H$151&gt;=ACCOMPAGNEMENT!$K$3,16,Feuil1!$N$6)</f>
        <v>0</v>
      </c>
      <c r="U151" s="23">
        <f>IF(Feuil1!$H$151&gt;=ACCOMPAGNEMENT!$L$3,16,Feuil1!$O$6)</f>
        <v>0</v>
      </c>
      <c r="V151" s="23">
        <f>IF(Feuil1!$H$151&gt;=ACCOMPAGNEMENT!$M$3,16,Feuil1!$P$6)</f>
        <v>0</v>
      </c>
      <c r="W151" s="23">
        <f>IF(Feuil1!$H$151&gt;=ACCOMPAGNEMENT!$N$3,16,Feuil1!$Q$6)</f>
        <v>0</v>
      </c>
    </row>
    <row r="152" spans="1:23" x14ac:dyDescent="0.3">
      <c r="A152" s="23">
        <f>IF(Feuil1!$H$152&gt;=ACCOMPAGNEMENT!$H$3,14,Feuil1!$K$7)</f>
        <v>0</v>
      </c>
      <c r="B152" s="23">
        <f>IF(Feuil1!$H$152&gt;=ACCOMPAGNEMENT!$I$3,14,Feuil1!$L$7)</f>
        <v>0</v>
      </c>
      <c r="C152" s="23">
        <f>IF(Feuil1!$H$152&gt;=ACCOMPAGNEMENT!$J$3,14,Feuil1!$M$7)</f>
        <v>0</v>
      </c>
      <c r="D152" s="23">
        <f>IF(Feuil1!$H$152&gt;=ACCOMPAGNEMENT!$K$3,14,Feuil1!$N$7)</f>
        <v>0</v>
      </c>
      <c r="E152" s="23">
        <f>IF(Feuil1!$H$152&gt;=ACCOMPAGNEMENT!$L$3,14,Feuil1!$O$7)</f>
        <v>0</v>
      </c>
      <c r="F152" s="23">
        <f>IF(Feuil1!$H$152&gt;=ACCOMPAGNEMENT!$M$3,14,Feuil1!$P$7)</f>
        <v>0</v>
      </c>
      <c r="G152" s="23">
        <f>IF(Feuil1!$H$152&gt;=ACCOMPAGNEMENT!$N$3,14,Feuil1!$Q$7)</f>
        <v>0</v>
      </c>
      <c r="H152" s="56">
        <v>0</v>
      </c>
      <c r="I152" s="23">
        <f>IF(Feuil1!$H$152&gt;=ACCOMPAGNEMENT!$H$3,15,Feuil1!$K$7)</f>
        <v>0</v>
      </c>
      <c r="J152" s="23">
        <f>IF(Feuil1!$H$152&gt;=ACCOMPAGNEMENT!$I$3,15,Feuil1!$L$7)</f>
        <v>0</v>
      </c>
      <c r="K152" s="23">
        <f>IF(Feuil1!$H$152&gt;=ACCOMPAGNEMENT!$J$3,15,Feuil1!$M$7)</f>
        <v>0</v>
      </c>
      <c r="L152" s="23">
        <f>IF(Feuil1!$H$152&gt;=ACCOMPAGNEMENT!$K$3,15,Feuil1!$N$7)</f>
        <v>0</v>
      </c>
      <c r="M152" s="23">
        <f>IF(Feuil1!$H$152&gt;=ACCOMPAGNEMENT!$L$3,15,Feuil1!$O$7)</f>
        <v>0</v>
      </c>
      <c r="N152" s="23">
        <f>IF(Feuil1!$H$152&gt;=ACCOMPAGNEMENT!$M$3,15,Feuil1!$P$7)</f>
        <v>0</v>
      </c>
      <c r="O152" s="23">
        <f>IF(Feuil1!$H$152&gt;=ACCOMPAGNEMENT!$N$3,15,Feuil1!$Q$7)</f>
        <v>0</v>
      </c>
      <c r="Q152" s="23">
        <f>IF(Feuil1!$H$152&gt;=ACCOMPAGNEMENT!$H$3,16,Feuil1!$K$7)</f>
        <v>0</v>
      </c>
      <c r="R152" s="23">
        <f>IF(Feuil1!$H$152&gt;=ACCOMPAGNEMENT!$I$3,16,Feuil1!$L$7)</f>
        <v>0</v>
      </c>
      <c r="S152" s="23">
        <f>IF(Feuil1!$H$152&gt;=ACCOMPAGNEMENT!$J$3,16,Feuil1!$M$7)</f>
        <v>0</v>
      </c>
      <c r="T152" s="23">
        <f>IF(Feuil1!$H$152&gt;=ACCOMPAGNEMENT!$K$3,16,Feuil1!$N$7)</f>
        <v>0</v>
      </c>
      <c r="U152" s="23">
        <f>IF(Feuil1!$H$152&gt;=ACCOMPAGNEMENT!$L$3,16,Feuil1!$O$7)</f>
        <v>0</v>
      </c>
      <c r="V152" s="23">
        <f>IF(Feuil1!$H$152&gt;=ACCOMPAGNEMENT!$M$3,16,Feuil1!$P$7)</f>
        <v>0</v>
      </c>
      <c r="W152" s="23">
        <f>IF(Feuil1!$H$152&gt;=ACCOMPAGNEMENT!$N$3,16,Feuil1!$Q$7)</f>
        <v>0</v>
      </c>
    </row>
    <row r="153" spans="1:23" x14ac:dyDescent="0.3">
      <c r="A153" s="23">
        <f>IF(Feuil1!$H$153&gt;=ACCOMPAGNEMENT!$H$3,14,Feuil1!$K$8)</f>
        <v>0</v>
      </c>
      <c r="B153" s="23">
        <f>IF(Feuil1!$H$153&gt;=ACCOMPAGNEMENT!$I$3,14,Feuil1!$L$8)</f>
        <v>0</v>
      </c>
      <c r="C153" s="23">
        <f>IF(Feuil1!$H$153&gt;=ACCOMPAGNEMENT!$J$3,14,Feuil1!$M$8)</f>
        <v>0</v>
      </c>
      <c r="D153" s="23">
        <f>IF(Feuil1!$H$153&gt;=ACCOMPAGNEMENT!$K$3,14,Feuil1!$N$8)</f>
        <v>0</v>
      </c>
      <c r="E153" s="23">
        <f>IF(Feuil1!$H$153&gt;=ACCOMPAGNEMENT!$L$3,14,Feuil1!$O$8)</f>
        <v>0</v>
      </c>
      <c r="F153" s="23">
        <f>IF(Feuil1!$H$153&gt;=ACCOMPAGNEMENT!$M$3,14,Feuil1!$P$8)</f>
        <v>0</v>
      </c>
      <c r="G153" s="23">
        <f>IF(Feuil1!$H$153&gt;=ACCOMPAGNEMENT!$N$3,14,Feuil1!$Q$8)</f>
        <v>0</v>
      </c>
      <c r="H153" s="56">
        <v>0</v>
      </c>
      <c r="I153" s="23">
        <f>IF(Feuil1!$H$153&gt;=ACCOMPAGNEMENT!$H$3,15,Feuil1!$K$8)</f>
        <v>0</v>
      </c>
      <c r="J153" s="23">
        <f>IF(Feuil1!$H$153&gt;=ACCOMPAGNEMENT!$I$3,15,Feuil1!$L$8)</f>
        <v>0</v>
      </c>
      <c r="K153" s="23">
        <f>IF(Feuil1!$H$153&gt;=ACCOMPAGNEMENT!$J$3,15,Feuil1!$M$8)</f>
        <v>0</v>
      </c>
      <c r="L153" s="23">
        <f>IF(Feuil1!$H$153&gt;=ACCOMPAGNEMENT!$K$3,15,Feuil1!$N$8)</f>
        <v>0</v>
      </c>
      <c r="M153" s="23">
        <f>IF(Feuil1!$H$153&gt;=ACCOMPAGNEMENT!$L$3,15,Feuil1!$O$8)</f>
        <v>0</v>
      </c>
      <c r="N153" s="23">
        <f>IF(Feuil1!$H$153&gt;=ACCOMPAGNEMENT!$M$3,15,Feuil1!$P$8)</f>
        <v>0</v>
      </c>
      <c r="O153" s="23">
        <f>IF(Feuil1!$H$153&gt;=ACCOMPAGNEMENT!$N$3,15,Feuil1!$Q$8)</f>
        <v>0</v>
      </c>
      <c r="Q153" s="23">
        <f>IF(Feuil1!$H$153&gt;=ACCOMPAGNEMENT!$H$3,16,Feuil1!$K$8)</f>
        <v>0</v>
      </c>
      <c r="R153" s="23">
        <f>IF(Feuil1!$H$153&gt;=ACCOMPAGNEMENT!$I$3,16,Feuil1!$L$8)</f>
        <v>0</v>
      </c>
      <c r="S153" s="23">
        <f>IF(Feuil1!$H$153&gt;=ACCOMPAGNEMENT!$J$3,16,Feuil1!$M$8)</f>
        <v>0</v>
      </c>
      <c r="T153" s="23">
        <f>IF(Feuil1!$H$153&gt;=ACCOMPAGNEMENT!$K$3,16,Feuil1!$N$8)</f>
        <v>0</v>
      </c>
      <c r="U153" s="23">
        <f>IF(Feuil1!$H$153&gt;=ACCOMPAGNEMENT!$L$3,16,Feuil1!$O$8)</f>
        <v>0</v>
      </c>
      <c r="V153" s="23">
        <f>IF(Feuil1!$H$153&gt;=ACCOMPAGNEMENT!$M$3,16,Feuil1!$P$8)</f>
        <v>0</v>
      </c>
      <c r="W153" s="23">
        <f>IF(Feuil1!$H$153&gt;=ACCOMPAGNEMENT!$N$3,16,Feuil1!$Q$8)</f>
        <v>0</v>
      </c>
    </row>
    <row r="154" spans="1:23" x14ac:dyDescent="0.3">
      <c r="A154" s="23">
        <f>IF(Feuil1!$H$154&gt;=ACCOMPAGNEMENT!$H$3,14,Feuil1!$K$9)</f>
        <v>0</v>
      </c>
      <c r="B154" s="23">
        <f>IF(Feuil1!$H$154&gt;=ACCOMPAGNEMENT!$I$3,14,Feuil1!$L$9)</f>
        <v>0</v>
      </c>
      <c r="C154" s="23">
        <f>IF(Feuil1!$H$154&gt;=ACCOMPAGNEMENT!$J$3,14,Feuil1!$M$9)</f>
        <v>0</v>
      </c>
      <c r="D154" s="23">
        <f>IF(Feuil1!$H$154&gt;=ACCOMPAGNEMENT!$K$3,14,Feuil1!$N$9)</f>
        <v>0</v>
      </c>
      <c r="E154" s="23">
        <f>IF(Feuil1!$H$154&gt;=ACCOMPAGNEMENT!$L$3,14,Feuil1!$O$9)</f>
        <v>0</v>
      </c>
      <c r="F154" s="23">
        <f>IF(Feuil1!$H$154&gt;=ACCOMPAGNEMENT!$M$3,14,Feuil1!$P$9)</f>
        <v>0</v>
      </c>
      <c r="G154" s="23">
        <f>IF(Feuil1!$H$154&gt;=ACCOMPAGNEMENT!$N$3,14,Feuil1!$Q$9)</f>
        <v>0</v>
      </c>
      <c r="H154" s="56">
        <v>0</v>
      </c>
      <c r="I154" s="23">
        <f>IF(Feuil1!$H$154&gt;=ACCOMPAGNEMENT!$H$3,15,Feuil1!$K$9)</f>
        <v>0</v>
      </c>
      <c r="J154" s="23">
        <f>IF(Feuil1!$H$154&gt;=ACCOMPAGNEMENT!$I$3,15,Feuil1!$L$9)</f>
        <v>0</v>
      </c>
      <c r="K154" s="23">
        <f>IF(Feuil1!$H$154&gt;=ACCOMPAGNEMENT!$J$3,15,Feuil1!$M$9)</f>
        <v>0</v>
      </c>
      <c r="L154" s="23">
        <f>IF(Feuil1!$H$154&gt;=ACCOMPAGNEMENT!$K$3,15,Feuil1!$N$9)</f>
        <v>0</v>
      </c>
      <c r="M154" s="23">
        <f>IF(Feuil1!$H$154&gt;=ACCOMPAGNEMENT!$L$3,15,Feuil1!$O$9)</f>
        <v>0</v>
      </c>
      <c r="N154" s="23">
        <f>IF(Feuil1!$H$154&gt;=ACCOMPAGNEMENT!$M$3,15,Feuil1!$P$9)</f>
        <v>0</v>
      </c>
      <c r="O154" s="23">
        <f>IF(Feuil1!$H$154&gt;=ACCOMPAGNEMENT!$N$3,15,Feuil1!$Q$9)</f>
        <v>0</v>
      </c>
      <c r="Q154" s="23">
        <f>IF(Feuil1!$H$154&gt;=ACCOMPAGNEMENT!$H$3,16,Feuil1!$K$9)</f>
        <v>0</v>
      </c>
      <c r="R154" s="23">
        <f>IF(Feuil1!$H$154&gt;=ACCOMPAGNEMENT!$I$3,16,Feuil1!$L$9)</f>
        <v>0</v>
      </c>
      <c r="S154" s="23">
        <f>IF(Feuil1!$H$154&gt;=ACCOMPAGNEMENT!$J$3,16,Feuil1!$M$9)</f>
        <v>0</v>
      </c>
      <c r="T154" s="23">
        <f>IF(Feuil1!$H$154&gt;=ACCOMPAGNEMENT!$K$3,16,Feuil1!$N$9)</f>
        <v>0</v>
      </c>
      <c r="U154" s="23">
        <f>IF(Feuil1!$H$154&gt;=ACCOMPAGNEMENT!$L$3,16,Feuil1!$O$9)</f>
        <v>0</v>
      </c>
      <c r="V154" s="23">
        <f>IF(Feuil1!$H$154&gt;=ACCOMPAGNEMENT!$M$3,16,Feuil1!$P$9)</f>
        <v>0</v>
      </c>
      <c r="W154" s="23">
        <f>IF(Feuil1!$H$154&gt;=ACCOMPAGNEMENT!$N$3,16,Feuil1!$Q$9)</f>
        <v>0</v>
      </c>
    </row>
    <row r="155" spans="1:23" x14ac:dyDescent="0.3">
      <c r="A155" s="23">
        <f>IF(Feuil1!$H$155&gt;=ACCOMPAGNEMENT!$H$3,14,Feuil1!$K$10)</f>
        <v>0</v>
      </c>
      <c r="B155" s="23">
        <f>IF(Feuil1!$H$155&gt;=ACCOMPAGNEMENT!$I$3,14,Feuil1!$L$10)</f>
        <v>0</v>
      </c>
      <c r="C155" s="23">
        <f>IF(Feuil1!$H$155&gt;=ACCOMPAGNEMENT!$J$3,14,Feuil1!$M$10)</f>
        <v>0</v>
      </c>
      <c r="D155" s="23">
        <f>IF(Feuil1!$H$155&gt;=ACCOMPAGNEMENT!$K$3,14,Feuil1!$N$10)</f>
        <v>0</v>
      </c>
      <c r="E155" s="23">
        <f>IF(Feuil1!$H$155&gt;=ACCOMPAGNEMENT!$L$3,14,Feuil1!$O$10)</f>
        <v>0</v>
      </c>
      <c r="F155" s="23">
        <f>IF(Feuil1!$H$155&gt;=ACCOMPAGNEMENT!$M$3,14,Feuil1!$P$10)</f>
        <v>0</v>
      </c>
      <c r="G155" s="23">
        <f>IF(Feuil1!$H$155&gt;=ACCOMPAGNEMENT!$N$3,14,Feuil1!$Q$10)</f>
        <v>0</v>
      </c>
      <c r="H155" s="56">
        <v>0</v>
      </c>
      <c r="I155" s="23">
        <f>IF(Feuil1!$H$155&gt;=ACCOMPAGNEMENT!$H$3,15,Feuil1!$K$10)</f>
        <v>0</v>
      </c>
      <c r="J155" s="23">
        <f>IF(Feuil1!$H$155&gt;=ACCOMPAGNEMENT!$I$3,15,Feuil1!$L$10)</f>
        <v>0</v>
      </c>
      <c r="K155" s="23">
        <f>IF(Feuil1!$H$155&gt;=ACCOMPAGNEMENT!$J$3,15,Feuil1!$M$10)</f>
        <v>0</v>
      </c>
      <c r="L155" s="23">
        <f>IF(Feuil1!$H$155&gt;=ACCOMPAGNEMENT!$K$3,15,Feuil1!$N$10)</f>
        <v>0</v>
      </c>
      <c r="M155" s="23">
        <f>IF(Feuil1!$H$155&gt;=ACCOMPAGNEMENT!$L$3,15,Feuil1!$O$10)</f>
        <v>0</v>
      </c>
      <c r="N155" s="23">
        <f>IF(Feuil1!$H$155&gt;=ACCOMPAGNEMENT!$M$3,15,Feuil1!$P$10)</f>
        <v>0</v>
      </c>
      <c r="O155" s="23">
        <f>IF(Feuil1!$H$155&gt;=ACCOMPAGNEMENT!$N$3,15,Feuil1!$Q$10)</f>
        <v>0</v>
      </c>
      <c r="Q155" s="23">
        <f>IF(Feuil1!$H$155&gt;=ACCOMPAGNEMENT!$H$3,16,Feuil1!$K$10)</f>
        <v>0</v>
      </c>
      <c r="R155" s="23">
        <f>IF(Feuil1!$H$155&gt;=ACCOMPAGNEMENT!$I$3,16,Feuil1!$L$10)</f>
        <v>0</v>
      </c>
      <c r="S155" s="23">
        <f>IF(Feuil1!$H$155&gt;=ACCOMPAGNEMENT!$J$3,16,Feuil1!$M$10)</f>
        <v>0</v>
      </c>
      <c r="T155" s="23">
        <f>IF(Feuil1!$H$155&gt;=ACCOMPAGNEMENT!$K$3,16,Feuil1!$N$10)</f>
        <v>0</v>
      </c>
      <c r="U155" s="23">
        <f>IF(Feuil1!$H$155&gt;=ACCOMPAGNEMENT!$L$3,16,Feuil1!$O$10)</f>
        <v>0</v>
      </c>
      <c r="V155" s="23">
        <f>IF(Feuil1!$H$155&gt;=ACCOMPAGNEMENT!$M$3,16,Feuil1!$P$10)</f>
        <v>0</v>
      </c>
      <c r="W155" s="23">
        <f>IF(Feuil1!$H$155&gt;=ACCOMPAGNEMENT!$N$3,16,Feuil1!$Q$10)</f>
        <v>0</v>
      </c>
    </row>
    <row r="156" spans="1:23" x14ac:dyDescent="0.3">
      <c r="A156" s="23">
        <f>IF(Feuil1!$H$156&gt;=ACCOMPAGNEMENT!$H$3,14,Feuil1!$K$11)</f>
        <v>0</v>
      </c>
      <c r="B156" s="23">
        <f>IF(Feuil1!$H$156&gt;=ACCOMPAGNEMENT!$I$3,14,Feuil1!$L$11)</f>
        <v>0</v>
      </c>
      <c r="C156" s="23">
        <f>IF(Feuil1!$H$156&gt;=ACCOMPAGNEMENT!$J$3,14,Feuil1!$M$11)</f>
        <v>0</v>
      </c>
      <c r="D156" s="23">
        <f>IF(Feuil1!$H$156&gt;=ACCOMPAGNEMENT!$K$3,14,Feuil1!$N$11)</f>
        <v>0</v>
      </c>
      <c r="E156" s="23">
        <f>IF(Feuil1!$H$156&gt;=ACCOMPAGNEMENT!$L$3,14,Feuil1!$O$11)</f>
        <v>0</v>
      </c>
      <c r="F156" s="23">
        <f>IF(Feuil1!$H$156&gt;=ACCOMPAGNEMENT!$M$3,14,Feuil1!$P$11)</f>
        <v>0</v>
      </c>
      <c r="G156" s="23">
        <f>IF(Feuil1!$H$156&gt;=ACCOMPAGNEMENT!$N$3,14,Feuil1!$Q$11)</f>
        <v>0</v>
      </c>
      <c r="H156" s="56">
        <v>0</v>
      </c>
      <c r="I156" s="23">
        <f>IF(Feuil1!$H$156&gt;=ACCOMPAGNEMENT!$H$3,15,Feuil1!$K$11)</f>
        <v>0</v>
      </c>
      <c r="J156" s="23">
        <f>IF(Feuil1!$H$156&gt;=ACCOMPAGNEMENT!$I$3,15,Feuil1!$L$11)</f>
        <v>0</v>
      </c>
      <c r="K156" s="23">
        <f>IF(Feuil1!$H$156&gt;=ACCOMPAGNEMENT!$J$3,15,Feuil1!$M$11)</f>
        <v>0</v>
      </c>
      <c r="L156" s="23">
        <f>IF(Feuil1!$H$156&gt;=ACCOMPAGNEMENT!$K$3,15,Feuil1!$N$11)</f>
        <v>0</v>
      </c>
      <c r="M156" s="23">
        <f>IF(Feuil1!$H$156&gt;=ACCOMPAGNEMENT!$L$3,15,Feuil1!$O$11)</f>
        <v>0</v>
      </c>
      <c r="N156" s="23">
        <f>IF(Feuil1!$H$156&gt;=ACCOMPAGNEMENT!$M$3,15,Feuil1!$P$11)</f>
        <v>0</v>
      </c>
      <c r="O156" s="23">
        <f>IF(Feuil1!$H$156&gt;=ACCOMPAGNEMENT!$N$3,15,Feuil1!$Q$11)</f>
        <v>0</v>
      </c>
      <c r="Q156" s="23">
        <f>IF(Feuil1!$H$156&gt;=ACCOMPAGNEMENT!$H$3,16,Feuil1!$K$11)</f>
        <v>0</v>
      </c>
      <c r="R156" s="23">
        <f>IF(Feuil1!$H$156&gt;=ACCOMPAGNEMENT!$I$3,16,Feuil1!$L$11)</f>
        <v>0</v>
      </c>
      <c r="S156" s="23">
        <f>IF(Feuil1!$H$156&gt;=ACCOMPAGNEMENT!$J$3,16,Feuil1!$M$11)</f>
        <v>0</v>
      </c>
      <c r="T156" s="23">
        <f>IF(Feuil1!$H$156&gt;=ACCOMPAGNEMENT!$K$3,16,Feuil1!$N$11)</f>
        <v>0</v>
      </c>
      <c r="U156" s="23">
        <f>IF(Feuil1!$H$156&gt;=ACCOMPAGNEMENT!$L$3,16,Feuil1!$O$11)</f>
        <v>0</v>
      </c>
      <c r="V156" s="23">
        <f>IF(Feuil1!$H$156&gt;=ACCOMPAGNEMENT!$M$3,16,Feuil1!$P$11)</f>
        <v>0</v>
      </c>
      <c r="W156" s="23">
        <f>IF(Feuil1!$H$156&gt;=ACCOMPAGNEMENT!$N$3,16,Feuil1!$Q$11)</f>
        <v>0</v>
      </c>
    </row>
    <row r="157" spans="1:23" x14ac:dyDescent="0.3">
      <c r="A157" s="23">
        <f>IF(Feuil1!$H$157&gt;=ACCOMPAGNEMENT!$H$3,14,Feuil1!$K$12)</f>
        <v>0</v>
      </c>
      <c r="B157" s="23">
        <f>IF(Feuil1!$H$157&gt;=ACCOMPAGNEMENT!$I$3,14,Feuil1!$L$12)</f>
        <v>0</v>
      </c>
      <c r="C157" s="23">
        <f>IF(Feuil1!$H$157&gt;=ACCOMPAGNEMENT!$J$3,14,Feuil1!$M$12)</f>
        <v>0</v>
      </c>
      <c r="D157" s="23">
        <f>IF(Feuil1!$H$157&gt;=ACCOMPAGNEMENT!$K$3,14,Feuil1!$N$12)</f>
        <v>0</v>
      </c>
      <c r="E157" s="23">
        <f>IF(Feuil1!$H$157&gt;=ACCOMPAGNEMENT!$L$3,14,Feuil1!$O$12)</f>
        <v>0</v>
      </c>
      <c r="F157" s="23">
        <f>IF(Feuil1!$H$157&gt;=ACCOMPAGNEMENT!$M$3,14,Feuil1!$P$12)</f>
        <v>0</v>
      </c>
      <c r="G157" s="23">
        <f>IF(Feuil1!$H$157&gt;=ACCOMPAGNEMENT!$N$3,14,Feuil1!$Q$12)</f>
        <v>0</v>
      </c>
      <c r="H157" s="56">
        <v>0</v>
      </c>
      <c r="I157" s="23">
        <f>IF(Feuil1!$H$157&gt;=ACCOMPAGNEMENT!$H$3,15,Feuil1!$K$12)</f>
        <v>0</v>
      </c>
      <c r="J157" s="23">
        <f>IF(Feuil1!$H$157&gt;=ACCOMPAGNEMENT!$I$3,15,Feuil1!$L$12)</f>
        <v>0</v>
      </c>
      <c r="K157" s="23">
        <f>IF(Feuil1!$H$157&gt;=ACCOMPAGNEMENT!$J$3,15,Feuil1!$M$12)</f>
        <v>0</v>
      </c>
      <c r="L157" s="23">
        <f>IF(Feuil1!$H$157&gt;=ACCOMPAGNEMENT!$K$3,15,Feuil1!$N$12)</f>
        <v>0</v>
      </c>
      <c r="M157" s="23">
        <f>IF(Feuil1!$H$157&gt;=ACCOMPAGNEMENT!$L$3,15,Feuil1!$O$12)</f>
        <v>0</v>
      </c>
      <c r="N157" s="23">
        <f>IF(Feuil1!$H$157&gt;=ACCOMPAGNEMENT!$M$3,15,Feuil1!$P$12)</f>
        <v>0</v>
      </c>
      <c r="O157" s="23">
        <f>IF(Feuil1!$H$157&gt;=ACCOMPAGNEMENT!$N$3,15,Feuil1!$Q$12)</f>
        <v>0</v>
      </c>
      <c r="Q157" s="23">
        <f>IF(Feuil1!$H$157&gt;=ACCOMPAGNEMENT!$H$3,16,Feuil1!$K$12)</f>
        <v>0</v>
      </c>
      <c r="R157" s="23">
        <f>IF(Feuil1!$H$157&gt;=ACCOMPAGNEMENT!$I$3,16,Feuil1!$L$12)</f>
        <v>0</v>
      </c>
      <c r="S157" s="23">
        <f>IF(Feuil1!$H$157&gt;=ACCOMPAGNEMENT!$J$3,16,Feuil1!$M$12)</f>
        <v>0</v>
      </c>
      <c r="T157" s="23">
        <f>IF(Feuil1!$H$157&gt;=ACCOMPAGNEMENT!$K$3,16,Feuil1!$N$12)</f>
        <v>0</v>
      </c>
      <c r="U157" s="23">
        <f>IF(Feuil1!$H$157&gt;=ACCOMPAGNEMENT!$L$3,16,Feuil1!$O$12)</f>
        <v>0</v>
      </c>
      <c r="V157" s="23">
        <f>IF(Feuil1!$H$157&gt;=ACCOMPAGNEMENT!$M$3,16,Feuil1!$P$12)</f>
        <v>0</v>
      </c>
      <c r="W157" s="23">
        <f>IF(Feuil1!$H$157&gt;=ACCOMPAGNEMENT!$N$3,16,Feuil1!$Q$12)</f>
        <v>0</v>
      </c>
    </row>
    <row r="158" spans="1:23" x14ac:dyDescent="0.3">
      <c r="A158" s="23">
        <f>IF(Feuil1!$H$158&gt;=ACCOMPAGNEMENT!$H$3,14,Feuil1!$K$13)</f>
        <v>0</v>
      </c>
      <c r="B158" s="23">
        <f>IF(Feuil1!$H$158&gt;=ACCOMPAGNEMENT!$I$3,14,Feuil1!$L$13)</f>
        <v>0</v>
      </c>
      <c r="C158" s="23">
        <f>IF(Feuil1!$H$158&gt;=ACCOMPAGNEMENT!$J$3,14,Feuil1!$M$13)</f>
        <v>0</v>
      </c>
      <c r="D158" s="23">
        <f>IF(Feuil1!$H$158&gt;=ACCOMPAGNEMENT!$K$3,14,Feuil1!$N$13)</f>
        <v>0</v>
      </c>
      <c r="E158" s="23">
        <f>IF(Feuil1!$H$158&gt;=ACCOMPAGNEMENT!$L$3,14,Feuil1!$O$13)</f>
        <v>0</v>
      </c>
      <c r="F158" s="23">
        <f>IF(Feuil1!$H$158&gt;=ACCOMPAGNEMENT!$M$3,14,Feuil1!$P$13)</f>
        <v>0</v>
      </c>
      <c r="G158" s="23">
        <f>IF(Feuil1!$H$158&gt;=ACCOMPAGNEMENT!$N$3,14,Feuil1!$Q$13)</f>
        <v>0</v>
      </c>
      <c r="H158" s="56">
        <v>0</v>
      </c>
      <c r="I158" s="23">
        <f>IF(Feuil1!$H$158&gt;=ACCOMPAGNEMENT!$H$3,15,Feuil1!$K$13)</f>
        <v>0</v>
      </c>
      <c r="J158" s="23">
        <f>IF(Feuil1!$H$158&gt;=ACCOMPAGNEMENT!$I$3,15,Feuil1!$L$13)</f>
        <v>0</v>
      </c>
      <c r="K158" s="23">
        <f>IF(Feuil1!$H$158&gt;=ACCOMPAGNEMENT!$J$3,15,Feuil1!$M$13)</f>
        <v>0</v>
      </c>
      <c r="L158" s="23">
        <f>IF(Feuil1!$H$158&gt;=ACCOMPAGNEMENT!$K$3,15,Feuil1!$N$13)</f>
        <v>0</v>
      </c>
      <c r="M158" s="23">
        <f>IF(Feuil1!$H$158&gt;=ACCOMPAGNEMENT!$L$3,15,Feuil1!$O$13)</f>
        <v>0</v>
      </c>
      <c r="N158" s="23">
        <f>IF(Feuil1!$H$158&gt;=ACCOMPAGNEMENT!$M$3,15,Feuil1!$P$13)</f>
        <v>0</v>
      </c>
      <c r="O158" s="23">
        <f>IF(Feuil1!$H$158&gt;=ACCOMPAGNEMENT!$N$3,15,Feuil1!$Q$13)</f>
        <v>0</v>
      </c>
      <c r="Q158" s="23">
        <f>IF(Feuil1!$H$158&gt;=ACCOMPAGNEMENT!$H$3,16,Feuil1!$K$13)</f>
        <v>0</v>
      </c>
      <c r="R158" s="23">
        <f>IF(Feuil1!$H$158&gt;=ACCOMPAGNEMENT!$I$3,16,Feuil1!$L$13)</f>
        <v>0</v>
      </c>
      <c r="S158" s="23">
        <f>IF(Feuil1!$H$158&gt;=ACCOMPAGNEMENT!$J$3,16,Feuil1!$M$13)</f>
        <v>0</v>
      </c>
      <c r="T158" s="23">
        <f>IF(Feuil1!$H$158&gt;=ACCOMPAGNEMENT!$K$3,16,Feuil1!$N$13)</f>
        <v>0</v>
      </c>
      <c r="U158" s="23">
        <f>IF(Feuil1!$H$158&gt;=ACCOMPAGNEMENT!$L$3,16,Feuil1!$O$13)</f>
        <v>0</v>
      </c>
      <c r="V158" s="23">
        <f>IF(Feuil1!$H$158&gt;=ACCOMPAGNEMENT!$M$3,16,Feuil1!$P$13)</f>
        <v>0</v>
      </c>
      <c r="W158" s="23">
        <f>IF(Feuil1!$H$158&gt;=ACCOMPAGNEMENT!$N$3,16,Feuil1!$Q$13)</f>
        <v>0</v>
      </c>
    </row>
    <row r="159" spans="1:23" x14ac:dyDescent="0.3">
      <c r="A159" s="23">
        <f>IF(Feuil1!$H$159&gt;=ACCOMPAGNEMENT!$H$3,14,Feuil1!$K$14)</f>
        <v>0</v>
      </c>
      <c r="B159" s="23">
        <f>IF(Feuil1!$H$159&gt;=ACCOMPAGNEMENT!$I$3,14,Feuil1!$L$14)</f>
        <v>0</v>
      </c>
      <c r="C159" s="23">
        <f>IF(Feuil1!$H$159&gt;=ACCOMPAGNEMENT!$J$3,14,Feuil1!$M$14)</f>
        <v>0</v>
      </c>
      <c r="D159" s="23">
        <f>IF(Feuil1!$H$159&gt;=ACCOMPAGNEMENT!$K$3,14,Feuil1!$N$14)</f>
        <v>0</v>
      </c>
      <c r="E159" s="23">
        <f>IF(Feuil1!$H$159&gt;=ACCOMPAGNEMENT!$L$3,14,Feuil1!$O$14)</f>
        <v>0</v>
      </c>
      <c r="F159" s="23">
        <f>IF(Feuil1!$H$159&gt;=ACCOMPAGNEMENT!$M$3,14,Feuil1!$P$14)</f>
        <v>0</v>
      </c>
      <c r="G159" s="23">
        <f>IF(Feuil1!$H$159&gt;=ACCOMPAGNEMENT!$N$3,14,Feuil1!$Q$14)</f>
        <v>0</v>
      </c>
      <c r="H159" s="56">
        <v>0</v>
      </c>
      <c r="I159" s="23">
        <f>IF(Feuil1!$H$159&gt;=ACCOMPAGNEMENT!$H$3,15,Feuil1!$K$14)</f>
        <v>0</v>
      </c>
      <c r="J159" s="23">
        <f>IF(Feuil1!$H$159&gt;=ACCOMPAGNEMENT!$I$3,15,Feuil1!$L$14)</f>
        <v>0</v>
      </c>
      <c r="K159" s="23">
        <f>IF(Feuil1!$H$159&gt;=ACCOMPAGNEMENT!$J$3,15,Feuil1!$M$14)</f>
        <v>0</v>
      </c>
      <c r="L159" s="23">
        <f>IF(Feuil1!$H$159&gt;=ACCOMPAGNEMENT!$K$3,15,Feuil1!$N$14)</f>
        <v>0</v>
      </c>
      <c r="M159" s="23">
        <f>IF(Feuil1!$H$159&gt;=ACCOMPAGNEMENT!$L$3,15,Feuil1!$O$14)</f>
        <v>0</v>
      </c>
      <c r="N159" s="23">
        <f>IF(Feuil1!$H$159&gt;=ACCOMPAGNEMENT!$M$3,15,Feuil1!$P$14)</f>
        <v>0</v>
      </c>
      <c r="O159" s="23">
        <f>IF(Feuil1!$H$159&gt;=ACCOMPAGNEMENT!$N$3,15,Feuil1!$Q$14)</f>
        <v>0</v>
      </c>
      <c r="Q159" s="23">
        <f>IF(Feuil1!$H$159&gt;=ACCOMPAGNEMENT!$H$3,16,Feuil1!$K$14)</f>
        <v>0</v>
      </c>
      <c r="R159" s="23">
        <f>IF(Feuil1!$H$159&gt;=ACCOMPAGNEMENT!$I$3,16,Feuil1!$L$14)</f>
        <v>0</v>
      </c>
      <c r="S159" s="23">
        <f>IF(Feuil1!$H$159&gt;=ACCOMPAGNEMENT!$J$3,16,Feuil1!$M$14)</f>
        <v>0</v>
      </c>
      <c r="T159" s="23">
        <f>IF(Feuil1!$H$159&gt;=ACCOMPAGNEMENT!$K$3,16,Feuil1!$N$14)</f>
        <v>0</v>
      </c>
      <c r="U159" s="23">
        <f>IF(Feuil1!$H$159&gt;=ACCOMPAGNEMENT!$L$3,16,Feuil1!$O$14)</f>
        <v>0</v>
      </c>
      <c r="V159" s="23">
        <f>IF(Feuil1!$H$159&gt;=ACCOMPAGNEMENT!$M$3,16,Feuil1!$P$14)</f>
        <v>0</v>
      </c>
      <c r="W159" s="23">
        <f>IF(Feuil1!$H$159&gt;=ACCOMPAGNEMENT!$N$3,16,Feuil1!$Q$14)</f>
        <v>0</v>
      </c>
    </row>
    <row r="160" spans="1:23" x14ac:dyDescent="0.3">
      <c r="A160" s="23">
        <f>IF(Feuil1!$H$160&gt;=ACCOMPAGNEMENT!$H$3,14,Feuil1!$K$15)</f>
        <v>0</v>
      </c>
      <c r="B160" s="23">
        <f>IF(Feuil1!$H$160&gt;=ACCOMPAGNEMENT!$I$3,14,Feuil1!$L$15)</f>
        <v>0</v>
      </c>
      <c r="C160" s="23">
        <f>IF(Feuil1!$H$160&gt;=ACCOMPAGNEMENT!$J$3,14,Feuil1!$M$15)</f>
        <v>0</v>
      </c>
      <c r="D160" s="23">
        <f>IF(Feuil1!$H$160&gt;=ACCOMPAGNEMENT!$K$3,14,Feuil1!$N$15)</f>
        <v>0</v>
      </c>
      <c r="E160" s="23">
        <f>IF(Feuil1!$H$160&gt;=ACCOMPAGNEMENT!$L$3,14,Feuil1!$O$15)</f>
        <v>0</v>
      </c>
      <c r="F160" s="23">
        <f>IF(Feuil1!$H$160&gt;=ACCOMPAGNEMENT!$M$3,14,Feuil1!$P$15)</f>
        <v>0</v>
      </c>
      <c r="G160" s="23">
        <f>IF(Feuil1!$H$160&gt;=ACCOMPAGNEMENT!$N$3,14,Feuil1!$Q$15)</f>
        <v>0</v>
      </c>
      <c r="H160" s="56">
        <v>0</v>
      </c>
      <c r="I160" s="23">
        <f>IF(Feuil1!$H$160&gt;=ACCOMPAGNEMENT!$H$3,15,Feuil1!$K$15)</f>
        <v>0</v>
      </c>
      <c r="J160" s="23">
        <f>IF(Feuil1!$H$160&gt;=ACCOMPAGNEMENT!$I$3,15,Feuil1!$L$15)</f>
        <v>0</v>
      </c>
      <c r="K160" s="23">
        <f>IF(Feuil1!$H$160&gt;=ACCOMPAGNEMENT!$J$3,15,Feuil1!$M$15)</f>
        <v>0</v>
      </c>
      <c r="L160" s="23">
        <f>IF(Feuil1!$H$160&gt;=ACCOMPAGNEMENT!$K$3,15,Feuil1!$N$15)</f>
        <v>0</v>
      </c>
      <c r="M160" s="23">
        <f>IF(Feuil1!$H$160&gt;=ACCOMPAGNEMENT!$L$3,15,Feuil1!$O$15)</f>
        <v>0</v>
      </c>
      <c r="N160" s="23">
        <f>IF(Feuil1!$H$160&gt;=ACCOMPAGNEMENT!$M$3,15,Feuil1!$P$15)</f>
        <v>0</v>
      </c>
      <c r="O160" s="23">
        <f>IF(Feuil1!$H$160&gt;=ACCOMPAGNEMENT!$N$3,15,Feuil1!$Q$15)</f>
        <v>0</v>
      </c>
      <c r="Q160" s="23">
        <f>IF(Feuil1!$H$160&gt;=ACCOMPAGNEMENT!$H$3,16,Feuil1!$K$15)</f>
        <v>0</v>
      </c>
      <c r="R160" s="23">
        <f>IF(Feuil1!$H$160&gt;=ACCOMPAGNEMENT!$I$3,16,Feuil1!$L$15)</f>
        <v>0</v>
      </c>
      <c r="S160" s="23">
        <f>IF(Feuil1!$H$160&gt;=ACCOMPAGNEMENT!$J$3,16,Feuil1!$M$15)</f>
        <v>0</v>
      </c>
      <c r="T160" s="23">
        <f>IF(Feuil1!$H$160&gt;=ACCOMPAGNEMENT!$K$3,16,Feuil1!$N$15)</f>
        <v>0</v>
      </c>
      <c r="U160" s="23">
        <f>IF(Feuil1!$H$160&gt;=ACCOMPAGNEMENT!$L$3,16,Feuil1!$O$15)</f>
        <v>0</v>
      </c>
      <c r="V160" s="23">
        <f>IF(Feuil1!$H$160&gt;=ACCOMPAGNEMENT!$M$3,16,Feuil1!$P$15)</f>
        <v>0</v>
      </c>
      <c r="W160" s="23">
        <f>IF(Feuil1!$H$160&gt;=ACCOMPAGNEMENT!$N$3,16,Feuil1!$Q$15)</f>
        <v>0</v>
      </c>
    </row>
    <row r="161" spans="1:23" x14ac:dyDescent="0.3">
      <c r="A161" s="23">
        <f>IF(Feuil1!$H$161&gt;=ACCOMPAGNEMENT!$H$3,14,Feuil1!$K$16)</f>
        <v>0</v>
      </c>
      <c r="B161" s="23">
        <f>IF(Feuil1!$H$161&gt;=ACCOMPAGNEMENT!$I$3,14,Feuil1!$L$16)</f>
        <v>0</v>
      </c>
      <c r="C161" s="23">
        <f>IF(Feuil1!$H$161&gt;=ACCOMPAGNEMENT!$J$3,14,Feuil1!$M$16)</f>
        <v>0</v>
      </c>
      <c r="D161" s="23">
        <f>IF(Feuil1!$H$161&gt;=ACCOMPAGNEMENT!$K$3,14,Feuil1!$N$16)</f>
        <v>0</v>
      </c>
      <c r="E161" s="23">
        <f>IF(Feuil1!$H$161&gt;=ACCOMPAGNEMENT!$L$3,14,Feuil1!$O$16)</f>
        <v>0</v>
      </c>
      <c r="F161" s="23">
        <f>IF(Feuil1!$H$161&gt;=ACCOMPAGNEMENT!$M$3,14,Feuil1!$P$16)</f>
        <v>0</v>
      </c>
      <c r="G161" s="23">
        <f>IF(Feuil1!$H$161&gt;=ACCOMPAGNEMENT!$N$3,14,Feuil1!$Q$16)</f>
        <v>0</v>
      </c>
      <c r="H161" s="56">
        <v>0</v>
      </c>
      <c r="I161" s="23">
        <f>IF(Feuil1!$H$161&gt;=ACCOMPAGNEMENT!$H$3,15,Feuil1!$K$16)</f>
        <v>0</v>
      </c>
      <c r="J161" s="23">
        <f>IF(Feuil1!$H$161&gt;=ACCOMPAGNEMENT!$I$3,15,Feuil1!$L$16)</f>
        <v>0</v>
      </c>
      <c r="K161" s="23">
        <f>IF(Feuil1!$H$161&gt;=ACCOMPAGNEMENT!$J$3,15,Feuil1!$M$16)</f>
        <v>0</v>
      </c>
      <c r="L161" s="23">
        <f>IF(Feuil1!$H$161&gt;=ACCOMPAGNEMENT!$K$3,15,Feuil1!$N$16)</f>
        <v>0</v>
      </c>
      <c r="M161" s="23">
        <f>IF(Feuil1!$H$161&gt;=ACCOMPAGNEMENT!$L$3,15,Feuil1!$O$16)</f>
        <v>0</v>
      </c>
      <c r="N161" s="23">
        <f>IF(Feuil1!$H$161&gt;=ACCOMPAGNEMENT!$M$3,15,Feuil1!$P$16)</f>
        <v>0</v>
      </c>
      <c r="O161" s="23">
        <f>IF(Feuil1!$H$161&gt;=ACCOMPAGNEMENT!$N$3,15,Feuil1!$Q$16)</f>
        <v>0</v>
      </c>
      <c r="Q161" s="23">
        <f>IF(Feuil1!$H$161&gt;=ACCOMPAGNEMENT!$H$3,16,Feuil1!$K$16)</f>
        <v>0</v>
      </c>
      <c r="R161" s="23">
        <f>IF(Feuil1!$H$161&gt;=ACCOMPAGNEMENT!$I$3,16,Feuil1!$L$16)</f>
        <v>0</v>
      </c>
      <c r="S161" s="23">
        <f>IF(Feuil1!$H$161&gt;=ACCOMPAGNEMENT!$J$3,16,Feuil1!$M$16)</f>
        <v>0</v>
      </c>
      <c r="T161" s="23">
        <f>IF(Feuil1!$H$161&gt;=ACCOMPAGNEMENT!$K$3,16,Feuil1!$N$16)</f>
        <v>0</v>
      </c>
      <c r="U161" s="23">
        <f>IF(Feuil1!$H$161&gt;=ACCOMPAGNEMENT!$L$3,16,Feuil1!$O$16)</f>
        <v>0</v>
      </c>
      <c r="V161" s="23">
        <f>IF(Feuil1!$H$161&gt;=ACCOMPAGNEMENT!$M$3,16,Feuil1!$P$16)</f>
        <v>0</v>
      </c>
      <c r="W161" s="23">
        <f>IF(Feuil1!$H$161&gt;=ACCOMPAGNEMENT!$N$3,16,Feuil1!$Q$16)</f>
        <v>0</v>
      </c>
    </row>
    <row r="162" spans="1:23" x14ac:dyDescent="0.3">
      <c r="A162" s="23">
        <f>IF(Feuil1!$H$162&gt;=ACCOMPAGNEMENT!$H$3,14,Feuil1!$K$17)</f>
        <v>0</v>
      </c>
      <c r="B162" s="23">
        <f>IF(Feuil1!$H$162&gt;=ACCOMPAGNEMENT!$I$3,14,Feuil1!$L$17)</f>
        <v>0</v>
      </c>
      <c r="C162" s="23">
        <f>IF(Feuil1!$H$162&gt;=ACCOMPAGNEMENT!$J$3,14,Feuil1!$M$17)</f>
        <v>0</v>
      </c>
      <c r="D162" s="23">
        <f>IF(Feuil1!$H$162&gt;=ACCOMPAGNEMENT!$K$3,14,Feuil1!$N$17)</f>
        <v>0</v>
      </c>
      <c r="E162" s="23">
        <f>IF(Feuil1!$H$162&gt;=ACCOMPAGNEMENT!$L$3,14,Feuil1!$O$17)</f>
        <v>0</v>
      </c>
      <c r="F162" s="23">
        <f>IF(Feuil1!$H$162&gt;=ACCOMPAGNEMENT!$M$3,14,Feuil1!$P$17)</f>
        <v>0</v>
      </c>
      <c r="G162" s="23">
        <f>IF(Feuil1!$H$162&gt;=ACCOMPAGNEMENT!$N$3,14,Feuil1!$Q$17)</f>
        <v>0</v>
      </c>
      <c r="H162" s="56">
        <v>0</v>
      </c>
      <c r="I162" s="23">
        <f>IF(Feuil1!$H$162&gt;=ACCOMPAGNEMENT!$H$3,15,Feuil1!$K$17)</f>
        <v>0</v>
      </c>
      <c r="J162" s="23">
        <f>IF(Feuil1!$H$162&gt;=ACCOMPAGNEMENT!$I$3,15,Feuil1!$L$17)</f>
        <v>0</v>
      </c>
      <c r="K162" s="23">
        <f>IF(Feuil1!$H$162&gt;=ACCOMPAGNEMENT!$J$3,15,Feuil1!$M$17)</f>
        <v>0</v>
      </c>
      <c r="L162" s="23">
        <f>IF(Feuil1!$H$162&gt;=ACCOMPAGNEMENT!$K$3,15,Feuil1!$N$17)</f>
        <v>0</v>
      </c>
      <c r="M162" s="23">
        <f>IF(Feuil1!$H$162&gt;=ACCOMPAGNEMENT!$L$3,15,Feuil1!$O$17)</f>
        <v>0</v>
      </c>
      <c r="N162" s="23">
        <f>IF(Feuil1!$H$162&gt;=ACCOMPAGNEMENT!$M$3,15,Feuil1!$P$17)</f>
        <v>0</v>
      </c>
      <c r="O162" s="23">
        <f>IF(Feuil1!$H$162&gt;=ACCOMPAGNEMENT!$N$3,15,Feuil1!$Q$17)</f>
        <v>0</v>
      </c>
      <c r="Q162" s="23">
        <f>IF(Feuil1!$H$162&gt;=ACCOMPAGNEMENT!$H$3,16,Feuil1!$K$17)</f>
        <v>0</v>
      </c>
      <c r="R162" s="23">
        <f>IF(Feuil1!$H$162&gt;=ACCOMPAGNEMENT!$I$3,16,Feuil1!$L$17)</f>
        <v>0</v>
      </c>
      <c r="S162" s="23">
        <f>IF(Feuil1!$H$162&gt;=ACCOMPAGNEMENT!$J$3,16,Feuil1!$M$17)</f>
        <v>0</v>
      </c>
      <c r="T162" s="23">
        <f>IF(Feuil1!$H$162&gt;=ACCOMPAGNEMENT!$K$3,16,Feuil1!$N$17)</f>
        <v>0</v>
      </c>
      <c r="U162" s="23">
        <f>IF(Feuil1!$H$162&gt;=ACCOMPAGNEMENT!$L$3,16,Feuil1!$O$17)</f>
        <v>0</v>
      </c>
      <c r="V162" s="23">
        <f>IF(Feuil1!$H$162&gt;=ACCOMPAGNEMENT!$M$3,16,Feuil1!$P$17)</f>
        <v>0</v>
      </c>
      <c r="W162" s="23">
        <f>IF(Feuil1!$H$162&gt;=ACCOMPAGNEMENT!$N$3,16,Feuil1!$Q$17)</f>
        <v>0</v>
      </c>
    </row>
    <row r="163" spans="1:23" x14ac:dyDescent="0.3">
      <c r="A163" s="23">
        <f>IF(Feuil1!$H$163&gt;=ACCOMPAGNEMENT!$H$3,14,Feuil1!$K$18)</f>
        <v>0</v>
      </c>
      <c r="B163" s="23">
        <f>IF(Feuil1!$H$163&gt;=ACCOMPAGNEMENT!$I$3,14,Feuil1!$L$18)</f>
        <v>0</v>
      </c>
      <c r="C163" s="23">
        <f>IF(Feuil1!$H$163&gt;=ACCOMPAGNEMENT!$J$3,14,Feuil1!$M$18)</f>
        <v>0</v>
      </c>
      <c r="D163" s="23">
        <f>IF(Feuil1!$H$163&gt;=ACCOMPAGNEMENT!$K$3,14,Feuil1!$N$18)</f>
        <v>0</v>
      </c>
      <c r="E163" s="23">
        <f>IF(Feuil1!$H$163&gt;=ACCOMPAGNEMENT!$L$3,14,Feuil1!$O$18)</f>
        <v>0</v>
      </c>
      <c r="F163" s="23">
        <f>IF(Feuil1!$H$163&gt;=ACCOMPAGNEMENT!$M$3,14,Feuil1!$P$18)</f>
        <v>0</v>
      </c>
      <c r="G163" s="23">
        <f>IF(Feuil1!$H$163&gt;=ACCOMPAGNEMENT!$N$3,14,Feuil1!$Q$18)</f>
        <v>0</v>
      </c>
      <c r="H163" s="56">
        <v>0</v>
      </c>
      <c r="I163" s="23">
        <f>IF(Feuil1!$H$163&gt;=ACCOMPAGNEMENT!$H$3,15,Feuil1!$K$18)</f>
        <v>0</v>
      </c>
      <c r="J163" s="23">
        <f>IF(Feuil1!$H$163&gt;=ACCOMPAGNEMENT!$I$3,15,Feuil1!$L$18)</f>
        <v>0</v>
      </c>
      <c r="K163" s="23">
        <f>IF(Feuil1!$H$163&gt;=ACCOMPAGNEMENT!$J$3,15,Feuil1!$M$18)</f>
        <v>0</v>
      </c>
      <c r="L163" s="23">
        <f>IF(Feuil1!$H$163&gt;=ACCOMPAGNEMENT!$K$3,15,Feuil1!$N$18)</f>
        <v>0</v>
      </c>
      <c r="M163" s="23">
        <f>IF(Feuil1!$H$163&gt;=ACCOMPAGNEMENT!$L$3,15,Feuil1!$O$18)</f>
        <v>0</v>
      </c>
      <c r="N163" s="23">
        <f>IF(Feuil1!$H$163&gt;=ACCOMPAGNEMENT!$M$3,15,Feuil1!$P$18)</f>
        <v>0</v>
      </c>
      <c r="O163" s="23">
        <f>IF(Feuil1!$H$163&gt;=ACCOMPAGNEMENT!$N$3,15,Feuil1!$Q$18)</f>
        <v>0</v>
      </c>
      <c r="Q163" s="23">
        <f>IF(Feuil1!$H$163&gt;=ACCOMPAGNEMENT!$H$3,16,Feuil1!$K$18)</f>
        <v>0</v>
      </c>
      <c r="R163" s="23">
        <f>IF(Feuil1!$H$163&gt;=ACCOMPAGNEMENT!$I$3,16,Feuil1!$L$18)</f>
        <v>0</v>
      </c>
      <c r="S163" s="23">
        <f>IF(Feuil1!$H$163&gt;=ACCOMPAGNEMENT!$J$3,16,Feuil1!$M$18)</f>
        <v>0</v>
      </c>
      <c r="T163" s="23">
        <f>IF(Feuil1!$H$163&gt;=ACCOMPAGNEMENT!$K$3,16,Feuil1!$N$18)</f>
        <v>0</v>
      </c>
      <c r="U163" s="23">
        <f>IF(Feuil1!$H$163&gt;=ACCOMPAGNEMENT!$L$3,16,Feuil1!$O$18)</f>
        <v>0</v>
      </c>
      <c r="V163" s="23">
        <f>IF(Feuil1!$H$163&gt;=ACCOMPAGNEMENT!$M$3,16,Feuil1!$P$18)</f>
        <v>0</v>
      </c>
      <c r="W163" s="23">
        <f>IF(Feuil1!$H$163&gt;=ACCOMPAGNEMENT!$N$3,16,Feuil1!$Q$18)</f>
        <v>0</v>
      </c>
    </row>
    <row r="164" spans="1:23" x14ac:dyDescent="0.3">
      <c r="A164" s="23">
        <f>IF(Feuil1!$H$164&gt;=ACCOMPAGNEMENT!$H$3,14,Feuil1!$K$19)</f>
        <v>0</v>
      </c>
      <c r="B164" s="23">
        <f>IF(Feuil1!$H$164&gt;=ACCOMPAGNEMENT!$I$3,14,Feuil1!$L$19)</f>
        <v>0</v>
      </c>
      <c r="C164" s="23">
        <f>IF(Feuil1!$H$164&gt;=ACCOMPAGNEMENT!$J$3,14,Feuil1!$M$19)</f>
        <v>0</v>
      </c>
      <c r="D164" s="23">
        <f>IF(Feuil1!$H$164&gt;=ACCOMPAGNEMENT!$K$3,14,Feuil1!$N$19)</f>
        <v>0</v>
      </c>
      <c r="E164" s="23">
        <f>IF(Feuil1!$H$164&gt;=ACCOMPAGNEMENT!$L$3,14,Feuil1!$O$19)</f>
        <v>0</v>
      </c>
      <c r="F164" s="23">
        <f>IF(Feuil1!$H$164&gt;=ACCOMPAGNEMENT!$M$3,14,Feuil1!$P$19)</f>
        <v>0</v>
      </c>
      <c r="G164" s="23">
        <f>IF(Feuil1!$H$164&gt;=ACCOMPAGNEMENT!$N$3,14,Feuil1!$Q$19)</f>
        <v>0</v>
      </c>
      <c r="H164" s="56">
        <v>0</v>
      </c>
      <c r="I164" s="23">
        <f>IF(Feuil1!$H$164&gt;=ACCOMPAGNEMENT!$H$3,15,Feuil1!$K$19)</f>
        <v>0</v>
      </c>
      <c r="J164" s="23">
        <f>IF(Feuil1!$H$164&gt;=ACCOMPAGNEMENT!$I$3,15,Feuil1!$L$19)</f>
        <v>0</v>
      </c>
      <c r="K164" s="23">
        <f>IF(Feuil1!$H$164&gt;=ACCOMPAGNEMENT!$J$3,15,Feuil1!$M$19)</f>
        <v>0</v>
      </c>
      <c r="L164" s="23">
        <f>IF(Feuil1!$H$164&gt;=ACCOMPAGNEMENT!$K$3,15,Feuil1!$N$19)</f>
        <v>0</v>
      </c>
      <c r="M164" s="23">
        <f>IF(Feuil1!$H$164&gt;=ACCOMPAGNEMENT!$L$3,15,Feuil1!$O$19)</f>
        <v>0</v>
      </c>
      <c r="N164" s="23">
        <f>IF(Feuil1!$H$164&gt;=ACCOMPAGNEMENT!$M$3,15,Feuil1!$P$19)</f>
        <v>0</v>
      </c>
      <c r="O164" s="23">
        <f>IF(Feuil1!$H$164&gt;=ACCOMPAGNEMENT!$N$3,15,Feuil1!$Q$19)</f>
        <v>0</v>
      </c>
      <c r="Q164" s="23">
        <f>IF(Feuil1!$H$164&gt;=ACCOMPAGNEMENT!$H$3,16,Feuil1!$K$19)</f>
        <v>0</v>
      </c>
      <c r="R164" s="23">
        <f>IF(Feuil1!$H$164&gt;=ACCOMPAGNEMENT!$I$3,16,Feuil1!$L$19)</f>
        <v>0</v>
      </c>
      <c r="S164" s="23">
        <f>IF(Feuil1!$H$164&gt;=ACCOMPAGNEMENT!$J$3,16,Feuil1!$M$19)</f>
        <v>0</v>
      </c>
      <c r="T164" s="23">
        <f>IF(Feuil1!$H$164&gt;=ACCOMPAGNEMENT!$K$3,16,Feuil1!$N$19)</f>
        <v>0</v>
      </c>
      <c r="U164" s="23">
        <f>IF(Feuil1!$H$164&gt;=ACCOMPAGNEMENT!$L$3,16,Feuil1!$O$19)</f>
        <v>0</v>
      </c>
      <c r="V164" s="23">
        <f>IF(Feuil1!$H$164&gt;=ACCOMPAGNEMENT!$M$3,16,Feuil1!$P$19)</f>
        <v>0</v>
      </c>
      <c r="W164" s="23">
        <f>IF(Feuil1!$H$164&gt;=ACCOMPAGNEMENT!$N$3,16,Feuil1!$Q$19)</f>
        <v>0</v>
      </c>
    </row>
    <row r="165" spans="1:23" x14ac:dyDescent="0.3">
      <c r="A165" s="23">
        <f>IF(Feuil1!$H$165&gt;=ACCOMPAGNEMENT!$H$3,14,Feuil1!$K$20)</f>
        <v>0</v>
      </c>
      <c r="B165" s="23">
        <f>IF(Feuil1!$H$165&gt;=ACCOMPAGNEMENT!$I$3,14,Feuil1!$L$20)</f>
        <v>0</v>
      </c>
      <c r="C165" s="23">
        <f>IF(Feuil1!$H$165&gt;=ACCOMPAGNEMENT!$J$3,14,Feuil1!$M$20)</f>
        <v>0</v>
      </c>
      <c r="D165" s="23">
        <f>IF(Feuil1!$H$165&gt;=ACCOMPAGNEMENT!$K$3,14,Feuil1!$N$20)</f>
        <v>0</v>
      </c>
      <c r="E165" s="23">
        <f>IF(Feuil1!$H$165&gt;=ACCOMPAGNEMENT!$L$3,14,Feuil1!$O$20)</f>
        <v>0</v>
      </c>
      <c r="F165" s="23">
        <f>IF(Feuil1!$H$165&gt;=ACCOMPAGNEMENT!$M$3,14,Feuil1!$P$20)</f>
        <v>0</v>
      </c>
      <c r="G165" s="23">
        <f>IF(Feuil1!$H$165&gt;=ACCOMPAGNEMENT!$N$3,14,Feuil1!$Q$20)</f>
        <v>0</v>
      </c>
      <c r="H165" s="56">
        <v>0</v>
      </c>
      <c r="I165" s="23">
        <f>IF(Feuil1!$H$165&gt;=ACCOMPAGNEMENT!$H$3,15,Feuil1!$K$20)</f>
        <v>0</v>
      </c>
      <c r="J165" s="23">
        <f>IF(Feuil1!$H$165&gt;=ACCOMPAGNEMENT!$I$3,15,Feuil1!$L$20)</f>
        <v>0</v>
      </c>
      <c r="K165" s="23">
        <f>IF(Feuil1!$H$165&gt;=ACCOMPAGNEMENT!$J$3,15,Feuil1!$M$20)</f>
        <v>0</v>
      </c>
      <c r="L165" s="23">
        <f>IF(Feuil1!$H$165&gt;=ACCOMPAGNEMENT!$K$3,15,Feuil1!$N$20)</f>
        <v>0</v>
      </c>
      <c r="M165" s="23">
        <f>IF(Feuil1!$H$165&gt;=ACCOMPAGNEMENT!$L$3,15,Feuil1!$O$20)</f>
        <v>0</v>
      </c>
      <c r="N165" s="23">
        <f>IF(Feuil1!$H$165&gt;=ACCOMPAGNEMENT!$M$3,15,Feuil1!$P$20)</f>
        <v>0</v>
      </c>
      <c r="O165" s="23">
        <f>IF(Feuil1!$H$165&gt;=ACCOMPAGNEMENT!$N$3,15,Feuil1!$Q$20)</f>
        <v>0</v>
      </c>
      <c r="Q165" s="23">
        <f>IF(Feuil1!$H$165&gt;=ACCOMPAGNEMENT!$H$3,16,Feuil1!$K$20)</f>
        <v>0</v>
      </c>
      <c r="R165" s="23">
        <f>IF(Feuil1!$H$165&gt;=ACCOMPAGNEMENT!$I$3,16,Feuil1!$L$20)</f>
        <v>0</v>
      </c>
      <c r="S165" s="23">
        <f>IF(Feuil1!$H$165&gt;=ACCOMPAGNEMENT!$J$3,16,Feuil1!$M$20)</f>
        <v>0</v>
      </c>
      <c r="T165" s="23">
        <f>IF(Feuil1!$H$165&gt;=ACCOMPAGNEMENT!$K$3,16,Feuil1!$N$20)</f>
        <v>0</v>
      </c>
      <c r="U165" s="23">
        <f>IF(Feuil1!$H$165&gt;=ACCOMPAGNEMENT!$L$3,16,Feuil1!$O$20)</f>
        <v>0</v>
      </c>
      <c r="V165" s="23">
        <f>IF(Feuil1!$H$165&gt;=ACCOMPAGNEMENT!$M$3,16,Feuil1!$P$20)</f>
        <v>0</v>
      </c>
      <c r="W165" s="23">
        <f>IF(Feuil1!$H$165&gt;=ACCOMPAGNEMENT!$N$3,16,Feuil1!$Q$20)</f>
        <v>0</v>
      </c>
    </row>
    <row r="166" spans="1:23" x14ac:dyDescent="0.3">
      <c r="A166" s="23">
        <f>IF(Feuil1!$H$166&gt;=ACCOMPAGNEMENT!$H$3,14,Feuil1!$K$21)</f>
        <v>0</v>
      </c>
      <c r="B166" s="23">
        <f>IF(Feuil1!$H$166&gt;=ACCOMPAGNEMENT!$I$3,14,Feuil1!$L$21)</f>
        <v>0</v>
      </c>
      <c r="C166" s="23">
        <f>IF(Feuil1!$H$166&gt;=ACCOMPAGNEMENT!$J$3,14,Feuil1!$M$21)</f>
        <v>0</v>
      </c>
      <c r="D166" s="23">
        <f>IF(Feuil1!$H$166&gt;=ACCOMPAGNEMENT!$K$3,14,Feuil1!$N$21)</f>
        <v>0</v>
      </c>
      <c r="E166" s="23">
        <f>IF(Feuil1!$H$166&gt;=ACCOMPAGNEMENT!$L$3,14,Feuil1!$O$21)</f>
        <v>0</v>
      </c>
      <c r="F166" s="23">
        <f>IF(Feuil1!$H$166&gt;=ACCOMPAGNEMENT!$M$3,14,Feuil1!$P$21)</f>
        <v>0</v>
      </c>
      <c r="G166" s="23">
        <f>IF(Feuil1!$H$166&gt;=ACCOMPAGNEMENT!$N$3,14,Feuil1!$Q$21)</f>
        <v>0</v>
      </c>
      <c r="H166" s="56">
        <v>0</v>
      </c>
      <c r="I166" s="23">
        <f>IF(Feuil1!$H$166&gt;=ACCOMPAGNEMENT!$H$3,15,Feuil1!$K$21)</f>
        <v>0</v>
      </c>
      <c r="J166" s="23">
        <f>IF(Feuil1!$H$166&gt;=ACCOMPAGNEMENT!$I$3,15,Feuil1!$L$21)</f>
        <v>0</v>
      </c>
      <c r="K166" s="23">
        <f>IF(Feuil1!$H$166&gt;=ACCOMPAGNEMENT!$J$3,15,Feuil1!$M$21)</f>
        <v>0</v>
      </c>
      <c r="L166" s="23">
        <f>IF(Feuil1!$H$166&gt;=ACCOMPAGNEMENT!$K$3,15,Feuil1!$N$21)</f>
        <v>0</v>
      </c>
      <c r="M166" s="23">
        <f>IF(Feuil1!$H$166&gt;=ACCOMPAGNEMENT!$L$3,15,Feuil1!$O$21)</f>
        <v>0</v>
      </c>
      <c r="N166" s="23">
        <f>IF(Feuil1!$H$166&gt;=ACCOMPAGNEMENT!$M$3,15,Feuil1!$P$21)</f>
        <v>0</v>
      </c>
      <c r="O166" s="23">
        <f>IF(Feuil1!$H$166&gt;=ACCOMPAGNEMENT!$N$3,15,Feuil1!$Q$21)</f>
        <v>0</v>
      </c>
      <c r="Q166" s="23">
        <f>IF(Feuil1!$H$166&gt;=ACCOMPAGNEMENT!$H$3,16,Feuil1!$K$21)</f>
        <v>0</v>
      </c>
      <c r="R166" s="23">
        <f>IF(Feuil1!$H$166&gt;=ACCOMPAGNEMENT!$I$3,16,Feuil1!$L$21)</f>
        <v>0</v>
      </c>
      <c r="S166" s="23">
        <f>IF(Feuil1!$H$166&gt;=ACCOMPAGNEMENT!$J$3,16,Feuil1!$M$21)</f>
        <v>0</v>
      </c>
      <c r="T166" s="23">
        <f>IF(Feuil1!$H$166&gt;=ACCOMPAGNEMENT!$K$3,16,Feuil1!$N$21)</f>
        <v>0</v>
      </c>
      <c r="U166" s="23">
        <f>IF(Feuil1!$H$166&gt;=ACCOMPAGNEMENT!$L$3,16,Feuil1!$O$21)</f>
        <v>0</v>
      </c>
      <c r="V166" s="23">
        <f>IF(Feuil1!$H$166&gt;=ACCOMPAGNEMENT!$M$3,16,Feuil1!$P$21)</f>
        <v>0</v>
      </c>
      <c r="W166" s="23">
        <f>IF(Feuil1!$H$166&gt;=ACCOMPAGNEMENT!$N$3,16,Feuil1!$Q$21)</f>
        <v>0</v>
      </c>
    </row>
    <row r="167" spans="1:23" x14ac:dyDescent="0.3">
      <c r="A167" s="23">
        <f>IF(Feuil1!$H$167&gt;=ACCOMPAGNEMENT!$H$3,14,Feuil1!$K$22)</f>
        <v>0</v>
      </c>
      <c r="B167" s="23">
        <f>IF(Feuil1!$H$167&gt;=ACCOMPAGNEMENT!$I$3,14,Feuil1!$L$22)</f>
        <v>0</v>
      </c>
      <c r="C167" s="23">
        <f>IF(Feuil1!$H$167&gt;=ACCOMPAGNEMENT!$J$3,14,Feuil1!$M$22)</f>
        <v>0</v>
      </c>
      <c r="D167" s="23">
        <f>IF(Feuil1!$H$167&gt;=ACCOMPAGNEMENT!$K$3,14,Feuil1!$N$22)</f>
        <v>0</v>
      </c>
      <c r="E167" s="23">
        <f>IF(Feuil1!$H$167&gt;=ACCOMPAGNEMENT!$L$3,14,Feuil1!$O$22)</f>
        <v>0</v>
      </c>
      <c r="F167" s="23">
        <f>IF(Feuil1!$H$167&gt;=ACCOMPAGNEMENT!$M$3,14,Feuil1!$P$22)</f>
        <v>0</v>
      </c>
      <c r="G167" s="23">
        <f>IF(Feuil1!$H$167&gt;=ACCOMPAGNEMENT!$N$3,14,Feuil1!$Q$22)</f>
        <v>0</v>
      </c>
      <c r="H167" s="56">
        <v>0</v>
      </c>
      <c r="I167" s="23">
        <f>IF(Feuil1!$H$167&gt;=ACCOMPAGNEMENT!$H$3,15,Feuil1!$K$22)</f>
        <v>0</v>
      </c>
      <c r="J167" s="23">
        <f>IF(Feuil1!$H$167&gt;=ACCOMPAGNEMENT!$I$3,15,Feuil1!$L$22)</f>
        <v>0</v>
      </c>
      <c r="K167" s="23">
        <f>IF(Feuil1!$H$167&gt;=ACCOMPAGNEMENT!$J$3,15,Feuil1!$M$22)</f>
        <v>0</v>
      </c>
      <c r="L167" s="23">
        <f>IF(Feuil1!$H$167&gt;=ACCOMPAGNEMENT!$K$3,15,Feuil1!$N$22)</f>
        <v>0</v>
      </c>
      <c r="M167" s="23">
        <f>IF(Feuil1!$H$167&gt;=ACCOMPAGNEMENT!$L$3,15,Feuil1!$O$22)</f>
        <v>0</v>
      </c>
      <c r="N167" s="23">
        <f>IF(Feuil1!$H$167&gt;=ACCOMPAGNEMENT!$M$3,15,Feuil1!$P$22)</f>
        <v>0</v>
      </c>
      <c r="O167" s="23">
        <f>IF(Feuil1!$H$167&gt;=ACCOMPAGNEMENT!$N$3,15,Feuil1!$Q$22)</f>
        <v>0</v>
      </c>
      <c r="Q167" s="23">
        <f>IF(Feuil1!$H$167&gt;=ACCOMPAGNEMENT!$H$3,16,Feuil1!$K$22)</f>
        <v>0</v>
      </c>
      <c r="R167" s="23">
        <f>IF(Feuil1!$H$167&gt;=ACCOMPAGNEMENT!$I$3,16,Feuil1!$L$22)</f>
        <v>0</v>
      </c>
      <c r="S167" s="23">
        <f>IF(Feuil1!$H$167&gt;=ACCOMPAGNEMENT!$J$3,16,Feuil1!$M$22)</f>
        <v>0</v>
      </c>
      <c r="T167" s="23">
        <f>IF(Feuil1!$H$167&gt;=ACCOMPAGNEMENT!$K$3,16,Feuil1!$N$22)</f>
        <v>0</v>
      </c>
      <c r="U167" s="23">
        <f>IF(Feuil1!$H$167&gt;=ACCOMPAGNEMENT!$L$3,16,Feuil1!$O$22)</f>
        <v>0</v>
      </c>
      <c r="V167" s="23">
        <f>IF(Feuil1!$H$167&gt;=ACCOMPAGNEMENT!$M$3,16,Feuil1!$P$22)</f>
        <v>0</v>
      </c>
      <c r="W167" s="23">
        <f>IF(Feuil1!$H$167&gt;=ACCOMPAGNEMENT!$N$3,16,Feuil1!$Q$22)</f>
        <v>0</v>
      </c>
    </row>
    <row r="168" spans="1:23" x14ac:dyDescent="0.3">
      <c r="A168" s="23">
        <f>IF(Feuil1!$H$168&gt;=ACCOMPAGNEMENT!$H$3,14,Feuil1!$K$23)</f>
        <v>0</v>
      </c>
      <c r="B168" s="23">
        <f>IF(Feuil1!$H$168&gt;=ACCOMPAGNEMENT!$I$3,14,Feuil1!$L$23)</f>
        <v>0</v>
      </c>
      <c r="C168" s="23">
        <f>IF(Feuil1!$H$168&gt;=ACCOMPAGNEMENT!$J$3,14,Feuil1!$M$23)</f>
        <v>0</v>
      </c>
      <c r="D168" s="23">
        <f>IF(Feuil1!$H$168&gt;=ACCOMPAGNEMENT!$K$3,14,Feuil1!$N$23)</f>
        <v>0</v>
      </c>
      <c r="E168" s="23">
        <f>IF(Feuil1!$H$168&gt;=ACCOMPAGNEMENT!$L$3,14,Feuil1!$O$23)</f>
        <v>0</v>
      </c>
      <c r="F168" s="23">
        <f>IF(Feuil1!$H$168&gt;=ACCOMPAGNEMENT!$M$3,14,Feuil1!$P$23)</f>
        <v>0</v>
      </c>
      <c r="G168" s="23">
        <f>IF(Feuil1!$H$168&gt;=ACCOMPAGNEMENT!$N$3,14,Feuil1!$Q$23)</f>
        <v>0</v>
      </c>
      <c r="H168" s="56">
        <v>0</v>
      </c>
      <c r="I168" s="23">
        <f>IF(Feuil1!$H$168&gt;=ACCOMPAGNEMENT!$H$3,15,Feuil1!$K$23)</f>
        <v>0</v>
      </c>
      <c r="J168" s="23">
        <f>IF(Feuil1!$H$168&gt;=ACCOMPAGNEMENT!$I$3,15,Feuil1!$L$23)</f>
        <v>0</v>
      </c>
      <c r="K168" s="23">
        <f>IF(Feuil1!$H$168&gt;=ACCOMPAGNEMENT!$J$3,15,Feuil1!$M$23)</f>
        <v>0</v>
      </c>
      <c r="L168" s="23">
        <f>IF(Feuil1!$H$168&gt;=ACCOMPAGNEMENT!$K$3,15,Feuil1!$N$23)</f>
        <v>0</v>
      </c>
      <c r="M168" s="23">
        <f>IF(Feuil1!$H$168&gt;=ACCOMPAGNEMENT!$L$3,15,Feuil1!$O$23)</f>
        <v>0</v>
      </c>
      <c r="N168" s="23">
        <f>IF(Feuil1!$H$168&gt;=ACCOMPAGNEMENT!$M$3,15,Feuil1!$P$23)</f>
        <v>0</v>
      </c>
      <c r="O168" s="23">
        <f>IF(Feuil1!$H$168&gt;=ACCOMPAGNEMENT!$N$3,15,Feuil1!$Q$23)</f>
        <v>0</v>
      </c>
      <c r="Q168" s="23">
        <f>IF(Feuil1!$H$168&gt;=ACCOMPAGNEMENT!$H$3,16,Feuil1!$K$23)</f>
        <v>0</v>
      </c>
      <c r="R168" s="23">
        <f>IF(Feuil1!$H$168&gt;=ACCOMPAGNEMENT!$I$3,16,Feuil1!$L$23)</f>
        <v>0</v>
      </c>
      <c r="S168" s="23">
        <f>IF(Feuil1!$H$168&gt;=ACCOMPAGNEMENT!$J$3,16,Feuil1!$M$23)</f>
        <v>0</v>
      </c>
      <c r="T168" s="23">
        <f>IF(Feuil1!$H$168&gt;=ACCOMPAGNEMENT!$K$3,16,Feuil1!$N$23)</f>
        <v>0</v>
      </c>
      <c r="U168" s="23">
        <f>IF(Feuil1!$H$168&gt;=ACCOMPAGNEMENT!$L$3,16,Feuil1!$O$23)</f>
        <v>0</v>
      </c>
      <c r="V168" s="23">
        <f>IF(Feuil1!$H$168&gt;=ACCOMPAGNEMENT!$M$3,16,Feuil1!$P$23)</f>
        <v>0</v>
      </c>
      <c r="W168" s="23">
        <f>IF(Feuil1!$H$168&gt;=ACCOMPAGNEMENT!$N$3,16,Feuil1!$Q$23)</f>
        <v>0</v>
      </c>
    </row>
    <row r="169" spans="1:23" x14ac:dyDescent="0.3">
      <c r="A169" s="23">
        <f>IF(Feuil1!$H$169&gt;=ACCOMPAGNEMENT!$H$3,14,Feuil1!$K$24)</f>
        <v>0</v>
      </c>
      <c r="B169" s="23">
        <f>IF(Feuil1!$H$169&gt;=ACCOMPAGNEMENT!$I$3,14,Feuil1!$L$24)</f>
        <v>0</v>
      </c>
      <c r="C169" s="23">
        <f>IF(Feuil1!$H$169&gt;=ACCOMPAGNEMENT!$J$3,14,Feuil1!$M$24)</f>
        <v>0</v>
      </c>
      <c r="D169" s="23">
        <f>IF(Feuil1!$H$169&gt;=ACCOMPAGNEMENT!$K$3,14,Feuil1!$N$24)</f>
        <v>0</v>
      </c>
      <c r="E169" s="23">
        <f>IF(Feuil1!$H$169&gt;=ACCOMPAGNEMENT!$L$3,14,Feuil1!$O$24)</f>
        <v>0</v>
      </c>
      <c r="F169" s="23">
        <f>IF(Feuil1!$H$169&gt;=ACCOMPAGNEMENT!$M$3,14,Feuil1!$P$24)</f>
        <v>0</v>
      </c>
      <c r="G169" s="23">
        <f>IF(Feuil1!$H$169&gt;=ACCOMPAGNEMENT!$N$3,14,Feuil1!$Q$24)</f>
        <v>0</v>
      </c>
      <c r="H169" s="56">
        <v>0</v>
      </c>
      <c r="I169" s="23">
        <f>IF(Feuil1!$H$169&gt;=ACCOMPAGNEMENT!$H$3,15,Feuil1!$K$24)</f>
        <v>0</v>
      </c>
      <c r="J169" s="23">
        <f>IF(Feuil1!$H$169&gt;=ACCOMPAGNEMENT!$I$3,15,Feuil1!$L$24)</f>
        <v>0</v>
      </c>
      <c r="K169" s="23">
        <f>IF(Feuil1!$H$169&gt;=ACCOMPAGNEMENT!$J$3,15,Feuil1!$M$24)</f>
        <v>0</v>
      </c>
      <c r="L169" s="23">
        <f>IF(Feuil1!$H$169&gt;=ACCOMPAGNEMENT!$K$3,15,Feuil1!$N$24)</f>
        <v>0</v>
      </c>
      <c r="M169" s="23">
        <f>IF(Feuil1!$H$169&gt;=ACCOMPAGNEMENT!$L$3,15,Feuil1!$O$24)</f>
        <v>0</v>
      </c>
      <c r="N169" s="23">
        <f>IF(Feuil1!$H$169&gt;=ACCOMPAGNEMENT!$M$3,15,Feuil1!$P$24)</f>
        <v>0</v>
      </c>
      <c r="O169" s="23">
        <f>IF(Feuil1!$H$169&gt;=ACCOMPAGNEMENT!$N$3,15,Feuil1!$Q$24)</f>
        <v>0</v>
      </c>
      <c r="Q169" s="23">
        <f>IF(Feuil1!$H$169&gt;=ACCOMPAGNEMENT!$H$3,16,Feuil1!$K$24)</f>
        <v>0</v>
      </c>
      <c r="R169" s="23">
        <f>IF(Feuil1!$H$169&gt;=ACCOMPAGNEMENT!$I$3,16,Feuil1!$L$24)</f>
        <v>0</v>
      </c>
      <c r="S169" s="23">
        <f>IF(Feuil1!$H$169&gt;=ACCOMPAGNEMENT!$J$3,16,Feuil1!$M$24)</f>
        <v>0</v>
      </c>
      <c r="T169" s="23">
        <f>IF(Feuil1!$H$169&gt;=ACCOMPAGNEMENT!$K$3,16,Feuil1!$N$24)</f>
        <v>0</v>
      </c>
      <c r="U169" s="23">
        <f>IF(Feuil1!$H$169&gt;=ACCOMPAGNEMENT!$L$3,16,Feuil1!$O$24)</f>
        <v>0</v>
      </c>
      <c r="V169" s="23">
        <f>IF(Feuil1!$H$169&gt;=ACCOMPAGNEMENT!$M$3,16,Feuil1!$P$24)</f>
        <v>0</v>
      </c>
      <c r="W169" s="23">
        <f>IF(Feuil1!$H$169&gt;=ACCOMPAGNEMENT!$N$3,16,Feuil1!$Q$24)</f>
        <v>0</v>
      </c>
    </row>
    <row r="170" spans="1:23" x14ac:dyDescent="0.3">
      <c r="A170" s="23">
        <f>IF(Feuil1!$H$170&gt;=ACCOMPAGNEMENT!$H$3,14,Feuil1!$K$25)</f>
        <v>0</v>
      </c>
      <c r="B170" s="23">
        <f>IF(Feuil1!$H$170&gt;=ACCOMPAGNEMENT!$I$3,14,Feuil1!$L$25)</f>
        <v>0</v>
      </c>
      <c r="C170" s="23">
        <f>IF(Feuil1!$H$170&gt;=ACCOMPAGNEMENT!$J$3,14,Feuil1!$M$25)</f>
        <v>0</v>
      </c>
      <c r="D170" s="23">
        <f>IF(Feuil1!$H$170&gt;=ACCOMPAGNEMENT!$K$3,14,Feuil1!$N$25)</f>
        <v>0</v>
      </c>
      <c r="E170" s="23">
        <f>IF(Feuil1!$H$170&gt;=ACCOMPAGNEMENT!$L$3,14,Feuil1!$O$25)</f>
        <v>0</v>
      </c>
      <c r="F170" s="23">
        <f>IF(Feuil1!$H$170&gt;=ACCOMPAGNEMENT!$M$3,14,Feuil1!$P$25)</f>
        <v>0</v>
      </c>
      <c r="G170" s="23">
        <f>IF(Feuil1!$H$170&gt;=ACCOMPAGNEMENT!$N$3,14,Feuil1!$Q$25)</f>
        <v>0</v>
      </c>
      <c r="H170" s="56">
        <v>0</v>
      </c>
      <c r="I170" s="23">
        <f>IF(Feuil1!$I$25&gt;=ACCOMPAGNEMENT!$H$3,15,Feuil1!$K$25)</f>
        <v>0</v>
      </c>
      <c r="J170" s="23">
        <f>IF(Feuil1!$I$25&gt;=ACCOMPAGNEMENT!$I$3,15,Feuil1!$L$25)</f>
        <v>0</v>
      </c>
      <c r="K170" s="23">
        <f>IF(Feuil1!$I$25&gt;=ACCOMPAGNEMENT!$J$3,15,Feuil1!$M$25)</f>
        <v>0</v>
      </c>
      <c r="L170" s="23">
        <f>IF(Feuil1!$I$25&gt;=ACCOMPAGNEMENT!$K$3,15,Feuil1!$N$25)</f>
        <v>0</v>
      </c>
      <c r="M170" s="23">
        <f>IF(Feuil1!$I$25&gt;=ACCOMPAGNEMENT!$L$3,15,Feuil1!$O$25)</f>
        <v>0</v>
      </c>
      <c r="N170" s="23">
        <f>IF(Feuil1!$I$25&gt;=ACCOMPAGNEMENT!$M$3,15,Feuil1!$P$25)</f>
        <v>0</v>
      </c>
      <c r="O170" s="23">
        <f>IF(Feuil1!$I$25&gt;=ACCOMPAGNEMENT!$N$3,15,Feuil1!$Q$25)</f>
        <v>0</v>
      </c>
      <c r="Q170" s="23">
        <f>IF(Feuil1!$I$25&gt;=ACCOMPAGNEMENT!$H$3,16,Feuil1!$K$25)</f>
        <v>0</v>
      </c>
      <c r="R170" s="23">
        <f>IF(Feuil1!$I$25&gt;=ACCOMPAGNEMENT!$I$3,16,Feuil1!$L$25)</f>
        <v>0</v>
      </c>
      <c r="S170" s="23">
        <f>IF(Feuil1!$I$25&gt;=ACCOMPAGNEMENT!$J$3,16,Feuil1!$M$25)</f>
        <v>0</v>
      </c>
      <c r="T170" s="23">
        <f>IF(Feuil1!$I$25&gt;=ACCOMPAGNEMENT!$K$3,16,Feuil1!$N$25)</f>
        <v>0</v>
      </c>
      <c r="U170" s="23">
        <f>IF(Feuil1!$I$25&gt;=ACCOMPAGNEMENT!$L$3,16,Feuil1!$O$25)</f>
        <v>0</v>
      </c>
      <c r="V170" s="23">
        <f>IF(Feuil1!$I$25&gt;=ACCOMPAGNEMENT!$M$3,16,Feuil1!$P$25)</f>
        <v>0</v>
      </c>
      <c r="W170" s="23">
        <f>IF(Feuil1!$I$25&gt;=ACCOMPAGNEMENT!$N$3,16,Feuil1!$Q$25)</f>
        <v>0</v>
      </c>
    </row>
    <row r="171" spans="1:23" x14ac:dyDescent="0.3">
      <c r="A171" s="23">
        <f>IF(Feuil1!$H$171&gt;=ACCOMPAGNEMENT!$H$3,14,Feuil1!$K$26)</f>
        <v>0</v>
      </c>
      <c r="B171" s="23">
        <f>IF(Feuil1!$H$171&gt;=ACCOMPAGNEMENT!$I$3,14,Feuil1!$L$26)</f>
        <v>0</v>
      </c>
      <c r="C171" s="23">
        <f>IF(Feuil1!$H$171&gt;=ACCOMPAGNEMENT!$J$3,14,Feuil1!$M$26)</f>
        <v>0</v>
      </c>
      <c r="D171" s="23">
        <f>IF(Feuil1!$H$171&gt;=ACCOMPAGNEMENT!$K$3,14,Feuil1!$N$26)</f>
        <v>0</v>
      </c>
      <c r="E171" s="23">
        <f>IF(Feuil1!$H$171&gt;=ACCOMPAGNEMENT!$L$3,14,Feuil1!$O$26)</f>
        <v>0</v>
      </c>
      <c r="F171" s="23">
        <f>IF(Feuil1!$H$171&gt;=ACCOMPAGNEMENT!$M$3,14,Feuil1!$P$26)</f>
        <v>0</v>
      </c>
      <c r="G171" s="23">
        <f>IF(Feuil1!$H$171&gt;=ACCOMPAGNEMENT!$N$3,14,Feuil1!$Q$26)</f>
        <v>0</v>
      </c>
      <c r="H171" s="56">
        <v>0</v>
      </c>
      <c r="I171" s="23">
        <f>IF(Feuil1!$H$171&gt;=ACCOMPAGNEMENT!$H$3,15,Feuil1!$K$26)</f>
        <v>0</v>
      </c>
      <c r="J171" s="23">
        <f>IF(Feuil1!$H$171&gt;=ACCOMPAGNEMENT!$I$3,15,Feuil1!$L$26)</f>
        <v>0</v>
      </c>
      <c r="K171" s="23">
        <f>IF(Feuil1!$H$171&gt;=ACCOMPAGNEMENT!$J$3,15,Feuil1!$M$26)</f>
        <v>0</v>
      </c>
      <c r="L171" s="23">
        <f>IF(Feuil1!$H$171&gt;=ACCOMPAGNEMENT!$K$3,15,Feuil1!$N$26)</f>
        <v>0</v>
      </c>
      <c r="M171" s="23">
        <f>IF(Feuil1!$H$171&gt;=ACCOMPAGNEMENT!$L$3,15,Feuil1!$O$26)</f>
        <v>0</v>
      </c>
      <c r="N171" s="23">
        <f>IF(Feuil1!$H$171&gt;=ACCOMPAGNEMENT!$M$3,15,Feuil1!$P$26)</f>
        <v>0</v>
      </c>
      <c r="O171" s="23">
        <f>IF(Feuil1!$H$171&gt;=ACCOMPAGNEMENT!$N$3,15,Feuil1!$Q$26)</f>
        <v>0</v>
      </c>
      <c r="Q171" s="23">
        <f>IF(Feuil1!$H$171&gt;=ACCOMPAGNEMENT!$H$3,16,Feuil1!$K$26)</f>
        <v>0</v>
      </c>
      <c r="R171" s="23">
        <f>IF(Feuil1!$H$171&gt;=ACCOMPAGNEMENT!$I$3,16,Feuil1!$L$26)</f>
        <v>0</v>
      </c>
      <c r="S171" s="23">
        <f>IF(Feuil1!$H$171&gt;=ACCOMPAGNEMENT!$J$3,16,Feuil1!$M$26)</f>
        <v>0</v>
      </c>
      <c r="T171" s="23">
        <f>IF(Feuil1!$H$171&gt;=ACCOMPAGNEMENT!$K$3,16,Feuil1!$N$26)</f>
        <v>0</v>
      </c>
      <c r="U171" s="23">
        <f>IF(Feuil1!$H$171&gt;=ACCOMPAGNEMENT!$L$3,16,Feuil1!$O$26)</f>
        <v>0</v>
      </c>
      <c r="V171" s="23">
        <f>IF(Feuil1!$H$171&gt;=ACCOMPAGNEMENT!$M$3,16,Feuil1!$P$26)</f>
        <v>0</v>
      </c>
      <c r="W171" s="23">
        <f>IF(Feuil1!$H$171&gt;=ACCOMPAGNEMENT!$N$3,16,Feuil1!$Q$26)</f>
        <v>0</v>
      </c>
    </row>
    <row r="172" spans="1:23" x14ac:dyDescent="0.3">
      <c r="A172" s="23">
        <f>IF(Feuil1!$H$172&gt;=ACCOMPAGNEMENT!$H$3,14,Feuil1!$K$27)</f>
        <v>0</v>
      </c>
      <c r="B172" s="23">
        <f>IF(Feuil1!$H$172&gt;=ACCOMPAGNEMENT!$I$3,14,Feuil1!$L$27)</f>
        <v>0</v>
      </c>
      <c r="C172" s="23">
        <f>IF(Feuil1!$H$172&gt;=ACCOMPAGNEMENT!$J$3,14,Feuil1!$M$27)</f>
        <v>0</v>
      </c>
      <c r="D172" s="23">
        <f>IF(Feuil1!$H$172&gt;=ACCOMPAGNEMENT!$K$3,14,Feuil1!$N$27)</f>
        <v>0</v>
      </c>
      <c r="E172" s="23">
        <f>IF(Feuil1!$H$172&gt;=ACCOMPAGNEMENT!$L$3,14,Feuil1!$O$27)</f>
        <v>0</v>
      </c>
      <c r="F172" s="23">
        <f>IF(Feuil1!$H$172&gt;=ACCOMPAGNEMENT!$M$3,14,Feuil1!$P$27)</f>
        <v>0</v>
      </c>
      <c r="G172" s="23">
        <f>IF(Feuil1!$H$172&gt;=ACCOMPAGNEMENT!$N$3,14,Feuil1!$Q$27)</f>
        <v>0</v>
      </c>
      <c r="H172" s="56">
        <v>0</v>
      </c>
      <c r="I172" s="23">
        <f>IF(Feuil1!$H$172&gt;=ACCOMPAGNEMENT!$H$3,15,Feuil1!$K$27)</f>
        <v>0</v>
      </c>
      <c r="J172" s="23">
        <f>IF(Feuil1!$H$172&gt;=ACCOMPAGNEMENT!$I$3,15,Feuil1!$L$27)</f>
        <v>0</v>
      </c>
      <c r="K172" s="23">
        <f>IF(Feuil1!$H$172&gt;=ACCOMPAGNEMENT!$J$3,15,Feuil1!$M$27)</f>
        <v>0</v>
      </c>
      <c r="L172" s="23">
        <f>IF(Feuil1!$H$172&gt;=ACCOMPAGNEMENT!$K$3,15,Feuil1!$N$27)</f>
        <v>0</v>
      </c>
      <c r="M172" s="23">
        <f>IF(Feuil1!$H$172&gt;=ACCOMPAGNEMENT!$L$3,15,Feuil1!$O$27)</f>
        <v>0</v>
      </c>
      <c r="N172" s="23">
        <f>IF(Feuil1!$H$172&gt;=ACCOMPAGNEMENT!$M$3,15,Feuil1!$P$27)</f>
        <v>0</v>
      </c>
      <c r="O172" s="23">
        <f>IF(Feuil1!$H$172&gt;=ACCOMPAGNEMENT!$N$3,15,Feuil1!$Q$27)</f>
        <v>0</v>
      </c>
      <c r="Q172" s="23">
        <f>IF(Feuil1!$H$172&gt;=ACCOMPAGNEMENT!$H$3,16,Feuil1!$K$27)</f>
        <v>0</v>
      </c>
      <c r="R172" s="23">
        <f>IF(Feuil1!$H$172&gt;=ACCOMPAGNEMENT!$I$3,16,Feuil1!$L$27)</f>
        <v>0</v>
      </c>
      <c r="S172" s="23">
        <f>IF(Feuil1!$H$172&gt;=ACCOMPAGNEMENT!$J$3,16,Feuil1!$M$27)</f>
        <v>0</v>
      </c>
      <c r="T172" s="23">
        <f>IF(Feuil1!$H$172&gt;=ACCOMPAGNEMENT!$K$3,16,Feuil1!$N$27)</f>
        <v>0</v>
      </c>
      <c r="U172" s="23">
        <f>IF(Feuil1!$H$172&gt;=ACCOMPAGNEMENT!$L$3,16,Feuil1!$O$27)</f>
        <v>0</v>
      </c>
      <c r="V172" s="23">
        <f>IF(Feuil1!$H$172&gt;=ACCOMPAGNEMENT!$M$3,16,Feuil1!$P$27)</f>
        <v>0</v>
      </c>
      <c r="W172" s="23">
        <f>IF(Feuil1!$H$172&gt;=ACCOMPAGNEMENT!$N$3,16,Feuil1!$Q$27)</f>
        <v>0</v>
      </c>
    </row>
    <row r="173" spans="1:23" x14ac:dyDescent="0.3">
      <c r="A173" s="23">
        <f>IF(Feuil1!$H$173&gt;=ACCOMPAGNEMENT!$H$3,14,Feuil1!$K$28)</f>
        <v>0</v>
      </c>
      <c r="B173" s="23">
        <f>IF(Feuil1!$H$173&gt;=ACCOMPAGNEMENT!$I$3,14,Feuil1!$L$28)</f>
        <v>0</v>
      </c>
      <c r="C173" s="23">
        <f>IF(Feuil1!$H$173&gt;=ACCOMPAGNEMENT!$J$3,14,Feuil1!$M$28)</f>
        <v>0</v>
      </c>
      <c r="D173" s="23">
        <f>IF(Feuil1!$H$173&gt;=ACCOMPAGNEMENT!$K$3,14,Feuil1!$N$28)</f>
        <v>0</v>
      </c>
      <c r="E173" s="23">
        <f>IF(Feuil1!$H$173&gt;=ACCOMPAGNEMENT!$L$3,14,Feuil1!$O$28)</f>
        <v>0</v>
      </c>
      <c r="F173" s="23">
        <f>IF(Feuil1!$H$173&gt;=ACCOMPAGNEMENT!$M$3,14,Feuil1!$P$28)</f>
        <v>0</v>
      </c>
      <c r="G173" s="23">
        <f>IF(Feuil1!$H$173&gt;=ACCOMPAGNEMENT!$N$3,14,Feuil1!$Q$28)</f>
        <v>0</v>
      </c>
      <c r="H173" s="56">
        <v>0</v>
      </c>
      <c r="I173" s="23">
        <f>IF(Feuil1!$H$173&gt;=ACCOMPAGNEMENT!$H$3,15,Feuil1!$K$28)</f>
        <v>0</v>
      </c>
      <c r="J173" s="23">
        <f>IF(Feuil1!$H$173&gt;=ACCOMPAGNEMENT!$I$3,15,Feuil1!$L$28)</f>
        <v>0</v>
      </c>
      <c r="K173" s="23">
        <f>IF(Feuil1!$H$173&gt;=ACCOMPAGNEMENT!$J$3,15,Feuil1!$M$28)</f>
        <v>0</v>
      </c>
      <c r="L173" s="23">
        <f>IF(Feuil1!$H$173&gt;=ACCOMPAGNEMENT!$K$3,15,Feuil1!$N$28)</f>
        <v>0</v>
      </c>
      <c r="M173" s="23">
        <f>IF(Feuil1!$H$173&gt;=ACCOMPAGNEMENT!$L$3,15,Feuil1!$O$28)</f>
        <v>0</v>
      </c>
      <c r="N173" s="23">
        <f>IF(Feuil1!$H$173&gt;=ACCOMPAGNEMENT!$M$3,15,Feuil1!$P$28)</f>
        <v>0</v>
      </c>
      <c r="O173" s="23">
        <f>IF(Feuil1!$H$173&gt;=ACCOMPAGNEMENT!$N$3,15,Feuil1!$Q$28)</f>
        <v>0</v>
      </c>
      <c r="Q173" s="23">
        <f>IF(Feuil1!$H$173&gt;=ACCOMPAGNEMENT!$H$3,16,Feuil1!$K$28)</f>
        <v>0</v>
      </c>
      <c r="R173" s="23">
        <f>IF(Feuil1!$H$173&gt;=ACCOMPAGNEMENT!$I$3,16,Feuil1!$L$28)</f>
        <v>0</v>
      </c>
      <c r="S173" s="23">
        <f>IF(Feuil1!$H$173&gt;=ACCOMPAGNEMENT!$J$3,16,Feuil1!$M$28)</f>
        <v>0</v>
      </c>
      <c r="T173" s="23">
        <f>IF(Feuil1!$H$173&gt;=ACCOMPAGNEMENT!$K$3,16,Feuil1!$N$28)</f>
        <v>0</v>
      </c>
      <c r="U173" s="23">
        <f>IF(Feuil1!$H$173&gt;=ACCOMPAGNEMENT!$L$3,16,Feuil1!$O$28)</f>
        <v>0</v>
      </c>
      <c r="V173" s="23">
        <f>IF(Feuil1!$H$173&gt;=ACCOMPAGNEMENT!$M$3,16,Feuil1!$P$28)</f>
        <v>0</v>
      </c>
      <c r="W173" s="23">
        <f>IF(Feuil1!$H$173&gt;=ACCOMPAGNEMENT!$N$3,16,Feuil1!$Q$28)</f>
        <v>0</v>
      </c>
    </row>
    <row r="174" spans="1:23" x14ac:dyDescent="0.3">
      <c r="A174" s="23">
        <f>IF(Feuil1!$H$174&gt;=ACCOMPAGNEMENT!$H$3,14,Feuil1!$K$29)</f>
        <v>0</v>
      </c>
      <c r="B174" s="23">
        <f>IF(Feuil1!$H$174&gt;=ACCOMPAGNEMENT!$I$3,14,Feuil1!$L$29)</f>
        <v>0</v>
      </c>
      <c r="C174" s="23">
        <f>IF(Feuil1!$H$174&gt;=ACCOMPAGNEMENT!$J$3,14,Feuil1!$M$29)</f>
        <v>0</v>
      </c>
      <c r="D174" s="23">
        <f>IF(Feuil1!$H$174&gt;=ACCOMPAGNEMENT!$K$3,14,Feuil1!$N$29)</f>
        <v>0</v>
      </c>
      <c r="E174" s="23">
        <f>IF(Feuil1!$H$174&gt;=ACCOMPAGNEMENT!$L$3,14,Feuil1!$O$29)</f>
        <v>0</v>
      </c>
      <c r="F174" s="23">
        <f>IF(Feuil1!$H$174&gt;=ACCOMPAGNEMENT!$M$3,14,Feuil1!$P$29)</f>
        <v>0</v>
      </c>
      <c r="G174" s="23">
        <f>IF(Feuil1!$H$174&gt;=ACCOMPAGNEMENT!$N$3,14,Feuil1!$Q$29)</f>
        <v>0</v>
      </c>
      <c r="H174" s="56">
        <v>0</v>
      </c>
      <c r="I174" s="23">
        <f>IF(Feuil1!$H$174&gt;=ACCOMPAGNEMENT!$H$3,15,Feuil1!$K$29)</f>
        <v>0</v>
      </c>
      <c r="J174" s="23">
        <f>IF(Feuil1!$H$174&gt;=ACCOMPAGNEMENT!$I$3,15,Feuil1!$L$29)</f>
        <v>0</v>
      </c>
      <c r="K174" s="23">
        <f>IF(Feuil1!$H$174&gt;=ACCOMPAGNEMENT!$J$3,15,Feuil1!$M$29)</f>
        <v>0</v>
      </c>
      <c r="L174" s="23">
        <f>IF(Feuil1!$H$174&gt;=ACCOMPAGNEMENT!$K$3,15,Feuil1!$N$29)</f>
        <v>0</v>
      </c>
      <c r="M174" s="23">
        <f>IF(Feuil1!$H$174&gt;=ACCOMPAGNEMENT!$L$3,15,Feuil1!$O$29)</f>
        <v>0</v>
      </c>
      <c r="N174" s="23">
        <f>IF(Feuil1!$H$174&gt;=ACCOMPAGNEMENT!$M$3,15,Feuil1!$P$29)</f>
        <v>0</v>
      </c>
      <c r="O174" s="23">
        <f>IF(Feuil1!$H$174&gt;=ACCOMPAGNEMENT!$N$3,15,Feuil1!$Q$29)</f>
        <v>0</v>
      </c>
      <c r="Q174" s="23">
        <f>IF(Feuil1!$H$174&gt;=ACCOMPAGNEMENT!$H$3,16,Feuil1!$K$29)</f>
        <v>0</v>
      </c>
      <c r="R174" s="23">
        <f>IF(Feuil1!$H$174&gt;=ACCOMPAGNEMENT!$I$3,16,Feuil1!$L$29)</f>
        <v>0</v>
      </c>
      <c r="S174" s="23">
        <f>IF(Feuil1!$H$174&gt;=ACCOMPAGNEMENT!$J$3,16,Feuil1!$M$29)</f>
        <v>0</v>
      </c>
      <c r="T174" s="23">
        <f>IF(Feuil1!$H$174&gt;=ACCOMPAGNEMENT!$K$3,16,Feuil1!$N$29)</f>
        <v>0</v>
      </c>
      <c r="U174" s="23">
        <f>IF(Feuil1!$H$174&gt;=ACCOMPAGNEMENT!$L$3,16,Feuil1!$O$29)</f>
        <v>0</v>
      </c>
      <c r="V174" s="23">
        <f>IF(Feuil1!$H$174&gt;=ACCOMPAGNEMENT!$M$3,16,Feuil1!$P$29)</f>
        <v>0</v>
      </c>
      <c r="W174" s="23">
        <f>IF(Feuil1!$H$174&gt;=ACCOMPAGNEMENT!$N$3,16,Feuil1!$Q$29)</f>
        <v>0</v>
      </c>
    </row>
    <row r="175" spans="1:23" x14ac:dyDescent="0.3">
      <c r="A175" s="67">
        <v>17</v>
      </c>
      <c r="B175" s="67"/>
      <c r="C175" s="67"/>
      <c r="D175" s="67"/>
      <c r="E175" s="67"/>
      <c r="F175" s="67"/>
      <c r="G175" s="67"/>
      <c r="I175" s="67">
        <v>18</v>
      </c>
      <c r="J175" s="67"/>
      <c r="K175" s="67"/>
      <c r="L175" s="67"/>
      <c r="M175" s="67"/>
      <c r="N175" s="67"/>
      <c r="O175" s="67"/>
      <c r="Q175" s="67">
        <v>19</v>
      </c>
      <c r="R175" s="67"/>
      <c r="S175" s="67"/>
      <c r="T175" s="67"/>
      <c r="U175" s="67"/>
      <c r="V175" s="67"/>
      <c r="W175" s="67"/>
    </row>
    <row r="176" spans="1:23" x14ac:dyDescent="0.3">
      <c r="A176" s="23">
        <f>IF(Feuil1!$H$176&gt;=ACCOMPAGNEMENT!$H$3,17,Feuil1!$K$2)</f>
        <v>1</v>
      </c>
      <c r="B176" s="23">
        <f>IF(Feuil1!$H$176&gt;=ACCOMPAGNEMENT!$I$3,17,Feuil1!$L$2)</f>
        <v>0</v>
      </c>
      <c r="C176" s="23">
        <f>IF(Feuil1!$H$176&gt;=ACCOMPAGNEMENT!$J$3,17,Feuil1!$M$2)</f>
        <v>1</v>
      </c>
      <c r="D176" s="23">
        <f>IF(Feuil1!$H$176&gt;=ACCOMPAGNEMENT!$K$3,17,Feuil1!$N$2)</f>
        <v>0</v>
      </c>
      <c r="E176" s="23">
        <f>IF(Feuil1!$H$176&gt;=ACCOMPAGNEMENT!$L$3,17,Feuil1!$O$2)</f>
        <v>0</v>
      </c>
      <c r="F176" s="23">
        <f>IF(Feuil1!$H$176&gt;=ACCOMPAGNEMENT!$M$3,17,Feuil1!$P$2)</f>
        <v>0</v>
      </c>
      <c r="G176" s="23">
        <f>IF(Feuil1!$H$176&gt;=ACCOMPAGNEMENT!$N$3,17,Feuil1!$Q$2)</f>
        <v>0</v>
      </c>
      <c r="H176" s="56">
        <v>0</v>
      </c>
      <c r="I176" s="23">
        <f>IF(Feuil1!$H$176&gt;=ACCOMPAGNEMENT!$H$3,18,Feuil1!$K$2)</f>
        <v>1</v>
      </c>
      <c r="J176" s="23">
        <f>IF(Feuil1!$H$176&gt;=ACCOMPAGNEMENT!$I$3,18,Feuil1!$L$2)</f>
        <v>0</v>
      </c>
      <c r="K176" s="23">
        <f>IF(Feuil1!$H$176&gt;=ACCOMPAGNEMENT!$J$3,18,Feuil1!$M$2)</f>
        <v>1</v>
      </c>
      <c r="L176" s="23">
        <f>IF(Feuil1!$H$176&gt;=ACCOMPAGNEMENT!$K$3,18,Feuil1!$N$2)</f>
        <v>0</v>
      </c>
      <c r="M176" s="23">
        <f>IF(Feuil1!$H$176&gt;=ACCOMPAGNEMENT!$L$3,18,Feuil1!$O$2)</f>
        <v>0</v>
      </c>
      <c r="N176" s="23">
        <f>IF(Feuil1!$H$176&gt;=ACCOMPAGNEMENT!$M$3,18,Feuil1!$P$2)</f>
        <v>0</v>
      </c>
      <c r="O176" s="23">
        <f>IF(Feuil1!$H$176&gt;=ACCOMPAGNEMENT!$N$3,18,Feuil1!$Q$2)</f>
        <v>0</v>
      </c>
      <c r="Q176" s="23">
        <f>IF(Feuil1!$H$176&gt;=ACCOMPAGNEMENT!$H$3,19,Feuil1!$K$2)</f>
        <v>1</v>
      </c>
      <c r="R176" s="23">
        <f>IF(Feuil1!$H$176&gt;=ACCOMPAGNEMENT!$I$3,19,Feuil1!$L$2)</f>
        <v>0</v>
      </c>
      <c r="S176" s="23">
        <f>IF(Feuil1!$H$176&gt;=ACCOMPAGNEMENT!$J$3,19,Feuil1!$M$2)</f>
        <v>1</v>
      </c>
      <c r="T176" s="23">
        <f>IF(Feuil1!$H$176&gt;=ACCOMPAGNEMENT!$K$3,19,Feuil1!$N$2)</f>
        <v>0</v>
      </c>
      <c r="U176" s="23">
        <f>IF(Feuil1!$H$176&gt;=ACCOMPAGNEMENT!$L$3,19,Feuil1!$O$2)</f>
        <v>0</v>
      </c>
      <c r="V176" s="23">
        <f>IF(Feuil1!$H$176&gt;=ACCOMPAGNEMENT!$M$3,19,Feuil1!$P$2)</f>
        <v>0</v>
      </c>
      <c r="W176" s="23">
        <f>IF(Feuil1!$H$176&gt;=ACCOMPAGNEMENT!$N$3,19,Feuil1!$Q$2)</f>
        <v>0</v>
      </c>
    </row>
    <row r="177" spans="1:23" x14ac:dyDescent="0.3">
      <c r="A177" s="23">
        <f>IF(Feuil1!$H$177&gt;=ACCOMPAGNEMENT!$H$3,17,Feuil1!$K$3)</f>
        <v>6</v>
      </c>
      <c r="B177" s="23">
        <f>IF(Feuil1!$H$177&gt;=ACCOMPAGNEMENT!$I$3,17,Feuil1!$L$3)</f>
        <v>7</v>
      </c>
      <c r="C177" s="23">
        <f>IF(Feuil1!$H$177&gt;=ACCOMPAGNEMENT!$J$3,17,Feuil1!$M$3)</f>
        <v>7</v>
      </c>
      <c r="D177" s="23">
        <f>IF(Feuil1!$H$177&gt;=ACCOMPAGNEMENT!$K$3,17,Feuil1!$N$3)</f>
        <v>7</v>
      </c>
      <c r="E177" s="23">
        <f>IF(Feuil1!$H$177&gt;=ACCOMPAGNEMENT!$L$3,17,Feuil1!$O$3)</f>
        <v>6</v>
      </c>
      <c r="F177" s="23">
        <f>IF(Feuil1!$H$177&gt;=ACCOMPAGNEMENT!$M$3,17,Feuil1!$P$3)</f>
        <v>6</v>
      </c>
      <c r="G177" s="23">
        <f>IF(Feuil1!$H$177&gt;=ACCOMPAGNEMENT!$N$3,17,Feuil1!$Q$3)</f>
        <v>7</v>
      </c>
      <c r="H177" s="56">
        <v>0</v>
      </c>
      <c r="I177" s="23">
        <f>IF(Feuil1!$H$177&gt;=ACCOMPAGNEMENT!$H$3,18,Feuil1!$K$3)</f>
        <v>6</v>
      </c>
      <c r="J177" s="23">
        <f>IF(Feuil1!$H$177&gt;=ACCOMPAGNEMENT!$I$3,18,Feuil1!$L$3)</f>
        <v>7</v>
      </c>
      <c r="K177" s="23">
        <f>IF(Feuil1!$H$177&gt;=ACCOMPAGNEMENT!$J$3,18,Feuil1!$M$3)</f>
        <v>7</v>
      </c>
      <c r="L177" s="23">
        <f>IF(Feuil1!$H$177&gt;=ACCOMPAGNEMENT!$K$3,18,Feuil1!$N$3)</f>
        <v>7</v>
      </c>
      <c r="M177" s="23">
        <f>IF(Feuil1!$H$177&gt;=ACCOMPAGNEMENT!$L$3,18,Feuil1!$O$3)</f>
        <v>6</v>
      </c>
      <c r="N177" s="23">
        <f>IF(Feuil1!$H$177&gt;=ACCOMPAGNEMENT!$M$3,18,Feuil1!$P$3)</f>
        <v>6</v>
      </c>
      <c r="O177" s="23">
        <f>IF(Feuil1!$H$177&gt;=ACCOMPAGNEMENT!$N$3,18,Feuil1!$Q$3)</f>
        <v>7</v>
      </c>
      <c r="Q177" s="23">
        <f>IF(Feuil1!$H$177&gt;=ACCOMPAGNEMENT!$H$3,19,Feuil1!$K$3)</f>
        <v>6</v>
      </c>
      <c r="R177" s="23">
        <f>IF(Feuil1!$H$177&gt;=ACCOMPAGNEMENT!$I$3,19,Feuil1!$L$3)</f>
        <v>7</v>
      </c>
      <c r="S177" s="23">
        <f>IF(Feuil1!$H$177&gt;=ACCOMPAGNEMENT!$J$3,19,Feuil1!$M$3)</f>
        <v>7</v>
      </c>
      <c r="T177" s="23">
        <f>IF(Feuil1!$H$177&gt;=ACCOMPAGNEMENT!$K$3,19,Feuil1!$N$3)</f>
        <v>7</v>
      </c>
      <c r="U177" s="23">
        <f>IF(Feuil1!$H$177&gt;=ACCOMPAGNEMENT!$L$3,19,Feuil1!$O$3)</f>
        <v>6</v>
      </c>
      <c r="V177" s="23">
        <f>IF(Feuil1!$H$177&gt;=ACCOMPAGNEMENT!$M$3,19,Feuil1!$P$3)</f>
        <v>6</v>
      </c>
      <c r="W177" s="23">
        <f>IF(Feuil1!$H$177&gt;=ACCOMPAGNEMENT!$N$3,19,Feuil1!$Q$3)</f>
        <v>7</v>
      </c>
    </row>
    <row r="178" spans="1:23" x14ac:dyDescent="0.3">
      <c r="A178" s="23">
        <f>IF(Feuil1!$H$178&gt;=ACCOMPAGNEMENT!$H$3,17,Feuil1!$K$4)</f>
        <v>0</v>
      </c>
      <c r="B178" s="23">
        <f>IF(Feuil1!$H$178&gt;=ACCOMPAGNEMENT!$I$3,17,Feuil1!$L$4)</f>
        <v>1</v>
      </c>
      <c r="C178" s="23">
        <f>IF(Feuil1!$H$178&gt;=ACCOMPAGNEMENT!$J$3,17,Feuil1!$M$4)</f>
        <v>1</v>
      </c>
      <c r="D178" s="23">
        <f>IF(Feuil1!$H$178&gt;=ACCOMPAGNEMENT!$K$3,17,Feuil1!$N$4)</f>
        <v>0</v>
      </c>
      <c r="E178" s="23">
        <f>IF(Feuil1!$H$178&gt;=ACCOMPAGNEMENT!$L$3,17,Feuil1!$O$4)</f>
        <v>0</v>
      </c>
      <c r="F178" s="23">
        <f>IF(Feuil1!$H$178&gt;=ACCOMPAGNEMENT!$M$3,17,Feuil1!$P$4)</f>
        <v>1</v>
      </c>
      <c r="G178" s="23">
        <f>IF(Feuil1!$H$178&gt;=ACCOMPAGNEMENT!$N$3,17,Feuil1!$Q$4)</f>
        <v>1</v>
      </c>
      <c r="H178" s="56">
        <v>0</v>
      </c>
      <c r="I178" s="23">
        <f>IF(Feuil1!$H$178&gt;=ACCOMPAGNEMENT!$H$3,18,Feuil1!$K$4)</f>
        <v>0</v>
      </c>
      <c r="J178" s="23">
        <f>IF(Feuil1!$H$178&gt;=ACCOMPAGNEMENT!$I$3,18,Feuil1!$L$4)</f>
        <v>1</v>
      </c>
      <c r="K178" s="23">
        <f>IF(Feuil1!$H$178&gt;=ACCOMPAGNEMENT!$J$3,18,Feuil1!$M$4)</f>
        <v>1</v>
      </c>
      <c r="L178" s="23">
        <f>IF(Feuil1!$H$178&gt;=ACCOMPAGNEMENT!$K$3,18,Feuil1!$N$4)</f>
        <v>0</v>
      </c>
      <c r="M178" s="23">
        <f>IF(Feuil1!$H$178&gt;=ACCOMPAGNEMENT!$L$3,18,Feuil1!$O$4)</f>
        <v>0</v>
      </c>
      <c r="N178" s="23">
        <f>IF(Feuil1!$H$178&gt;=ACCOMPAGNEMENT!$M$3,18,Feuil1!$P$4)</f>
        <v>1</v>
      </c>
      <c r="O178" s="23">
        <f>IF(Feuil1!$H$178&gt;=ACCOMPAGNEMENT!$N$3,18,Feuil1!$Q$4)</f>
        <v>1</v>
      </c>
      <c r="Q178" s="23">
        <f>IF(Feuil1!$H$178&gt;=ACCOMPAGNEMENT!$H$3,19,Feuil1!$K$4)</f>
        <v>0</v>
      </c>
      <c r="R178" s="23">
        <f>IF(Feuil1!$H$178&gt;=ACCOMPAGNEMENT!$I$3,19,Feuil1!$L$4)</f>
        <v>1</v>
      </c>
      <c r="S178" s="23">
        <f>IF(Feuil1!$H$178&gt;=ACCOMPAGNEMENT!$J$3,19,Feuil1!$M$4)</f>
        <v>1</v>
      </c>
      <c r="T178" s="23">
        <f>IF(Feuil1!$H$178&gt;=ACCOMPAGNEMENT!$K$3,19,Feuil1!$N$4)</f>
        <v>0</v>
      </c>
      <c r="U178" s="23">
        <f>IF(Feuil1!$H$178&gt;=ACCOMPAGNEMENT!$L$3,19,Feuil1!$O$4)</f>
        <v>0</v>
      </c>
      <c r="V178" s="23">
        <f>IF(Feuil1!$H$178&gt;=ACCOMPAGNEMENT!$M$3,19,Feuil1!$P$4)</f>
        <v>1</v>
      </c>
      <c r="W178" s="23">
        <f>IF(Feuil1!$H$178&gt;=ACCOMPAGNEMENT!$N$3,19,Feuil1!$Q$4)</f>
        <v>1</v>
      </c>
    </row>
    <row r="179" spans="1:23" x14ac:dyDescent="0.3">
      <c r="A179" s="23">
        <f>IF(Feuil1!$H$179&gt;=ACCOMPAGNEMENT!$H$3,17,Feuil1!$K$5)</f>
        <v>0</v>
      </c>
      <c r="B179" s="23">
        <f>IF(Feuil1!$H$179&gt;=ACCOMPAGNEMENT!$I$3,17,Feuil1!$L$5)</f>
        <v>0</v>
      </c>
      <c r="C179" s="23">
        <f>IF(Feuil1!$H$179&gt;=ACCOMPAGNEMENT!$J$3,17,Feuil1!$M$5)</f>
        <v>0</v>
      </c>
      <c r="D179" s="23">
        <f>IF(Feuil1!$H$179&gt;=ACCOMPAGNEMENT!$K$3,17,Feuil1!$N$5)</f>
        <v>0</v>
      </c>
      <c r="E179" s="23">
        <f>IF(Feuil1!$H$179&gt;=ACCOMPAGNEMENT!$L$3,17,Feuil1!$O$5)</f>
        <v>0</v>
      </c>
      <c r="F179" s="23">
        <f>IF(Feuil1!$H$179&gt;=ACCOMPAGNEMENT!$M$3,17,Feuil1!$P$5)</f>
        <v>0</v>
      </c>
      <c r="G179" s="23">
        <f>IF(Feuil1!$H$179&gt;=ACCOMPAGNEMENT!$N$3,17,Feuil1!$Q$5)</f>
        <v>0</v>
      </c>
      <c r="H179" s="56">
        <v>0</v>
      </c>
      <c r="I179" s="23">
        <f>IF(Feuil1!$H$179&gt;=ACCOMPAGNEMENT!$H$3,18,Feuil1!$K$5)</f>
        <v>0</v>
      </c>
      <c r="J179" s="23">
        <f>IF(Feuil1!$H$179&gt;=ACCOMPAGNEMENT!$I$3,18,Feuil1!$L$5)</f>
        <v>0</v>
      </c>
      <c r="K179" s="23">
        <f>IF(Feuil1!$H$179&gt;=ACCOMPAGNEMENT!$J$3,18,Feuil1!$M$5)</f>
        <v>0</v>
      </c>
      <c r="L179" s="23">
        <f>IF(Feuil1!$H$179&gt;=ACCOMPAGNEMENT!$K$3,18,Feuil1!$N$5)</f>
        <v>0</v>
      </c>
      <c r="M179" s="23">
        <f>IF(Feuil1!$H$179&gt;=ACCOMPAGNEMENT!$L$3,18,Feuil1!$O$5)</f>
        <v>0</v>
      </c>
      <c r="N179" s="23">
        <f>IF(Feuil1!$H$179&gt;=ACCOMPAGNEMENT!$M$3,18,Feuil1!$P$5)</f>
        <v>0</v>
      </c>
      <c r="O179" s="23">
        <f>IF(Feuil1!$H$179&gt;=ACCOMPAGNEMENT!$N$3,18,Feuil1!$Q$5)</f>
        <v>0</v>
      </c>
      <c r="Q179" s="23">
        <f>IF(Feuil1!$H$179&gt;=ACCOMPAGNEMENT!$H$3,19,Feuil1!$K$5)</f>
        <v>0</v>
      </c>
      <c r="R179" s="23">
        <f>IF(Feuil1!$H$179&gt;=ACCOMPAGNEMENT!$I$3,19,Feuil1!$L$5)</f>
        <v>0</v>
      </c>
      <c r="S179" s="23">
        <f>IF(Feuil1!$H$179&gt;=ACCOMPAGNEMENT!$J$3,19,Feuil1!$M$5)</f>
        <v>0</v>
      </c>
      <c r="T179" s="23">
        <f>IF(Feuil1!$H$179&gt;=ACCOMPAGNEMENT!$K$3,19,Feuil1!$N$5)</f>
        <v>0</v>
      </c>
      <c r="U179" s="23">
        <f>IF(Feuil1!$H$179&gt;=ACCOMPAGNEMENT!$L$3,19,Feuil1!$O$5)</f>
        <v>0</v>
      </c>
      <c r="V179" s="23">
        <f>IF(Feuil1!$H$179&gt;=ACCOMPAGNEMENT!$M$3,19,Feuil1!$P$5)</f>
        <v>0</v>
      </c>
      <c r="W179" s="23">
        <f>IF(Feuil1!$H$179&gt;=ACCOMPAGNEMENT!$N$3,19,Feuil1!$Q$5)</f>
        <v>0</v>
      </c>
    </row>
    <row r="180" spans="1:23" x14ac:dyDescent="0.3">
      <c r="A180" s="23">
        <f>IF(Feuil1!$H$180&gt;=ACCOMPAGNEMENT!$H$3,17,Feuil1!$K$6)</f>
        <v>0</v>
      </c>
      <c r="B180" s="23">
        <f>IF(Feuil1!$H$180&gt;=ACCOMPAGNEMENT!$I$3,17,Feuil1!$L$6)</f>
        <v>0</v>
      </c>
      <c r="C180" s="23">
        <f>IF(Feuil1!$H$180&gt;=ACCOMPAGNEMENT!$J$3,17,Feuil1!$M$6)</f>
        <v>0</v>
      </c>
      <c r="D180" s="23">
        <f>IF(Feuil1!$H$180&gt;=ACCOMPAGNEMENT!$K$3,17,Feuil1!$N$6)</f>
        <v>0</v>
      </c>
      <c r="E180" s="23">
        <f>IF(Feuil1!$H$180&gt;=ACCOMPAGNEMENT!$L$3,17,Feuil1!$O$6)</f>
        <v>0</v>
      </c>
      <c r="F180" s="23">
        <f>IF(Feuil1!$H$180&gt;=ACCOMPAGNEMENT!$M$3,17,Feuil1!$P$6)</f>
        <v>0</v>
      </c>
      <c r="G180" s="23">
        <f>IF(Feuil1!$H$180&gt;=ACCOMPAGNEMENT!$N$3,17,Feuil1!$Q$6)</f>
        <v>0</v>
      </c>
      <c r="H180" s="56">
        <v>0</v>
      </c>
      <c r="I180" s="23">
        <f>IF(Feuil1!$H$180&gt;=ACCOMPAGNEMENT!$H$3,18,Feuil1!$K$6)</f>
        <v>0</v>
      </c>
      <c r="J180" s="23">
        <f>IF(Feuil1!$H$180&gt;=ACCOMPAGNEMENT!$I$3,18,Feuil1!$L$6)</f>
        <v>0</v>
      </c>
      <c r="K180" s="23">
        <f>IF(Feuil1!$H$180&gt;=ACCOMPAGNEMENT!$J$3,18,Feuil1!$M$6)</f>
        <v>0</v>
      </c>
      <c r="L180" s="23">
        <f>IF(Feuil1!$H$180&gt;=ACCOMPAGNEMENT!$K$3,18,Feuil1!$N$6)</f>
        <v>0</v>
      </c>
      <c r="M180" s="23">
        <f>IF(Feuil1!$H$180&gt;=ACCOMPAGNEMENT!$L$3,18,Feuil1!$O$6)</f>
        <v>0</v>
      </c>
      <c r="N180" s="23">
        <f>IF(Feuil1!$H$180&gt;=ACCOMPAGNEMENT!$M$3,18,Feuil1!$P$6)</f>
        <v>0</v>
      </c>
      <c r="O180" s="23">
        <f>IF(Feuil1!$H$180&gt;=ACCOMPAGNEMENT!$N$3,18,Feuil1!$Q$6)</f>
        <v>0</v>
      </c>
      <c r="Q180" s="23">
        <f>IF(Feuil1!$H$180&gt;=ACCOMPAGNEMENT!$H$3,19,Feuil1!$K$6)</f>
        <v>0</v>
      </c>
      <c r="R180" s="23">
        <f>IF(Feuil1!$H$180&gt;=ACCOMPAGNEMENT!$I$3,19,Feuil1!$L$6)</f>
        <v>0</v>
      </c>
      <c r="S180" s="23">
        <f>IF(Feuil1!$H$180&gt;=ACCOMPAGNEMENT!$J$3,19,Feuil1!$M$6)</f>
        <v>0</v>
      </c>
      <c r="T180" s="23">
        <f>IF(Feuil1!$H$180&gt;=ACCOMPAGNEMENT!$K$3,19,Feuil1!$N$6)</f>
        <v>0</v>
      </c>
      <c r="U180" s="23">
        <f>IF(Feuil1!$H$180&gt;=ACCOMPAGNEMENT!$L$3,19,Feuil1!$O$6)</f>
        <v>0</v>
      </c>
      <c r="V180" s="23">
        <f>IF(Feuil1!$H$180&gt;=ACCOMPAGNEMENT!$M$3,19,Feuil1!$P$6)</f>
        <v>0</v>
      </c>
      <c r="W180" s="23">
        <f>IF(Feuil1!$H$180&gt;=ACCOMPAGNEMENT!$N$3,19,Feuil1!$Q$6)</f>
        <v>0</v>
      </c>
    </row>
    <row r="181" spans="1:23" x14ac:dyDescent="0.3">
      <c r="A181" s="23">
        <f>IF(Feuil1!$H$181&gt;=ACCOMPAGNEMENT!$H$3,17,Feuil1!$K$7)</f>
        <v>0</v>
      </c>
      <c r="B181" s="23">
        <f>IF(Feuil1!$H$181&gt;=ACCOMPAGNEMENT!$I$3,17,Feuil1!$L$7)</f>
        <v>0</v>
      </c>
      <c r="C181" s="23">
        <f>IF(Feuil1!$H$181&gt;=ACCOMPAGNEMENT!$J$3,17,Feuil1!$M$7)</f>
        <v>0</v>
      </c>
      <c r="D181" s="23">
        <f>IF(Feuil1!$H$181&gt;=ACCOMPAGNEMENT!$K$3,17,Feuil1!$N$7)</f>
        <v>0</v>
      </c>
      <c r="E181" s="23">
        <f>IF(Feuil1!$H$181&gt;=ACCOMPAGNEMENT!$L$3,17,Feuil1!$O$7)</f>
        <v>0</v>
      </c>
      <c r="F181" s="23">
        <f>IF(Feuil1!$H$181&gt;=ACCOMPAGNEMENT!$M$3,17,Feuil1!$P$7)</f>
        <v>0</v>
      </c>
      <c r="G181" s="23">
        <f>IF(Feuil1!$H$181&gt;=ACCOMPAGNEMENT!$N$3,17,Feuil1!$Q$7)</f>
        <v>0</v>
      </c>
      <c r="H181" s="56">
        <v>0</v>
      </c>
      <c r="I181" s="23">
        <f>IF(Feuil1!$H$181&gt;=ACCOMPAGNEMENT!$H$3,18,Feuil1!$K$7)</f>
        <v>0</v>
      </c>
      <c r="J181" s="23">
        <f>IF(Feuil1!$H$181&gt;=ACCOMPAGNEMENT!$I$3,18,Feuil1!$L$7)</f>
        <v>0</v>
      </c>
      <c r="K181" s="23">
        <f>IF(Feuil1!$H$181&gt;=ACCOMPAGNEMENT!$J$3,18,Feuil1!$M$7)</f>
        <v>0</v>
      </c>
      <c r="L181" s="23">
        <f>IF(Feuil1!$H$181&gt;=ACCOMPAGNEMENT!$K$3,18,Feuil1!$N$7)</f>
        <v>0</v>
      </c>
      <c r="M181" s="23">
        <f>IF(Feuil1!$H$181&gt;=ACCOMPAGNEMENT!$L$3,18,Feuil1!$O$7)</f>
        <v>0</v>
      </c>
      <c r="N181" s="23">
        <f>IF(Feuil1!$H$181&gt;=ACCOMPAGNEMENT!$M$3,18,Feuil1!$P$7)</f>
        <v>0</v>
      </c>
      <c r="O181" s="23">
        <f>IF(Feuil1!$H$181&gt;=ACCOMPAGNEMENT!$N$3,18,Feuil1!$Q$7)</f>
        <v>0</v>
      </c>
      <c r="Q181" s="23">
        <f>IF(Feuil1!$H$181&gt;=ACCOMPAGNEMENT!$H$3,19,Feuil1!$K$7)</f>
        <v>0</v>
      </c>
      <c r="R181" s="23">
        <f>IF(Feuil1!$H$181&gt;=ACCOMPAGNEMENT!$I$3,19,Feuil1!$L$7)</f>
        <v>0</v>
      </c>
      <c r="S181" s="23">
        <f>IF(Feuil1!$H$181&gt;=ACCOMPAGNEMENT!$J$3,19,Feuil1!$M$7)</f>
        <v>0</v>
      </c>
      <c r="T181" s="23">
        <f>IF(Feuil1!$H$181&gt;=ACCOMPAGNEMENT!$K$3,19,Feuil1!$N$7)</f>
        <v>0</v>
      </c>
      <c r="U181" s="23">
        <f>IF(Feuil1!$H$181&gt;=ACCOMPAGNEMENT!$L$3,19,Feuil1!$O$7)</f>
        <v>0</v>
      </c>
      <c r="V181" s="23">
        <f>IF(Feuil1!$H$181&gt;=ACCOMPAGNEMENT!$M$3,19,Feuil1!$P$7)</f>
        <v>0</v>
      </c>
      <c r="W181" s="23">
        <f>IF(Feuil1!$H$181&gt;=ACCOMPAGNEMENT!$N$3,19,Feuil1!$Q$7)</f>
        <v>0</v>
      </c>
    </row>
    <row r="182" spans="1:23" x14ac:dyDescent="0.3">
      <c r="A182" s="23">
        <f>IF(Feuil1!$H$182&gt;=ACCOMPAGNEMENT!$H$3,17,Feuil1!$K$8)</f>
        <v>0</v>
      </c>
      <c r="B182" s="23">
        <f>IF(Feuil1!$H$182&gt;=ACCOMPAGNEMENT!$I$3,17,Feuil1!$L$8)</f>
        <v>0</v>
      </c>
      <c r="C182" s="23">
        <f>IF(Feuil1!$H$182&gt;=ACCOMPAGNEMENT!$J$3,17,Feuil1!$M$8)</f>
        <v>0</v>
      </c>
      <c r="D182" s="23">
        <f>IF(Feuil1!$H$182&gt;=ACCOMPAGNEMENT!$K$3,17,Feuil1!$N$8)</f>
        <v>0</v>
      </c>
      <c r="E182" s="23">
        <f>IF(Feuil1!$H$182&gt;=ACCOMPAGNEMENT!$L$3,17,Feuil1!$O$8)</f>
        <v>0</v>
      </c>
      <c r="F182" s="23">
        <f>IF(Feuil1!$H$182&gt;=ACCOMPAGNEMENT!$M$3,17,Feuil1!$P$8)</f>
        <v>0</v>
      </c>
      <c r="G182" s="23">
        <f>IF(Feuil1!$H$182&gt;=ACCOMPAGNEMENT!$N$3,17,Feuil1!$Q$8)</f>
        <v>0</v>
      </c>
      <c r="H182" s="56">
        <v>0</v>
      </c>
      <c r="I182" s="23">
        <f>IF(Feuil1!$H$182&gt;=ACCOMPAGNEMENT!$H$3,18,Feuil1!$K$8)</f>
        <v>0</v>
      </c>
      <c r="J182" s="23">
        <f>IF(Feuil1!$H$182&gt;=ACCOMPAGNEMENT!$I$3,18,Feuil1!$L$8)</f>
        <v>0</v>
      </c>
      <c r="K182" s="23">
        <f>IF(Feuil1!$H$182&gt;=ACCOMPAGNEMENT!$J$3,18,Feuil1!$M$8)</f>
        <v>0</v>
      </c>
      <c r="L182" s="23">
        <f>IF(Feuil1!$H$182&gt;=ACCOMPAGNEMENT!$K$3,18,Feuil1!$N$8)</f>
        <v>0</v>
      </c>
      <c r="M182" s="23">
        <f>IF(Feuil1!$H$182&gt;=ACCOMPAGNEMENT!$L$3,18,Feuil1!$O$8)</f>
        <v>0</v>
      </c>
      <c r="N182" s="23">
        <f>IF(Feuil1!$H$182&gt;=ACCOMPAGNEMENT!$M$3,18,Feuil1!$P$8)</f>
        <v>0</v>
      </c>
      <c r="O182" s="23">
        <f>IF(Feuil1!$H$182&gt;=ACCOMPAGNEMENT!$N$3,18,Feuil1!$Q$8)</f>
        <v>0</v>
      </c>
      <c r="Q182" s="23">
        <f>IF(Feuil1!$H$182&gt;=ACCOMPAGNEMENT!$H$3,19,Feuil1!$K$8)</f>
        <v>0</v>
      </c>
      <c r="R182" s="23">
        <f>IF(Feuil1!$H$182&gt;=ACCOMPAGNEMENT!$I$3,19,Feuil1!$L$8)</f>
        <v>0</v>
      </c>
      <c r="S182" s="23">
        <f>IF(Feuil1!$H$182&gt;=ACCOMPAGNEMENT!$J$3,19,Feuil1!$M$8)</f>
        <v>0</v>
      </c>
      <c r="T182" s="23">
        <f>IF(Feuil1!$H$182&gt;=ACCOMPAGNEMENT!$K$3,19,Feuil1!$N$8)</f>
        <v>0</v>
      </c>
      <c r="U182" s="23">
        <f>IF(Feuil1!$H$182&gt;=ACCOMPAGNEMENT!$L$3,19,Feuil1!$O$8)</f>
        <v>0</v>
      </c>
      <c r="V182" s="23">
        <f>IF(Feuil1!$H$182&gt;=ACCOMPAGNEMENT!$M$3,19,Feuil1!$P$8)</f>
        <v>0</v>
      </c>
      <c r="W182" s="23">
        <f>IF(Feuil1!$H$182&gt;=ACCOMPAGNEMENT!$N$3,19,Feuil1!$Q$8)</f>
        <v>0</v>
      </c>
    </row>
    <row r="183" spans="1:23" x14ac:dyDescent="0.3">
      <c r="A183" s="23">
        <f>IF(Feuil1!$H$183&gt;=ACCOMPAGNEMENT!$H$3,17,Feuil1!$K$9)</f>
        <v>0</v>
      </c>
      <c r="B183" s="23">
        <f>IF(Feuil1!$H$183&gt;=ACCOMPAGNEMENT!$I$3,17,Feuil1!$L$9)</f>
        <v>0</v>
      </c>
      <c r="C183" s="23">
        <f>IF(Feuil1!$H$183&gt;=ACCOMPAGNEMENT!$J$3,17,Feuil1!$M$9)</f>
        <v>0</v>
      </c>
      <c r="D183" s="23">
        <f>IF(Feuil1!$H$183&gt;=ACCOMPAGNEMENT!$K$3,17,Feuil1!$N$9)</f>
        <v>0</v>
      </c>
      <c r="E183" s="23">
        <f>IF(Feuil1!$H$183&gt;=ACCOMPAGNEMENT!$L$3,17,Feuil1!$O$9)</f>
        <v>0</v>
      </c>
      <c r="F183" s="23">
        <f>IF(Feuil1!$H$183&gt;=ACCOMPAGNEMENT!$M$3,17,Feuil1!$P$9)</f>
        <v>0</v>
      </c>
      <c r="G183" s="23">
        <f>IF(Feuil1!$H$183&gt;=ACCOMPAGNEMENT!$N$3,17,Feuil1!$Q$9)</f>
        <v>0</v>
      </c>
      <c r="H183" s="56">
        <v>0</v>
      </c>
      <c r="I183" s="23">
        <f>IF(Feuil1!$H$183&gt;=ACCOMPAGNEMENT!$H$3,18,Feuil1!$K$9)</f>
        <v>0</v>
      </c>
      <c r="J183" s="23">
        <f>IF(Feuil1!$H$183&gt;=ACCOMPAGNEMENT!$I$3,18,Feuil1!$L$9)</f>
        <v>0</v>
      </c>
      <c r="K183" s="23">
        <f>IF(Feuil1!$H$183&gt;=ACCOMPAGNEMENT!$J$3,18,Feuil1!$M$9)</f>
        <v>0</v>
      </c>
      <c r="L183" s="23">
        <f>IF(Feuil1!$H$183&gt;=ACCOMPAGNEMENT!$K$3,18,Feuil1!$N$9)</f>
        <v>0</v>
      </c>
      <c r="M183" s="23">
        <f>IF(Feuil1!$H$183&gt;=ACCOMPAGNEMENT!$L$3,18,Feuil1!$O$9)</f>
        <v>0</v>
      </c>
      <c r="N183" s="23">
        <f>IF(Feuil1!$H$183&gt;=ACCOMPAGNEMENT!$M$3,18,Feuil1!$P$9)</f>
        <v>0</v>
      </c>
      <c r="O183" s="23">
        <f>IF(Feuil1!$H$183&gt;=ACCOMPAGNEMENT!$N$3,18,Feuil1!$Q$9)</f>
        <v>0</v>
      </c>
      <c r="Q183" s="23">
        <f>IF(Feuil1!$H$183&gt;=ACCOMPAGNEMENT!$H$3,19,Feuil1!$K$9)</f>
        <v>0</v>
      </c>
      <c r="R183" s="23">
        <f>IF(Feuil1!$H$183&gt;=ACCOMPAGNEMENT!$I$3,19,Feuil1!$L$9)</f>
        <v>0</v>
      </c>
      <c r="S183" s="23">
        <f>IF(Feuil1!$H$183&gt;=ACCOMPAGNEMENT!$J$3,19,Feuil1!$M$9)</f>
        <v>0</v>
      </c>
      <c r="T183" s="23">
        <f>IF(Feuil1!$H$183&gt;=ACCOMPAGNEMENT!$K$3,19,Feuil1!$N$9)</f>
        <v>0</v>
      </c>
      <c r="U183" s="23">
        <f>IF(Feuil1!$H$183&gt;=ACCOMPAGNEMENT!$L$3,19,Feuil1!$O$9)</f>
        <v>0</v>
      </c>
      <c r="V183" s="23">
        <f>IF(Feuil1!$H$183&gt;=ACCOMPAGNEMENT!$M$3,19,Feuil1!$P$9)</f>
        <v>0</v>
      </c>
      <c r="W183" s="23">
        <f>IF(Feuil1!$H$183&gt;=ACCOMPAGNEMENT!$N$3,19,Feuil1!$Q$9)</f>
        <v>0</v>
      </c>
    </row>
    <row r="184" spans="1:23" x14ac:dyDescent="0.3">
      <c r="A184" s="23">
        <f>IF(Feuil1!$H$184&gt;=ACCOMPAGNEMENT!$H$3,17,Feuil1!$K$10)</f>
        <v>0</v>
      </c>
      <c r="B184" s="23">
        <f>IF(Feuil1!$H$184&gt;=ACCOMPAGNEMENT!$I$3,17,Feuil1!$L$10)</f>
        <v>0</v>
      </c>
      <c r="C184" s="23">
        <f>IF(Feuil1!$H$184&gt;=ACCOMPAGNEMENT!$J$3,17,Feuil1!$M$10)</f>
        <v>0</v>
      </c>
      <c r="D184" s="23">
        <f>IF(Feuil1!$H$184&gt;=ACCOMPAGNEMENT!$K$3,17,Feuil1!$N$10)</f>
        <v>0</v>
      </c>
      <c r="E184" s="23">
        <f>IF(Feuil1!$H$184&gt;=ACCOMPAGNEMENT!$L$3,17,Feuil1!$O$10)</f>
        <v>0</v>
      </c>
      <c r="F184" s="23">
        <f>IF(Feuil1!$H$184&gt;=ACCOMPAGNEMENT!$M$3,17,Feuil1!$P$10)</f>
        <v>0</v>
      </c>
      <c r="G184" s="23">
        <f>IF(Feuil1!$H$184&gt;=ACCOMPAGNEMENT!$N$3,17,Feuil1!$Q$10)</f>
        <v>0</v>
      </c>
      <c r="H184" s="56">
        <v>0</v>
      </c>
      <c r="I184" s="23">
        <f>IF(Feuil1!$H$184&gt;=ACCOMPAGNEMENT!$H$3,18,Feuil1!$K$10)</f>
        <v>0</v>
      </c>
      <c r="J184" s="23">
        <f>IF(Feuil1!$H$184&gt;=ACCOMPAGNEMENT!$I$3,18,Feuil1!$L$10)</f>
        <v>0</v>
      </c>
      <c r="K184" s="23">
        <f>IF(Feuil1!$H$184&gt;=ACCOMPAGNEMENT!$J$3,18,Feuil1!$M$10)</f>
        <v>0</v>
      </c>
      <c r="L184" s="23">
        <f>IF(Feuil1!$H$184&gt;=ACCOMPAGNEMENT!$K$3,18,Feuil1!$N$10)</f>
        <v>0</v>
      </c>
      <c r="M184" s="23">
        <f>IF(Feuil1!$H$184&gt;=ACCOMPAGNEMENT!$L$3,18,Feuil1!$O$10)</f>
        <v>0</v>
      </c>
      <c r="N184" s="23">
        <f>IF(Feuil1!$H$184&gt;=ACCOMPAGNEMENT!$M$3,18,Feuil1!$P$10)</f>
        <v>0</v>
      </c>
      <c r="O184" s="23">
        <f>IF(Feuil1!$H$184&gt;=ACCOMPAGNEMENT!$N$3,18,Feuil1!$Q$10)</f>
        <v>0</v>
      </c>
      <c r="Q184" s="23">
        <f>IF(Feuil1!$H$184&gt;=ACCOMPAGNEMENT!$H$3,19,Feuil1!$K$10)</f>
        <v>0</v>
      </c>
      <c r="R184" s="23">
        <f>IF(Feuil1!$H$184&gt;=ACCOMPAGNEMENT!$I$3,19,Feuil1!$L$10)</f>
        <v>0</v>
      </c>
      <c r="S184" s="23">
        <f>IF(Feuil1!$H$184&gt;=ACCOMPAGNEMENT!$J$3,19,Feuil1!$M$10)</f>
        <v>0</v>
      </c>
      <c r="T184" s="23">
        <f>IF(Feuil1!$H$184&gt;=ACCOMPAGNEMENT!$K$3,19,Feuil1!$N$10)</f>
        <v>0</v>
      </c>
      <c r="U184" s="23">
        <f>IF(Feuil1!$H$184&gt;=ACCOMPAGNEMENT!$L$3,19,Feuil1!$O$10)</f>
        <v>0</v>
      </c>
      <c r="V184" s="23">
        <f>IF(Feuil1!$H$184&gt;=ACCOMPAGNEMENT!$M$3,19,Feuil1!$P$10)</f>
        <v>0</v>
      </c>
      <c r="W184" s="23">
        <f>IF(Feuil1!$H$184&gt;=ACCOMPAGNEMENT!$N$3,19,Feuil1!$Q$10)</f>
        <v>0</v>
      </c>
    </row>
    <row r="185" spans="1:23" x14ac:dyDescent="0.3">
      <c r="A185" s="23">
        <f>IF(Feuil1!$H$185&gt;=ACCOMPAGNEMENT!$H$3,17,Feuil1!$K$11)</f>
        <v>0</v>
      </c>
      <c r="B185" s="23">
        <f>IF(Feuil1!$H$185&gt;=ACCOMPAGNEMENT!$I$3,17,Feuil1!$L$11)</f>
        <v>0</v>
      </c>
      <c r="C185" s="23">
        <f>IF(Feuil1!$H$185&gt;=ACCOMPAGNEMENT!$J$3,17,Feuil1!$M$11)</f>
        <v>0</v>
      </c>
      <c r="D185" s="23">
        <f>IF(Feuil1!$H$185&gt;=ACCOMPAGNEMENT!$K$3,17,Feuil1!$N$11)</f>
        <v>0</v>
      </c>
      <c r="E185" s="23">
        <f>IF(Feuil1!$H$185&gt;=ACCOMPAGNEMENT!$L$3,17,Feuil1!$O$11)</f>
        <v>0</v>
      </c>
      <c r="F185" s="23">
        <f>IF(Feuil1!$H$185&gt;=ACCOMPAGNEMENT!$M$3,17,Feuil1!$P$11)</f>
        <v>0</v>
      </c>
      <c r="G185" s="23">
        <f>IF(Feuil1!$H$185&gt;=ACCOMPAGNEMENT!$N$3,17,Feuil1!$Q$11)</f>
        <v>0</v>
      </c>
      <c r="H185" s="56">
        <v>0</v>
      </c>
      <c r="I185" s="23">
        <f>IF(Feuil1!$H$185&gt;=ACCOMPAGNEMENT!$H$3,18,Feuil1!$K$11)</f>
        <v>0</v>
      </c>
      <c r="J185" s="23">
        <f>IF(Feuil1!$H$185&gt;=ACCOMPAGNEMENT!$I$3,18,Feuil1!$L$11)</f>
        <v>0</v>
      </c>
      <c r="K185" s="23">
        <f>IF(Feuil1!$H$185&gt;=ACCOMPAGNEMENT!$J$3,18,Feuil1!$M$11)</f>
        <v>0</v>
      </c>
      <c r="L185" s="23">
        <f>IF(Feuil1!$H$185&gt;=ACCOMPAGNEMENT!$K$3,18,Feuil1!$N$11)</f>
        <v>0</v>
      </c>
      <c r="M185" s="23">
        <f>IF(Feuil1!$H$185&gt;=ACCOMPAGNEMENT!$L$3,18,Feuil1!$O$11)</f>
        <v>0</v>
      </c>
      <c r="N185" s="23">
        <f>IF(Feuil1!$H$185&gt;=ACCOMPAGNEMENT!$M$3,18,Feuil1!$P$11)</f>
        <v>0</v>
      </c>
      <c r="O185" s="23">
        <f>IF(Feuil1!$H$185&gt;=ACCOMPAGNEMENT!$N$3,18,Feuil1!$Q$11)</f>
        <v>0</v>
      </c>
      <c r="Q185" s="23">
        <f>IF(Feuil1!$H$185&gt;=ACCOMPAGNEMENT!$H$3,19,Feuil1!$K$11)</f>
        <v>0</v>
      </c>
      <c r="R185" s="23">
        <f>IF(Feuil1!$H$185&gt;=ACCOMPAGNEMENT!$I$3,19,Feuil1!$L$11)</f>
        <v>0</v>
      </c>
      <c r="S185" s="23">
        <f>IF(Feuil1!$H$185&gt;=ACCOMPAGNEMENT!$J$3,19,Feuil1!$M$11)</f>
        <v>0</v>
      </c>
      <c r="T185" s="23">
        <f>IF(Feuil1!$H$185&gt;=ACCOMPAGNEMENT!$K$3,19,Feuil1!$N$11)</f>
        <v>0</v>
      </c>
      <c r="U185" s="23">
        <f>IF(Feuil1!$H$185&gt;=ACCOMPAGNEMENT!$L$3,19,Feuil1!$O$11)</f>
        <v>0</v>
      </c>
      <c r="V185" s="23">
        <f>IF(Feuil1!$H$185&gt;=ACCOMPAGNEMENT!$M$3,19,Feuil1!$P$11)</f>
        <v>0</v>
      </c>
      <c r="W185" s="23">
        <f>IF(Feuil1!$H$185&gt;=ACCOMPAGNEMENT!$N$3,19,Feuil1!$Q$11)</f>
        <v>0</v>
      </c>
    </row>
    <row r="186" spans="1:23" x14ac:dyDescent="0.3">
      <c r="A186" s="23">
        <f>IF(Feuil1!$H$186&gt;=ACCOMPAGNEMENT!$H$3,17,Feuil1!$K$12)</f>
        <v>0</v>
      </c>
      <c r="B186" s="23">
        <f>IF(Feuil1!$H$186&gt;=ACCOMPAGNEMENT!$I$3,17,Feuil1!$L$12)</f>
        <v>0</v>
      </c>
      <c r="C186" s="23">
        <f>IF(Feuil1!$H$186&gt;=ACCOMPAGNEMENT!$J$3,17,Feuil1!$M$12)</f>
        <v>0</v>
      </c>
      <c r="D186" s="23">
        <f>IF(Feuil1!$H$186&gt;=ACCOMPAGNEMENT!$K$3,17,Feuil1!$N$12)</f>
        <v>0</v>
      </c>
      <c r="E186" s="23">
        <f>IF(Feuil1!$H$186&gt;=ACCOMPAGNEMENT!$L$3,17,Feuil1!$O$12)</f>
        <v>0</v>
      </c>
      <c r="F186" s="23">
        <f>IF(Feuil1!$H$186&gt;=ACCOMPAGNEMENT!$M$3,17,Feuil1!$P$12)</f>
        <v>0</v>
      </c>
      <c r="G186" s="23">
        <f>IF(Feuil1!$H$186&gt;=ACCOMPAGNEMENT!$N$3,17,Feuil1!$Q$12)</f>
        <v>0</v>
      </c>
      <c r="H186" s="56">
        <v>0</v>
      </c>
      <c r="I186" s="23">
        <f>IF(Feuil1!$H$186&gt;=ACCOMPAGNEMENT!$H$3,18,Feuil1!$K$12)</f>
        <v>0</v>
      </c>
      <c r="J186" s="23">
        <f>IF(Feuil1!$H$186&gt;=ACCOMPAGNEMENT!$I$3,18,Feuil1!$L$12)</f>
        <v>0</v>
      </c>
      <c r="K186" s="23">
        <f>IF(Feuil1!$H$186&gt;=ACCOMPAGNEMENT!$J$3,18,Feuil1!$M$12)</f>
        <v>0</v>
      </c>
      <c r="L186" s="23">
        <f>IF(Feuil1!$H$186&gt;=ACCOMPAGNEMENT!$K$3,18,Feuil1!$N$12)</f>
        <v>0</v>
      </c>
      <c r="M186" s="23">
        <f>IF(Feuil1!$H$186&gt;=ACCOMPAGNEMENT!$L$3,18,Feuil1!$O$12)</f>
        <v>0</v>
      </c>
      <c r="N186" s="23">
        <f>IF(Feuil1!$H$186&gt;=ACCOMPAGNEMENT!$M$3,18,Feuil1!$P$12)</f>
        <v>0</v>
      </c>
      <c r="O186" s="23">
        <f>IF(Feuil1!$H$186&gt;=ACCOMPAGNEMENT!$N$3,18,Feuil1!$Q$12)</f>
        <v>0</v>
      </c>
      <c r="Q186" s="23">
        <f>IF(Feuil1!$H$186&gt;=ACCOMPAGNEMENT!$H$3,19,Feuil1!$K$12)</f>
        <v>0</v>
      </c>
      <c r="R186" s="23">
        <f>IF(Feuil1!$H$186&gt;=ACCOMPAGNEMENT!$I$3,19,Feuil1!$L$12)</f>
        <v>0</v>
      </c>
      <c r="S186" s="23">
        <f>IF(Feuil1!$H$186&gt;=ACCOMPAGNEMENT!$J$3,19,Feuil1!$M$12)</f>
        <v>0</v>
      </c>
      <c r="T186" s="23">
        <f>IF(Feuil1!$H$186&gt;=ACCOMPAGNEMENT!$K$3,19,Feuil1!$N$12)</f>
        <v>0</v>
      </c>
      <c r="U186" s="23">
        <f>IF(Feuil1!$H$186&gt;=ACCOMPAGNEMENT!$L$3,19,Feuil1!$O$12)</f>
        <v>0</v>
      </c>
      <c r="V186" s="23">
        <f>IF(Feuil1!$H$186&gt;=ACCOMPAGNEMENT!$M$3,19,Feuil1!$P$12)</f>
        <v>0</v>
      </c>
      <c r="W186" s="23">
        <f>IF(Feuil1!$H$186&gt;=ACCOMPAGNEMENT!$N$3,19,Feuil1!$Q$12)</f>
        <v>0</v>
      </c>
    </row>
    <row r="187" spans="1:23" x14ac:dyDescent="0.3">
      <c r="A187" s="23">
        <f>IF(Feuil1!$H$187&gt;=ACCOMPAGNEMENT!$H$3,17,Feuil1!$K$13)</f>
        <v>0</v>
      </c>
      <c r="B187" s="23">
        <f>IF(Feuil1!$H$187&gt;=ACCOMPAGNEMENT!$I$3,17,Feuil1!$L$13)</f>
        <v>0</v>
      </c>
      <c r="C187" s="23">
        <f>IF(Feuil1!$H$187&gt;=ACCOMPAGNEMENT!$J$3,17,Feuil1!$M$13)</f>
        <v>0</v>
      </c>
      <c r="D187" s="23">
        <f>IF(Feuil1!$H$187&gt;=ACCOMPAGNEMENT!$K$3,17,Feuil1!$N$13)</f>
        <v>0</v>
      </c>
      <c r="E187" s="23">
        <f>IF(Feuil1!$H$187&gt;=ACCOMPAGNEMENT!$L$3,17,Feuil1!$O$13)</f>
        <v>0</v>
      </c>
      <c r="F187" s="23">
        <f>IF(Feuil1!$H$187&gt;=ACCOMPAGNEMENT!$M$3,17,Feuil1!$P$13)</f>
        <v>0</v>
      </c>
      <c r="G187" s="23">
        <f>IF(Feuil1!$H$187&gt;=ACCOMPAGNEMENT!$N$3,17,Feuil1!$Q$13)</f>
        <v>0</v>
      </c>
      <c r="H187" s="56">
        <v>0</v>
      </c>
      <c r="I187" s="23">
        <f>IF(Feuil1!$H$187&gt;=ACCOMPAGNEMENT!$H$3,18,Feuil1!$K$13)</f>
        <v>0</v>
      </c>
      <c r="J187" s="23">
        <f>IF(Feuil1!$H$187&gt;=ACCOMPAGNEMENT!$I$3,18,Feuil1!$L$13)</f>
        <v>0</v>
      </c>
      <c r="K187" s="23">
        <f>IF(Feuil1!$H$187&gt;=ACCOMPAGNEMENT!$J$3,18,Feuil1!$M$13)</f>
        <v>0</v>
      </c>
      <c r="L187" s="23">
        <f>IF(Feuil1!$H$187&gt;=ACCOMPAGNEMENT!$K$3,18,Feuil1!$N$13)</f>
        <v>0</v>
      </c>
      <c r="M187" s="23">
        <f>IF(Feuil1!$H$187&gt;=ACCOMPAGNEMENT!$L$3,18,Feuil1!$O$13)</f>
        <v>0</v>
      </c>
      <c r="N187" s="23">
        <f>IF(Feuil1!$H$187&gt;=ACCOMPAGNEMENT!$M$3,18,Feuil1!$P$13)</f>
        <v>0</v>
      </c>
      <c r="O187" s="23">
        <f>IF(Feuil1!$H$187&gt;=ACCOMPAGNEMENT!$N$3,18,Feuil1!$Q$13)</f>
        <v>0</v>
      </c>
      <c r="Q187" s="23">
        <f>IF(Feuil1!$H$187&gt;=ACCOMPAGNEMENT!$H$3,19,Feuil1!$K$13)</f>
        <v>0</v>
      </c>
      <c r="R187" s="23">
        <f>IF(Feuil1!$H$187&gt;=ACCOMPAGNEMENT!$I$3,19,Feuil1!$L$13)</f>
        <v>0</v>
      </c>
      <c r="S187" s="23">
        <f>IF(Feuil1!$H$187&gt;=ACCOMPAGNEMENT!$J$3,19,Feuil1!$M$13)</f>
        <v>0</v>
      </c>
      <c r="T187" s="23">
        <f>IF(Feuil1!$H$187&gt;=ACCOMPAGNEMENT!$K$3,19,Feuil1!$N$13)</f>
        <v>0</v>
      </c>
      <c r="U187" s="23">
        <f>IF(Feuil1!$H$187&gt;=ACCOMPAGNEMENT!$L$3,19,Feuil1!$O$13)</f>
        <v>0</v>
      </c>
      <c r="V187" s="23">
        <f>IF(Feuil1!$H$187&gt;=ACCOMPAGNEMENT!$M$3,19,Feuil1!$P$13)</f>
        <v>0</v>
      </c>
      <c r="W187" s="23">
        <f>IF(Feuil1!$H$187&gt;=ACCOMPAGNEMENT!$N$3,19,Feuil1!$Q$13)</f>
        <v>0</v>
      </c>
    </row>
    <row r="188" spans="1:23" x14ac:dyDescent="0.3">
      <c r="A188" s="23">
        <f>IF(Feuil1!$H$188&gt;=ACCOMPAGNEMENT!$H$3,17,Feuil1!$K$14)</f>
        <v>0</v>
      </c>
      <c r="B188" s="23">
        <f>IF(Feuil1!$H$188&gt;=ACCOMPAGNEMENT!$I$3,17,Feuil1!$L$14)</f>
        <v>0</v>
      </c>
      <c r="C188" s="23">
        <f>IF(Feuil1!$H$188&gt;=ACCOMPAGNEMENT!$J$3,17,Feuil1!$M$14)</f>
        <v>0</v>
      </c>
      <c r="D188" s="23">
        <f>IF(Feuil1!$H$188&gt;=ACCOMPAGNEMENT!$K$3,17,Feuil1!$N$14)</f>
        <v>0</v>
      </c>
      <c r="E188" s="23">
        <f>IF(Feuil1!$H$188&gt;=ACCOMPAGNEMENT!$L$3,17,Feuil1!$O$14)</f>
        <v>0</v>
      </c>
      <c r="F188" s="23">
        <f>IF(Feuil1!$H$188&gt;=ACCOMPAGNEMENT!$M$3,17,Feuil1!$P$14)</f>
        <v>0</v>
      </c>
      <c r="G188" s="23">
        <f>IF(Feuil1!$H$188&gt;=ACCOMPAGNEMENT!$N$3,17,Feuil1!$Q$14)</f>
        <v>0</v>
      </c>
      <c r="H188" s="56">
        <v>0</v>
      </c>
      <c r="I188" s="23">
        <f>IF(Feuil1!$H$188&gt;=ACCOMPAGNEMENT!$H$3,18,Feuil1!$K$14)</f>
        <v>0</v>
      </c>
      <c r="J188" s="23">
        <f>IF(Feuil1!$H$188&gt;=ACCOMPAGNEMENT!$I$3,18,Feuil1!$L$14)</f>
        <v>0</v>
      </c>
      <c r="K188" s="23">
        <f>IF(Feuil1!$H$188&gt;=ACCOMPAGNEMENT!$J$3,18,Feuil1!$M$14)</f>
        <v>0</v>
      </c>
      <c r="L188" s="23">
        <f>IF(Feuil1!$H$188&gt;=ACCOMPAGNEMENT!$K$3,18,Feuil1!$N$14)</f>
        <v>0</v>
      </c>
      <c r="M188" s="23">
        <f>IF(Feuil1!$H$188&gt;=ACCOMPAGNEMENT!$L$3,18,Feuil1!$O$14)</f>
        <v>0</v>
      </c>
      <c r="N188" s="23">
        <f>IF(Feuil1!$H$188&gt;=ACCOMPAGNEMENT!$M$3,18,Feuil1!$P$14)</f>
        <v>0</v>
      </c>
      <c r="O188" s="23">
        <f>IF(Feuil1!$H$188&gt;=ACCOMPAGNEMENT!$N$3,18,Feuil1!$Q$14)</f>
        <v>0</v>
      </c>
      <c r="Q188" s="23">
        <f>IF(Feuil1!$H$188&gt;=ACCOMPAGNEMENT!$H$3,19,Feuil1!$K$14)</f>
        <v>0</v>
      </c>
      <c r="R188" s="23">
        <f>IF(Feuil1!$H$188&gt;=ACCOMPAGNEMENT!$I$3,19,Feuil1!$L$14)</f>
        <v>0</v>
      </c>
      <c r="S188" s="23">
        <f>IF(Feuil1!$H$188&gt;=ACCOMPAGNEMENT!$J$3,19,Feuil1!$M$14)</f>
        <v>0</v>
      </c>
      <c r="T188" s="23">
        <f>IF(Feuil1!$H$188&gt;=ACCOMPAGNEMENT!$K$3,19,Feuil1!$N$14)</f>
        <v>0</v>
      </c>
      <c r="U188" s="23">
        <f>IF(Feuil1!$H$188&gt;=ACCOMPAGNEMENT!$L$3,19,Feuil1!$O$14)</f>
        <v>0</v>
      </c>
      <c r="V188" s="23">
        <f>IF(Feuil1!$H$188&gt;=ACCOMPAGNEMENT!$M$3,19,Feuil1!$P$14)</f>
        <v>0</v>
      </c>
      <c r="W188" s="23">
        <f>IF(Feuil1!$H$188&gt;=ACCOMPAGNEMENT!$N$3,19,Feuil1!$Q$14)</f>
        <v>0</v>
      </c>
    </row>
    <row r="189" spans="1:23" x14ac:dyDescent="0.3">
      <c r="A189" s="23">
        <f>IF(Feuil1!$H$189&gt;=ACCOMPAGNEMENT!$H$3,17,Feuil1!$K$15)</f>
        <v>0</v>
      </c>
      <c r="B189" s="23">
        <f>IF(Feuil1!$H$189&gt;=ACCOMPAGNEMENT!$I$3,17,Feuil1!$L$15)</f>
        <v>0</v>
      </c>
      <c r="C189" s="23">
        <f>IF(Feuil1!$H$189&gt;=ACCOMPAGNEMENT!$J$3,17,Feuil1!$M$15)</f>
        <v>0</v>
      </c>
      <c r="D189" s="23">
        <f>IF(Feuil1!$H$189&gt;=ACCOMPAGNEMENT!$K$3,17,Feuil1!$N$15)</f>
        <v>0</v>
      </c>
      <c r="E189" s="23">
        <f>IF(Feuil1!$H$189&gt;=ACCOMPAGNEMENT!$L$3,17,Feuil1!$O$15)</f>
        <v>0</v>
      </c>
      <c r="F189" s="23">
        <f>IF(Feuil1!$H$189&gt;=ACCOMPAGNEMENT!$M$3,17,Feuil1!$P$15)</f>
        <v>0</v>
      </c>
      <c r="G189" s="23">
        <f>IF(Feuil1!$H$189&gt;=ACCOMPAGNEMENT!$N$3,17,Feuil1!$Q$15)</f>
        <v>0</v>
      </c>
      <c r="H189" s="56">
        <v>0</v>
      </c>
      <c r="I189" s="23">
        <f>IF(Feuil1!$H$189&gt;=ACCOMPAGNEMENT!$H$3,18,Feuil1!$K$15)</f>
        <v>0</v>
      </c>
      <c r="J189" s="23">
        <f>IF(Feuil1!$H$189&gt;=ACCOMPAGNEMENT!$I$3,18,Feuil1!$L$15)</f>
        <v>0</v>
      </c>
      <c r="K189" s="23">
        <f>IF(Feuil1!$H$189&gt;=ACCOMPAGNEMENT!$J$3,18,Feuil1!$M$15)</f>
        <v>0</v>
      </c>
      <c r="L189" s="23">
        <f>IF(Feuil1!$H$189&gt;=ACCOMPAGNEMENT!$K$3,18,Feuil1!$N$15)</f>
        <v>0</v>
      </c>
      <c r="M189" s="23">
        <f>IF(Feuil1!$H$189&gt;=ACCOMPAGNEMENT!$L$3,18,Feuil1!$O$15)</f>
        <v>0</v>
      </c>
      <c r="N189" s="23">
        <f>IF(Feuil1!$H$189&gt;=ACCOMPAGNEMENT!$M$3,18,Feuil1!$P$15)</f>
        <v>0</v>
      </c>
      <c r="O189" s="23">
        <f>IF(Feuil1!$H$189&gt;=ACCOMPAGNEMENT!$N$3,18,Feuil1!$Q$15)</f>
        <v>0</v>
      </c>
      <c r="Q189" s="23">
        <f>IF(Feuil1!$H$189&gt;=ACCOMPAGNEMENT!$H$3,19,Feuil1!$K$15)</f>
        <v>0</v>
      </c>
      <c r="R189" s="23">
        <f>IF(Feuil1!$H$189&gt;=ACCOMPAGNEMENT!$I$3,19,Feuil1!$L$15)</f>
        <v>0</v>
      </c>
      <c r="S189" s="23">
        <f>IF(Feuil1!$H$189&gt;=ACCOMPAGNEMENT!$J$3,19,Feuil1!$M$15)</f>
        <v>0</v>
      </c>
      <c r="T189" s="23">
        <f>IF(Feuil1!$H$189&gt;=ACCOMPAGNEMENT!$K$3,19,Feuil1!$N$15)</f>
        <v>0</v>
      </c>
      <c r="U189" s="23">
        <f>IF(Feuil1!$H$189&gt;=ACCOMPAGNEMENT!$L$3,19,Feuil1!$O$15)</f>
        <v>0</v>
      </c>
      <c r="V189" s="23">
        <f>IF(Feuil1!$H$189&gt;=ACCOMPAGNEMENT!$M$3,19,Feuil1!$P$15)</f>
        <v>0</v>
      </c>
      <c r="W189" s="23">
        <f>IF(Feuil1!$H$189&gt;=ACCOMPAGNEMENT!$N$3,19,Feuil1!$Q$15)</f>
        <v>0</v>
      </c>
    </row>
    <row r="190" spans="1:23" x14ac:dyDescent="0.3">
      <c r="A190" s="23">
        <f>IF(Feuil1!$H$190&gt;=ACCOMPAGNEMENT!$H$3,17,Feuil1!$K$16)</f>
        <v>0</v>
      </c>
      <c r="B190" s="23">
        <f>IF(Feuil1!$H$190&gt;=ACCOMPAGNEMENT!$I$3,17,Feuil1!$L$16)</f>
        <v>0</v>
      </c>
      <c r="C190" s="23">
        <f>IF(Feuil1!$H$190&gt;=ACCOMPAGNEMENT!$J$3,17,Feuil1!$M$16)</f>
        <v>0</v>
      </c>
      <c r="D190" s="23">
        <f>IF(Feuil1!$H$190&gt;=ACCOMPAGNEMENT!$K$3,17,Feuil1!$N$16)</f>
        <v>0</v>
      </c>
      <c r="E190" s="23">
        <f>IF(Feuil1!$H$190&gt;=ACCOMPAGNEMENT!$L$3,17,Feuil1!$O$16)</f>
        <v>0</v>
      </c>
      <c r="F190" s="23">
        <f>IF(Feuil1!$H$190&gt;=ACCOMPAGNEMENT!$M$3,17,Feuil1!$P$16)</f>
        <v>0</v>
      </c>
      <c r="G190" s="23">
        <f>IF(Feuil1!$H$190&gt;=ACCOMPAGNEMENT!$N$3,17,Feuil1!$Q$16)</f>
        <v>0</v>
      </c>
      <c r="H190" s="56">
        <v>0</v>
      </c>
      <c r="I190" s="23">
        <f>IF(Feuil1!$H$190&gt;=ACCOMPAGNEMENT!$H$3,18,Feuil1!$K$16)</f>
        <v>0</v>
      </c>
      <c r="J190" s="23">
        <f>IF(Feuil1!$H$190&gt;=ACCOMPAGNEMENT!$I$3,18,Feuil1!$L$16)</f>
        <v>0</v>
      </c>
      <c r="K190" s="23">
        <f>IF(Feuil1!$H$190&gt;=ACCOMPAGNEMENT!$J$3,18,Feuil1!$M$16)</f>
        <v>0</v>
      </c>
      <c r="L190" s="23">
        <f>IF(Feuil1!$H$190&gt;=ACCOMPAGNEMENT!$K$3,18,Feuil1!$N$16)</f>
        <v>0</v>
      </c>
      <c r="M190" s="23">
        <f>IF(Feuil1!$H$190&gt;=ACCOMPAGNEMENT!$L$3,18,Feuil1!$O$16)</f>
        <v>0</v>
      </c>
      <c r="N190" s="23">
        <f>IF(Feuil1!$H$190&gt;=ACCOMPAGNEMENT!$M$3,18,Feuil1!$P$16)</f>
        <v>0</v>
      </c>
      <c r="O190" s="23">
        <f>IF(Feuil1!$H$190&gt;=ACCOMPAGNEMENT!$N$3,18,Feuil1!$Q$16)</f>
        <v>0</v>
      </c>
      <c r="Q190" s="23">
        <f>IF(Feuil1!$H$190&gt;=ACCOMPAGNEMENT!$H$3,19,Feuil1!$K$16)</f>
        <v>0</v>
      </c>
      <c r="R190" s="23">
        <f>IF(Feuil1!$H$190&gt;=ACCOMPAGNEMENT!$I$3,19,Feuil1!$L$16)</f>
        <v>0</v>
      </c>
      <c r="S190" s="23">
        <f>IF(Feuil1!$H$190&gt;=ACCOMPAGNEMENT!$J$3,19,Feuil1!$M$16)</f>
        <v>0</v>
      </c>
      <c r="T190" s="23">
        <f>IF(Feuil1!$H$190&gt;=ACCOMPAGNEMENT!$K$3,19,Feuil1!$N$16)</f>
        <v>0</v>
      </c>
      <c r="U190" s="23">
        <f>IF(Feuil1!$H$190&gt;=ACCOMPAGNEMENT!$L$3,19,Feuil1!$O$16)</f>
        <v>0</v>
      </c>
      <c r="V190" s="23">
        <f>IF(Feuil1!$H$190&gt;=ACCOMPAGNEMENT!$M$3,19,Feuil1!$P$16)</f>
        <v>0</v>
      </c>
      <c r="W190" s="23">
        <f>IF(Feuil1!$H$190&gt;=ACCOMPAGNEMENT!$N$3,19,Feuil1!$Q$16)</f>
        <v>0</v>
      </c>
    </row>
    <row r="191" spans="1:23" x14ac:dyDescent="0.3">
      <c r="A191" s="23">
        <f>IF(Feuil1!$H$191&gt;=ACCOMPAGNEMENT!$H$3,17,Feuil1!$K$17)</f>
        <v>0</v>
      </c>
      <c r="B191" s="23">
        <f>IF(Feuil1!$H$191&gt;=ACCOMPAGNEMENT!$I$3,17,Feuil1!$L$17)</f>
        <v>0</v>
      </c>
      <c r="C191" s="23">
        <f>IF(Feuil1!$H$191&gt;=ACCOMPAGNEMENT!$J$3,17,Feuil1!$M$17)</f>
        <v>0</v>
      </c>
      <c r="D191" s="23">
        <f>IF(Feuil1!$H$191&gt;=ACCOMPAGNEMENT!$K$3,17,Feuil1!$N$17)</f>
        <v>0</v>
      </c>
      <c r="E191" s="23">
        <f>IF(Feuil1!$H$191&gt;=ACCOMPAGNEMENT!$L$3,17,Feuil1!$O$17)</f>
        <v>0</v>
      </c>
      <c r="F191" s="23">
        <f>IF(Feuil1!$H$191&gt;=ACCOMPAGNEMENT!$M$3,17,Feuil1!$P$17)</f>
        <v>0</v>
      </c>
      <c r="G191" s="23">
        <f>IF(Feuil1!$H$191&gt;=ACCOMPAGNEMENT!$N$3,17,Feuil1!$Q$17)</f>
        <v>0</v>
      </c>
      <c r="H191" s="56">
        <v>0</v>
      </c>
      <c r="I191" s="23">
        <f>IF(Feuil1!$H$191&gt;=ACCOMPAGNEMENT!$H$3,18,Feuil1!$K$17)</f>
        <v>0</v>
      </c>
      <c r="J191" s="23">
        <f>IF(Feuil1!$H$191&gt;=ACCOMPAGNEMENT!$I$3,18,Feuil1!$L$17)</f>
        <v>0</v>
      </c>
      <c r="K191" s="23">
        <f>IF(Feuil1!$H$191&gt;=ACCOMPAGNEMENT!$J$3,18,Feuil1!$M$17)</f>
        <v>0</v>
      </c>
      <c r="L191" s="23">
        <f>IF(Feuil1!$H$191&gt;=ACCOMPAGNEMENT!$K$3,18,Feuil1!$N$17)</f>
        <v>0</v>
      </c>
      <c r="M191" s="23">
        <f>IF(Feuil1!$H$191&gt;=ACCOMPAGNEMENT!$L$3,18,Feuil1!$O$17)</f>
        <v>0</v>
      </c>
      <c r="N191" s="23">
        <f>IF(Feuil1!$H$191&gt;=ACCOMPAGNEMENT!$M$3,18,Feuil1!$P$17)</f>
        <v>0</v>
      </c>
      <c r="O191" s="23">
        <f>IF(Feuil1!$H$191&gt;=ACCOMPAGNEMENT!$N$3,18,Feuil1!$Q$17)</f>
        <v>0</v>
      </c>
      <c r="Q191" s="23">
        <f>IF(Feuil1!$H$191&gt;=ACCOMPAGNEMENT!$H$3,19,Feuil1!$K$17)</f>
        <v>0</v>
      </c>
      <c r="R191" s="23">
        <f>IF(Feuil1!$H$191&gt;=ACCOMPAGNEMENT!$I$3,19,Feuil1!$L$17)</f>
        <v>0</v>
      </c>
      <c r="S191" s="23">
        <f>IF(Feuil1!$H$191&gt;=ACCOMPAGNEMENT!$J$3,19,Feuil1!$M$17)</f>
        <v>0</v>
      </c>
      <c r="T191" s="23">
        <f>IF(Feuil1!$H$191&gt;=ACCOMPAGNEMENT!$K$3,19,Feuil1!$N$17)</f>
        <v>0</v>
      </c>
      <c r="U191" s="23">
        <f>IF(Feuil1!$H$191&gt;=ACCOMPAGNEMENT!$L$3,19,Feuil1!$O$17)</f>
        <v>0</v>
      </c>
      <c r="V191" s="23">
        <f>IF(Feuil1!$H$191&gt;=ACCOMPAGNEMENT!$M$3,19,Feuil1!$P$17)</f>
        <v>0</v>
      </c>
      <c r="W191" s="23">
        <f>IF(Feuil1!$H$191&gt;=ACCOMPAGNEMENT!$N$3,19,Feuil1!$Q$17)</f>
        <v>0</v>
      </c>
    </row>
    <row r="192" spans="1:23" x14ac:dyDescent="0.3">
      <c r="A192" s="23">
        <f>IF(Feuil1!$H$192&gt;=ACCOMPAGNEMENT!$H$3,17,Feuil1!$K$18)</f>
        <v>0</v>
      </c>
      <c r="B192" s="23">
        <f>IF(Feuil1!$H$192&gt;=ACCOMPAGNEMENT!$I$3,17,Feuil1!$L$18)</f>
        <v>0</v>
      </c>
      <c r="C192" s="23">
        <f>IF(Feuil1!$H$192&gt;=ACCOMPAGNEMENT!$J$3,17,Feuil1!$M$18)</f>
        <v>0</v>
      </c>
      <c r="D192" s="23">
        <f>IF(Feuil1!$H$192&gt;=ACCOMPAGNEMENT!$K$3,17,Feuil1!$N$18)</f>
        <v>0</v>
      </c>
      <c r="E192" s="23">
        <f>IF(Feuil1!$H$192&gt;=ACCOMPAGNEMENT!$L$3,17,Feuil1!$O$18)</f>
        <v>0</v>
      </c>
      <c r="F192" s="23">
        <f>IF(Feuil1!$H$192&gt;=ACCOMPAGNEMENT!$M$3,17,Feuil1!$P$18)</f>
        <v>0</v>
      </c>
      <c r="G192" s="23">
        <f>IF(Feuil1!$H$192&gt;=ACCOMPAGNEMENT!$N$3,17,Feuil1!$Q$18)</f>
        <v>0</v>
      </c>
      <c r="H192" s="56">
        <v>0</v>
      </c>
      <c r="I192" s="23">
        <f>IF(Feuil1!$H$192&gt;=ACCOMPAGNEMENT!$H$3,18,Feuil1!$K$18)</f>
        <v>0</v>
      </c>
      <c r="J192" s="23">
        <f>IF(Feuil1!$H$192&gt;=ACCOMPAGNEMENT!$I$3,18,Feuil1!$L$18)</f>
        <v>0</v>
      </c>
      <c r="K192" s="23">
        <f>IF(Feuil1!$H$192&gt;=ACCOMPAGNEMENT!$J$3,18,Feuil1!$M$18)</f>
        <v>0</v>
      </c>
      <c r="L192" s="23">
        <f>IF(Feuil1!$H$192&gt;=ACCOMPAGNEMENT!$K$3,18,Feuil1!$N$18)</f>
        <v>0</v>
      </c>
      <c r="M192" s="23">
        <f>IF(Feuil1!$H$192&gt;=ACCOMPAGNEMENT!$L$3,18,Feuil1!$O$18)</f>
        <v>0</v>
      </c>
      <c r="N192" s="23">
        <f>IF(Feuil1!$H$192&gt;=ACCOMPAGNEMENT!$M$3,18,Feuil1!$P$18)</f>
        <v>0</v>
      </c>
      <c r="O192" s="23">
        <f>IF(Feuil1!$H$192&gt;=ACCOMPAGNEMENT!$N$3,18,Feuil1!$Q$18)</f>
        <v>0</v>
      </c>
      <c r="Q192" s="23">
        <f>IF(Feuil1!$H$192&gt;=ACCOMPAGNEMENT!$H$3,19,Feuil1!$K$18)</f>
        <v>0</v>
      </c>
      <c r="R192" s="23">
        <f>IF(Feuil1!$H$192&gt;=ACCOMPAGNEMENT!$I$3,19,Feuil1!$L$18)</f>
        <v>0</v>
      </c>
      <c r="S192" s="23">
        <f>IF(Feuil1!$H$192&gt;=ACCOMPAGNEMENT!$J$3,19,Feuil1!$M$18)</f>
        <v>0</v>
      </c>
      <c r="T192" s="23">
        <f>IF(Feuil1!$H$192&gt;=ACCOMPAGNEMENT!$K$3,19,Feuil1!$N$18)</f>
        <v>0</v>
      </c>
      <c r="U192" s="23">
        <f>IF(Feuil1!$H$192&gt;=ACCOMPAGNEMENT!$L$3,19,Feuil1!$O$18)</f>
        <v>0</v>
      </c>
      <c r="V192" s="23">
        <f>IF(Feuil1!$H$192&gt;=ACCOMPAGNEMENT!$M$3,19,Feuil1!$P$18)</f>
        <v>0</v>
      </c>
      <c r="W192" s="23">
        <f>IF(Feuil1!$H$192&gt;=ACCOMPAGNEMENT!$N$3,19,Feuil1!$Q$18)</f>
        <v>0</v>
      </c>
    </row>
    <row r="193" spans="1:23" x14ac:dyDescent="0.3">
      <c r="A193" s="23">
        <f>IF(Feuil1!$H$193&gt;=ACCOMPAGNEMENT!$H$3,17,Feuil1!$K$19)</f>
        <v>0</v>
      </c>
      <c r="B193" s="23">
        <f>IF(Feuil1!$H$193&gt;=ACCOMPAGNEMENT!$I$3,17,Feuil1!$L$19)</f>
        <v>0</v>
      </c>
      <c r="C193" s="23">
        <f>IF(Feuil1!$H$193&gt;=ACCOMPAGNEMENT!$J$3,17,Feuil1!$M$19)</f>
        <v>0</v>
      </c>
      <c r="D193" s="23">
        <f>IF(Feuil1!$H$193&gt;=ACCOMPAGNEMENT!$K$3,17,Feuil1!$N$19)</f>
        <v>0</v>
      </c>
      <c r="E193" s="23">
        <f>IF(Feuil1!$H$193&gt;=ACCOMPAGNEMENT!$L$3,17,Feuil1!$O$19)</f>
        <v>0</v>
      </c>
      <c r="F193" s="23">
        <f>IF(Feuil1!$H$193&gt;=ACCOMPAGNEMENT!$M$3,17,Feuil1!$P$19)</f>
        <v>0</v>
      </c>
      <c r="G193" s="23">
        <f>IF(Feuil1!$H$193&gt;=ACCOMPAGNEMENT!$N$3,17,Feuil1!$Q$19)</f>
        <v>0</v>
      </c>
      <c r="H193" s="56">
        <v>0</v>
      </c>
      <c r="I193" s="23">
        <f>IF(Feuil1!$H$193&gt;=ACCOMPAGNEMENT!$H$3,18,Feuil1!$K$19)</f>
        <v>0</v>
      </c>
      <c r="J193" s="23">
        <f>IF(Feuil1!$H$193&gt;=ACCOMPAGNEMENT!$I$3,18,Feuil1!$L$19)</f>
        <v>0</v>
      </c>
      <c r="K193" s="23">
        <f>IF(Feuil1!$H$193&gt;=ACCOMPAGNEMENT!$J$3,18,Feuil1!$M$19)</f>
        <v>0</v>
      </c>
      <c r="L193" s="23">
        <f>IF(Feuil1!$H$193&gt;=ACCOMPAGNEMENT!$K$3,18,Feuil1!$N$19)</f>
        <v>0</v>
      </c>
      <c r="M193" s="23">
        <f>IF(Feuil1!$H$193&gt;=ACCOMPAGNEMENT!$L$3,18,Feuil1!$O$19)</f>
        <v>0</v>
      </c>
      <c r="N193" s="23">
        <f>IF(Feuil1!$H$193&gt;=ACCOMPAGNEMENT!$M$3,18,Feuil1!$P$19)</f>
        <v>0</v>
      </c>
      <c r="O193" s="23">
        <f>IF(Feuil1!$H$193&gt;=ACCOMPAGNEMENT!$N$3,18,Feuil1!$Q$19)</f>
        <v>0</v>
      </c>
      <c r="Q193" s="23">
        <f>IF(Feuil1!$H$193&gt;=ACCOMPAGNEMENT!$H$3,19,Feuil1!$K$19)</f>
        <v>0</v>
      </c>
      <c r="R193" s="23">
        <f>IF(Feuil1!$H$193&gt;=ACCOMPAGNEMENT!$I$3,19,Feuil1!$L$19)</f>
        <v>0</v>
      </c>
      <c r="S193" s="23">
        <f>IF(Feuil1!$H$193&gt;=ACCOMPAGNEMENT!$J$3,19,Feuil1!$M$19)</f>
        <v>0</v>
      </c>
      <c r="T193" s="23">
        <f>IF(Feuil1!$H$193&gt;=ACCOMPAGNEMENT!$K$3,19,Feuil1!$N$19)</f>
        <v>0</v>
      </c>
      <c r="U193" s="23">
        <f>IF(Feuil1!$H$193&gt;=ACCOMPAGNEMENT!$L$3,19,Feuil1!$O$19)</f>
        <v>0</v>
      </c>
      <c r="V193" s="23">
        <f>IF(Feuil1!$H$193&gt;=ACCOMPAGNEMENT!$M$3,19,Feuil1!$P$19)</f>
        <v>0</v>
      </c>
      <c r="W193" s="23">
        <f>IF(Feuil1!$H$193&gt;=ACCOMPAGNEMENT!$N$3,19,Feuil1!$Q$19)</f>
        <v>0</v>
      </c>
    </row>
    <row r="194" spans="1:23" x14ac:dyDescent="0.3">
      <c r="A194" s="23">
        <f>IF(Feuil1!$H$194&gt;=ACCOMPAGNEMENT!$H$3,17,Feuil1!$K$20)</f>
        <v>0</v>
      </c>
      <c r="B194" s="23">
        <f>IF(Feuil1!$H$194&gt;=ACCOMPAGNEMENT!$I$3,17,Feuil1!$L$20)</f>
        <v>0</v>
      </c>
      <c r="C194" s="23">
        <f>IF(Feuil1!$H$194&gt;=ACCOMPAGNEMENT!$J$3,17,Feuil1!$M$20)</f>
        <v>0</v>
      </c>
      <c r="D194" s="23">
        <f>IF(Feuil1!$H$194&gt;=ACCOMPAGNEMENT!$K$3,17,Feuil1!$N$20)</f>
        <v>0</v>
      </c>
      <c r="E194" s="23">
        <f>IF(Feuil1!$H$194&gt;=ACCOMPAGNEMENT!$L$3,17,Feuil1!$O$20)</f>
        <v>0</v>
      </c>
      <c r="F194" s="23">
        <f>IF(Feuil1!$H$194&gt;=ACCOMPAGNEMENT!$M$3,17,Feuil1!$P$20)</f>
        <v>0</v>
      </c>
      <c r="G194" s="23">
        <f>IF(Feuil1!$H$194&gt;=ACCOMPAGNEMENT!$N$3,17,Feuil1!$Q$20)</f>
        <v>0</v>
      </c>
      <c r="H194" s="56">
        <v>0</v>
      </c>
      <c r="I194" s="23">
        <f>IF(Feuil1!$H$194&gt;=ACCOMPAGNEMENT!$H$3,18,Feuil1!$K$20)</f>
        <v>0</v>
      </c>
      <c r="J194" s="23">
        <f>IF(Feuil1!$H$194&gt;=ACCOMPAGNEMENT!$I$3,18,Feuil1!$L$20)</f>
        <v>0</v>
      </c>
      <c r="K194" s="23">
        <f>IF(Feuil1!$H$194&gt;=ACCOMPAGNEMENT!$J$3,18,Feuil1!$M$20)</f>
        <v>0</v>
      </c>
      <c r="L194" s="23">
        <f>IF(Feuil1!$H$194&gt;=ACCOMPAGNEMENT!$K$3,18,Feuil1!$N$20)</f>
        <v>0</v>
      </c>
      <c r="M194" s="23">
        <f>IF(Feuil1!$H$194&gt;=ACCOMPAGNEMENT!$L$3,18,Feuil1!$O$20)</f>
        <v>0</v>
      </c>
      <c r="N194" s="23">
        <f>IF(Feuil1!$H$194&gt;=ACCOMPAGNEMENT!$M$3,18,Feuil1!$P$20)</f>
        <v>0</v>
      </c>
      <c r="O194" s="23">
        <f>IF(Feuil1!$H$194&gt;=ACCOMPAGNEMENT!$N$3,18,Feuil1!$Q$20)</f>
        <v>0</v>
      </c>
      <c r="Q194" s="23">
        <f>IF(Feuil1!$H$194&gt;=ACCOMPAGNEMENT!$H$3,19,Feuil1!$K$20)</f>
        <v>0</v>
      </c>
      <c r="R194" s="23">
        <f>IF(Feuil1!$H$194&gt;=ACCOMPAGNEMENT!$I$3,19,Feuil1!$L$20)</f>
        <v>0</v>
      </c>
      <c r="S194" s="23">
        <f>IF(Feuil1!$H$194&gt;=ACCOMPAGNEMENT!$J$3,19,Feuil1!$M$20)</f>
        <v>0</v>
      </c>
      <c r="T194" s="23">
        <f>IF(Feuil1!$H$194&gt;=ACCOMPAGNEMENT!$K$3,19,Feuil1!$N$20)</f>
        <v>0</v>
      </c>
      <c r="U194" s="23">
        <f>IF(Feuil1!$H$194&gt;=ACCOMPAGNEMENT!$L$3,19,Feuil1!$O$20)</f>
        <v>0</v>
      </c>
      <c r="V194" s="23">
        <f>IF(Feuil1!$H$194&gt;=ACCOMPAGNEMENT!$M$3,19,Feuil1!$P$20)</f>
        <v>0</v>
      </c>
      <c r="W194" s="23">
        <f>IF(Feuil1!$H$194&gt;=ACCOMPAGNEMENT!$N$3,19,Feuil1!$Q$20)</f>
        <v>0</v>
      </c>
    </row>
    <row r="195" spans="1:23" x14ac:dyDescent="0.3">
      <c r="A195" s="23">
        <f>IF(Feuil1!$H$195&gt;=ACCOMPAGNEMENT!$H$3,17,Feuil1!$K$21)</f>
        <v>0</v>
      </c>
      <c r="B195" s="23">
        <f>IF(Feuil1!$H$195&gt;=ACCOMPAGNEMENT!$I$3,17,Feuil1!$L$21)</f>
        <v>0</v>
      </c>
      <c r="C195" s="23">
        <f>IF(Feuil1!$H$195&gt;=ACCOMPAGNEMENT!$J$3,17,Feuil1!$M$21)</f>
        <v>0</v>
      </c>
      <c r="D195" s="23">
        <f>IF(Feuil1!$H$195&gt;=ACCOMPAGNEMENT!$K$3,17,Feuil1!$N$21)</f>
        <v>0</v>
      </c>
      <c r="E195" s="23">
        <f>IF(Feuil1!$H$195&gt;=ACCOMPAGNEMENT!$L$3,17,Feuil1!$O$21)</f>
        <v>0</v>
      </c>
      <c r="F195" s="23">
        <f>IF(Feuil1!$H$195&gt;=ACCOMPAGNEMENT!$M$3,17,Feuil1!$P$21)</f>
        <v>0</v>
      </c>
      <c r="G195" s="23">
        <f>IF(Feuil1!$H$195&gt;=ACCOMPAGNEMENT!$N$3,17,Feuil1!$Q$21)</f>
        <v>0</v>
      </c>
      <c r="H195" s="56">
        <v>0</v>
      </c>
      <c r="I195" s="23">
        <f>IF(Feuil1!$H$195&gt;=ACCOMPAGNEMENT!$H$3,18,Feuil1!$K$21)</f>
        <v>0</v>
      </c>
      <c r="J195" s="23">
        <f>IF(Feuil1!$H$195&gt;=ACCOMPAGNEMENT!$I$3,18,Feuil1!$L$21)</f>
        <v>0</v>
      </c>
      <c r="K195" s="23">
        <f>IF(Feuil1!$H$195&gt;=ACCOMPAGNEMENT!$J$3,18,Feuil1!$M$21)</f>
        <v>0</v>
      </c>
      <c r="L195" s="23">
        <f>IF(Feuil1!$H$195&gt;=ACCOMPAGNEMENT!$K$3,18,Feuil1!$N$21)</f>
        <v>0</v>
      </c>
      <c r="M195" s="23">
        <f>IF(Feuil1!$H$195&gt;=ACCOMPAGNEMENT!$L$3,18,Feuil1!$O$21)</f>
        <v>0</v>
      </c>
      <c r="N195" s="23">
        <f>IF(Feuil1!$H$195&gt;=ACCOMPAGNEMENT!$M$3,18,Feuil1!$P$21)</f>
        <v>0</v>
      </c>
      <c r="O195" s="23">
        <f>IF(Feuil1!$H$195&gt;=ACCOMPAGNEMENT!$N$3,18,Feuil1!$Q$21)</f>
        <v>0</v>
      </c>
      <c r="Q195" s="23">
        <f>IF(Feuil1!$H$195&gt;=ACCOMPAGNEMENT!$H$3,19,Feuil1!$K$21)</f>
        <v>0</v>
      </c>
      <c r="R195" s="23">
        <f>IF(Feuil1!$H$195&gt;=ACCOMPAGNEMENT!$I$3,19,Feuil1!$L$21)</f>
        <v>0</v>
      </c>
      <c r="S195" s="23">
        <f>IF(Feuil1!$H$195&gt;=ACCOMPAGNEMENT!$J$3,19,Feuil1!$M$21)</f>
        <v>0</v>
      </c>
      <c r="T195" s="23">
        <f>IF(Feuil1!$H$195&gt;=ACCOMPAGNEMENT!$K$3,19,Feuil1!$N$21)</f>
        <v>0</v>
      </c>
      <c r="U195" s="23">
        <f>IF(Feuil1!$H$195&gt;=ACCOMPAGNEMENT!$L$3,19,Feuil1!$O$21)</f>
        <v>0</v>
      </c>
      <c r="V195" s="23">
        <f>IF(Feuil1!$H$195&gt;=ACCOMPAGNEMENT!$M$3,19,Feuil1!$P$21)</f>
        <v>0</v>
      </c>
      <c r="W195" s="23">
        <f>IF(Feuil1!$H$195&gt;=ACCOMPAGNEMENT!$N$3,19,Feuil1!$Q$21)</f>
        <v>0</v>
      </c>
    </row>
    <row r="196" spans="1:23" x14ac:dyDescent="0.3">
      <c r="A196" s="23">
        <f>IF(Feuil1!$H$196&gt;=ACCOMPAGNEMENT!$H$3,17,Feuil1!$K$22)</f>
        <v>0</v>
      </c>
      <c r="B196" s="23">
        <f>IF(Feuil1!$H$196&gt;=ACCOMPAGNEMENT!$I$3,17,Feuil1!$L$22)</f>
        <v>0</v>
      </c>
      <c r="C196" s="23">
        <f>IF(Feuil1!$H$196&gt;=ACCOMPAGNEMENT!$J$3,17,Feuil1!$M$22)</f>
        <v>0</v>
      </c>
      <c r="D196" s="23">
        <f>IF(Feuil1!$H$196&gt;=ACCOMPAGNEMENT!$K$3,17,Feuil1!$N$22)</f>
        <v>0</v>
      </c>
      <c r="E196" s="23">
        <f>IF(Feuil1!$H$196&gt;=ACCOMPAGNEMENT!$L$3,17,Feuil1!$O$22)</f>
        <v>0</v>
      </c>
      <c r="F196" s="23">
        <f>IF(Feuil1!$H$196&gt;=ACCOMPAGNEMENT!$M$3,17,Feuil1!$P$22)</f>
        <v>0</v>
      </c>
      <c r="G196" s="23">
        <f>IF(Feuil1!$H$196&gt;=ACCOMPAGNEMENT!$N$3,17,Feuil1!$Q$22)</f>
        <v>0</v>
      </c>
      <c r="H196" s="56">
        <v>0</v>
      </c>
      <c r="I196" s="23">
        <f>IF(Feuil1!$H$196&gt;=ACCOMPAGNEMENT!$H$3,18,Feuil1!$K$22)</f>
        <v>0</v>
      </c>
      <c r="J196" s="23">
        <f>IF(Feuil1!$H$196&gt;=ACCOMPAGNEMENT!$I$3,18,Feuil1!$L$22)</f>
        <v>0</v>
      </c>
      <c r="K196" s="23">
        <f>IF(Feuil1!$H$196&gt;=ACCOMPAGNEMENT!$J$3,18,Feuil1!$M$22)</f>
        <v>0</v>
      </c>
      <c r="L196" s="23">
        <f>IF(Feuil1!$H$196&gt;=ACCOMPAGNEMENT!$K$3,18,Feuil1!$N$22)</f>
        <v>0</v>
      </c>
      <c r="M196" s="23">
        <f>IF(Feuil1!$H$196&gt;=ACCOMPAGNEMENT!$L$3,18,Feuil1!$O$22)</f>
        <v>0</v>
      </c>
      <c r="N196" s="23">
        <f>IF(Feuil1!$H$196&gt;=ACCOMPAGNEMENT!$M$3,18,Feuil1!$P$22)</f>
        <v>0</v>
      </c>
      <c r="O196" s="23">
        <f>IF(Feuil1!$H$196&gt;=ACCOMPAGNEMENT!$N$3,18,Feuil1!$Q$22)</f>
        <v>0</v>
      </c>
      <c r="Q196" s="23">
        <f>IF(Feuil1!$H$196&gt;=ACCOMPAGNEMENT!$H$3,19,Feuil1!$K$22)</f>
        <v>0</v>
      </c>
      <c r="R196" s="23">
        <f>IF(Feuil1!$H$196&gt;=ACCOMPAGNEMENT!$I$3,19,Feuil1!$L$22)</f>
        <v>0</v>
      </c>
      <c r="S196" s="23">
        <f>IF(Feuil1!$H$196&gt;=ACCOMPAGNEMENT!$J$3,19,Feuil1!$M$22)</f>
        <v>0</v>
      </c>
      <c r="T196" s="23">
        <f>IF(Feuil1!$H$196&gt;=ACCOMPAGNEMENT!$K$3,19,Feuil1!$N$22)</f>
        <v>0</v>
      </c>
      <c r="U196" s="23">
        <f>IF(Feuil1!$H$196&gt;=ACCOMPAGNEMENT!$L$3,19,Feuil1!$O$22)</f>
        <v>0</v>
      </c>
      <c r="V196" s="23">
        <f>IF(Feuil1!$H$196&gt;=ACCOMPAGNEMENT!$M$3,19,Feuil1!$P$22)</f>
        <v>0</v>
      </c>
      <c r="W196" s="23">
        <f>IF(Feuil1!$H$196&gt;=ACCOMPAGNEMENT!$N$3,19,Feuil1!$Q$22)</f>
        <v>0</v>
      </c>
    </row>
    <row r="197" spans="1:23" x14ac:dyDescent="0.3">
      <c r="A197" s="23">
        <f>IF(Feuil1!$H$197&gt;=ACCOMPAGNEMENT!$H$3,17,Feuil1!$K$23)</f>
        <v>0</v>
      </c>
      <c r="B197" s="23">
        <f>IF(Feuil1!$H$197&gt;=ACCOMPAGNEMENT!$I$3,17,Feuil1!$L$23)</f>
        <v>0</v>
      </c>
      <c r="C197" s="23">
        <f>IF(Feuil1!$H$197&gt;=ACCOMPAGNEMENT!$J$3,17,Feuil1!$M$23)</f>
        <v>0</v>
      </c>
      <c r="D197" s="23">
        <f>IF(Feuil1!$H$197&gt;=ACCOMPAGNEMENT!$K$3,17,Feuil1!$N$23)</f>
        <v>0</v>
      </c>
      <c r="E197" s="23">
        <f>IF(Feuil1!$H$197&gt;=ACCOMPAGNEMENT!$L$3,17,Feuil1!$O$23)</f>
        <v>0</v>
      </c>
      <c r="F197" s="23">
        <f>IF(Feuil1!$H$197&gt;=ACCOMPAGNEMENT!$M$3,17,Feuil1!$P$23)</f>
        <v>0</v>
      </c>
      <c r="G197" s="23">
        <f>IF(Feuil1!$H$197&gt;=ACCOMPAGNEMENT!$N$3,17,Feuil1!$Q$23)</f>
        <v>0</v>
      </c>
      <c r="H197" s="56">
        <v>0</v>
      </c>
      <c r="I197" s="23">
        <f>IF(Feuil1!$H$197&gt;=ACCOMPAGNEMENT!$H$3,18,Feuil1!$K$23)</f>
        <v>0</v>
      </c>
      <c r="J197" s="23">
        <f>IF(Feuil1!$H$197&gt;=ACCOMPAGNEMENT!$I$3,18,Feuil1!$L$23)</f>
        <v>0</v>
      </c>
      <c r="K197" s="23">
        <f>IF(Feuil1!$H$197&gt;=ACCOMPAGNEMENT!$J$3,18,Feuil1!$M$23)</f>
        <v>0</v>
      </c>
      <c r="L197" s="23">
        <f>IF(Feuil1!$H$197&gt;=ACCOMPAGNEMENT!$K$3,18,Feuil1!$N$23)</f>
        <v>0</v>
      </c>
      <c r="M197" s="23">
        <f>IF(Feuil1!$H$197&gt;=ACCOMPAGNEMENT!$L$3,18,Feuil1!$O$23)</f>
        <v>0</v>
      </c>
      <c r="N197" s="23">
        <f>IF(Feuil1!$H$197&gt;=ACCOMPAGNEMENT!$M$3,18,Feuil1!$P$23)</f>
        <v>0</v>
      </c>
      <c r="O197" s="23">
        <f>IF(Feuil1!$H$197&gt;=ACCOMPAGNEMENT!$N$3,18,Feuil1!$Q$23)</f>
        <v>0</v>
      </c>
      <c r="Q197" s="23">
        <f>IF(Feuil1!$H$197&gt;=ACCOMPAGNEMENT!$H$3,19,Feuil1!$K$23)</f>
        <v>0</v>
      </c>
      <c r="R197" s="23">
        <f>IF(Feuil1!$H$197&gt;=ACCOMPAGNEMENT!$I$3,19,Feuil1!$L$23)</f>
        <v>0</v>
      </c>
      <c r="S197" s="23">
        <f>IF(Feuil1!$H$197&gt;=ACCOMPAGNEMENT!$J$3,19,Feuil1!$M$23)</f>
        <v>0</v>
      </c>
      <c r="T197" s="23">
        <f>IF(Feuil1!$H$197&gt;=ACCOMPAGNEMENT!$K$3,19,Feuil1!$N$23)</f>
        <v>0</v>
      </c>
      <c r="U197" s="23">
        <f>IF(Feuil1!$H$197&gt;=ACCOMPAGNEMENT!$L$3,19,Feuil1!$O$23)</f>
        <v>0</v>
      </c>
      <c r="V197" s="23">
        <f>IF(Feuil1!$H$197&gt;=ACCOMPAGNEMENT!$M$3,19,Feuil1!$P$23)</f>
        <v>0</v>
      </c>
      <c r="W197" s="23">
        <f>IF(Feuil1!$H$197&gt;=ACCOMPAGNEMENT!$N$3,19,Feuil1!$Q$23)</f>
        <v>0</v>
      </c>
    </row>
    <row r="198" spans="1:23" x14ac:dyDescent="0.3">
      <c r="A198" s="23">
        <f>IF(Feuil1!$H$198&gt;=ACCOMPAGNEMENT!$H$3,17,Feuil1!$K$24)</f>
        <v>0</v>
      </c>
      <c r="B198" s="23">
        <f>IF(Feuil1!$H$198&gt;=ACCOMPAGNEMENT!$I$3,17,Feuil1!$L$24)</f>
        <v>0</v>
      </c>
      <c r="C198" s="23">
        <f>IF(Feuil1!$H$198&gt;=ACCOMPAGNEMENT!$J$3,17,Feuil1!$M$24)</f>
        <v>0</v>
      </c>
      <c r="D198" s="23">
        <f>IF(Feuil1!$H$198&gt;=ACCOMPAGNEMENT!$K$3,17,Feuil1!$N$24)</f>
        <v>0</v>
      </c>
      <c r="E198" s="23">
        <f>IF(Feuil1!$H$198&gt;=ACCOMPAGNEMENT!$L$3,17,Feuil1!$O$24)</f>
        <v>0</v>
      </c>
      <c r="F198" s="23">
        <f>IF(Feuil1!$H$198&gt;=ACCOMPAGNEMENT!$M$3,17,Feuil1!$P$24)</f>
        <v>0</v>
      </c>
      <c r="G198" s="23">
        <f>IF(Feuil1!$H$198&gt;=ACCOMPAGNEMENT!$N$3,17,Feuil1!$Q$24)</f>
        <v>0</v>
      </c>
      <c r="H198" s="56">
        <v>0</v>
      </c>
      <c r="I198" s="23">
        <f>IF(Feuil1!$H$198&gt;=ACCOMPAGNEMENT!$H$3,18,Feuil1!$K$24)</f>
        <v>0</v>
      </c>
      <c r="J198" s="23">
        <f>IF(Feuil1!$H$198&gt;=ACCOMPAGNEMENT!$I$3,18,Feuil1!$L$24)</f>
        <v>0</v>
      </c>
      <c r="K198" s="23">
        <f>IF(Feuil1!$H$198&gt;=ACCOMPAGNEMENT!$J$3,18,Feuil1!$M$24)</f>
        <v>0</v>
      </c>
      <c r="L198" s="23">
        <f>IF(Feuil1!$H$198&gt;=ACCOMPAGNEMENT!$K$3,18,Feuil1!$N$24)</f>
        <v>0</v>
      </c>
      <c r="M198" s="23">
        <f>IF(Feuil1!$H$198&gt;=ACCOMPAGNEMENT!$L$3,18,Feuil1!$O$24)</f>
        <v>0</v>
      </c>
      <c r="N198" s="23">
        <f>IF(Feuil1!$H$198&gt;=ACCOMPAGNEMENT!$M$3,18,Feuil1!$P$24)</f>
        <v>0</v>
      </c>
      <c r="O198" s="23">
        <f>IF(Feuil1!$H$198&gt;=ACCOMPAGNEMENT!$N$3,18,Feuil1!$Q$24)</f>
        <v>0</v>
      </c>
      <c r="Q198" s="23">
        <f>IF(Feuil1!$H$198&gt;=ACCOMPAGNEMENT!$H$3,19,Feuil1!$K$24)</f>
        <v>0</v>
      </c>
      <c r="R198" s="23">
        <f>IF(Feuil1!$H$198&gt;=ACCOMPAGNEMENT!$I$3,19,Feuil1!$L$24)</f>
        <v>0</v>
      </c>
      <c r="S198" s="23">
        <f>IF(Feuil1!$H$198&gt;=ACCOMPAGNEMENT!$J$3,19,Feuil1!$M$24)</f>
        <v>0</v>
      </c>
      <c r="T198" s="23">
        <f>IF(Feuil1!$H$198&gt;=ACCOMPAGNEMENT!$K$3,19,Feuil1!$N$24)</f>
        <v>0</v>
      </c>
      <c r="U198" s="23">
        <f>IF(Feuil1!$H$198&gt;=ACCOMPAGNEMENT!$L$3,19,Feuil1!$O$24)</f>
        <v>0</v>
      </c>
      <c r="V198" s="23">
        <f>IF(Feuil1!$H$198&gt;=ACCOMPAGNEMENT!$M$3,19,Feuil1!$P$24)</f>
        <v>0</v>
      </c>
      <c r="W198" s="23">
        <f>IF(Feuil1!$H$198&gt;=ACCOMPAGNEMENT!$N$3,19,Feuil1!$Q$24)</f>
        <v>0</v>
      </c>
    </row>
    <row r="199" spans="1:23" x14ac:dyDescent="0.3">
      <c r="A199" s="23">
        <f>IF(Feuil1!$H$199&gt;=ACCOMPAGNEMENT!$H$3,17,Feuil1!$K$25)</f>
        <v>0</v>
      </c>
      <c r="B199" s="23">
        <f>IF(Feuil1!$H$199&gt;=ACCOMPAGNEMENT!$I$3,17,Feuil1!$L$25)</f>
        <v>0</v>
      </c>
      <c r="C199" s="23">
        <f>IF(Feuil1!$H$199&gt;=ACCOMPAGNEMENT!$J$3,17,Feuil1!$M$25)</f>
        <v>0</v>
      </c>
      <c r="D199" s="23">
        <f>IF(Feuil1!$H$199&gt;=ACCOMPAGNEMENT!$K$3,17,Feuil1!$N$25)</f>
        <v>0</v>
      </c>
      <c r="E199" s="23">
        <f>IF(Feuil1!$H$199&gt;=ACCOMPAGNEMENT!$L$3,17,Feuil1!$O$25)</f>
        <v>0</v>
      </c>
      <c r="F199" s="23">
        <f>IF(Feuil1!$H$199&gt;=ACCOMPAGNEMENT!$M$3,17,Feuil1!$P$25)</f>
        <v>0</v>
      </c>
      <c r="G199" s="23">
        <f>IF(Feuil1!$H$199&gt;=ACCOMPAGNEMENT!$N$3,17,Feuil1!$Q$25)</f>
        <v>0</v>
      </c>
      <c r="H199" s="56">
        <v>0</v>
      </c>
      <c r="I199" s="23">
        <f>IF(Feuil1!$H$199&gt;=ACCOMPAGNEMENT!$H$3,18,Feuil1!$K$25)</f>
        <v>0</v>
      </c>
      <c r="J199" s="23">
        <f>IF(Feuil1!$H$199&gt;=ACCOMPAGNEMENT!$I$3,18,Feuil1!$L$25)</f>
        <v>0</v>
      </c>
      <c r="K199" s="23">
        <f>IF(Feuil1!$H$199&gt;=ACCOMPAGNEMENT!$J$3,18,Feuil1!$M$25)</f>
        <v>0</v>
      </c>
      <c r="L199" s="23">
        <f>IF(Feuil1!$H$199&gt;=ACCOMPAGNEMENT!$K$3,18,Feuil1!$N$25)</f>
        <v>0</v>
      </c>
      <c r="M199" s="23">
        <f>IF(Feuil1!$H$199&gt;=ACCOMPAGNEMENT!$L$3,18,Feuil1!$O$25)</f>
        <v>0</v>
      </c>
      <c r="N199" s="23">
        <f>IF(Feuil1!$H$199&gt;=ACCOMPAGNEMENT!$M$3,18,Feuil1!$P$25)</f>
        <v>0</v>
      </c>
      <c r="O199" s="23">
        <f>IF(Feuil1!$H$199&gt;=ACCOMPAGNEMENT!$N$3,18,Feuil1!$Q$25)</f>
        <v>0</v>
      </c>
      <c r="Q199" s="23">
        <f>IF(Feuil1!$H$199&gt;=ACCOMPAGNEMENT!$H$3,19,Feuil1!$K$25)</f>
        <v>0</v>
      </c>
      <c r="R199" s="23">
        <f>IF(Feuil1!$H$199&gt;=ACCOMPAGNEMENT!$I$3,19,Feuil1!$L$25)</f>
        <v>0</v>
      </c>
      <c r="S199" s="23">
        <f>IF(Feuil1!$H$199&gt;=ACCOMPAGNEMENT!$J$3,19,Feuil1!$M$25)</f>
        <v>0</v>
      </c>
      <c r="T199" s="23">
        <f>IF(Feuil1!$H$199&gt;=ACCOMPAGNEMENT!$K$3,19,Feuil1!$N$25)</f>
        <v>0</v>
      </c>
      <c r="U199" s="23">
        <f>IF(Feuil1!$H$199&gt;=ACCOMPAGNEMENT!$L$3,19,Feuil1!$O$25)</f>
        <v>0</v>
      </c>
      <c r="V199" s="23">
        <f>IF(Feuil1!$H$199&gt;=ACCOMPAGNEMENT!$M$3,19,Feuil1!$P$25)</f>
        <v>0</v>
      </c>
      <c r="W199" s="23">
        <f>IF(Feuil1!$H$199&gt;=ACCOMPAGNEMENT!$N$3,19,Feuil1!$Q$25)</f>
        <v>0</v>
      </c>
    </row>
    <row r="200" spans="1:23" x14ac:dyDescent="0.3">
      <c r="A200" s="23">
        <f>IF(Feuil1!$H$200&gt;=ACCOMPAGNEMENT!$H$3,17,Feuil1!$K$26)</f>
        <v>0</v>
      </c>
      <c r="B200" s="23">
        <f>IF(Feuil1!$H$200&gt;=ACCOMPAGNEMENT!$I$3,17,Feuil1!$L$26)</f>
        <v>0</v>
      </c>
      <c r="C200" s="23">
        <f>IF(Feuil1!$H$200&gt;=ACCOMPAGNEMENT!$J$3,17,Feuil1!$M$26)</f>
        <v>0</v>
      </c>
      <c r="D200" s="23">
        <f>IF(Feuil1!$H$200&gt;=ACCOMPAGNEMENT!$K$3,17,Feuil1!$N$26)</f>
        <v>0</v>
      </c>
      <c r="E200" s="23">
        <f>IF(Feuil1!$H$200&gt;=ACCOMPAGNEMENT!$L$3,17,Feuil1!$O$26)</f>
        <v>0</v>
      </c>
      <c r="F200" s="23">
        <f>IF(Feuil1!$H$200&gt;=ACCOMPAGNEMENT!$M$3,17,Feuil1!$P$26)</f>
        <v>0</v>
      </c>
      <c r="G200" s="23">
        <f>IF(Feuil1!$H$200&gt;=ACCOMPAGNEMENT!$N$3,17,Feuil1!$Q$26)</f>
        <v>0</v>
      </c>
      <c r="H200" s="56">
        <v>0</v>
      </c>
      <c r="I200" s="23">
        <f>IF(Feuil1!$H$200&gt;=ACCOMPAGNEMENT!$H$3,18,Feuil1!$K$26)</f>
        <v>0</v>
      </c>
      <c r="J200" s="23">
        <f>IF(Feuil1!$H$200&gt;=ACCOMPAGNEMENT!$I$3,18,Feuil1!$L$26)</f>
        <v>0</v>
      </c>
      <c r="K200" s="23">
        <f>IF(Feuil1!$H$200&gt;=ACCOMPAGNEMENT!$J$3,18,Feuil1!$M$26)</f>
        <v>0</v>
      </c>
      <c r="L200" s="23">
        <f>IF(Feuil1!$H$200&gt;=ACCOMPAGNEMENT!$K$3,18,Feuil1!$N$26)</f>
        <v>0</v>
      </c>
      <c r="M200" s="23">
        <f>IF(Feuil1!$H$200&gt;=ACCOMPAGNEMENT!$L$3,18,Feuil1!$O$26)</f>
        <v>0</v>
      </c>
      <c r="N200" s="23">
        <f>IF(Feuil1!$H$200&gt;=ACCOMPAGNEMENT!$M$3,18,Feuil1!$P$26)</f>
        <v>0</v>
      </c>
      <c r="O200" s="23">
        <f>IF(Feuil1!$H$200&gt;=ACCOMPAGNEMENT!$N$3,18,Feuil1!$Q$26)</f>
        <v>0</v>
      </c>
      <c r="Q200" s="23">
        <f>IF(Feuil1!$H$200&gt;=ACCOMPAGNEMENT!$H$3,19,Feuil1!$K$26)</f>
        <v>0</v>
      </c>
      <c r="R200" s="23">
        <f>IF(Feuil1!$H$200&gt;=ACCOMPAGNEMENT!$I$3,19,Feuil1!$L$26)</f>
        <v>0</v>
      </c>
      <c r="S200" s="23">
        <f>IF(Feuil1!$H$200&gt;=ACCOMPAGNEMENT!$J$3,19,Feuil1!$M$26)</f>
        <v>0</v>
      </c>
      <c r="T200" s="23">
        <f>IF(Feuil1!$H$200&gt;=ACCOMPAGNEMENT!$K$3,19,Feuil1!$N$26)</f>
        <v>0</v>
      </c>
      <c r="U200" s="23">
        <f>IF(Feuil1!$H$200&gt;=ACCOMPAGNEMENT!$L$3,19,Feuil1!$O$26)</f>
        <v>0</v>
      </c>
      <c r="V200" s="23">
        <f>IF(Feuil1!$H$200&gt;=ACCOMPAGNEMENT!$M$3,19,Feuil1!$P$26)</f>
        <v>0</v>
      </c>
      <c r="W200" s="23">
        <f>IF(Feuil1!$H$200&gt;=ACCOMPAGNEMENT!$N$3,19,Feuil1!$Q$26)</f>
        <v>0</v>
      </c>
    </row>
    <row r="201" spans="1:23" x14ac:dyDescent="0.3">
      <c r="A201" s="23">
        <f>IF(Feuil1!$H$201&gt;=ACCOMPAGNEMENT!$H$3,17,Feuil1!$K$27)</f>
        <v>0</v>
      </c>
      <c r="B201" s="23">
        <f>IF(Feuil1!$H$201&gt;=ACCOMPAGNEMENT!$I$3,17,Feuil1!$L$27)</f>
        <v>0</v>
      </c>
      <c r="C201" s="23">
        <f>IF(Feuil1!$H$201&gt;=ACCOMPAGNEMENT!$J$3,17,Feuil1!$M$27)</f>
        <v>0</v>
      </c>
      <c r="D201" s="23">
        <f>IF(Feuil1!$H$201&gt;=ACCOMPAGNEMENT!$K$3,17,Feuil1!$N$27)</f>
        <v>0</v>
      </c>
      <c r="E201" s="23">
        <f>IF(Feuil1!$H$201&gt;=ACCOMPAGNEMENT!$L$3,17,Feuil1!$O$27)</f>
        <v>0</v>
      </c>
      <c r="F201" s="23">
        <f>IF(Feuil1!$H$201&gt;=ACCOMPAGNEMENT!$M$3,17,Feuil1!$P$27)</f>
        <v>0</v>
      </c>
      <c r="G201" s="23">
        <f>IF(Feuil1!$H$201&gt;=ACCOMPAGNEMENT!$N$3,17,Feuil1!$Q$27)</f>
        <v>0</v>
      </c>
      <c r="H201" s="56">
        <v>0</v>
      </c>
      <c r="I201" s="23">
        <f>IF(Feuil1!$H$201&gt;=ACCOMPAGNEMENT!$H$3,18,Feuil1!$K$27)</f>
        <v>0</v>
      </c>
      <c r="J201" s="23">
        <f>IF(Feuil1!$H$201&gt;=ACCOMPAGNEMENT!$I$3,18,Feuil1!$L$27)</f>
        <v>0</v>
      </c>
      <c r="K201" s="23">
        <f>IF(Feuil1!$H$201&gt;=ACCOMPAGNEMENT!$J$3,18,Feuil1!$M$27)</f>
        <v>0</v>
      </c>
      <c r="L201" s="23">
        <f>IF(Feuil1!$H$201&gt;=ACCOMPAGNEMENT!$K$3,18,Feuil1!$N$27)</f>
        <v>0</v>
      </c>
      <c r="M201" s="23">
        <f>IF(Feuil1!$H$201&gt;=ACCOMPAGNEMENT!$L$3,18,Feuil1!$O$27)</f>
        <v>0</v>
      </c>
      <c r="N201" s="23">
        <f>IF(Feuil1!$H$201&gt;=ACCOMPAGNEMENT!$M$3,18,Feuil1!$P$27)</f>
        <v>0</v>
      </c>
      <c r="O201" s="23">
        <f>IF(Feuil1!$H$201&gt;=ACCOMPAGNEMENT!$N$3,18,Feuil1!$Q$27)</f>
        <v>0</v>
      </c>
      <c r="Q201" s="23">
        <f>IF(Feuil1!$H$201&gt;=ACCOMPAGNEMENT!$H$3,19,Feuil1!$K$27)</f>
        <v>0</v>
      </c>
      <c r="R201" s="23">
        <f>IF(Feuil1!$H$201&gt;=ACCOMPAGNEMENT!$I$3,19,Feuil1!$L$27)</f>
        <v>0</v>
      </c>
      <c r="S201" s="23">
        <f>IF(Feuil1!$H$201&gt;=ACCOMPAGNEMENT!$J$3,19,Feuil1!$M$27)</f>
        <v>0</v>
      </c>
      <c r="T201" s="23">
        <f>IF(Feuil1!$H$201&gt;=ACCOMPAGNEMENT!$K$3,19,Feuil1!$N$27)</f>
        <v>0</v>
      </c>
      <c r="U201" s="23">
        <f>IF(Feuil1!$H$201&gt;=ACCOMPAGNEMENT!$L$3,19,Feuil1!$O$27)</f>
        <v>0</v>
      </c>
      <c r="V201" s="23">
        <f>IF(Feuil1!$H$201&gt;=ACCOMPAGNEMENT!$M$3,19,Feuil1!$P$27)</f>
        <v>0</v>
      </c>
      <c r="W201" s="23">
        <f>IF(Feuil1!$H$201&gt;=ACCOMPAGNEMENT!$N$3,19,Feuil1!$Q$27)</f>
        <v>0</v>
      </c>
    </row>
    <row r="202" spans="1:23" x14ac:dyDescent="0.3">
      <c r="A202" s="23">
        <f>IF(Feuil1!$H$202&gt;=ACCOMPAGNEMENT!$H$3,17,Feuil1!$K$28)</f>
        <v>0</v>
      </c>
      <c r="B202" s="23">
        <f>IF(Feuil1!$H$202&gt;=ACCOMPAGNEMENT!$I$3,17,Feuil1!$L$28)</f>
        <v>0</v>
      </c>
      <c r="C202" s="23">
        <f>IF(Feuil1!$H$202&gt;=ACCOMPAGNEMENT!$J$3,17,Feuil1!$M$28)</f>
        <v>0</v>
      </c>
      <c r="D202" s="23">
        <f>IF(Feuil1!$H$202&gt;=ACCOMPAGNEMENT!$K$3,17,Feuil1!$N$28)</f>
        <v>0</v>
      </c>
      <c r="E202" s="23">
        <f>IF(Feuil1!$H$202&gt;=ACCOMPAGNEMENT!$L$3,17,Feuil1!$O$28)</f>
        <v>0</v>
      </c>
      <c r="F202" s="23">
        <f>IF(Feuil1!$H$202&gt;=ACCOMPAGNEMENT!$M$3,17,Feuil1!$P$28)</f>
        <v>0</v>
      </c>
      <c r="G202" s="23">
        <f>IF(Feuil1!$H$202&gt;=ACCOMPAGNEMENT!$N$3,17,Feuil1!$Q$28)</f>
        <v>0</v>
      </c>
      <c r="H202" s="56">
        <v>0</v>
      </c>
      <c r="I202" s="23">
        <f>IF(Feuil1!$H$202&gt;=ACCOMPAGNEMENT!$H$3,18,Feuil1!$K$28)</f>
        <v>0</v>
      </c>
      <c r="J202" s="23">
        <f>IF(Feuil1!$H$202&gt;=ACCOMPAGNEMENT!$I$3,18,Feuil1!$L$28)</f>
        <v>0</v>
      </c>
      <c r="K202" s="23">
        <f>IF(Feuil1!$H$202&gt;=ACCOMPAGNEMENT!$J$3,18,Feuil1!$M$28)</f>
        <v>0</v>
      </c>
      <c r="L202" s="23">
        <f>IF(Feuil1!$H$202&gt;=ACCOMPAGNEMENT!$K$3,18,Feuil1!$N$28)</f>
        <v>0</v>
      </c>
      <c r="M202" s="23">
        <f>IF(Feuil1!$H$202&gt;=ACCOMPAGNEMENT!$L$3,18,Feuil1!$O$28)</f>
        <v>0</v>
      </c>
      <c r="N202" s="23">
        <f>IF(Feuil1!$H$202&gt;=ACCOMPAGNEMENT!$M$3,18,Feuil1!$P$28)</f>
        <v>0</v>
      </c>
      <c r="O202" s="23">
        <f>IF(Feuil1!$H$202&gt;=ACCOMPAGNEMENT!$N$3,18,Feuil1!$Q$28)</f>
        <v>0</v>
      </c>
      <c r="Q202" s="23">
        <f>IF(Feuil1!$H$202&gt;=ACCOMPAGNEMENT!$H$3,19,Feuil1!$K$28)</f>
        <v>0</v>
      </c>
      <c r="R202" s="23">
        <f>IF(Feuil1!$H$202&gt;=ACCOMPAGNEMENT!$I$3,19,Feuil1!$L$28)</f>
        <v>0</v>
      </c>
      <c r="S202" s="23">
        <f>IF(Feuil1!$H$202&gt;=ACCOMPAGNEMENT!$J$3,19,Feuil1!$M$28)</f>
        <v>0</v>
      </c>
      <c r="T202" s="23">
        <f>IF(Feuil1!$H$202&gt;=ACCOMPAGNEMENT!$K$3,19,Feuil1!$N$28)</f>
        <v>0</v>
      </c>
      <c r="U202" s="23">
        <f>IF(Feuil1!$H$202&gt;=ACCOMPAGNEMENT!$L$3,19,Feuil1!$O$28)</f>
        <v>0</v>
      </c>
      <c r="V202" s="23">
        <f>IF(Feuil1!$H$202&gt;=ACCOMPAGNEMENT!$M$3,19,Feuil1!$P$28)</f>
        <v>0</v>
      </c>
      <c r="W202" s="23">
        <f>IF(Feuil1!$H$202&gt;=ACCOMPAGNEMENT!$N$3,19,Feuil1!$Q$28)</f>
        <v>0</v>
      </c>
    </row>
    <row r="203" spans="1:23" x14ac:dyDescent="0.3">
      <c r="A203" s="23">
        <f>IF(Feuil1!$H$203&gt;=ACCOMPAGNEMENT!$H$3,17,Feuil1!$K$29)</f>
        <v>0</v>
      </c>
      <c r="B203" s="23">
        <f>IF(Feuil1!$H$203&gt;=ACCOMPAGNEMENT!$I$3,17,Feuil1!$L$29)</f>
        <v>0</v>
      </c>
      <c r="C203" s="23">
        <f>IF(Feuil1!$H$203&gt;=ACCOMPAGNEMENT!$J$3,17,Feuil1!$M$29)</f>
        <v>0</v>
      </c>
      <c r="D203" s="23">
        <f>IF(Feuil1!$H$203&gt;=ACCOMPAGNEMENT!$K$3,17,Feuil1!$N$29)</f>
        <v>0</v>
      </c>
      <c r="E203" s="23">
        <f>IF(Feuil1!$H$203&gt;=ACCOMPAGNEMENT!$L$3,17,Feuil1!$O$29)</f>
        <v>0</v>
      </c>
      <c r="F203" s="23">
        <f>IF(Feuil1!$H$203&gt;=ACCOMPAGNEMENT!$M$3,17,Feuil1!$P$29)</f>
        <v>0</v>
      </c>
      <c r="G203" s="23">
        <f>IF(Feuil1!$H$203&gt;=ACCOMPAGNEMENT!$N$3,17,Feuil1!$Q$29)</f>
        <v>0</v>
      </c>
      <c r="H203" s="56">
        <v>0</v>
      </c>
      <c r="I203" s="23">
        <f>IF(Feuil1!$H$203&gt;=ACCOMPAGNEMENT!$H$3,18,Feuil1!$K$29)</f>
        <v>0</v>
      </c>
      <c r="J203" s="23">
        <f>IF(Feuil1!$H$203&gt;=ACCOMPAGNEMENT!$I$3,18,Feuil1!$L$29)</f>
        <v>0</v>
      </c>
      <c r="K203" s="23">
        <f>IF(Feuil1!$H$203&gt;=ACCOMPAGNEMENT!$J$3,18,Feuil1!$M$29)</f>
        <v>0</v>
      </c>
      <c r="L203" s="23">
        <f>IF(Feuil1!$H$203&gt;=ACCOMPAGNEMENT!$K$3,18,Feuil1!$N$29)</f>
        <v>0</v>
      </c>
      <c r="M203" s="23">
        <f>IF(Feuil1!$H$203&gt;=ACCOMPAGNEMENT!$L$3,18,Feuil1!$O$29)</f>
        <v>0</v>
      </c>
      <c r="N203" s="23">
        <f>IF(Feuil1!$H$203&gt;=ACCOMPAGNEMENT!$M$3,18,Feuil1!$P$29)</f>
        <v>0</v>
      </c>
      <c r="O203" s="23">
        <f>IF(Feuil1!$H$203&gt;=ACCOMPAGNEMENT!$N$3,18,Feuil1!$Q$29)</f>
        <v>0</v>
      </c>
      <c r="Q203" s="23">
        <f>IF(Feuil1!$H$203&gt;=ACCOMPAGNEMENT!$H$3,19,Feuil1!$K$29)</f>
        <v>0</v>
      </c>
      <c r="R203" s="23">
        <f>IF(Feuil1!$H$203&gt;=ACCOMPAGNEMENT!$I$3,19,Feuil1!$L$29)</f>
        <v>0</v>
      </c>
      <c r="S203" s="23">
        <f>IF(Feuil1!$H$203&gt;=ACCOMPAGNEMENT!$J$3,19,Feuil1!$M$29)</f>
        <v>0</v>
      </c>
      <c r="T203" s="23">
        <f>IF(Feuil1!$H$203&gt;=ACCOMPAGNEMENT!$K$3,19,Feuil1!$N$29)</f>
        <v>0</v>
      </c>
      <c r="U203" s="23">
        <f>IF(Feuil1!$H$203&gt;=ACCOMPAGNEMENT!$L$3,19,Feuil1!$O$29)</f>
        <v>0</v>
      </c>
      <c r="V203" s="23">
        <f>IF(Feuil1!$H$203&gt;=ACCOMPAGNEMENT!$M$3,19,Feuil1!$P$29)</f>
        <v>0</v>
      </c>
      <c r="W203" s="23">
        <f>IF(Feuil1!$H$203&gt;=ACCOMPAGNEMENT!$N$3,19,Feuil1!$Q$29)</f>
        <v>0</v>
      </c>
    </row>
    <row r="204" spans="1:23" x14ac:dyDescent="0.3">
      <c r="A204" s="67">
        <v>20</v>
      </c>
      <c r="B204" s="67"/>
      <c r="C204" s="67"/>
      <c r="D204" s="67"/>
      <c r="E204" s="67"/>
      <c r="F204" s="67"/>
      <c r="G204" s="67"/>
      <c r="I204" s="67">
        <v>21</v>
      </c>
      <c r="J204" s="67"/>
      <c r="K204" s="67"/>
      <c r="L204" s="67"/>
      <c r="M204" s="67"/>
      <c r="N204" s="67"/>
      <c r="O204" s="67"/>
      <c r="Q204" s="67">
        <v>22</v>
      </c>
      <c r="R204" s="67"/>
      <c r="S204" s="67"/>
      <c r="T204" s="67"/>
      <c r="U204" s="67"/>
      <c r="V204" s="67"/>
      <c r="W204" s="67"/>
    </row>
    <row r="205" spans="1:23" x14ac:dyDescent="0.3">
      <c r="A205" s="23">
        <f>IF(Feuil1!$H$205&gt;=ACCOMPAGNEMENT!$H$3,20,Feuil1!$K$2)</f>
        <v>1</v>
      </c>
      <c r="B205" s="23">
        <f>IF(Feuil1!$H$205&gt;=ACCOMPAGNEMENT!$I$3,20,Feuil1!$L$2)</f>
        <v>0</v>
      </c>
      <c r="C205" s="23">
        <f>IF(Feuil1!$H$205&gt;=ACCOMPAGNEMENT!$J$3,20,Feuil1!$M$2)</f>
        <v>1</v>
      </c>
      <c r="D205" s="23">
        <f>IF(Feuil1!$H$205&gt;=ACCOMPAGNEMENT!$K$3,20,Feuil1!$N$2)</f>
        <v>0</v>
      </c>
      <c r="E205" s="23">
        <f>IF(Feuil1!$H$205&gt;=ACCOMPAGNEMENT!$L$3,20,Feuil1!$O$2)</f>
        <v>0</v>
      </c>
      <c r="F205" s="23">
        <f>IF(Feuil1!$H$205&gt;=ACCOMPAGNEMENT!$M$3,20,Feuil1!$P$2)</f>
        <v>0</v>
      </c>
      <c r="G205" s="23">
        <f>IF(Feuil1!$H$205&gt;=ACCOMPAGNEMENT!$N$3,20,Feuil1!$Q$2)</f>
        <v>0</v>
      </c>
      <c r="H205" s="56">
        <v>0</v>
      </c>
      <c r="I205" s="23">
        <f>IF(Feuil1!$H$205&gt;=ACCOMPAGNEMENT!$H$3,21,Feuil1!$K$2)</f>
        <v>1</v>
      </c>
      <c r="J205" s="23">
        <f>IF(Feuil1!$H$205&gt;=ACCOMPAGNEMENT!$I$3,21,Feuil1!$L$2)</f>
        <v>0</v>
      </c>
      <c r="K205" s="23">
        <f>IF(Feuil1!$H$205&gt;=ACCOMPAGNEMENT!$J$3,21,Feuil1!$M$2)</f>
        <v>1</v>
      </c>
      <c r="L205" s="23">
        <f>IF(Feuil1!$H$205&gt;=ACCOMPAGNEMENT!$K$3,21,Feuil1!$N$2)</f>
        <v>0</v>
      </c>
      <c r="M205" s="23">
        <f>IF(Feuil1!$H$205&gt;=ACCOMPAGNEMENT!$L$3,21,Feuil1!$O$2)</f>
        <v>0</v>
      </c>
      <c r="N205" s="23">
        <f>IF(Feuil1!$H$205&gt;=ACCOMPAGNEMENT!$M$3,21,Feuil1!$P$2)</f>
        <v>0</v>
      </c>
      <c r="O205" s="23">
        <f>IF(Feuil1!$H$205&gt;=ACCOMPAGNEMENT!$N$3,21,Feuil1!$Q$2)</f>
        <v>0</v>
      </c>
      <c r="Q205" s="23">
        <f>IF(Feuil1!$H$205&gt;=ACCOMPAGNEMENT!$H$3,22,Feuil1!$K$2)</f>
        <v>1</v>
      </c>
      <c r="R205" s="23">
        <f>IF(Feuil1!$H$205&gt;=ACCOMPAGNEMENT!$I$3,22,Feuil1!$L$2)</f>
        <v>0</v>
      </c>
      <c r="S205" s="23">
        <f>IF(Feuil1!$H$205&gt;=ACCOMPAGNEMENT!$J$3,22,Feuil1!$M$2)</f>
        <v>1</v>
      </c>
      <c r="T205" s="23">
        <f>IF(Feuil1!$H$205&gt;=ACCOMPAGNEMENT!$K$3,22,Feuil1!$N$2)</f>
        <v>0</v>
      </c>
      <c r="U205" s="23">
        <f>IF(Feuil1!$H$205&gt;=ACCOMPAGNEMENT!$L$3,22,Feuil1!$O$2)</f>
        <v>0</v>
      </c>
      <c r="V205" s="23">
        <f>IF(Feuil1!$H$205&gt;=ACCOMPAGNEMENT!$M$3,22,Feuil1!$P$2)</f>
        <v>0</v>
      </c>
      <c r="W205" s="23">
        <f>IF(Feuil1!$H$205&gt;=ACCOMPAGNEMENT!$N$3,22,Feuil1!$Q$2)</f>
        <v>0</v>
      </c>
    </row>
    <row r="206" spans="1:23" x14ac:dyDescent="0.3">
      <c r="A206" s="23">
        <f>IF(Feuil1!$H$206&gt;=ACCOMPAGNEMENT!$H$3,20,Feuil1!$K$3)</f>
        <v>6</v>
      </c>
      <c r="B206" s="23">
        <f>IF(Feuil1!$H$206&gt;=ACCOMPAGNEMENT!$I$3,20,Feuil1!$L$3)</f>
        <v>7</v>
      </c>
      <c r="C206" s="23">
        <f>IF(Feuil1!$H$206&gt;=ACCOMPAGNEMENT!$J$3,20,Feuil1!$M$3)</f>
        <v>7</v>
      </c>
      <c r="D206" s="23">
        <f>IF(Feuil1!$H$206&gt;=ACCOMPAGNEMENT!$K$3,20,Feuil1!$N$3)</f>
        <v>7</v>
      </c>
      <c r="E206" s="23">
        <f>IF(Feuil1!$H$206&gt;=ACCOMPAGNEMENT!$L$3,20,Feuil1!$O$3)</f>
        <v>6</v>
      </c>
      <c r="F206" s="23">
        <f>IF(Feuil1!$H$206&gt;=ACCOMPAGNEMENT!$M$3,20,Feuil1!$P$3)</f>
        <v>6</v>
      </c>
      <c r="G206" s="23">
        <f>IF(Feuil1!$H$206&gt;=ACCOMPAGNEMENT!$N$3,20,Feuil1!$Q$3)</f>
        <v>7</v>
      </c>
      <c r="H206" s="56">
        <v>0</v>
      </c>
      <c r="I206" s="23">
        <f>IF(Feuil1!$H$206&gt;=ACCOMPAGNEMENT!$H$3,21,Feuil1!$K$3)</f>
        <v>6</v>
      </c>
      <c r="J206" s="23">
        <f>IF(Feuil1!$H$206&gt;=ACCOMPAGNEMENT!$I$3,21,Feuil1!$L$3)</f>
        <v>7</v>
      </c>
      <c r="K206" s="23">
        <f>IF(Feuil1!$H$206&gt;=ACCOMPAGNEMENT!$J$3,21,Feuil1!$M$3)</f>
        <v>7</v>
      </c>
      <c r="L206" s="23">
        <f>IF(Feuil1!$H$206&gt;=ACCOMPAGNEMENT!$K$3,21,Feuil1!$N$3)</f>
        <v>7</v>
      </c>
      <c r="M206" s="23">
        <f>IF(Feuil1!$H$206&gt;=ACCOMPAGNEMENT!$L$3,21,Feuil1!$O$3)</f>
        <v>6</v>
      </c>
      <c r="N206" s="23">
        <f>IF(Feuil1!$H$206&gt;=ACCOMPAGNEMENT!$M$3,21,Feuil1!$P$3)</f>
        <v>6</v>
      </c>
      <c r="O206" s="23">
        <f>IF(Feuil1!$H$206&gt;=ACCOMPAGNEMENT!$N$3,21,Feuil1!$Q$3)</f>
        <v>7</v>
      </c>
      <c r="Q206" s="23">
        <f>IF(Feuil1!$H$206&gt;=ACCOMPAGNEMENT!$H$3,22,Feuil1!$K$3)</f>
        <v>6</v>
      </c>
      <c r="R206" s="23">
        <f>IF(Feuil1!$H$206&gt;=ACCOMPAGNEMENT!$I$3,22,Feuil1!$L$3)</f>
        <v>7</v>
      </c>
      <c r="S206" s="23">
        <f>IF(Feuil1!$H$206&gt;=ACCOMPAGNEMENT!$J$3,22,Feuil1!$M$3)</f>
        <v>7</v>
      </c>
      <c r="T206" s="23">
        <f>IF(Feuil1!$H$206&gt;=ACCOMPAGNEMENT!$K$3,22,Feuil1!$N$3)</f>
        <v>7</v>
      </c>
      <c r="U206" s="23">
        <f>IF(Feuil1!$H$206&gt;=ACCOMPAGNEMENT!$L$3,22,Feuil1!$O$3)</f>
        <v>6</v>
      </c>
      <c r="V206" s="23">
        <f>IF(Feuil1!$H$206&gt;=ACCOMPAGNEMENT!$M$3,22,Feuil1!$P$3)</f>
        <v>6</v>
      </c>
      <c r="W206" s="23">
        <f>IF(Feuil1!$H$206&gt;=ACCOMPAGNEMENT!$N$3,22,Feuil1!$Q$3)</f>
        <v>7</v>
      </c>
    </row>
    <row r="207" spans="1:23" x14ac:dyDescent="0.3">
      <c r="A207" s="23">
        <f>IF(Feuil1!$H$207&gt;=ACCOMPAGNEMENT!$H$3,20,Feuil1!$K$4)</f>
        <v>0</v>
      </c>
      <c r="B207" s="23">
        <f>IF(Feuil1!$H$207&gt;=ACCOMPAGNEMENT!$I$3,20,Feuil1!$L$4)</f>
        <v>1</v>
      </c>
      <c r="C207" s="23">
        <f>IF(Feuil1!$H$207&gt;=ACCOMPAGNEMENT!$J$3,20,Feuil1!$M$4)</f>
        <v>1</v>
      </c>
      <c r="D207" s="23">
        <f>IF(Feuil1!$H$207&gt;=ACCOMPAGNEMENT!$K$3,20,Feuil1!$N$4)</f>
        <v>0</v>
      </c>
      <c r="E207" s="23">
        <f>IF(Feuil1!$H$207&gt;=ACCOMPAGNEMENT!$L$3,20,Feuil1!$O$4)</f>
        <v>0</v>
      </c>
      <c r="F207" s="23">
        <f>IF(Feuil1!$H$207&gt;=ACCOMPAGNEMENT!$M$3,20,Feuil1!$P$4)</f>
        <v>1</v>
      </c>
      <c r="G207" s="23">
        <f>IF(Feuil1!$H$207&gt;=ACCOMPAGNEMENT!$N$3,20,Feuil1!$Q$4)</f>
        <v>1</v>
      </c>
      <c r="H207" s="56">
        <v>0</v>
      </c>
      <c r="I207" s="23">
        <f>IF(Feuil1!$H$207&gt;=ACCOMPAGNEMENT!$H$3,21,Feuil1!$K$4)</f>
        <v>0</v>
      </c>
      <c r="J207" s="23">
        <f>IF(Feuil1!$H$207&gt;=ACCOMPAGNEMENT!$I$3,21,Feuil1!$L$4)</f>
        <v>1</v>
      </c>
      <c r="K207" s="23">
        <f>IF(Feuil1!$H$207&gt;=ACCOMPAGNEMENT!$J$3,21,Feuil1!$M$4)</f>
        <v>1</v>
      </c>
      <c r="L207" s="23">
        <f>IF(Feuil1!$H$207&gt;=ACCOMPAGNEMENT!$K$3,21,Feuil1!$N$4)</f>
        <v>0</v>
      </c>
      <c r="M207" s="23">
        <f>IF(Feuil1!$H$207&gt;=ACCOMPAGNEMENT!$L$3,21,Feuil1!$O$4)</f>
        <v>0</v>
      </c>
      <c r="N207" s="23">
        <f>IF(Feuil1!$H$207&gt;=ACCOMPAGNEMENT!$M$3,21,Feuil1!$P$4)</f>
        <v>1</v>
      </c>
      <c r="O207" s="23">
        <f>IF(Feuil1!$H$207&gt;=ACCOMPAGNEMENT!$N$3,21,Feuil1!$Q$4)</f>
        <v>1</v>
      </c>
      <c r="Q207" s="23">
        <f>IF(Feuil1!$H$207&gt;=ACCOMPAGNEMENT!$H$3,22,Feuil1!$K$4)</f>
        <v>0</v>
      </c>
      <c r="R207" s="23">
        <f>IF(Feuil1!$H$207&gt;=ACCOMPAGNEMENT!$I$3,22,Feuil1!$L$4)</f>
        <v>1</v>
      </c>
      <c r="S207" s="23">
        <f>IF(Feuil1!$H$207&gt;=ACCOMPAGNEMENT!$J$3,22,Feuil1!$M$4)</f>
        <v>1</v>
      </c>
      <c r="T207" s="23">
        <f>IF(Feuil1!$H$207&gt;=ACCOMPAGNEMENT!$K$3,22,Feuil1!$N$4)</f>
        <v>0</v>
      </c>
      <c r="U207" s="23">
        <f>IF(Feuil1!$H$207&gt;=ACCOMPAGNEMENT!$L$3,22,Feuil1!$O$4)</f>
        <v>0</v>
      </c>
      <c r="V207" s="23">
        <f>IF(Feuil1!$H$207&gt;=ACCOMPAGNEMENT!$M$3,22,Feuil1!$P$4)</f>
        <v>1</v>
      </c>
      <c r="W207" s="23">
        <f>IF(Feuil1!$H$207&gt;=ACCOMPAGNEMENT!$N$3,22,Feuil1!$Q$4)</f>
        <v>1</v>
      </c>
    </row>
    <row r="208" spans="1:23" x14ac:dyDescent="0.3">
      <c r="A208" s="23">
        <f>IF(Feuil1!$H$208&gt;=ACCOMPAGNEMENT!$H$3,20,Feuil1!$K$5)</f>
        <v>0</v>
      </c>
      <c r="B208" s="23">
        <f>IF(Feuil1!$H$208&gt;=ACCOMPAGNEMENT!$I$3,20,Feuil1!$L$5)</f>
        <v>0</v>
      </c>
      <c r="C208" s="23">
        <f>IF(Feuil1!$H$208&gt;=ACCOMPAGNEMENT!$J$3,20,Feuil1!$M$5)</f>
        <v>0</v>
      </c>
      <c r="D208" s="23">
        <f>IF(Feuil1!$H$208&gt;=ACCOMPAGNEMENT!$K$3,20,Feuil1!$N$5)</f>
        <v>0</v>
      </c>
      <c r="E208" s="23">
        <f>IF(Feuil1!$H$208&gt;=ACCOMPAGNEMENT!$L$3,20,Feuil1!$O$5)</f>
        <v>0</v>
      </c>
      <c r="F208" s="23">
        <f>IF(Feuil1!$H$208&gt;=ACCOMPAGNEMENT!$M$3,20,Feuil1!$P$5)</f>
        <v>0</v>
      </c>
      <c r="G208" s="23">
        <f>IF(Feuil1!$H$208&gt;=ACCOMPAGNEMENT!$N$3,20,Feuil1!$Q$5)</f>
        <v>0</v>
      </c>
      <c r="H208" s="56">
        <v>0</v>
      </c>
      <c r="I208" s="23">
        <f>IF(Feuil1!$H$208&gt;=ACCOMPAGNEMENT!$H$3,21,Feuil1!$K$5)</f>
        <v>0</v>
      </c>
      <c r="J208" s="23">
        <f>IF(Feuil1!$H$208&gt;=ACCOMPAGNEMENT!$I$3,21,Feuil1!$L$5)</f>
        <v>0</v>
      </c>
      <c r="K208" s="23">
        <f>IF(Feuil1!$H$208&gt;=ACCOMPAGNEMENT!$J$3,21,Feuil1!$M$5)</f>
        <v>0</v>
      </c>
      <c r="L208" s="23">
        <f>IF(Feuil1!$H$208&gt;=ACCOMPAGNEMENT!$K$3,21,Feuil1!$N$5)</f>
        <v>0</v>
      </c>
      <c r="M208" s="23">
        <f>IF(Feuil1!$H$208&gt;=ACCOMPAGNEMENT!$L$3,21,Feuil1!$O$5)</f>
        <v>0</v>
      </c>
      <c r="N208" s="23">
        <f>IF(Feuil1!$H$208&gt;=ACCOMPAGNEMENT!$M$3,21,Feuil1!$P$5)</f>
        <v>0</v>
      </c>
      <c r="O208" s="23">
        <f>IF(Feuil1!$H$208&gt;=ACCOMPAGNEMENT!$N$3,21,Feuil1!$Q$5)</f>
        <v>0</v>
      </c>
      <c r="Q208" s="23">
        <f>IF(Feuil1!$H$208&gt;=ACCOMPAGNEMENT!$H$3,22,Feuil1!$K$5)</f>
        <v>0</v>
      </c>
      <c r="R208" s="23">
        <f>IF(Feuil1!$H$208&gt;=ACCOMPAGNEMENT!$I$3,22,Feuil1!$L$5)</f>
        <v>0</v>
      </c>
      <c r="S208" s="23">
        <f>IF(Feuil1!$H$208&gt;=ACCOMPAGNEMENT!$J$3,22,Feuil1!$M$5)</f>
        <v>0</v>
      </c>
      <c r="T208" s="23">
        <f>IF(Feuil1!$H$208&gt;=ACCOMPAGNEMENT!$K$3,22,Feuil1!$N$5)</f>
        <v>0</v>
      </c>
      <c r="U208" s="23">
        <f>IF(Feuil1!$H$208&gt;=ACCOMPAGNEMENT!$L$3,22,Feuil1!$O$5)</f>
        <v>0</v>
      </c>
      <c r="V208" s="23">
        <f>IF(Feuil1!$H$208&gt;=ACCOMPAGNEMENT!$M$3,22,Feuil1!$P$5)</f>
        <v>0</v>
      </c>
      <c r="W208" s="23">
        <f>IF(Feuil1!$H$208&gt;=ACCOMPAGNEMENT!$N$3,22,Feuil1!$Q$5)</f>
        <v>0</v>
      </c>
    </row>
    <row r="209" spans="1:23" x14ac:dyDescent="0.3">
      <c r="A209" s="23">
        <f>IF(Feuil1!$H$209&gt;=ACCOMPAGNEMENT!$H$3,20,Feuil1!$K$6)</f>
        <v>0</v>
      </c>
      <c r="B209" s="23">
        <f>IF(Feuil1!$H$209&gt;=ACCOMPAGNEMENT!$I$3,20,Feuil1!$L$6)</f>
        <v>0</v>
      </c>
      <c r="C209" s="23">
        <f>IF(Feuil1!$H$209&gt;=ACCOMPAGNEMENT!$J$3,20,Feuil1!$M$6)</f>
        <v>0</v>
      </c>
      <c r="D209" s="23">
        <f>IF(Feuil1!$H$209&gt;=ACCOMPAGNEMENT!$K$3,20,Feuil1!$N$6)</f>
        <v>0</v>
      </c>
      <c r="E209" s="23">
        <f>IF(Feuil1!$H$209&gt;=ACCOMPAGNEMENT!$L$3,20,Feuil1!$O$6)</f>
        <v>0</v>
      </c>
      <c r="F209" s="23">
        <f>IF(Feuil1!$H$209&gt;=ACCOMPAGNEMENT!$M$3,20,Feuil1!$P$6)</f>
        <v>0</v>
      </c>
      <c r="G209" s="23">
        <f>IF(Feuil1!$H$209&gt;=ACCOMPAGNEMENT!$N$3,20,Feuil1!$Q$6)</f>
        <v>0</v>
      </c>
      <c r="H209" s="56">
        <v>0</v>
      </c>
      <c r="I209" s="23">
        <f>IF(Feuil1!$H$209&gt;=ACCOMPAGNEMENT!$H$3,21,Feuil1!$K$6)</f>
        <v>0</v>
      </c>
      <c r="J209" s="23">
        <f>IF(Feuil1!$H$209&gt;=ACCOMPAGNEMENT!$I$3,21,Feuil1!$L$6)</f>
        <v>0</v>
      </c>
      <c r="K209" s="23">
        <f>IF(Feuil1!$H$209&gt;=ACCOMPAGNEMENT!$J$3,21,Feuil1!$M$6)</f>
        <v>0</v>
      </c>
      <c r="L209" s="23">
        <f>IF(Feuil1!$H$209&gt;=ACCOMPAGNEMENT!$K$3,21,Feuil1!$N$6)</f>
        <v>0</v>
      </c>
      <c r="M209" s="23">
        <f>IF(Feuil1!$H$209&gt;=ACCOMPAGNEMENT!$L$3,21,Feuil1!$O$6)</f>
        <v>0</v>
      </c>
      <c r="N209" s="23">
        <f>IF(Feuil1!$H$209&gt;=ACCOMPAGNEMENT!$M$3,21,Feuil1!$P$6)</f>
        <v>0</v>
      </c>
      <c r="O209" s="23">
        <f>IF(Feuil1!$H$209&gt;=ACCOMPAGNEMENT!$N$3,21,Feuil1!$Q$6)</f>
        <v>0</v>
      </c>
      <c r="Q209" s="23">
        <f>IF(Feuil1!$H$209&gt;=ACCOMPAGNEMENT!$H$3,22,Feuil1!$K$6)</f>
        <v>0</v>
      </c>
      <c r="R209" s="23">
        <f>IF(Feuil1!$H$209&gt;=ACCOMPAGNEMENT!$I$3,22,Feuil1!$L$6)</f>
        <v>0</v>
      </c>
      <c r="S209" s="23">
        <f>IF(Feuil1!$H$209&gt;=ACCOMPAGNEMENT!$J$3,22,Feuil1!$M$6)</f>
        <v>0</v>
      </c>
      <c r="T209" s="23">
        <f>IF(Feuil1!$H$209&gt;=ACCOMPAGNEMENT!$K$3,22,Feuil1!$N$6)</f>
        <v>0</v>
      </c>
      <c r="U209" s="23">
        <f>IF(Feuil1!$H$209&gt;=ACCOMPAGNEMENT!$L$3,22,Feuil1!$O$6)</f>
        <v>0</v>
      </c>
      <c r="V209" s="23">
        <f>IF(Feuil1!$H$209&gt;=ACCOMPAGNEMENT!$M$3,22,Feuil1!$P$6)</f>
        <v>0</v>
      </c>
      <c r="W209" s="23">
        <f>IF(Feuil1!$H$209&gt;=ACCOMPAGNEMENT!$N$3,22,Feuil1!$Q$6)</f>
        <v>0</v>
      </c>
    </row>
    <row r="210" spans="1:23" x14ac:dyDescent="0.3">
      <c r="A210" s="23">
        <f>IF(Feuil1!$H$210&gt;=ACCOMPAGNEMENT!$H$3,20,Feuil1!$K$7)</f>
        <v>0</v>
      </c>
      <c r="B210" s="23">
        <f>IF(Feuil1!$H$210&gt;=ACCOMPAGNEMENT!$I$3,20,Feuil1!$L$7)</f>
        <v>0</v>
      </c>
      <c r="C210" s="23">
        <f>IF(Feuil1!$H$210&gt;=ACCOMPAGNEMENT!$J$3,20,Feuil1!$M$7)</f>
        <v>0</v>
      </c>
      <c r="D210" s="23">
        <f>IF(Feuil1!$H$210&gt;=ACCOMPAGNEMENT!$K$3,20,Feuil1!$N$7)</f>
        <v>0</v>
      </c>
      <c r="E210" s="23">
        <f>IF(Feuil1!$H$210&gt;=ACCOMPAGNEMENT!$L$3,20,Feuil1!$O$7)</f>
        <v>0</v>
      </c>
      <c r="F210" s="23">
        <f>IF(Feuil1!$H$210&gt;=ACCOMPAGNEMENT!$M$3,20,Feuil1!$P$7)</f>
        <v>0</v>
      </c>
      <c r="G210" s="23">
        <f>IF(Feuil1!$H$210&gt;=ACCOMPAGNEMENT!$N$3,20,Feuil1!$Q$7)</f>
        <v>0</v>
      </c>
      <c r="H210" s="56">
        <v>0</v>
      </c>
      <c r="I210" s="23">
        <f>IF(Feuil1!$H$210&gt;=ACCOMPAGNEMENT!$H$3,21,Feuil1!$K$7)</f>
        <v>0</v>
      </c>
      <c r="J210" s="23">
        <f>IF(Feuil1!$H$210&gt;=ACCOMPAGNEMENT!$I$3,21,Feuil1!$L$7)</f>
        <v>0</v>
      </c>
      <c r="K210" s="23">
        <f>IF(Feuil1!$H$210&gt;=ACCOMPAGNEMENT!$J$3,21,Feuil1!$M$7)</f>
        <v>0</v>
      </c>
      <c r="L210" s="23">
        <f>IF(Feuil1!$H$210&gt;=ACCOMPAGNEMENT!$K$3,21,Feuil1!$N$7)</f>
        <v>0</v>
      </c>
      <c r="M210" s="23">
        <f>IF(Feuil1!$H$210&gt;=ACCOMPAGNEMENT!$L$3,21,Feuil1!$O$7)</f>
        <v>0</v>
      </c>
      <c r="N210" s="23">
        <f>IF(Feuil1!$H$210&gt;=ACCOMPAGNEMENT!$M$3,21,Feuil1!$P$7)</f>
        <v>0</v>
      </c>
      <c r="O210" s="23">
        <f>IF(Feuil1!$H$210&gt;=ACCOMPAGNEMENT!$N$3,21,Feuil1!$Q$7)</f>
        <v>0</v>
      </c>
      <c r="Q210" s="23">
        <f>IF(Feuil1!$H$210&gt;=ACCOMPAGNEMENT!$H$3,22,Feuil1!$K$7)</f>
        <v>0</v>
      </c>
      <c r="R210" s="23">
        <f>IF(Feuil1!$H$210&gt;=ACCOMPAGNEMENT!$I$3,22,Feuil1!$L$7)</f>
        <v>0</v>
      </c>
      <c r="S210" s="23">
        <f>IF(Feuil1!$H$210&gt;=ACCOMPAGNEMENT!$J$3,22,Feuil1!$M$7)</f>
        <v>0</v>
      </c>
      <c r="T210" s="23">
        <f>IF(Feuil1!$H$210&gt;=ACCOMPAGNEMENT!$K$3,22,Feuil1!$N$7)</f>
        <v>0</v>
      </c>
      <c r="U210" s="23">
        <f>IF(Feuil1!$H$210&gt;=ACCOMPAGNEMENT!$L$3,22,Feuil1!$O$7)</f>
        <v>0</v>
      </c>
      <c r="V210" s="23">
        <f>IF(Feuil1!$H$210&gt;=ACCOMPAGNEMENT!$M$3,22,Feuil1!$P$7)</f>
        <v>0</v>
      </c>
      <c r="W210" s="23">
        <f>IF(Feuil1!$H$210&gt;=ACCOMPAGNEMENT!$N$3,22,Feuil1!$Q$7)</f>
        <v>0</v>
      </c>
    </row>
    <row r="211" spans="1:23" x14ac:dyDescent="0.3">
      <c r="A211" s="23">
        <f>IF(Feuil1!$H$211&gt;=ACCOMPAGNEMENT!$H$3,20,Feuil1!$K$8)</f>
        <v>0</v>
      </c>
      <c r="B211" s="23">
        <f>IF(Feuil1!$H$211&gt;=ACCOMPAGNEMENT!$I$3,20,Feuil1!$L$8)</f>
        <v>0</v>
      </c>
      <c r="C211" s="23">
        <f>IF(Feuil1!$H$211&gt;=ACCOMPAGNEMENT!$J$3,20,Feuil1!$M$8)</f>
        <v>0</v>
      </c>
      <c r="D211" s="23">
        <f>IF(Feuil1!$H$211&gt;=ACCOMPAGNEMENT!$K$3,20,Feuil1!$N$8)</f>
        <v>0</v>
      </c>
      <c r="E211" s="23">
        <f>IF(Feuil1!$H$211&gt;=ACCOMPAGNEMENT!$L$3,20,Feuil1!$O$8)</f>
        <v>0</v>
      </c>
      <c r="F211" s="23">
        <f>IF(Feuil1!$H$211&gt;=ACCOMPAGNEMENT!$M$3,20,Feuil1!$P$8)</f>
        <v>0</v>
      </c>
      <c r="G211" s="23">
        <f>IF(Feuil1!$H$211&gt;=ACCOMPAGNEMENT!$N$3,20,Feuil1!$Q$8)</f>
        <v>0</v>
      </c>
      <c r="H211" s="56">
        <v>0</v>
      </c>
      <c r="I211" s="23">
        <f>IF(Feuil1!$H$211&gt;=ACCOMPAGNEMENT!$H$3,21,Feuil1!$K$8)</f>
        <v>0</v>
      </c>
      <c r="J211" s="23">
        <f>IF(Feuil1!$H$211&gt;=ACCOMPAGNEMENT!$I$3,21,Feuil1!$L$8)</f>
        <v>0</v>
      </c>
      <c r="K211" s="23">
        <f>IF(Feuil1!$H$211&gt;=ACCOMPAGNEMENT!$J$3,21,Feuil1!$M$8)</f>
        <v>0</v>
      </c>
      <c r="L211" s="23">
        <f>IF(Feuil1!$H$211&gt;=ACCOMPAGNEMENT!$K$3,21,Feuil1!$N$8)</f>
        <v>0</v>
      </c>
      <c r="M211" s="23">
        <f>IF(Feuil1!$H$211&gt;=ACCOMPAGNEMENT!$L$3,21,Feuil1!$O$8)</f>
        <v>0</v>
      </c>
      <c r="N211" s="23">
        <f>IF(Feuil1!$H$211&gt;=ACCOMPAGNEMENT!$M$3,21,Feuil1!$P$8)</f>
        <v>0</v>
      </c>
      <c r="O211" s="23">
        <f>IF(Feuil1!$H$211&gt;=ACCOMPAGNEMENT!$N$3,21,Feuil1!$Q$8)</f>
        <v>0</v>
      </c>
      <c r="Q211" s="23">
        <f>IF(Feuil1!$H$211&gt;=ACCOMPAGNEMENT!$H$3,22,Feuil1!$K$8)</f>
        <v>0</v>
      </c>
      <c r="R211" s="23">
        <f>IF(Feuil1!$H$211&gt;=ACCOMPAGNEMENT!$I$3,22,Feuil1!$L$8)</f>
        <v>0</v>
      </c>
      <c r="S211" s="23">
        <f>IF(Feuil1!$H$211&gt;=ACCOMPAGNEMENT!$J$3,22,Feuil1!$M$8)</f>
        <v>0</v>
      </c>
      <c r="T211" s="23">
        <f>IF(Feuil1!$H$211&gt;=ACCOMPAGNEMENT!$K$3,22,Feuil1!$N$8)</f>
        <v>0</v>
      </c>
      <c r="U211" s="23">
        <f>IF(Feuil1!$H$211&gt;=ACCOMPAGNEMENT!$L$3,22,Feuil1!$O$8)</f>
        <v>0</v>
      </c>
      <c r="V211" s="23">
        <f>IF(Feuil1!$H$211&gt;=ACCOMPAGNEMENT!$M$3,22,Feuil1!$P$8)</f>
        <v>0</v>
      </c>
      <c r="W211" s="23">
        <f>IF(Feuil1!$H$211&gt;=ACCOMPAGNEMENT!$N$3,22,Feuil1!$Q$8)</f>
        <v>0</v>
      </c>
    </row>
    <row r="212" spans="1:23" x14ac:dyDescent="0.3">
      <c r="A212" s="23">
        <f>IF(Feuil1!$H$212&gt;=ACCOMPAGNEMENT!$H$3,20,Feuil1!$K$9)</f>
        <v>0</v>
      </c>
      <c r="B212" s="23">
        <f>IF(Feuil1!$H$212&gt;=ACCOMPAGNEMENT!$I$3,20,Feuil1!$L$9)</f>
        <v>0</v>
      </c>
      <c r="C212" s="23">
        <f>IF(Feuil1!$H$212&gt;=ACCOMPAGNEMENT!$J$3,20,Feuil1!$M$9)</f>
        <v>0</v>
      </c>
      <c r="D212" s="23">
        <f>IF(Feuil1!$H$212&gt;=ACCOMPAGNEMENT!$K$3,20,Feuil1!$N$9)</f>
        <v>0</v>
      </c>
      <c r="E212" s="23">
        <f>IF(Feuil1!$H$212&gt;=ACCOMPAGNEMENT!$L$3,20,Feuil1!$O$9)</f>
        <v>0</v>
      </c>
      <c r="F212" s="23">
        <f>IF(Feuil1!$H$212&gt;=ACCOMPAGNEMENT!$M$3,20,Feuil1!$P$9)</f>
        <v>0</v>
      </c>
      <c r="G212" s="23">
        <f>IF(Feuil1!$H$212&gt;=ACCOMPAGNEMENT!$N$3,20,Feuil1!$Q$9)</f>
        <v>0</v>
      </c>
      <c r="H212" s="56">
        <v>0</v>
      </c>
      <c r="I212" s="23">
        <f>IF(Feuil1!$H$212&gt;=ACCOMPAGNEMENT!$H$3,21,Feuil1!$K$9)</f>
        <v>0</v>
      </c>
      <c r="J212" s="23">
        <f>IF(Feuil1!$H$212&gt;=ACCOMPAGNEMENT!$I$3,21,Feuil1!$L$9)</f>
        <v>0</v>
      </c>
      <c r="K212" s="23">
        <f>IF(Feuil1!$H$212&gt;=ACCOMPAGNEMENT!$J$3,21,Feuil1!$M$9)</f>
        <v>0</v>
      </c>
      <c r="L212" s="23">
        <f>IF(Feuil1!$H$212&gt;=ACCOMPAGNEMENT!$K$3,21,Feuil1!$N$9)</f>
        <v>0</v>
      </c>
      <c r="M212" s="23">
        <f>IF(Feuil1!$H$212&gt;=ACCOMPAGNEMENT!$L$3,21,Feuil1!$O$9)</f>
        <v>0</v>
      </c>
      <c r="N212" s="23">
        <f>IF(Feuil1!$H$212&gt;=ACCOMPAGNEMENT!$M$3,21,Feuil1!$P$9)</f>
        <v>0</v>
      </c>
      <c r="O212" s="23">
        <f>IF(Feuil1!$H$212&gt;=ACCOMPAGNEMENT!$N$3,21,Feuil1!$Q$9)</f>
        <v>0</v>
      </c>
      <c r="Q212" s="23">
        <f>IF(Feuil1!$H$212&gt;=ACCOMPAGNEMENT!$H$3,22,Feuil1!$K$9)</f>
        <v>0</v>
      </c>
      <c r="R212" s="23">
        <f>IF(Feuil1!$H$212&gt;=ACCOMPAGNEMENT!$I$3,22,Feuil1!$L$9)</f>
        <v>0</v>
      </c>
      <c r="S212" s="23">
        <f>IF(Feuil1!$H$212&gt;=ACCOMPAGNEMENT!$J$3,22,Feuil1!$M$9)</f>
        <v>0</v>
      </c>
      <c r="T212" s="23">
        <f>IF(Feuil1!$H$212&gt;=ACCOMPAGNEMENT!$K$3,22,Feuil1!$N$9)</f>
        <v>0</v>
      </c>
      <c r="U212" s="23">
        <f>IF(Feuil1!$H$212&gt;=ACCOMPAGNEMENT!$L$3,22,Feuil1!$O$9)</f>
        <v>0</v>
      </c>
      <c r="V212" s="23">
        <f>IF(Feuil1!$H$212&gt;=ACCOMPAGNEMENT!$M$3,22,Feuil1!$P$9)</f>
        <v>0</v>
      </c>
      <c r="W212" s="23">
        <f>IF(Feuil1!$H$212&gt;=ACCOMPAGNEMENT!$N$3,22,Feuil1!$Q$9)</f>
        <v>0</v>
      </c>
    </row>
    <row r="213" spans="1:23" x14ac:dyDescent="0.3">
      <c r="A213" s="23">
        <f>IF(Feuil1!$H$213&gt;=ACCOMPAGNEMENT!$H$3,20,Feuil1!$K$10)</f>
        <v>0</v>
      </c>
      <c r="B213" s="23">
        <f>IF(Feuil1!$H$213&gt;=ACCOMPAGNEMENT!$I$3,20,Feuil1!$L$10)</f>
        <v>0</v>
      </c>
      <c r="C213" s="23">
        <f>IF(Feuil1!$H$213&gt;=ACCOMPAGNEMENT!$J$3,20,Feuil1!$M$10)</f>
        <v>0</v>
      </c>
      <c r="D213" s="23">
        <f>IF(Feuil1!$H$213&gt;=ACCOMPAGNEMENT!$K$3,20,Feuil1!$N$10)</f>
        <v>0</v>
      </c>
      <c r="E213" s="23">
        <f>IF(Feuil1!$H$213&gt;=ACCOMPAGNEMENT!$L$3,20,Feuil1!$O$10)</f>
        <v>0</v>
      </c>
      <c r="F213" s="23">
        <f>IF(Feuil1!$H$213&gt;=ACCOMPAGNEMENT!$M$3,20,Feuil1!$P$10)</f>
        <v>0</v>
      </c>
      <c r="G213" s="23">
        <f>IF(Feuil1!$H$213&gt;=ACCOMPAGNEMENT!$N$3,20,Feuil1!$Q$10)</f>
        <v>0</v>
      </c>
      <c r="H213" s="56">
        <v>0</v>
      </c>
      <c r="I213" s="23">
        <f>IF(Feuil1!$H$213&gt;=ACCOMPAGNEMENT!$H$3,21,Feuil1!$K$10)</f>
        <v>0</v>
      </c>
      <c r="J213" s="23">
        <f>IF(Feuil1!$H$213&gt;=ACCOMPAGNEMENT!$I$3,21,Feuil1!$L$10)</f>
        <v>0</v>
      </c>
      <c r="K213" s="23">
        <f>IF(Feuil1!$H$213&gt;=ACCOMPAGNEMENT!$J$3,21,Feuil1!$M$10)</f>
        <v>0</v>
      </c>
      <c r="L213" s="23">
        <f>IF(Feuil1!$H$213&gt;=ACCOMPAGNEMENT!$K$3,21,Feuil1!$N$10)</f>
        <v>0</v>
      </c>
      <c r="M213" s="23">
        <f>IF(Feuil1!$H$213&gt;=ACCOMPAGNEMENT!$L$3,21,Feuil1!$O$10)</f>
        <v>0</v>
      </c>
      <c r="N213" s="23">
        <f>IF(Feuil1!$H$213&gt;=ACCOMPAGNEMENT!$M$3,21,Feuil1!$P$10)</f>
        <v>0</v>
      </c>
      <c r="O213" s="23">
        <f>IF(Feuil1!$H$213&gt;=ACCOMPAGNEMENT!$N$3,21,Feuil1!$Q$10)</f>
        <v>0</v>
      </c>
      <c r="Q213" s="23">
        <f>IF(Feuil1!$H$213&gt;=ACCOMPAGNEMENT!$H$3,22,Feuil1!$K$10)</f>
        <v>0</v>
      </c>
      <c r="R213" s="23">
        <f>IF(Feuil1!$H$213&gt;=ACCOMPAGNEMENT!$I$3,22,Feuil1!$L$10)</f>
        <v>0</v>
      </c>
      <c r="S213" s="23">
        <f>IF(Feuil1!$H$213&gt;=ACCOMPAGNEMENT!$J$3,22,Feuil1!$M$10)</f>
        <v>0</v>
      </c>
      <c r="T213" s="23">
        <f>IF(Feuil1!$H$213&gt;=ACCOMPAGNEMENT!$K$3,22,Feuil1!$N$10)</f>
        <v>0</v>
      </c>
      <c r="U213" s="23">
        <f>IF(Feuil1!$H$213&gt;=ACCOMPAGNEMENT!$L$3,22,Feuil1!$O$10)</f>
        <v>0</v>
      </c>
      <c r="V213" s="23">
        <f>IF(Feuil1!$H$213&gt;=ACCOMPAGNEMENT!$M$3,22,Feuil1!$P$10)</f>
        <v>0</v>
      </c>
      <c r="W213" s="23">
        <f>IF(Feuil1!$H$213&gt;=ACCOMPAGNEMENT!$N$3,22,Feuil1!$Q$10)</f>
        <v>0</v>
      </c>
    </row>
    <row r="214" spans="1:23" x14ac:dyDescent="0.3">
      <c r="A214" s="23">
        <f>IF(Feuil1!$H$214&gt;=ACCOMPAGNEMENT!$H$3,20,Feuil1!$K$11)</f>
        <v>0</v>
      </c>
      <c r="B214" s="23">
        <f>IF(Feuil1!$H$214&gt;=ACCOMPAGNEMENT!$I$3,20,Feuil1!$L$11)</f>
        <v>0</v>
      </c>
      <c r="C214" s="23">
        <f>IF(Feuil1!$H$214&gt;=ACCOMPAGNEMENT!$J$3,20,Feuil1!$M$11)</f>
        <v>0</v>
      </c>
      <c r="D214" s="23">
        <f>IF(Feuil1!$H$214&gt;=ACCOMPAGNEMENT!$K$3,20,Feuil1!$N$11)</f>
        <v>0</v>
      </c>
      <c r="E214" s="23">
        <f>IF(Feuil1!$H$214&gt;=ACCOMPAGNEMENT!$L$3,20,Feuil1!$O$11)</f>
        <v>0</v>
      </c>
      <c r="F214" s="23">
        <f>IF(Feuil1!$H$214&gt;=ACCOMPAGNEMENT!$M$3,20,Feuil1!$P$11)</f>
        <v>0</v>
      </c>
      <c r="G214" s="23">
        <f>IF(Feuil1!$H$214&gt;=ACCOMPAGNEMENT!$N$3,20,Feuil1!$Q$11)</f>
        <v>0</v>
      </c>
      <c r="H214" s="56">
        <v>0</v>
      </c>
      <c r="I214" s="23">
        <f>IF(Feuil1!$H$214&gt;=ACCOMPAGNEMENT!$H$3,21,Feuil1!$K$11)</f>
        <v>0</v>
      </c>
      <c r="J214" s="23">
        <f>IF(Feuil1!$H$214&gt;=ACCOMPAGNEMENT!$I$3,21,Feuil1!$L$11)</f>
        <v>0</v>
      </c>
      <c r="K214" s="23">
        <f>IF(Feuil1!$H$214&gt;=ACCOMPAGNEMENT!$J$3,21,Feuil1!$M$11)</f>
        <v>0</v>
      </c>
      <c r="L214" s="23">
        <f>IF(Feuil1!$H$214&gt;=ACCOMPAGNEMENT!$K$3,21,Feuil1!$N$11)</f>
        <v>0</v>
      </c>
      <c r="M214" s="23">
        <f>IF(Feuil1!$H$214&gt;=ACCOMPAGNEMENT!$L$3,21,Feuil1!$O$11)</f>
        <v>0</v>
      </c>
      <c r="N214" s="23">
        <f>IF(Feuil1!$H$214&gt;=ACCOMPAGNEMENT!$M$3,21,Feuil1!$P$11)</f>
        <v>0</v>
      </c>
      <c r="O214" s="23">
        <f>IF(Feuil1!$H$214&gt;=ACCOMPAGNEMENT!$N$3,21,Feuil1!$Q$11)</f>
        <v>0</v>
      </c>
      <c r="Q214" s="23">
        <f>IF(Feuil1!$H$214&gt;=ACCOMPAGNEMENT!$H$3,22,Feuil1!$K$11)</f>
        <v>0</v>
      </c>
      <c r="R214" s="23">
        <f>IF(Feuil1!$H$214&gt;=ACCOMPAGNEMENT!$I$3,22,Feuil1!$L$11)</f>
        <v>0</v>
      </c>
      <c r="S214" s="23">
        <f>IF(Feuil1!$H$214&gt;=ACCOMPAGNEMENT!$J$3,22,Feuil1!$M$11)</f>
        <v>0</v>
      </c>
      <c r="T214" s="23">
        <f>IF(Feuil1!$H$214&gt;=ACCOMPAGNEMENT!$K$3,22,Feuil1!$N$11)</f>
        <v>0</v>
      </c>
      <c r="U214" s="23">
        <f>IF(Feuil1!$H$214&gt;=ACCOMPAGNEMENT!$L$3,22,Feuil1!$O$11)</f>
        <v>0</v>
      </c>
      <c r="V214" s="23">
        <f>IF(Feuil1!$H$214&gt;=ACCOMPAGNEMENT!$M$3,22,Feuil1!$P$11)</f>
        <v>0</v>
      </c>
      <c r="W214" s="23">
        <f>IF(Feuil1!$H$214&gt;=ACCOMPAGNEMENT!$N$3,22,Feuil1!$Q$11)</f>
        <v>0</v>
      </c>
    </row>
    <row r="215" spans="1:23" x14ac:dyDescent="0.3">
      <c r="A215" s="23">
        <f>IF(Feuil1!$H$215&gt;=ACCOMPAGNEMENT!$H$3,20,Feuil1!$K$12)</f>
        <v>0</v>
      </c>
      <c r="B215" s="23">
        <f>IF(Feuil1!$H$215&gt;=ACCOMPAGNEMENT!$I$3,20,Feuil1!$L$12)</f>
        <v>0</v>
      </c>
      <c r="C215" s="23">
        <f>IF(Feuil1!$H$215&gt;=ACCOMPAGNEMENT!$J$3,20,Feuil1!$M$12)</f>
        <v>0</v>
      </c>
      <c r="D215" s="23">
        <f>IF(Feuil1!$H$215&gt;=ACCOMPAGNEMENT!$K$3,20,Feuil1!$N$12)</f>
        <v>0</v>
      </c>
      <c r="E215" s="23">
        <f>IF(Feuil1!$H$215&gt;=ACCOMPAGNEMENT!$L$3,20,Feuil1!$O$12)</f>
        <v>0</v>
      </c>
      <c r="F215" s="23">
        <f>IF(Feuil1!$H$215&gt;=ACCOMPAGNEMENT!$M$3,20,Feuil1!$P$12)</f>
        <v>0</v>
      </c>
      <c r="G215" s="23">
        <f>IF(Feuil1!$H$215&gt;=ACCOMPAGNEMENT!$N$3,20,Feuil1!$Q$12)</f>
        <v>0</v>
      </c>
      <c r="H215" s="56">
        <v>0</v>
      </c>
      <c r="I215" s="23">
        <f>IF(Feuil1!$H$215&gt;=ACCOMPAGNEMENT!$H$3,21,Feuil1!$K$12)</f>
        <v>0</v>
      </c>
      <c r="J215" s="23">
        <f>IF(Feuil1!$H$215&gt;=ACCOMPAGNEMENT!$I$3,21,Feuil1!$L$12)</f>
        <v>0</v>
      </c>
      <c r="K215" s="23">
        <f>IF(Feuil1!$H$215&gt;=ACCOMPAGNEMENT!$J$3,21,Feuil1!$M$12)</f>
        <v>0</v>
      </c>
      <c r="L215" s="23">
        <f>IF(Feuil1!$H$215&gt;=ACCOMPAGNEMENT!$K$3,21,Feuil1!$N$12)</f>
        <v>0</v>
      </c>
      <c r="M215" s="23">
        <f>IF(Feuil1!$H$215&gt;=ACCOMPAGNEMENT!$L$3,21,Feuil1!$O$12)</f>
        <v>0</v>
      </c>
      <c r="N215" s="23">
        <f>IF(Feuil1!$H$215&gt;=ACCOMPAGNEMENT!$M$3,21,Feuil1!$P$12)</f>
        <v>0</v>
      </c>
      <c r="O215" s="23">
        <f>IF(Feuil1!$H$215&gt;=ACCOMPAGNEMENT!$N$3,21,Feuil1!$Q$12)</f>
        <v>0</v>
      </c>
      <c r="Q215" s="23">
        <f>IF(Feuil1!$H$215&gt;=ACCOMPAGNEMENT!$H$3,22,Feuil1!$K$12)</f>
        <v>0</v>
      </c>
      <c r="R215" s="23">
        <f>IF(Feuil1!$H$215&gt;=ACCOMPAGNEMENT!$I$3,22,Feuil1!$L$12)</f>
        <v>0</v>
      </c>
      <c r="S215" s="23">
        <f>IF(Feuil1!$H$215&gt;=ACCOMPAGNEMENT!$J$3,22,Feuil1!$M$12)</f>
        <v>0</v>
      </c>
      <c r="T215" s="23">
        <f>IF(Feuil1!$H$215&gt;=ACCOMPAGNEMENT!$K$3,22,Feuil1!$N$12)</f>
        <v>0</v>
      </c>
      <c r="U215" s="23">
        <f>IF(Feuil1!$H$215&gt;=ACCOMPAGNEMENT!$L$3,22,Feuil1!$O$12)</f>
        <v>0</v>
      </c>
      <c r="V215" s="23">
        <f>IF(Feuil1!$H$215&gt;=ACCOMPAGNEMENT!$M$3,22,Feuil1!$P$12)</f>
        <v>0</v>
      </c>
      <c r="W215" s="23">
        <f>IF(Feuil1!$H$215&gt;=ACCOMPAGNEMENT!$N$3,22,Feuil1!$Q$12)</f>
        <v>0</v>
      </c>
    </row>
    <row r="216" spans="1:23" x14ac:dyDescent="0.3">
      <c r="A216" s="23">
        <f>IF(Feuil1!$H$216&gt;=ACCOMPAGNEMENT!$H$3,20,Feuil1!$K$13)</f>
        <v>0</v>
      </c>
      <c r="B216" s="23">
        <f>IF(Feuil1!$H$216&gt;=ACCOMPAGNEMENT!$I$3,20,Feuil1!$L$13)</f>
        <v>0</v>
      </c>
      <c r="C216" s="23">
        <f>IF(Feuil1!$H$216&gt;=ACCOMPAGNEMENT!$J$3,20,Feuil1!$M$13)</f>
        <v>0</v>
      </c>
      <c r="D216" s="23">
        <f>IF(Feuil1!$H$216&gt;=ACCOMPAGNEMENT!$K$3,20,Feuil1!$N$13)</f>
        <v>0</v>
      </c>
      <c r="E216" s="23">
        <f>IF(Feuil1!$H$216&gt;=ACCOMPAGNEMENT!$L$3,20,Feuil1!$O$13)</f>
        <v>0</v>
      </c>
      <c r="F216" s="23">
        <f>IF(Feuil1!$H$216&gt;=ACCOMPAGNEMENT!$M$3,20,Feuil1!$P$13)</f>
        <v>0</v>
      </c>
      <c r="G216" s="23">
        <f>IF(Feuil1!$H$216&gt;=ACCOMPAGNEMENT!$N$3,20,Feuil1!$Q$13)</f>
        <v>0</v>
      </c>
      <c r="H216" s="56">
        <v>0</v>
      </c>
      <c r="I216" s="23">
        <f>IF(Feuil1!$H$216&gt;=ACCOMPAGNEMENT!$H$3,21,Feuil1!$K$13)</f>
        <v>0</v>
      </c>
      <c r="J216" s="23">
        <f>IF(Feuil1!$H$216&gt;=ACCOMPAGNEMENT!$I$3,21,Feuil1!$L$13)</f>
        <v>0</v>
      </c>
      <c r="K216" s="23">
        <f>IF(Feuil1!$H$216&gt;=ACCOMPAGNEMENT!$J$3,21,Feuil1!$M$13)</f>
        <v>0</v>
      </c>
      <c r="L216" s="23">
        <f>IF(Feuil1!$H$216&gt;=ACCOMPAGNEMENT!$K$3,21,Feuil1!$N$13)</f>
        <v>0</v>
      </c>
      <c r="M216" s="23">
        <f>IF(Feuil1!$H$216&gt;=ACCOMPAGNEMENT!$L$3,21,Feuil1!$O$13)</f>
        <v>0</v>
      </c>
      <c r="N216" s="23">
        <f>IF(Feuil1!$H$216&gt;=ACCOMPAGNEMENT!$M$3,21,Feuil1!$P$13)</f>
        <v>0</v>
      </c>
      <c r="O216" s="23">
        <f>IF(Feuil1!$H$216&gt;=ACCOMPAGNEMENT!$N$3,21,Feuil1!$Q$13)</f>
        <v>0</v>
      </c>
      <c r="Q216" s="23">
        <f>IF(Feuil1!$H$216&gt;=ACCOMPAGNEMENT!$H$3,22,Feuil1!$K$13)</f>
        <v>0</v>
      </c>
      <c r="R216" s="23">
        <f>IF(Feuil1!$H$216&gt;=ACCOMPAGNEMENT!$I$3,22,Feuil1!$L$13)</f>
        <v>0</v>
      </c>
      <c r="S216" s="23">
        <f>IF(Feuil1!$H$216&gt;=ACCOMPAGNEMENT!$J$3,22,Feuil1!$M$13)</f>
        <v>0</v>
      </c>
      <c r="T216" s="23">
        <f>IF(Feuil1!$H$216&gt;=ACCOMPAGNEMENT!$K$3,22,Feuil1!$N$13)</f>
        <v>0</v>
      </c>
      <c r="U216" s="23">
        <f>IF(Feuil1!$H$216&gt;=ACCOMPAGNEMENT!$L$3,22,Feuil1!$O$13)</f>
        <v>0</v>
      </c>
      <c r="V216" s="23">
        <f>IF(Feuil1!$H$216&gt;=ACCOMPAGNEMENT!$M$3,22,Feuil1!$P$13)</f>
        <v>0</v>
      </c>
      <c r="W216" s="23">
        <f>IF(Feuil1!$H$216&gt;=ACCOMPAGNEMENT!$N$3,22,Feuil1!$Q$13)</f>
        <v>0</v>
      </c>
    </row>
    <row r="217" spans="1:23" x14ac:dyDescent="0.3">
      <c r="A217" s="23">
        <f>IF(Feuil1!$H$217&gt;=ACCOMPAGNEMENT!$H$3,20,Feuil1!$K$14)</f>
        <v>0</v>
      </c>
      <c r="B217" s="23">
        <f>IF(Feuil1!$H$217&gt;=ACCOMPAGNEMENT!$I$3,20,Feuil1!$L$14)</f>
        <v>0</v>
      </c>
      <c r="C217" s="23">
        <f>IF(Feuil1!$H$217&gt;=ACCOMPAGNEMENT!$J$3,20,Feuil1!$M$14)</f>
        <v>0</v>
      </c>
      <c r="D217" s="23">
        <f>IF(Feuil1!$H$217&gt;=ACCOMPAGNEMENT!$K$3,20,Feuil1!$N$14)</f>
        <v>0</v>
      </c>
      <c r="E217" s="23">
        <f>IF(Feuil1!$H$217&gt;=ACCOMPAGNEMENT!$L$3,20,Feuil1!$O$14)</f>
        <v>0</v>
      </c>
      <c r="F217" s="23">
        <f>IF(Feuil1!$H$217&gt;=ACCOMPAGNEMENT!$M$3,20,Feuil1!$P$14)</f>
        <v>0</v>
      </c>
      <c r="G217" s="23">
        <f>IF(Feuil1!$H$217&gt;=ACCOMPAGNEMENT!$N$3,20,Feuil1!$Q$14)</f>
        <v>0</v>
      </c>
      <c r="H217" s="56">
        <v>0</v>
      </c>
      <c r="I217" s="23">
        <f>IF(Feuil1!$H$217&gt;=ACCOMPAGNEMENT!$H$3,21,Feuil1!$K$14)</f>
        <v>0</v>
      </c>
      <c r="J217" s="23">
        <f>IF(Feuil1!$H$217&gt;=ACCOMPAGNEMENT!$I$3,21,Feuil1!$L$14)</f>
        <v>0</v>
      </c>
      <c r="K217" s="23">
        <f>IF(Feuil1!$H$217&gt;=ACCOMPAGNEMENT!$J$3,21,Feuil1!$M$14)</f>
        <v>0</v>
      </c>
      <c r="L217" s="23">
        <f>IF(Feuil1!$H$217&gt;=ACCOMPAGNEMENT!$K$3,21,Feuil1!$N$14)</f>
        <v>0</v>
      </c>
      <c r="M217" s="23">
        <f>IF(Feuil1!$H$217&gt;=ACCOMPAGNEMENT!$L$3,21,Feuil1!$O$14)</f>
        <v>0</v>
      </c>
      <c r="N217" s="23">
        <f>IF(Feuil1!$H$217&gt;=ACCOMPAGNEMENT!$M$3,21,Feuil1!$P$14)</f>
        <v>0</v>
      </c>
      <c r="O217" s="23">
        <f>IF(Feuil1!$H$217&gt;=ACCOMPAGNEMENT!$N$3,21,Feuil1!$Q$14)</f>
        <v>0</v>
      </c>
      <c r="Q217" s="23">
        <f>IF(Feuil1!$H$217&gt;=ACCOMPAGNEMENT!$H$3,22,Feuil1!$K$14)</f>
        <v>0</v>
      </c>
      <c r="R217" s="23">
        <f>IF(Feuil1!$H$217&gt;=ACCOMPAGNEMENT!$I$3,22,Feuil1!$L$14)</f>
        <v>0</v>
      </c>
      <c r="S217" s="23">
        <f>IF(Feuil1!$H$217&gt;=ACCOMPAGNEMENT!$J$3,22,Feuil1!$M$14)</f>
        <v>0</v>
      </c>
      <c r="T217" s="23">
        <f>IF(Feuil1!$H$217&gt;=ACCOMPAGNEMENT!$K$3,22,Feuil1!$N$14)</f>
        <v>0</v>
      </c>
      <c r="U217" s="23">
        <f>IF(Feuil1!$H$217&gt;=ACCOMPAGNEMENT!$L$3,22,Feuil1!$O$14)</f>
        <v>0</v>
      </c>
      <c r="V217" s="23">
        <f>IF(Feuil1!$H$217&gt;=ACCOMPAGNEMENT!$M$3,22,Feuil1!$P$14)</f>
        <v>0</v>
      </c>
      <c r="W217" s="23">
        <f>IF(Feuil1!$H$217&gt;=ACCOMPAGNEMENT!$N$3,22,Feuil1!$Q$14)</f>
        <v>0</v>
      </c>
    </row>
    <row r="218" spans="1:23" x14ac:dyDescent="0.3">
      <c r="A218" s="23">
        <f>IF(Feuil1!$H$218&gt;=ACCOMPAGNEMENT!$H$3,20,Feuil1!$K$15)</f>
        <v>0</v>
      </c>
      <c r="B218" s="23">
        <f>IF(Feuil1!$H$218&gt;=ACCOMPAGNEMENT!$I$3,20,Feuil1!$L$15)</f>
        <v>0</v>
      </c>
      <c r="C218" s="23">
        <f>IF(Feuil1!$H$218&gt;=ACCOMPAGNEMENT!$J$3,20,Feuil1!$M$15)</f>
        <v>0</v>
      </c>
      <c r="D218" s="23">
        <f>IF(Feuil1!$H$218&gt;=ACCOMPAGNEMENT!$K$3,20,Feuil1!$N$15)</f>
        <v>0</v>
      </c>
      <c r="E218" s="23">
        <f>IF(Feuil1!$H$218&gt;=ACCOMPAGNEMENT!$L$3,20,Feuil1!$O$15)</f>
        <v>0</v>
      </c>
      <c r="F218" s="23">
        <f>IF(Feuil1!$H$218&gt;=ACCOMPAGNEMENT!$M$3,20,Feuil1!$P$15)</f>
        <v>0</v>
      </c>
      <c r="G218" s="23">
        <f>IF(Feuil1!$H$218&gt;=ACCOMPAGNEMENT!$N$3,20,Feuil1!$Q$15)</f>
        <v>0</v>
      </c>
      <c r="H218" s="56">
        <v>0</v>
      </c>
      <c r="I218" s="23">
        <f>IF(Feuil1!$H$218&gt;=ACCOMPAGNEMENT!$H$3,21,Feuil1!$K$15)</f>
        <v>0</v>
      </c>
      <c r="J218" s="23">
        <f>IF(Feuil1!$H$218&gt;=ACCOMPAGNEMENT!$I$3,21,Feuil1!$L$15)</f>
        <v>0</v>
      </c>
      <c r="K218" s="23">
        <f>IF(Feuil1!$H$218&gt;=ACCOMPAGNEMENT!$J$3,21,Feuil1!$M$15)</f>
        <v>0</v>
      </c>
      <c r="L218" s="23">
        <f>IF(Feuil1!$H$218&gt;=ACCOMPAGNEMENT!$K$3,21,Feuil1!$N$15)</f>
        <v>0</v>
      </c>
      <c r="M218" s="23">
        <f>IF(Feuil1!$H$218&gt;=ACCOMPAGNEMENT!$L$3,21,Feuil1!$O$15)</f>
        <v>0</v>
      </c>
      <c r="N218" s="23">
        <f>IF(Feuil1!$H$218&gt;=ACCOMPAGNEMENT!$M$3,21,Feuil1!$P$15)</f>
        <v>0</v>
      </c>
      <c r="O218" s="23">
        <f>IF(Feuil1!$H$218&gt;=ACCOMPAGNEMENT!$N$3,21,Feuil1!$Q$15)</f>
        <v>0</v>
      </c>
      <c r="Q218" s="23">
        <f>IF(Feuil1!$H$218&gt;=ACCOMPAGNEMENT!$H$3,22,Feuil1!$K$15)</f>
        <v>0</v>
      </c>
      <c r="R218" s="23">
        <f>IF(Feuil1!$H$218&gt;=ACCOMPAGNEMENT!$I$3,22,Feuil1!$L$15)</f>
        <v>0</v>
      </c>
      <c r="S218" s="23">
        <f>IF(Feuil1!$H$218&gt;=ACCOMPAGNEMENT!$J$3,22,Feuil1!$M$15)</f>
        <v>0</v>
      </c>
      <c r="T218" s="23">
        <f>IF(Feuil1!$H$218&gt;=ACCOMPAGNEMENT!$K$3,22,Feuil1!$N$15)</f>
        <v>0</v>
      </c>
      <c r="U218" s="23">
        <f>IF(Feuil1!$H$218&gt;=ACCOMPAGNEMENT!$L$3,22,Feuil1!$O$15)</f>
        <v>0</v>
      </c>
      <c r="V218" s="23">
        <f>IF(Feuil1!$H$218&gt;=ACCOMPAGNEMENT!$M$3,22,Feuil1!$P$15)</f>
        <v>0</v>
      </c>
      <c r="W218" s="23">
        <f>IF(Feuil1!$H$218&gt;=ACCOMPAGNEMENT!$N$3,22,Feuil1!$Q$15)</f>
        <v>0</v>
      </c>
    </row>
    <row r="219" spans="1:23" x14ac:dyDescent="0.3">
      <c r="A219" s="23">
        <f>IF(Feuil1!$H$219&gt;=ACCOMPAGNEMENT!$H$3,20,Feuil1!$K$16)</f>
        <v>0</v>
      </c>
      <c r="B219" s="23">
        <f>IF(Feuil1!$H$219&gt;=ACCOMPAGNEMENT!$I$3,20,Feuil1!$L$16)</f>
        <v>0</v>
      </c>
      <c r="C219" s="23">
        <f>IF(Feuil1!$H$219&gt;=ACCOMPAGNEMENT!$J$3,20,Feuil1!$M$16)</f>
        <v>0</v>
      </c>
      <c r="D219" s="23">
        <f>IF(Feuil1!$H$219&gt;=ACCOMPAGNEMENT!$K$3,20,Feuil1!$N$16)</f>
        <v>0</v>
      </c>
      <c r="E219" s="23">
        <f>IF(Feuil1!$H$219&gt;=ACCOMPAGNEMENT!$L$3,20,Feuil1!$O$16)</f>
        <v>0</v>
      </c>
      <c r="F219" s="23">
        <f>IF(Feuil1!$H$219&gt;=ACCOMPAGNEMENT!$M$3,20,Feuil1!$P$16)</f>
        <v>0</v>
      </c>
      <c r="G219" s="23">
        <f>IF(Feuil1!$H$219&gt;=ACCOMPAGNEMENT!$N$3,20,Feuil1!$Q$16)</f>
        <v>0</v>
      </c>
      <c r="H219" s="56">
        <v>0</v>
      </c>
      <c r="I219" s="23">
        <f>IF(Feuil1!$H$219&gt;=ACCOMPAGNEMENT!$H$3,21,Feuil1!$K$16)</f>
        <v>0</v>
      </c>
      <c r="J219" s="23">
        <f>IF(Feuil1!$H$219&gt;=ACCOMPAGNEMENT!$I$3,21,Feuil1!$L$16)</f>
        <v>0</v>
      </c>
      <c r="K219" s="23">
        <f>IF(Feuil1!$H$219&gt;=ACCOMPAGNEMENT!$J$3,21,Feuil1!$M$16)</f>
        <v>0</v>
      </c>
      <c r="L219" s="23">
        <f>IF(Feuil1!$H$219&gt;=ACCOMPAGNEMENT!$K$3,21,Feuil1!$N$16)</f>
        <v>0</v>
      </c>
      <c r="M219" s="23">
        <f>IF(Feuil1!$H$219&gt;=ACCOMPAGNEMENT!$L$3,21,Feuil1!$O$16)</f>
        <v>0</v>
      </c>
      <c r="N219" s="23">
        <f>IF(Feuil1!$H$219&gt;=ACCOMPAGNEMENT!$M$3,21,Feuil1!$P$16)</f>
        <v>0</v>
      </c>
      <c r="O219" s="23">
        <f>IF(Feuil1!$H$219&gt;=ACCOMPAGNEMENT!$N$3,21,Feuil1!$Q$16)</f>
        <v>0</v>
      </c>
      <c r="Q219" s="23">
        <f>IF(Feuil1!$H$219&gt;=ACCOMPAGNEMENT!$H$3,22,Feuil1!$K$16)</f>
        <v>0</v>
      </c>
      <c r="R219" s="23">
        <f>IF(Feuil1!$H$219&gt;=ACCOMPAGNEMENT!$I$3,22,Feuil1!$L$16)</f>
        <v>0</v>
      </c>
      <c r="S219" s="23">
        <f>IF(Feuil1!$H$219&gt;=ACCOMPAGNEMENT!$J$3,22,Feuil1!$M$16)</f>
        <v>0</v>
      </c>
      <c r="T219" s="23">
        <f>IF(Feuil1!$H$219&gt;=ACCOMPAGNEMENT!$K$3,22,Feuil1!$N$16)</f>
        <v>0</v>
      </c>
      <c r="U219" s="23">
        <f>IF(Feuil1!$H$219&gt;=ACCOMPAGNEMENT!$L$3,22,Feuil1!$O$16)</f>
        <v>0</v>
      </c>
      <c r="V219" s="23">
        <f>IF(Feuil1!$H$219&gt;=ACCOMPAGNEMENT!$M$3,22,Feuil1!$P$16)</f>
        <v>0</v>
      </c>
      <c r="W219" s="23">
        <f>IF(Feuil1!$H$219&gt;=ACCOMPAGNEMENT!$N$3,22,Feuil1!$Q$16)</f>
        <v>0</v>
      </c>
    </row>
    <row r="220" spans="1:23" x14ac:dyDescent="0.3">
      <c r="A220" s="23">
        <f>IF(Feuil1!$H$220&gt;=ACCOMPAGNEMENT!$H$3,20,Feuil1!$K$17)</f>
        <v>0</v>
      </c>
      <c r="B220" s="23">
        <f>IF(Feuil1!$H$220&gt;=ACCOMPAGNEMENT!$I$3,20,Feuil1!$L$17)</f>
        <v>0</v>
      </c>
      <c r="C220" s="23">
        <f>IF(Feuil1!$H$220&gt;=ACCOMPAGNEMENT!$J$3,20,Feuil1!$M$17)</f>
        <v>0</v>
      </c>
      <c r="D220" s="23">
        <f>IF(Feuil1!$H$220&gt;=ACCOMPAGNEMENT!$K$3,20,Feuil1!$N$17)</f>
        <v>0</v>
      </c>
      <c r="E220" s="23">
        <f>IF(Feuil1!$H$220&gt;=ACCOMPAGNEMENT!$L$3,20,Feuil1!$O$17)</f>
        <v>0</v>
      </c>
      <c r="F220" s="23">
        <f>IF(Feuil1!$H$220&gt;=ACCOMPAGNEMENT!$M$3,20,Feuil1!$P$17)</f>
        <v>0</v>
      </c>
      <c r="G220" s="23">
        <f>IF(Feuil1!$H$220&gt;=ACCOMPAGNEMENT!$N$3,20,Feuil1!$Q$17)</f>
        <v>0</v>
      </c>
      <c r="H220" s="56">
        <v>0</v>
      </c>
      <c r="I220" s="23">
        <f>IF(Feuil1!$H$220&gt;=ACCOMPAGNEMENT!$H$3,21,Feuil1!$K$17)</f>
        <v>0</v>
      </c>
      <c r="J220" s="23">
        <f>IF(Feuil1!$H$220&gt;=ACCOMPAGNEMENT!$I$3,21,Feuil1!$L$17)</f>
        <v>0</v>
      </c>
      <c r="K220" s="23">
        <f>IF(Feuil1!$H$220&gt;=ACCOMPAGNEMENT!$J$3,21,Feuil1!$M$17)</f>
        <v>0</v>
      </c>
      <c r="L220" s="23">
        <f>IF(Feuil1!$H$220&gt;=ACCOMPAGNEMENT!$K$3,21,Feuil1!$N$17)</f>
        <v>0</v>
      </c>
      <c r="M220" s="23">
        <f>IF(Feuil1!$H$220&gt;=ACCOMPAGNEMENT!$L$3,21,Feuil1!$O$17)</f>
        <v>0</v>
      </c>
      <c r="N220" s="23">
        <f>IF(Feuil1!$H$220&gt;=ACCOMPAGNEMENT!$M$3,21,Feuil1!$P$17)</f>
        <v>0</v>
      </c>
      <c r="O220" s="23">
        <f>IF(Feuil1!$H$220&gt;=ACCOMPAGNEMENT!$N$3,21,Feuil1!$Q$17)</f>
        <v>0</v>
      </c>
      <c r="Q220" s="23">
        <f>IF(Feuil1!$H$220&gt;=ACCOMPAGNEMENT!$H$3,22,Feuil1!$K$17)</f>
        <v>0</v>
      </c>
      <c r="R220" s="23">
        <f>IF(Feuil1!$H$220&gt;=ACCOMPAGNEMENT!$I$3,22,Feuil1!$L$17)</f>
        <v>0</v>
      </c>
      <c r="S220" s="23">
        <f>IF(Feuil1!$H$220&gt;=ACCOMPAGNEMENT!$J$3,22,Feuil1!$M$17)</f>
        <v>0</v>
      </c>
      <c r="T220" s="23">
        <f>IF(Feuil1!$H$220&gt;=ACCOMPAGNEMENT!$K$3,22,Feuil1!$N$17)</f>
        <v>0</v>
      </c>
      <c r="U220" s="23">
        <f>IF(Feuil1!$H$220&gt;=ACCOMPAGNEMENT!$L$3,22,Feuil1!$O$17)</f>
        <v>0</v>
      </c>
      <c r="V220" s="23">
        <f>IF(Feuil1!$H$220&gt;=ACCOMPAGNEMENT!$M$3,22,Feuil1!$P$17)</f>
        <v>0</v>
      </c>
      <c r="W220" s="23">
        <f>IF(Feuil1!$H$220&gt;=ACCOMPAGNEMENT!$N$3,22,Feuil1!$Q$17)</f>
        <v>0</v>
      </c>
    </row>
    <row r="221" spans="1:23" x14ac:dyDescent="0.3">
      <c r="A221" s="23">
        <f>IF(Feuil1!$H$221&gt;=ACCOMPAGNEMENT!$H$3,20,Feuil1!$K$18)</f>
        <v>0</v>
      </c>
      <c r="B221" s="23">
        <f>IF(Feuil1!$H$221&gt;=ACCOMPAGNEMENT!$I$3,20,Feuil1!$L$18)</f>
        <v>0</v>
      </c>
      <c r="C221" s="23">
        <f>IF(Feuil1!$H$221&gt;=ACCOMPAGNEMENT!$J$3,20,Feuil1!$M$18)</f>
        <v>0</v>
      </c>
      <c r="D221" s="23">
        <f>IF(Feuil1!$H$221&gt;=ACCOMPAGNEMENT!$K$3,20,Feuil1!$N$18)</f>
        <v>0</v>
      </c>
      <c r="E221" s="23">
        <f>IF(Feuil1!$H$221&gt;=ACCOMPAGNEMENT!$L$3,20,Feuil1!$O$18)</f>
        <v>0</v>
      </c>
      <c r="F221" s="23">
        <f>IF(Feuil1!$H$221&gt;=ACCOMPAGNEMENT!$M$3,20,Feuil1!$P$18)</f>
        <v>0</v>
      </c>
      <c r="G221" s="23">
        <f>IF(Feuil1!$H$221&gt;=ACCOMPAGNEMENT!$N$3,20,Feuil1!$Q$18)</f>
        <v>0</v>
      </c>
      <c r="H221" s="56">
        <v>0</v>
      </c>
      <c r="I221" s="23">
        <f>IF(Feuil1!$H$221&gt;=ACCOMPAGNEMENT!$H$3,21,Feuil1!$K$18)</f>
        <v>0</v>
      </c>
      <c r="J221" s="23">
        <f>IF(Feuil1!$H$221&gt;=ACCOMPAGNEMENT!$I$3,21,Feuil1!$L$18)</f>
        <v>0</v>
      </c>
      <c r="K221" s="23">
        <f>IF(Feuil1!$H$221&gt;=ACCOMPAGNEMENT!$J$3,21,Feuil1!$M$18)</f>
        <v>0</v>
      </c>
      <c r="L221" s="23">
        <f>IF(Feuil1!$H$221&gt;=ACCOMPAGNEMENT!$K$3,21,Feuil1!$N$18)</f>
        <v>0</v>
      </c>
      <c r="M221" s="23">
        <f>IF(Feuil1!$H$221&gt;=ACCOMPAGNEMENT!$L$3,21,Feuil1!$O$18)</f>
        <v>0</v>
      </c>
      <c r="N221" s="23">
        <f>IF(Feuil1!$H$221&gt;=ACCOMPAGNEMENT!$M$3,21,Feuil1!$P$18)</f>
        <v>0</v>
      </c>
      <c r="O221" s="23">
        <f>IF(Feuil1!$H$221&gt;=ACCOMPAGNEMENT!$N$3,21,Feuil1!$Q$18)</f>
        <v>0</v>
      </c>
      <c r="Q221" s="23">
        <f>IF(Feuil1!$H$221&gt;=ACCOMPAGNEMENT!$H$3,22,Feuil1!$K$18)</f>
        <v>0</v>
      </c>
      <c r="R221" s="23">
        <f>IF(Feuil1!$H$221&gt;=ACCOMPAGNEMENT!$I$3,22,Feuil1!$L$18)</f>
        <v>0</v>
      </c>
      <c r="S221" s="23">
        <f>IF(Feuil1!$H$221&gt;=ACCOMPAGNEMENT!$J$3,22,Feuil1!$M$18)</f>
        <v>0</v>
      </c>
      <c r="T221" s="23">
        <f>IF(Feuil1!$H$221&gt;=ACCOMPAGNEMENT!$K$3,22,Feuil1!$N$18)</f>
        <v>0</v>
      </c>
      <c r="U221" s="23">
        <f>IF(Feuil1!$H$221&gt;=ACCOMPAGNEMENT!$L$3,22,Feuil1!$O$18)</f>
        <v>0</v>
      </c>
      <c r="V221" s="23">
        <f>IF(Feuil1!$H$221&gt;=ACCOMPAGNEMENT!$M$3,22,Feuil1!$P$18)</f>
        <v>0</v>
      </c>
      <c r="W221" s="23">
        <f>IF(Feuil1!$H$221&gt;=ACCOMPAGNEMENT!$N$3,22,Feuil1!$Q$18)</f>
        <v>0</v>
      </c>
    </row>
    <row r="222" spans="1:23" x14ac:dyDescent="0.3">
      <c r="A222" s="23">
        <f>IF(Feuil1!$H$222&gt;=ACCOMPAGNEMENT!$H$3,20,Feuil1!$K$19)</f>
        <v>0</v>
      </c>
      <c r="B222" s="23">
        <f>IF(Feuil1!$H$222&gt;=ACCOMPAGNEMENT!$I$3,20,Feuil1!$L$19)</f>
        <v>0</v>
      </c>
      <c r="C222" s="23">
        <f>IF(Feuil1!$H$222&gt;=ACCOMPAGNEMENT!$J$3,20,Feuil1!$M$19)</f>
        <v>0</v>
      </c>
      <c r="D222" s="23">
        <f>IF(Feuil1!$H$222&gt;=ACCOMPAGNEMENT!$K$3,20,Feuil1!$N$19)</f>
        <v>0</v>
      </c>
      <c r="E222" s="23">
        <f>IF(Feuil1!$H$222&gt;=ACCOMPAGNEMENT!$L$3,20,Feuil1!$O$19)</f>
        <v>0</v>
      </c>
      <c r="F222" s="23">
        <f>IF(Feuil1!$H$222&gt;=ACCOMPAGNEMENT!$M$3,20,Feuil1!$P$19)</f>
        <v>0</v>
      </c>
      <c r="G222" s="23">
        <f>IF(Feuil1!$H$222&gt;=ACCOMPAGNEMENT!$N$3,20,Feuil1!$Q$19)</f>
        <v>0</v>
      </c>
      <c r="H222" s="56">
        <v>0</v>
      </c>
      <c r="I222" s="23">
        <f>IF(Feuil1!$H$222&gt;=ACCOMPAGNEMENT!$H$3,21,Feuil1!$K$19)</f>
        <v>0</v>
      </c>
      <c r="J222" s="23">
        <f>IF(Feuil1!$H$222&gt;=ACCOMPAGNEMENT!$I$3,21,Feuil1!$L$19)</f>
        <v>0</v>
      </c>
      <c r="K222" s="23">
        <f>IF(Feuil1!$H$222&gt;=ACCOMPAGNEMENT!$J$3,21,Feuil1!$M$19)</f>
        <v>0</v>
      </c>
      <c r="L222" s="23">
        <f>IF(Feuil1!$H$222&gt;=ACCOMPAGNEMENT!$K$3,21,Feuil1!$N$19)</f>
        <v>0</v>
      </c>
      <c r="M222" s="23">
        <f>IF(Feuil1!$H$222&gt;=ACCOMPAGNEMENT!$L$3,21,Feuil1!$O$19)</f>
        <v>0</v>
      </c>
      <c r="N222" s="23">
        <f>IF(Feuil1!$H$222&gt;=ACCOMPAGNEMENT!$M$3,21,Feuil1!$P$19)</f>
        <v>0</v>
      </c>
      <c r="O222" s="23">
        <f>IF(Feuil1!$H$222&gt;=ACCOMPAGNEMENT!$N$3,21,Feuil1!$Q$19)</f>
        <v>0</v>
      </c>
      <c r="Q222" s="23">
        <f>IF(Feuil1!$H$222&gt;=ACCOMPAGNEMENT!$H$3,22,Feuil1!$K$19)</f>
        <v>0</v>
      </c>
      <c r="R222" s="23">
        <f>IF(Feuil1!$H$222&gt;=ACCOMPAGNEMENT!$I$3,22,Feuil1!$L$19)</f>
        <v>0</v>
      </c>
      <c r="S222" s="23">
        <f>IF(Feuil1!$H$222&gt;=ACCOMPAGNEMENT!$J$3,22,Feuil1!$M$19)</f>
        <v>0</v>
      </c>
      <c r="T222" s="23">
        <f>IF(Feuil1!$H$222&gt;=ACCOMPAGNEMENT!$K$3,22,Feuil1!$N$19)</f>
        <v>0</v>
      </c>
      <c r="U222" s="23">
        <f>IF(Feuil1!$H$222&gt;=ACCOMPAGNEMENT!$L$3,22,Feuil1!$O$19)</f>
        <v>0</v>
      </c>
      <c r="V222" s="23">
        <f>IF(Feuil1!$H$222&gt;=ACCOMPAGNEMENT!$M$3,22,Feuil1!$P$19)</f>
        <v>0</v>
      </c>
      <c r="W222" s="23">
        <f>IF(Feuil1!$H$222&gt;=ACCOMPAGNEMENT!$N$3,22,Feuil1!$Q$19)</f>
        <v>0</v>
      </c>
    </row>
    <row r="223" spans="1:23" x14ac:dyDescent="0.3">
      <c r="A223" s="23">
        <f>IF(Feuil1!$H$223&gt;=ACCOMPAGNEMENT!$H$3,20,Feuil1!$K$20)</f>
        <v>0</v>
      </c>
      <c r="B223" s="23">
        <f>IF(Feuil1!$H$223&gt;=ACCOMPAGNEMENT!$I$3,20,Feuil1!$L$20)</f>
        <v>0</v>
      </c>
      <c r="C223" s="23">
        <f>IF(Feuil1!$H$223&gt;=ACCOMPAGNEMENT!$J$3,20,Feuil1!$M$20)</f>
        <v>0</v>
      </c>
      <c r="D223" s="23">
        <f>IF(Feuil1!$H$223&gt;=ACCOMPAGNEMENT!$K$3,20,Feuil1!$N$20)</f>
        <v>0</v>
      </c>
      <c r="E223" s="23">
        <f>IF(Feuil1!$H$223&gt;=ACCOMPAGNEMENT!$L$3,20,Feuil1!$O$20)</f>
        <v>0</v>
      </c>
      <c r="F223" s="23">
        <f>IF(Feuil1!$H$223&gt;=ACCOMPAGNEMENT!$M$3,20,Feuil1!$P$20)</f>
        <v>0</v>
      </c>
      <c r="G223" s="23">
        <f>IF(Feuil1!$H$223&gt;=ACCOMPAGNEMENT!$N$3,20,Feuil1!$Q$20)</f>
        <v>0</v>
      </c>
      <c r="H223" s="56">
        <v>0</v>
      </c>
      <c r="I223" s="23">
        <f>IF(Feuil1!$H$223&gt;=ACCOMPAGNEMENT!$H$3,21,Feuil1!$K$20)</f>
        <v>0</v>
      </c>
      <c r="J223" s="23">
        <f>IF(Feuil1!$H$223&gt;=ACCOMPAGNEMENT!$I$3,21,Feuil1!$L$20)</f>
        <v>0</v>
      </c>
      <c r="K223" s="23">
        <f>IF(Feuil1!$H$223&gt;=ACCOMPAGNEMENT!$J$3,21,Feuil1!$M$20)</f>
        <v>0</v>
      </c>
      <c r="L223" s="23">
        <f>IF(Feuil1!$H$223&gt;=ACCOMPAGNEMENT!$K$3,21,Feuil1!$N$20)</f>
        <v>0</v>
      </c>
      <c r="M223" s="23">
        <f>IF(Feuil1!$H$223&gt;=ACCOMPAGNEMENT!$L$3,21,Feuil1!$O$20)</f>
        <v>0</v>
      </c>
      <c r="N223" s="23">
        <f>IF(Feuil1!$H$223&gt;=ACCOMPAGNEMENT!$M$3,21,Feuil1!$P$20)</f>
        <v>0</v>
      </c>
      <c r="O223" s="23">
        <f>IF(Feuil1!$H$223&gt;=ACCOMPAGNEMENT!$N$3,21,Feuil1!$Q$20)</f>
        <v>0</v>
      </c>
      <c r="Q223" s="23">
        <f>IF(Feuil1!$H$223&gt;=ACCOMPAGNEMENT!$H$3,22,Feuil1!$K$20)</f>
        <v>0</v>
      </c>
      <c r="R223" s="23">
        <f>IF(Feuil1!$H$223&gt;=ACCOMPAGNEMENT!$I$3,22,Feuil1!$L$20)</f>
        <v>0</v>
      </c>
      <c r="S223" s="23">
        <f>IF(Feuil1!$H$223&gt;=ACCOMPAGNEMENT!$J$3,22,Feuil1!$M$20)</f>
        <v>0</v>
      </c>
      <c r="T223" s="23">
        <f>IF(Feuil1!$H$223&gt;=ACCOMPAGNEMENT!$K$3,22,Feuil1!$N$20)</f>
        <v>0</v>
      </c>
      <c r="U223" s="23">
        <f>IF(Feuil1!$H$223&gt;=ACCOMPAGNEMENT!$L$3,22,Feuil1!$O$20)</f>
        <v>0</v>
      </c>
      <c r="V223" s="23">
        <f>IF(Feuil1!$H$223&gt;=ACCOMPAGNEMENT!$M$3,22,Feuil1!$P$20)</f>
        <v>0</v>
      </c>
      <c r="W223" s="23">
        <f>IF(Feuil1!$H$223&gt;=ACCOMPAGNEMENT!$N$3,22,Feuil1!$Q$20)</f>
        <v>0</v>
      </c>
    </row>
    <row r="224" spans="1:23" x14ac:dyDescent="0.3">
      <c r="A224" s="23">
        <f>IF(Feuil1!$H$224&gt;=ACCOMPAGNEMENT!$H$3,20,Feuil1!$K$21)</f>
        <v>0</v>
      </c>
      <c r="B224" s="23">
        <f>IF(Feuil1!$H$224&gt;=ACCOMPAGNEMENT!$I$3,20,Feuil1!$L$21)</f>
        <v>0</v>
      </c>
      <c r="C224" s="23">
        <f>IF(Feuil1!$H$224&gt;=ACCOMPAGNEMENT!$J$3,20,Feuil1!$M$21)</f>
        <v>0</v>
      </c>
      <c r="D224" s="23">
        <f>IF(Feuil1!$H$224&gt;=ACCOMPAGNEMENT!$K$3,20,Feuil1!$N$21)</f>
        <v>0</v>
      </c>
      <c r="E224" s="23">
        <f>IF(Feuil1!$H$224&gt;=ACCOMPAGNEMENT!$L$3,20,Feuil1!$O$21)</f>
        <v>0</v>
      </c>
      <c r="F224" s="23">
        <f>IF(Feuil1!$H$224&gt;=ACCOMPAGNEMENT!$M$3,20,Feuil1!$P$21)</f>
        <v>0</v>
      </c>
      <c r="G224" s="23">
        <f>IF(Feuil1!$H$224&gt;=ACCOMPAGNEMENT!$N$3,20,Feuil1!$Q$21)</f>
        <v>0</v>
      </c>
      <c r="H224" s="56">
        <v>0</v>
      </c>
      <c r="I224" s="23">
        <f>IF(Feuil1!$H$224&gt;=ACCOMPAGNEMENT!$H$3,21,Feuil1!$K$21)</f>
        <v>0</v>
      </c>
      <c r="J224" s="23">
        <f>IF(Feuil1!$H$224&gt;=ACCOMPAGNEMENT!$I$3,21,Feuil1!$L$21)</f>
        <v>0</v>
      </c>
      <c r="K224" s="23">
        <f>IF(Feuil1!$H$224&gt;=ACCOMPAGNEMENT!$J$3,21,Feuil1!$M$21)</f>
        <v>0</v>
      </c>
      <c r="L224" s="23">
        <f>IF(Feuil1!$H$224&gt;=ACCOMPAGNEMENT!$K$3,21,Feuil1!$N$21)</f>
        <v>0</v>
      </c>
      <c r="M224" s="23">
        <f>IF(Feuil1!$H$224&gt;=ACCOMPAGNEMENT!$L$3,21,Feuil1!$O$21)</f>
        <v>0</v>
      </c>
      <c r="N224" s="23">
        <f>IF(Feuil1!$H$224&gt;=ACCOMPAGNEMENT!$M$3,21,Feuil1!$P$21)</f>
        <v>0</v>
      </c>
      <c r="O224" s="23">
        <f>IF(Feuil1!$H$224&gt;=ACCOMPAGNEMENT!$N$3,21,Feuil1!$Q$21)</f>
        <v>0</v>
      </c>
      <c r="Q224" s="23">
        <f>IF(Feuil1!$H$224&gt;=ACCOMPAGNEMENT!$H$3,22,Feuil1!$K$21)</f>
        <v>0</v>
      </c>
      <c r="R224" s="23">
        <f>IF(Feuil1!$H$224&gt;=ACCOMPAGNEMENT!$I$3,22,Feuil1!$L$21)</f>
        <v>0</v>
      </c>
      <c r="S224" s="23">
        <f>IF(Feuil1!$H$224&gt;=ACCOMPAGNEMENT!$J$3,22,Feuil1!$M$21)</f>
        <v>0</v>
      </c>
      <c r="T224" s="23">
        <f>IF(Feuil1!$H$224&gt;=ACCOMPAGNEMENT!$K$3,22,Feuil1!$N$21)</f>
        <v>0</v>
      </c>
      <c r="U224" s="23">
        <f>IF(Feuil1!$H$224&gt;=ACCOMPAGNEMENT!$L$3,22,Feuil1!$O$21)</f>
        <v>0</v>
      </c>
      <c r="V224" s="23">
        <f>IF(Feuil1!$H$224&gt;=ACCOMPAGNEMENT!$M$3,22,Feuil1!$P$21)</f>
        <v>0</v>
      </c>
      <c r="W224" s="23">
        <f>IF(Feuil1!$H$224&gt;=ACCOMPAGNEMENT!$N$3,22,Feuil1!$Q$21)</f>
        <v>0</v>
      </c>
    </row>
    <row r="225" spans="1:23" x14ac:dyDescent="0.3">
      <c r="A225" s="23">
        <f>IF(Feuil1!$H$225&gt;=ACCOMPAGNEMENT!$H$3,20,Feuil1!$K$22)</f>
        <v>0</v>
      </c>
      <c r="B225" s="23">
        <f>IF(Feuil1!$H$225&gt;=ACCOMPAGNEMENT!$I$3,20,Feuil1!$L$22)</f>
        <v>0</v>
      </c>
      <c r="C225" s="23">
        <f>IF(Feuil1!$H$225&gt;=ACCOMPAGNEMENT!$J$3,20,Feuil1!$M$22)</f>
        <v>0</v>
      </c>
      <c r="D225" s="23">
        <f>IF(Feuil1!$H$225&gt;=ACCOMPAGNEMENT!$K$3,20,Feuil1!$N$22)</f>
        <v>0</v>
      </c>
      <c r="E225" s="23">
        <f>IF(Feuil1!$H$225&gt;=ACCOMPAGNEMENT!$L$3,20,Feuil1!$O$22)</f>
        <v>0</v>
      </c>
      <c r="F225" s="23">
        <f>IF(Feuil1!$H$225&gt;=ACCOMPAGNEMENT!$M$3,20,Feuil1!$P$22)</f>
        <v>0</v>
      </c>
      <c r="G225" s="23">
        <f>IF(Feuil1!$H$225&gt;=ACCOMPAGNEMENT!$N$3,20,Feuil1!$Q$22)</f>
        <v>0</v>
      </c>
      <c r="H225" s="56">
        <v>0</v>
      </c>
      <c r="I225" s="23">
        <f>IF(Feuil1!$H$225&gt;=ACCOMPAGNEMENT!$H$3,21,Feuil1!$K$22)</f>
        <v>0</v>
      </c>
      <c r="J225" s="23">
        <f>IF(Feuil1!$H$225&gt;=ACCOMPAGNEMENT!$I$3,21,Feuil1!$L$22)</f>
        <v>0</v>
      </c>
      <c r="K225" s="23">
        <f>IF(Feuil1!$H$225&gt;=ACCOMPAGNEMENT!$J$3,21,Feuil1!$M$22)</f>
        <v>0</v>
      </c>
      <c r="L225" s="23">
        <f>IF(Feuil1!$H$225&gt;=ACCOMPAGNEMENT!$K$3,21,Feuil1!$N$22)</f>
        <v>0</v>
      </c>
      <c r="M225" s="23">
        <f>IF(Feuil1!$H$225&gt;=ACCOMPAGNEMENT!$L$3,21,Feuil1!$O$22)</f>
        <v>0</v>
      </c>
      <c r="N225" s="23">
        <f>IF(Feuil1!$H$225&gt;=ACCOMPAGNEMENT!$M$3,21,Feuil1!$P$22)</f>
        <v>0</v>
      </c>
      <c r="O225" s="23">
        <f>IF(Feuil1!$H$225&gt;=ACCOMPAGNEMENT!$N$3,21,Feuil1!$Q$22)</f>
        <v>0</v>
      </c>
      <c r="Q225" s="23">
        <f>IF(Feuil1!$H$225&gt;=ACCOMPAGNEMENT!$H$3,22,Feuil1!$K$22)</f>
        <v>0</v>
      </c>
      <c r="R225" s="23">
        <f>IF(Feuil1!$H$225&gt;=ACCOMPAGNEMENT!$I$3,22,Feuil1!$L$22)</f>
        <v>0</v>
      </c>
      <c r="S225" s="23">
        <f>IF(Feuil1!$H$225&gt;=ACCOMPAGNEMENT!$J$3,22,Feuil1!$M$22)</f>
        <v>0</v>
      </c>
      <c r="T225" s="23">
        <f>IF(Feuil1!$H$225&gt;=ACCOMPAGNEMENT!$K$3,22,Feuil1!$N$22)</f>
        <v>0</v>
      </c>
      <c r="U225" s="23">
        <f>IF(Feuil1!$H$225&gt;=ACCOMPAGNEMENT!$L$3,22,Feuil1!$O$22)</f>
        <v>0</v>
      </c>
      <c r="V225" s="23">
        <f>IF(Feuil1!$H$225&gt;=ACCOMPAGNEMENT!$M$3,22,Feuil1!$P$22)</f>
        <v>0</v>
      </c>
      <c r="W225" s="23">
        <f>IF(Feuil1!$H$225&gt;=ACCOMPAGNEMENT!$N$3,22,Feuil1!$Q$22)</f>
        <v>0</v>
      </c>
    </row>
    <row r="226" spans="1:23" x14ac:dyDescent="0.3">
      <c r="A226" s="23">
        <f>IF(Feuil1!$H$226&gt;=ACCOMPAGNEMENT!$H$3,20,Feuil1!$K$23)</f>
        <v>0</v>
      </c>
      <c r="B226" s="23">
        <f>IF(Feuil1!$H$226&gt;=ACCOMPAGNEMENT!$I$3,20,Feuil1!$L$23)</f>
        <v>0</v>
      </c>
      <c r="C226" s="23">
        <f>IF(Feuil1!$H$226&gt;=ACCOMPAGNEMENT!$J$3,20,Feuil1!$M$23)</f>
        <v>0</v>
      </c>
      <c r="D226" s="23">
        <f>IF(Feuil1!$H$226&gt;=ACCOMPAGNEMENT!$K$3,20,Feuil1!$N$23)</f>
        <v>0</v>
      </c>
      <c r="E226" s="23">
        <f>IF(Feuil1!$H$226&gt;=ACCOMPAGNEMENT!$L$3,20,Feuil1!$O$23)</f>
        <v>0</v>
      </c>
      <c r="F226" s="23">
        <f>IF(Feuil1!$H$226&gt;=ACCOMPAGNEMENT!$M$3,20,Feuil1!$P$23)</f>
        <v>0</v>
      </c>
      <c r="G226" s="23">
        <f>IF(Feuil1!$H$226&gt;=ACCOMPAGNEMENT!$N$3,20,Feuil1!$Q$23)</f>
        <v>0</v>
      </c>
      <c r="H226" s="56">
        <v>0</v>
      </c>
      <c r="I226" s="23">
        <f>IF(Feuil1!$H$226&gt;=ACCOMPAGNEMENT!$H$3,21,Feuil1!$K$23)</f>
        <v>0</v>
      </c>
      <c r="J226" s="23">
        <f>IF(Feuil1!$H$226&gt;=ACCOMPAGNEMENT!$I$3,21,Feuil1!$L$23)</f>
        <v>0</v>
      </c>
      <c r="K226" s="23">
        <f>IF(Feuil1!$H$226&gt;=ACCOMPAGNEMENT!$J$3,21,Feuil1!$M$23)</f>
        <v>0</v>
      </c>
      <c r="L226" s="23">
        <f>IF(Feuil1!$H$226&gt;=ACCOMPAGNEMENT!$K$3,21,Feuil1!$N$23)</f>
        <v>0</v>
      </c>
      <c r="M226" s="23">
        <f>IF(Feuil1!$H$226&gt;=ACCOMPAGNEMENT!$L$3,21,Feuil1!$O$23)</f>
        <v>0</v>
      </c>
      <c r="N226" s="23">
        <f>IF(Feuil1!$H$226&gt;=ACCOMPAGNEMENT!$M$3,21,Feuil1!$P$23)</f>
        <v>0</v>
      </c>
      <c r="O226" s="23">
        <f>IF(Feuil1!$H$226&gt;=ACCOMPAGNEMENT!$N$3,21,Feuil1!$Q$23)</f>
        <v>0</v>
      </c>
      <c r="Q226" s="23">
        <f>IF(Feuil1!$H$226&gt;=ACCOMPAGNEMENT!$H$3,22,Feuil1!$K$23)</f>
        <v>0</v>
      </c>
      <c r="R226" s="23">
        <f>IF(Feuil1!$H$226&gt;=ACCOMPAGNEMENT!$I$3,22,Feuil1!$L$23)</f>
        <v>0</v>
      </c>
      <c r="S226" s="23">
        <f>IF(Feuil1!$H$226&gt;=ACCOMPAGNEMENT!$J$3,22,Feuil1!$M$23)</f>
        <v>0</v>
      </c>
      <c r="T226" s="23">
        <f>IF(Feuil1!$H$226&gt;=ACCOMPAGNEMENT!$K$3,22,Feuil1!$N$23)</f>
        <v>0</v>
      </c>
      <c r="U226" s="23">
        <f>IF(Feuil1!$H$226&gt;=ACCOMPAGNEMENT!$L$3,22,Feuil1!$O$23)</f>
        <v>0</v>
      </c>
      <c r="V226" s="23">
        <f>IF(Feuil1!$H$226&gt;=ACCOMPAGNEMENT!$M$3,22,Feuil1!$P$23)</f>
        <v>0</v>
      </c>
      <c r="W226" s="23">
        <f>IF(Feuil1!$H$226&gt;=ACCOMPAGNEMENT!$N$3,22,Feuil1!$Q$23)</f>
        <v>0</v>
      </c>
    </row>
    <row r="227" spans="1:23" x14ac:dyDescent="0.3">
      <c r="A227" s="23">
        <f>IF(Feuil1!$H$227&gt;=ACCOMPAGNEMENT!$H$3,20,Feuil1!$K$24)</f>
        <v>0</v>
      </c>
      <c r="B227" s="23">
        <f>IF(Feuil1!$H$227&gt;=ACCOMPAGNEMENT!$I$3,20,Feuil1!$L$24)</f>
        <v>0</v>
      </c>
      <c r="C227" s="23">
        <f>IF(Feuil1!$H$227&gt;=ACCOMPAGNEMENT!$J$3,20,Feuil1!$M$24)</f>
        <v>0</v>
      </c>
      <c r="D227" s="23">
        <f>IF(Feuil1!$H$227&gt;=ACCOMPAGNEMENT!$K$3,20,Feuil1!$N$24)</f>
        <v>0</v>
      </c>
      <c r="E227" s="23">
        <f>IF(Feuil1!$H$227&gt;=ACCOMPAGNEMENT!$L$3,20,Feuil1!$O$24)</f>
        <v>0</v>
      </c>
      <c r="F227" s="23">
        <f>IF(Feuil1!$H$227&gt;=ACCOMPAGNEMENT!$M$3,20,Feuil1!$P$24)</f>
        <v>0</v>
      </c>
      <c r="G227" s="23">
        <f>IF(Feuil1!$H$227&gt;=ACCOMPAGNEMENT!$N$3,20,Feuil1!$Q$24)</f>
        <v>0</v>
      </c>
      <c r="H227" s="56">
        <v>0</v>
      </c>
      <c r="I227" s="23">
        <f>IF(Feuil1!$H$227&gt;=ACCOMPAGNEMENT!$H$3,21,Feuil1!$K$24)</f>
        <v>0</v>
      </c>
      <c r="J227" s="23">
        <f>IF(Feuil1!$H$227&gt;=ACCOMPAGNEMENT!$I$3,21,Feuil1!$L$24)</f>
        <v>0</v>
      </c>
      <c r="K227" s="23">
        <f>IF(Feuil1!$H$227&gt;=ACCOMPAGNEMENT!$J$3,21,Feuil1!$M$24)</f>
        <v>0</v>
      </c>
      <c r="L227" s="23">
        <f>IF(Feuil1!$H$227&gt;=ACCOMPAGNEMENT!$K$3,21,Feuil1!$N$24)</f>
        <v>0</v>
      </c>
      <c r="M227" s="23">
        <f>IF(Feuil1!$H$227&gt;=ACCOMPAGNEMENT!$L$3,21,Feuil1!$O$24)</f>
        <v>0</v>
      </c>
      <c r="N227" s="23">
        <f>IF(Feuil1!$H$227&gt;=ACCOMPAGNEMENT!$M$3,21,Feuil1!$P$24)</f>
        <v>0</v>
      </c>
      <c r="O227" s="23">
        <f>IF(Feuil1!$H$227&gt;=ACCOMPAGNEMENT!$N$3,21,Feuil1!$Q$24)</f>
        <v>0</v>
      </c>
      <c r="Q227" s="23">
        <f>IF(Feuil1!$H$227&gt;=ACCOMPAGNEMENT!$H$3,22,Feuil1!$K$24)</f>
        <v>0</v>
      </c>
      <c r="R227" s="23">
        <f>IF(Feuil1!$H$227&gt;=ACCOMPAGNEMENT!$I$3,22,Feuil1!$L$24)</f>
        <v>0</v>
      </c>
      <c r="S227" s="23">
        <f>IF(Feuil1!$H$227&gt;=ACCOMPAGNEMENT!$J$3,22,Feuil1!$M$24)</f>
        <v>0</v>
      </c>
      <c r="T227" s="23">
        <f>IF(Feuil1!$H$227&gt;=ACCOMPAGNEMENT!$K$3,22,Feuil1!$N$24)</f>
        <v>0</v>
      </c>
      <c r="U227" s="23">
        <f>IF(Feuil1!$H$227&gt;=ACCOMPAGNEMENT!$L$3,22,Feuil1!$O$24)</f>
        <v>0</v>
      </c>
      <c r="V227" s="23">
        <f>IF(Feuil1!$H$227&gt;=ACCOMPAGNEMENT!$M$3,22,Feuil1!$P$24)</f>
        <v>0</v>
      </c>
      <c r="W227" s="23">
        <f>IF(Feuil1!$H$227&gt;=ACCOMPAGNEMENT!$N$3,22,Feuil1!$Q$24)</f>
        <v>0</v>
      </c>
    </row>
    <row r="228" spans="1:23" x14ac:dyDescent="0.3">
      <c r="A228" s="23">
        <f>IF(Feuil1!$H$228&gt;=ACCOMPAGNEMENT!$H$3,20,Feuil1!$K$25)</f>
        <v>0</v>
      </c>
      <c r="B228" s="23">
        <f>IF(Feuil1!$H$228&gt;=ACCOMPAGNEMENT!$I$3,20,Feuil1!$L$25)</f>
        <v>0</v>
      </c>
      <c r="C228" s="23">
        <f>IF(Feuil1!$H$228&gt;=ACCOMPAGNEMENT!$J$3,20,Feuil1!$M$25)</f>
        <v>0</v>
      </c>
      <c r="D228" s="23">
        <f>IF(Feuil1!$H$228&gt;=ACCOMPAGNEMENT!$K$3,20,Feuil1!$N$25)</f>
        <v>0</v>
      </c>
      <c r="E228" s="23">
        <f>IF(Feuil1!$H$228&gt;=ACCOMPAGNEMENT!$L$3,20,Feuil1!$O$25)</f>
        <v>0</v>
      </c>
      <c r="F228" s="23">
        <f>IF(Feuil1!$H$228&gt;=ACCOMPAGNEMENT!$M$3,20,Feuil1!$P$25)</f>
        <v>0</v>
      </c>
      <c r="G228" s="23">
        <f>IF(Feuil1!$H$228&gt;=ACCOMPAGNEMENT!$N$3,20,Feuil1!$Q$25)</f>
        <v>0</v>
      </c>
      <c r="H228" s="56">
        <v>0</v>
      </c>
      <c r="I228" s="23">
        <f>IF(Feuil1!$H$228&gt;=ACCOMPAGNEMENT!$H$3,21,Feuil1!$K$25)</f>
        <v>0</v>
      </c>
      <c r="J228" s="23">
        <f>IF(Feuil1!$H$228&gt;=ACCOMPAGNEMENT!$I$3,21,Feuil1!$L$25)</f>
        <v>0</v>
      </c>
      <c r="K228" s="23">
        <f>IF(Feuil1!$H$228&gt;=ACCOMPAGNEMENT!$J$3,21,Feuil1!$M$25)</f>
        <v>0</v>
      </c>
      <c r="L228" s="23">
        <f>IF(Feuil1!$H$228&gt;=ACCOMPAGNEMENT!$K$3,21,Feuil1!$N$25)</f>
        <v>0</v>
      </c>
      <c r="M228" s="23">
        <f>IF(Feuil1!$H$228&gt;=ACCOMPAGNEMENT!$L$3,21,Feuil1!$O$25)</f>
        <v>0</v>
      </c>
      <c r="N228" s="23">
        <f>IF(Feuil1!$H$228&gt;=ACCOMPAGNEMENT!$M$3,21,Feuil1!$P$25)</f>
        <v>0</v>
      </c>
      <c r="O228" s="23">
        <f>IF(Feuil1!$H$228&gt;=ACCOMPAGNEMENT!$N$3,21,Feuil1!$Q$25)</f>
        <v>0</v>
      </c>
      <c r="Q228" s="23">
        <f>IF(Feuil1!$H$228&gt;=ACCOMPAGNEMENT!$H$3,22,Feuil1!$K$25)</f>
        <v>0</v>
      </c>
      <c r="R228" s="23">
        <f>IF(Feuil1!$H$228&gt;=ACCOMPAGNEMENT!$I$3,22,Feuil1!$L$25)</f>
        <v>0</v>
      </c>
      <c r="S228" s="23">
        <f>IF(Feuil1!$H$228&gt;=ACCOMPAGNEMENT!$J$3,22,Feuil1!$M$25)</f>
        <v>0</v>
      </c>
      <c r="T228" s="23">
        <f>IF(Feuil1!$H$228&gt;=ACCOMPAGNEMENT!$K$3,22,Feuil1!$N$25)</f>
        <v>0</v>
      </c>
      <c r="U228" s="23">
        <f>IF(Feuil1!$H$228&gt;=ACCOMPAGNEMENT!$L$3,22,Feuil1!$O$25)</f>
        <v>0</v>
      </c>
      <c r="V228" s="23">
        <f>IF(Feuil1!$H$228&gt;=ACCOMPAGNEMENT!$M$3,22,Feuil1!$P$25)</f>
        <v>0</v>
      </c>
      <c r="W228" s="23">
        <f>IF(Feuil1!$H$228&gt;=ACCOMPAGNEMENT!$N$3,22,Feuil1!$Q$25)</f>
        <v>0</v>
      </c>
    </row>
    <row r="229" spans="1:23" x14ac:dyDescent="0.3">
      <c r="A229" s="23">
        <f>IF(Feuil1!$H$229&gt;=ACCOMPAGNEMENT!$H$3,20,Feuil1!$K$26)</f>
        <v>0</v>
      </c>
      <c r="B229" s="23">
        <f>IF(Feuil1!$H$229&gt;=ACCOMPAGNEMENT!$I$3,20,Feuil1!$L$26)</f>
        <v>0</v>
      </c>
      <c r="C229" s="23">
        <f>IF(Feuil1!$H$229&gt;=ACCOMPAGNEMENT!$J$3,20,Feuil1!$M$26)</f>
        <v>0</v>
      </c>
      <c r="D229" s="23">
        <f>IF(Feuil1!$H$229&gt;=ACCOMPAGNEMENT!$K$3,20,Feuil1!$N$26)</f>
        <v>0</v>
      </c>
      <c r="E229" s="23">
        <f>IF(Feuil1!$H$229&gt;=ACCOMPAGNEMENT!$L$3,20,Feuil1!$O$26)</f>
        <v>0</v>
      </c>
      <c r="F229" s="23">
        <f>IF(Feuil1!$H$229&gt;=ACCOMPAGNEMENT!$M$3,20,Feuil1!$P$26)</f>
        <v>0</v>
      </c>
      <c r="G229" s="23">
        <f>IF(Feuil1!$H$229&gt;=ACCOMPAGNEMENT!$N$3,20,Feuil1!$Q$26)</f>
        <v>0</v>
      </c>
      <c r="H229" s="56">
        <v>0</v>
      </c>
      <c r="I229" s="23">
        <f>IF(Feuil1!$H$229&gt;=ACCOMPAGNEMENT!$H$3,21,Feuil1!$K$26)</f>
        <v>0</v>
      </c>
      <c r="J229" s="23">
        <f>IF(Feuil1!$H$229&gt;=ACCOMPAGNEMENT!$I$3,21,Feuil1!$L$26)</f>
        <v>0</v>
      </c>
      <c r="K229" s="23">
        <f>IF(Feuil1!$H$229&gt;=ACCOMPAGNEMENT!$J$3,21,Feuil1!$M$26)</f>
        <v>0</v>
      </c>
      <c r="L229" s="23">
        <f>IF(Feuil1!$H$229&gt;=ACCOMPAGNEMENT!$K$3,21,Feuil1!$N$26)</f>
        <v>0</v>
      </c>
      <c r="M229" s="23">
        <f>IF(Feuil1!$H$229&gt;=ACCOMPAGNEMENT!$L$3,21,Feuil1!$O$26)</f>
        <v>0</v>
      </c>
      <c r="N229" s="23">
        <f>IF(Feuil1!$H$229&gt;=ACCOMPAGNEMENT!$M$3,21,Feuil1!$P$26)</f>
        <v>0</v>
      </c>
      <c r="O229" s="23">
        <f>IF(Feuil1!$H$229&gt;=ACCOMPAGNEMENT!$N$3,21,Feuil1!$Q$26)</f>
        <v>0</v>
      </c>
      <c r="Q229" s="23">
        <f>IF(Feuil1!$H$229&gt;=ACCOMPAGNEMENT!$H$3,22,Feuil1!$K$26)</f>
        <v>0</v>
      </c>
      <c r="R229" s="23">
        <f>IF(Feuil1!$H$229&gt;=ACCOMPAGNEMENT!$I$3,22,Feuil1!$L$26)</f>
        <v>0</v>
      </c>
      <c r="S229" s="23">
        <f>IF(Feuil1!$H$229&gt;=ACCOMPAGNEMENT!$J$3,22,Feuil1!$M$26)</f>
        <v>0</v>
      </c>
      <c r="T229" s="23">
        <f>IF(Feuil1!$H$229&gt;=ACCOMPAGNEMENT!$K$3,22,Feuil1!$N$26)</f>
        <v>0</v>
      </c>
      <c r="U229" s="23">
        <f>IF(Feuil1!$H$229&gt;=ACCOMPAGNEMENT!$L$3,22,Feuil1!$O$26)</f>
        <v>0</v>
      </c>
      <c r="V229" s="23">
        <f>IF(Feuil1!$H$229&gt;=ACCOMPAGNEMENT!$M$3,22,Feuil1!$P$26)</f>
        <v>0</v>
      </c>
      <c r="W229" s="23">
        <f>IF(Feuil1!$H$229&gt;=ACCOMPAGNEMENT!$N$3,22,Feuil1!$Q$26)</f>
        <v>0</v>
      </c>
    </row>
    <row r="230" spans="1:23" x14ac:dyDescent="0.3">
      <c r="A230" s="23">
        <f>IF(Feuil1!$H$230&gt;=ACCOMPAGNEMENT!$H$3,20,Feuil1!$K$27)</f>
        <v>0</v>
      </c>
      <c r="B230" s="23">
        <f>IF(Feuil1!$H$230&gt;=ACCOMPAGNEMENT!$I$3,20,Feuil1!$L$27)</f>
        <v>0</v>
      </c>
      <c r="C230" s="23">
        <f>IF(Feuil1!$H$230&gt;=ACCOMPAGNEMENT!$J$3,20,Feuil1!$M$27)</f>
        <v>0</v>
      </c>
      <c r="D230" s="23">
        <f>IF(Feuil1!$H$230&gt;=ACCOMPAGNEMENT!$K$3,20,Feuil1!$N$27)</f>
        <v>0</v>
      </c>
      <c r="E230" s="23">
        <f>IF(Feuil1!$H$230&gt;=ACCOMPAGNEMENT!$L$3,20,Feuil1!$O$27)</f>
        <v>0</v>
      </c>
      <c r="F230" s="23">
        <f>IF(Feuil1!$H$230&gt;=ACCOMPAGNEMENT!$M$3,20,Feuil1!$P$27)</f>
        <v>0</v>
      </c>
      <c r="G230" s="23">
        <f>IF(Feuil1!$H$230&gt;=ACCOMPAGNEMENT!$N$3,20,Feuil1!$Q$27)</f>
        <v>0</v>
      </c>
      <c r="H230" s="56">
        <v>0</v>
      </c>
      <c r="I230" s="23">
        <f>IF(Feuil1!$H$230&gt;=ACCOMPAGNEMENT!$H$3,21,Feuil1!$K$27)</f>
        <v>0</v>
      </c>
      <c r="J230" s="23">
        <f>IF(Feuil1!$H$230&gt;=ACCOMPAGNEMENT!$I$3,21,Feuil1!$L$27)</f>
        <v>0</v>
      </c>
      <c r="K230" s="23">
        <f>IF(Feuil1!$H$230&gt;=ACCOMPAGNEMENT!$J$3,21,Feuil1!$M$27)</f>
        <v>0</v>
      </c>
      <c r="L230" s="23">
        <f>IF(Feuil1!$H$230&gt;=ACCOMPAGNEMENT!$K$3,21,Feuil1!$N$27)</f>
        <v>0</v>
      </c>
      <c r="M230" s="23">
        <f>IF(Feuil1!$H$230&gt;=ACCOMPAGNEMENT!$L$3,21,Feuil1!$O$27)</f>
        <v>0</v>
      </c>
      <c r="N230" s="23">
        <f>IF(Feuil1!$H$230&gt;=ACCOMPAGNEMENT!$M$3,21,Feuil1!$P$27)</f>
        <v>0</v>
      </c>
      <c r="O230" s="23">
        <f>IF(Feuil1!$H$230&gt;=ACCOMPAGNEMENT!$N$3,21,Feuil1!$Q$27)</f>
        <v>0</v>
      </c>
      <c r="Q230" s="23">
        <f>IF(Feuil1!$H$230&gt;=ACCOMPAGNEMENT!$H$3,22,Feuil1!$K$27)</f>
        <v>0</v>
      </c>
      <c r="R230" s="23">
        <f>IF(Feuil1!$H$230&gt;=ACCOMPAGNEMENT!$I$3,22,Feuil1!$L$27)</f>
        <v>0</v>
      </c>
      <c r="S230" s="23">
        <f>IF(Feuil1!$H$230&gt;=ACCOMPAGNEMENT!$J$3,22,Feuil1!$M$27)</f>
        <v>0</v>
      </c>
      <c r="T230" s="23">
        <f>IF(Feuil1!$H$230&gt;=ACCOMPAGNEMENT!$K$3,22,Feuil1!$N$27)</f>
        <v>0</v>
      </c>
      <c r="U230" s="23">
        <f>IF(Feuil1!$H$230&gt;=ACCOMPAGNEMENT!$L$3,22,Feuil1!$O$27)</f>
        <v>0</v>
      </c>
      <c r="V230" s="23">
        <f>IF(Feuil1!$H$230&gt;=ACCOMPAGNEMENT!$M$3,22,Feuil1!$P$27)</f>
        <v>0</v>
      </c>
      <c r="W230" s="23">
        <f>IF(Feuil1!$H$230&gt;=ACCOMPAGNEMENT!$N$3,22,Feuil1!$Q$27)</f>
        <v>0</v>
      </c>
    </row>
    <row r="231" spans="1:23" x14ac:dyDescent="0.3">
      <c r="A231" s="23">
        <f>IF(Feuil1!$H$231&gt;=ACCOMPAGNEMENT!$H$3,20,Feuil1!$K$28)</f>
        <v>0</v>
      </c>
      <c r="B231" s="23">
        <f>IF(Feuil1!$H$231&gt;=ACCOMPAGNEMENT!$I$3,20,Feuil1!$L$28)</f>
        <v>0</v>
      </c>
      <c r="C231" s="23">
        <f>IF(Feuil1!$H$231&gt;=ACCOMPAGNEMENT!$J$3,20,Feuil1!$M$28)</f>
        <v>0</v>
      </c>
      <c r="D231" s="23">
        <f>IF(Feuil1!$H$231&gt;=ACCOMPAGNEMENT!$K$3,20,Feuil1!$N$28)</f>
        <v>0</v>
      </c>
      <c r="E231" s="23">
        <f>IF(Feuil1!$H$231&gt;=ACCOMPAGNEMENT!$L$3,20,Feuil1!$O$28)</f>
        <v>0</v>
      </c>
      <c r="F231" s="23">
        <f>IF(Feuil1!$H$231&gt;=ACCOMPAGNEMENT!$M$3,20,Feuil1!$P$28)</f>
        <v>0</v>
      </c>
      <c r="G231" s="23">
        <f>IF(Feuil1!$H$231&gt;=ACCOMPAGNEMENT!$N$3,20,Feuil1!$Q$28)</f>
        <v>0</v>
      </c>
      <c r="H231" s="56">
        <v>0</v>
      </c>
      <c r="I231" s="23">
        <f>IF(Feuil1!$H$231&gt;=ACCOMPAGNEMENT!$H$3,21,Feuil1!$K$28)</f>
        <v>0</v>
      </c>
      <c r="J231" s="23">
        <f>IF(Feuil1!$H$231&gt;=ACCOMPAGNEMENT!$I$3,21,Feuil1!$L$28)</f>
        <v>0</v>
      </c>
      <c r="K231" s="23">
        <f>IF(Feuil1!$H$231&gt;=ACCOMPAGNEMENT!$J$3,21,Feuil1!$M$28)</f>
        <v>0</v>
      </c>
      <c r="L231" s="23">
        <f>IF(Feuil1!$H$231&gt;=ACCOMPAGNEMENT!$K$3,21,Feuil1!$N$28)</f>
        <v>0</v>
      </c>
      <c r="M231" s="23">
        <f>IF(Feuil1!$H$231&gt;=ACCOMPAGNEMENT!$L$3,21,Feuil1!$O$28)</f>
        <v>0</v>
      </c>
      <c r="N231" s="23">
        <f>IF(Feuil1!$H$231&gt;=ACCOMPAGNEMENT!$M$3,21,Feuil1!$P$28)</f>
        <v>0</v>
      </c>
      <c r="O231" s="23">
        <f>IF(Feuil1!$H$231&gt;=ACCOMPAGNEMENT!$N$3,21,Feuil1!$Q$28)</f>
        <v>0</v>
      </c>
      <c r="Q231" s="23">
        <f>IF(Feuil1!$H$231&gt;=ACCOMPAGNEMENT!$H$3,22,Feuil1!$K$28)</f>
        <v>0</v>
      </c>
      <c r="R231" s="23">
        <f>IF(Feuil1!$H$231&gt;=ACCOMPAGNEMENT!$I$3,22,Feuil1!$L$28)</f>
        <v>0</v>
      </c>
      <c r="S231" s="23">
        <f>IF(Feuil1!$H$231&gt;=ACCOMPAGNEMENT!$J$3,22,Feuil1!$M$28)</f>
        <v>0</v>
      </c>
      <c r="T231" s="23">
        <f>IF(Feuil1!$H$231&gt;=ACCOMPAGNEMENT!$K$3,22,Feuil1!$N$28)</f>
        <v>0</v>
      </c>
      <c r="U231" s="23">
        <f>IF(Feuil1!$H$231&gt;=ACCOMPAGNEMENT!$L$3,22,Feuil1!$O$28)</f>
        <v>0</v>
      </c>
      <c r="V231" s="23">
        <f>IF(Feuil1!$H$231&gt;=ACCOMPAGNEMENT!$M$3,22,Feuil1!$P$28)</f>
        <v>0</v>
      </c>
      <c r="W231" s="23">
        <f>IF(Feuil1!$H$231&gt;=ACCOMPAGNEMENT!$N$3,22,Feuil1!$Q$28)</f>
        <v>0</v>
      </c>
    </row>
    <row r="232" spans="1:23" x14ac:dyDescent="0.3">
      <c r="A232" s="23">
        <f>IF(Feuil1!$H$232&gt;=ACCOMPAGNEMENT!$H$3,20,Feuil1!$K$29)</f>
        <v>0</v>
      </c>
      <c r="B232" s="23">
        <f>IF(Feuil1!$H$232&gt;=ACCOMPAGNEMENT!$I$3,20,Feuil1!$L$29)</f>
        <v>0</v>
      </c>
      <c r="C232" s="23">
        <f>IF(Feuil1!$H$232&gt;=ACCOMPAGNEMENT!$J$3,20,Feuil1!$M$29)</f>
        <v>0</v>
      </c>
      <c r="D232" s="23">
        <f>IF(Feuil1!$H$232&gt;=ACCOMPAGNEMENT!$K$3,20,Feuil1!$N$29)</f>
        <v>0</v>
      </c>
      <c r="E232" s="23">
        <f>IF(Feuil1!$H$232&gt;=ACCOMPAGNEMENT!$L$3,20,Feuil1!$O$29)</f>
        <v>0</v>
      </c>
      <c r="F232" s="23">
        <f>IF(Feuil1!$H$232&gt;=ACCOMPAGNEMENT!$M$3,20,Feuil1!$P$29)</f>
        <v>0</v>
      </c>
      <c r="G232" s="23">
        <f>IF(Feuil1!$H$232&gt;=ACCOMPAGNEMENT!$N$3,20,Feuil1!$Q$29)</f>
        <v>0</v>
      </c>
      <c r="H232" s="56">
        <v>0</v>
      </c>
      <c r="I232" s="23">
        <f>IF(Feuil1!$H$232&gt;=ACCOMPAGNEMENT!$H$3,21,Feuil1!$K$29)</f>
        <v>0</v>
      </c>
      <c r="J232" s="23">
        <f>IF(Feuil1!$H$232&gt;=ACCOMPAGNEMENT!$I$3,21,Feuil1!$L$29)</f>
        <v>0</v>
      </c>
      <c r="K232" s="23">
        <f>IF(Feuil1!$H$232&gt;=ACCOMPAGNEMENT!$J$3,21,Feuil1!$M$29)</f>
        <v>0</v>
      </c>
      <c r="L232" s="23">
        <f>IF(Feuil1!$H$232&gt;=ACCOMPAGNEMENT!$K$3,21,Feuil1!$N$29)</f>
        <v>0</v>
      </c>
      <c r="M232" s="23">
        <f>IF(Feuil1!$H$232&gt;=ACCOMPAGNEMENT!$L$3,21,Feuil1!$O$29)</f>
        <v>0</v>
      </c>
      <c r="N232" s="23">
        <f>IF(Feuil1!$H$232&gt;=ACCOMPAGNEMENT!$M$3,21,Feuil1!$P$29)</f>
        <v>0</v>
      </c>
      <c r="O232" s="23">
        <f>IF(Feuil1!$H$232&gt;=ACCOMPAGNEMENT!$N$3,21,Feuil1!$Q$29)</f>
        <v>0</v>
      </c>
      <c r="Q232" s="23">
        <f>IF(Feuil1!$H$232&gt;=ACCOMPAGNEMENT!$H$3,22,Feuil1!$K$29)</f>
        <v>0</v>
      </c>
      <c r="R232" s="23">
        <f>IF(Feuil1!$H$232&gt;=ACCOMPAGNEMENT!$I$3,22,Feuil1!$L$29)</f>
        <v>0</v>
      </c>
      <c r="S232" s="23">
        <f>IF(Feuil1!$H$232&gt;=ACCOMPAGNEMENT!$J$3,22,Feuil1!$M$29)</f>
        <v>0</v>
      </c>
      <c r="T232" s="23">
        <f>IF(Feuil1!$H$232&gt;=ACCOMPAGNEMENT!$K$3,22,Feuil1!$N$29)</f>
        <v>0</v>
      </c>
      <c r="U232" s="23">
        <f>IF(Feuil1!$H$232&gt;=ACCOMPAGNEMENT!$L$3,22,Feuil1!$O$29)</f>
        <v>0</v>
      </c>
      <c r="V232" s="23">
        <f>IF(Feuil1!$H$232&gt;=ACCOMPAGNEMENT!$M$3,22,Feuil1!$P$29)</f>
        <v>0</v>
      </c>
      <c r="W232" s="23">
        <f>IF(Feuil1!$H$232&gt;=ACCOMPAGNEMENT!$N$3,22,Feuil1!$Q$29)</f>
        <v>0</v>
      </c>
    </row>
    <row r="233" spans="1:23" x14ac:dyDescent="0.3">
      <c r="A233" s="67">
        <v>23</v>
      </c>
      <c r="B233" s="67"/>
      <c r="C233" s="67"/>
      <c r="D233" s="67"/>
      <c r="E233" s="67"/>
      <c r="F233" s="67"/>
      <c r="G233" s="67"/>
      <c r="I233" s="67">
        <v>24</v>
      </c>
      <c r="J233" s="67"/>
      <c r="K233" s="67"/>
      <c r="L233" s="67"/>
      <c r="M233" s="67"/>
      <c r="N233" s="67"/>
      <c r="O233" s="67"/>
      <c r="Q233" s="67">
        <v>25</v>
      </c>
      <c r="R233" s="67"/>
      <c r="S233" s="67"/>
      <c r="T233" s="67"/>
      <c r="U233" s="67"/>
      <c r="V233" s="67"/>
      <c r="W233" s="67"/>
    </row>
    <row r="234" spans="1:23" x14ac:dyDescent="0.3">
      <c r="A234" s="23">
        <f>IF(Feuil1!$H$234&gt;=ACCOMPAGNEMENT!$H$3,23,Feuil1!$K$2)</f>
        <v>1</v>
      </c>
      <c r="B234" s="23">
        <f>IF(Feuil1!$H$234&gt;=ACCOMPAGNEMENT!$I$3,23,Feuil1!$L$2)</f>
        <v>0</v>
      </c>
      <c r="C234" s="23">
        <f>IF(Feuil1!$H$234&gt;=ACCOMPAGNEMENT!$J$3,23,Feuil1!$M$2)</f>
        <v>1</v>
      </c>
      <c r="D234" s="23">
        <f>IF(Feuil1!$H$234&gt;=ACCOMPAGNEMENT!$K$3,23,Feuil1!$N$2)</f>
        <v>0</v>
      </c>
      <c r="E234" s="23">
        <f>IF(Feuil1!$H$234&gt;=ACCOMPAGNEMENT!$L$3,23,Feuil1!$O$2)</f>
        <v>0</v>
      </c>
      <c r="F234" s="23">
        <f>IF(Feuil1!$H$234&gt;=ACCOMPAGNEMENT!$M$3,23,Feuil1!$P$2)</f>
        <v>0</v>
      </c>
      <c r="G234" s="23">
        <f>IF(Feuil1!$H$234&gt;=ACCOMPAGNEMENT!$N$3,23,Feuil1!$Q$2)</f>
        <v>0</v>
      </c>
      <c r="H234" s="56">
        <v>0</v>
      </c>
      <c r="I234" s="23">
        <f>IF(Feuil1!$H$234&gt;=ACCOMPAGNEMENT!$H$3,24,Feuil1!$K$2)</f>
        <v>1</v>
      </c>
      <c r="J234" s="23">
        <f>IF(Feuil1!$H$234&gt;=ACCOMPAGNEMENT!$I$3,24,Feuil1!$L$2)</f>
        <v>0</v>
      </c>
      <c r="K234" s="23">
        <f>IF(Feuil1!$H$234&gt;=ACCOMPAGNEMENT!$J$3,24,Feuil1!$M$2)</f>
        <v>1</v>
      </c>
      <c r="L234" s="23">
        <f>IF(Feuil1!$H$234&gt;=ACCOMPAGNEMENT!$K$3,24,Feuil1!$N$2)</f>
        <v>0</v>
      </c>
      <c r="M234" s="23">
        <f>IF(Feuil1!$H$234&gt;=ACCOMPAGNEMENT!$L$3,24,Feuil1!$O$2)</f>
        <v>0</v>
      </c>
      <c r="N234" s="23">
        <f>IF(Feuil1!$H$234&gt;=ACCOMPAGNEMENT!$M$3,24,Feuil1!$P$2)</f>
        <v>0</v>
      </c>
      <c r="O234" s="23">
        <f>IF(Feuil1!$H$234&gt;=ACCOMPAGNEMENT!$N$3,24,Feuil1!$Q$2)</f>
        <v>0</v>
      </c>
      <c r="Q234" s="23">
        <f>IF(Feuil1!$H$234&gt;=ACCOMPAGNEMENT!$H$3,25,Feuil1!$K$2)</f>
        <v>1</v>
      </c>
      <c r="R234" s="23">
        <f>IF(Feuil1!$H$234&gt;=ACCOMPAGNEMENT!$I$3,25,Feuil1!$L$2)</f>
        <v>0</v>
      </c>
      <c r="S234" s="23">
        <f>IF(Feuil1!$H$234&gt;=ACCOMPAGNEMENT!$J$3,25,Feuil1!$M$2)</f>
        <v>1</v>
      </c>
      <c r="T234" s="23">
        <f>IF(Feuil1!$H$234&gt;=ACCOMPAGNEMENT!$K$3,25,Feuil1!$N$2)</f>
        <v>0</v>
      </c>
      <c r="U234" s="23">
        <f>IF(Feuil1!$H$234&gt;=ACCOMPAGNEMENT!$L$3,25,Feuil1!$O$2)</f>
        <v>0</v>
      </c>
      <c r="V234" s="23">
        <f>IF(Feuil1!$H$234&gt;=ACCOMPAGNEMENT!$M$3,25,Feuil1!$P$2)</f>
        <v>0</v>
      </c>
      <c r="W234" s="23">
        <f>IF(Feuil1!$H$234&gt;=ACCOMPAGNEMENT!$N$3,25,Feuil1!$Q$2)</f>
        <v>0</v>
      </c>
    </row>
    <row r="235" spans="1:23" x14ac:dyDescent="0.3">
      <c r="A235" s="23">
        <f>IF(Feuil1!$H$235&gt;=ACCOMPAGNEMENT!$H$3,23,Feuil1!$K$3)</f>
        <v>6</v>
      </c>
      <c r="B235" s="23">
        <f>IF(Feuil1!$H$235&gt;=ACCOMPAGNEMENT!$I$3,23,Feuil1!$L$3)</f>
        <v>7</v>
      </c>
      <c r="C235" s="23">
        <f>IF(Feuil1!$H$235&gt;=ACCOMPAGNEMENT!$J$3,23,Feuil1!$M$3)</f>
        <v>7</v>
      </c>
      <c r="D235" s="23">
        <f>IF(Feuil1!$H$235&gt;=ACCOMPAGNEMENT!$K$3,23,Feuil1!$N$3)</f>
        <v>7</v>
      </c>
      <c r="E235" s="23">
        <f>IF(Feuil1!$H$235&gt;=ACCOMPAGNEMENT!$L$3,23,Feuil1!$O$3)</f>
        <v>6</v>
      </c>
      <c r="F235" s="23">
        <f>IF(Feuil1!$H$235&gt;=ACCOMPAGNEMENT!$M$3,23,Feuil1!$P$3)</f>
        <v>6</v>
      </c>
      <c r="G235" s="23">
        <f>IF(Feuil1!$H$235&gt;=ACCOMPAGNEMENT!$N$3,23,Feuil1!$Q$3)</f>
        <v>7</v>
      </c>
      <c r="H235" s="56">
        <v>0</v>
      </c>
      <c r="I235" s="23">
        <f>IF(Feuil1!$H$235&gt;=ACCOMPAGNEMENT!$H$3,24,Feuil1!$K$3)</f>
        <v>6</v>
      </c>
      <c r="J235" s="23">
        <f>IF(Feuil1!$H$235&gt;=ACCOMPAGNEMENT!$I$3,24,Feuil1!$L$3)</f>
        <v>7</v>
      </c>
      <c r="K235" s="23">
        <f>IF(Feuil1!$H$235&gt;=ACCOMPAGNEMENT!$J$3,24,Feuil1!$M$3)</f>
        <v>7</v>
      </c>
      <c r="L235" s="23">
        <f>IF(Feuil1!$H$235&gt;=ACCOMPAGNEMENT!$K$3,24,Feuil1!$N$3)</f>
        <v>7</v>
      </c>
      <c r="M235" s="23">
        <f>IF(Feuil1!$H$235&gt;=ACCOMPAGNEMENT!$L$3,24,Feuil1!$O$3)</f>
        <v>6</v>
      </c>
      <c r="N235" s="23">
        <f>IF(Feuil1!$H$235&gt;=ACCOMPAGNEMENT!$M$3,24,Feuil1!$P$3)</f>
        <v>6</v>
      </c>
      <c r="O235" s="23">
        <f>IF(Feuil1!$H$235&gt;=ACCOMPAGNEMENT!$N$3,24,Feuil1!$Q$3)</f>
        <v>7</v>
      </c>
      <c r="Q235" s="23">
        <f>IF(Feuil1!$H$235&gt;=ACCOMPAGNEMENT!$H$3,25,Feuil1!$K$3)</f>
        <v>6</v>
      </c>
      <c r="R235" s="23">
        <f>IF(Feuil1!$H$235&gt;=ACCOMPAGNEMENT!$I$3,25,Feuil1!$L$3)</f>
        <v>7</v>
      </c>
      <c r="S235" s="23">
        <f>IF(Feuil1!$H$235&gt;=ACCOMPAGNEMENT!$J$3,25,Feuil1!$M$3)</f>
        <v>7</v>
      </c>
      <c r="T235" s="23">
        <f>IF(Feuil1!$H$235&gt;=ACCOMPAGNEMENT!$K$3,25,Feuil1!$N$3)</f>
        <v>7</v>
      </c>
      <c r="U235" s="23">
        <f>IF(Feuil1!$H$235&gt;=ACCOMPAGNEMENT!$L$3,25,Feuil1!$O$3)</f>
        <v>6</v>
      </c>
      <c r="V235" s="23">
        <f>IF(Feuil1!$H$235&gt;=ACCOMPAGNEMENT!$M$3,25,Feuil1!$P$3)</f>
        <v>6</v>
      </c>
      <c r="W235" s="23">
        <f>IF(Feuil1!$H$235&gt;=ACCOMPAGNEMENT!$N$3,25,Feuil1!$Q$3)</f>
        <v>7</v>
      </c>
    </row>
    <row r="236" spans="1:23" x14ac:dyDescent="0.3">
      <c r="A236" s="23">
        <f>IF(Feuil1!$H$236&gt;=ACCOMPAGNEMENT!$H$3,23,Feuil1!$K$4)</f>
        <v>0</v>
      </c>
      <c r="B236" s="23">
        <f>IF(Feuil1!$H$236&gt;=ACCOMPAGNEMENT!$I$3,23,Feuil1!$L$4)</f>
        <v>1</v>
      </c>
      <c r="C236" s="23">
        <f>IF(Feuil1!$H$236&gt;=ACCOMPAGNEMENT!$J$3,23,Feuil1!$M$4)</f>
        <v>1</v>
      </c>
      <c r="D236" s="23">
        <f>IF(Feuil1!$H$236&gt;=ACCOMPAGNEMENT!$K$3,23,Feuil1!$N$4)</f>
        <v>0</v>
      </c>
      <c r="E236" s="23">
        <f>IF(Feuil1!$H$236&gt;=ACCOMPAGNEMENT!$L$3,23,Feuil1!$O$4)</f>
        <v>0</v>
      </c>
      <c r="F236" s="23">
        <f>IF(Feuil1!$H$236&gt;=ACCOMPAGNEMENT!$M$3,23,Feuil1!$P$4)</f>
        <v>1</v>
      </c>
      <c r="G236" s="23">
        <f>IF(Feuil1!$H$236&gt;=ACCOMPAGNEMENT!$N$3,23,Feuil1!$Q$4)</f>
        <v>1</v>
      </c>
      <c r="H236" s="56">
        <v>0</v>
      </c>
      <c r="I236" s="23">
        <f>IF(Feuil1!$H$236&gt;=ACCOMPAGNEMENT!$H$3,24,Feuil1!$K$4)</f>
        <v>0</v>
      </c>
      <c r="J236" s="23">
        <f>IF(Feuil1!$H$236&gt;=ACCOMPAGNEMENT!$I$3,24,Feuil1!$L$4)</f>
        <v>1</v>
      </c>
      <c r="K236" s="23">
        <f>IF(Feuil1!$H$236&gt;=ACCOMPAGNEMENT!$J$3,24,Feuil1!$M$4)</f>
        <v>1</v>
      </c>
      <c r="L236" s="23">
        <f>IF(Feuil1!$H$236&gt;=ACCOMPAGNEMENT!$K$3,24,Feuil1!$N$4)</f>
        <v>0</v>
      </c>
      <c r="M236" s="23">
        <f>IF(Feuil1!$H$236&gt;=ACCOMPAGNEMENT!$L$3,24,Feuil1!$O$4)</f>
        <v>0</v>
      </c>
      <c r="N236" s="23">
        <f>IF(Feuil1!$H$236&gt;=ACCOMPAGNEMENT!$M$3,24,Feuil1!$P$4)</f>
        <v>1</v>
      </c>
      <c r="O236" s="23">
        <f>IF(Feuil1!$H$236&gt;=ACCOMPAGNEMENT!$N$3,24,Feuil1!$Q$4)</f>
        <v>1</v>
      </c>
      <c r="Q236" s="23">
        <f>IF(Feuil1!$H$236&gt;=ACCOMPAGNEMENT!$H$3,25,Feuil1!$K$4)</f>
        <v>0</v>
      </c>
      <c r="R236" s="23">
        <f>IF(Feuil1!$H$236&gt;=ACCOMPAGNEMENT!$I$3,25,Feuil1!$L$4)</f>
        <v>1</v>
      </c>
      <c r="S236" s="23">
        <f>IF(Feuil1!$H$236&gt;=ACCOMPAGNEMENT!$J$3,25,Feuil1!$M$4)</f>
        <v>1</v>
      </c>
      <c r="T236" s="23">
        <f>IF(Feuil1!$H$236&gt;=ACCOMPAGNEMENT!$K$3,25,Feuil1!$N$4)</f>
        <v>0</v>
      </c>
      <c r="U236" s="23">
        <f>IF(Feuil1!$H$236&gt;=ACCOMPAGNEMENT!$L$3,25,Feuil1!$O$4)</f>
        <v>0</v>
      </c>
      <c r="V236" s="23">
        <f>IF(Feuil1!$H$236&gt;=ACCOMPAGNEMENT!$M$3,25,Feuil1!$P$4)</f>
        <v>1</v>
      </c>
      <c r="W236" s="23">
        <f>IF(Feuil1!$H$236&gt;=ACCOMPAGNEMENT!$N$3,25,Feuil1!$Q$4)</f>
        <v>1</v>
      </c>
    </row>
    <row r="237" spans="1:23" x14ac:dyDescent="0.3">
      <c r="A237" s="23">
        <f>IF(Feuil1!$H$237&gt;=ACCOMPAGNEMENT!$H$3,23,Feuil1!$K$5)</f>
        <v>0</v>
      </c>
      <c r="B237" s="23">
        <f>IF(Feuil1!$H$237&gt;=ACCOMPAGNEMENT!$I$3,23,Feuil1!$L$5)</f>
        <v>0</v>
      </c>
      <c r="C237" s="23">
        <f>IF(Feuil1!$H$237&gt;=ACCOMPAGNEMENT!$J$3,23,Feuil1!$M$5)</f>
        <v>0</v>
      </c>
      <c r="D237" s="23">
        <f>IF(Feuil1!$H$237&gt;=ACCOMPAGNEMENT!$K$3,23,Feuil1!$N$5)</f>
        <v>0</v>
      </c>
      <c r="E237" s="23">
        <f>IF(Feuil1!$H$237&gt;=ACCOMPAGNEMENT!$L$3,23,Feuil1!$O$5)</f>
        <v>0</v>
      </c>
      <c r="F237" s="23">
        <f>IF(Feuil1!$H$237&gt;=ACCOMPAGNEMENT!$M$3,23,Feuil1!$P$5)</f>
        <v>0</v>
      </c>
      <c r="G237" s="23">
        <f>IF(Feuil1!$H$237&gt;=ACCOMPAGNEMENT!$N$3,23,Feuil1!$Q$5)</f>
        <v>0</v>
      </c>
      <c r="H237" s="56">
        <v>0</v>
      </c>
      <c r="I237" s="23">
        <f>IF(Feuil1!$H$237&gt;=ACCOMPAGNEMENT!$H$3,24,Feuil1!$K$5)</f>
        <v>0</v>
      </c>
      <c r="J237" s="23">
        <f>IF(Feuil1!$H$237&gt;=ACCOMPAGNEMENT!$I$3,24,Feuil1!$L$5)</f>
        <v>0</v>
      </c>
      <c r="K237" s="23">
        <f>IF(Feuil1!$H$237&gt;=ACCOMPAGNEMENT!$J$3,24,Feuil1!$M$5)</f>
        <v>0</v>
      </c>
      <c r="L237" s="23">
        <f>IF(Feuil1!$H$237&gt;=ACCOMPAGNEMENT!$K$3,24,Feuil1!$N$5)</f>
        <v>0</v>
      </c>
      <c r="M237" s="23">
        <f>IF(Feuil1!$H$237&gt;=ACCOMPAGNEMENT!$L$3,24,Feuil1!$O$5)</f>
        <v>0</v>
      </c>
      <c r="N237" s="23">
        <f>IF(Feuil1!$H$237&gt;=ACCOMPAGNEMENT!$M$3,24,Feuil1!$P$5)</f>
        <v>0</v>
      </c>
      <c r="O237" s="23">
        <f>IF(Feuil1!$H$237&gt;=ACCOMPAGNEMENT!$N$3,24,Feuil1!$Q$5)</f>
        <v>0</v>
      </c>
      <c r="Q237" s="23">
        <f>IF(Feuil1!$H$237&gt;=ACCOMPAGNEMENT!$H$3,25,Feuil1!$K$5)</f>
        <v>0</v>
      </c>
      <c r="R237" s="23">
        <f>IF(Feuil1!$H$237&gt;=ACCOMPAGNEMENT!$I$3,25,Feuil1!$L$5)</f>
        <v>0</v>
      </c>
      <c r="S237" s="23">
        <f>IF(Feuil1!$H$237&gt;=ACCOMPAGNEMENT!$J$3,25,Feuil1!$M$5)</f>
        <v>0</v>
      </c>
      <c r="T237" s="23">
        <f>IF(Feuil1!$H$237&gt;=ACCOMPAGNEMENT!$K$3,25,Feuil1!$N$5)</f>
        <v>0</v>
      </c>
      <c r="U237" s="23">
        <f>IF(Feuil1!$H$237&gt;=ACCOMPAGNEMENT!$L$3,25,Feuil1!$O$5)</f>
        <v>0</v>
      </c>
      <c r="V237" s="23">
        <f>IF(Feuil1!$H$237&gt;=ACCOMPAGNEMENT!$M$3,25,Feuil1!$P$5)</f>
        <v>0</v>
      </c>
      <c r="W237" s="23">
        <f>IF(Feuil1!$H$237&gt;=ACCOMPAGNEMENT!$N$3,25,Feuil1!$Q$5)</f>
        <v>0</v>
      </c>
    </row>
    <row r="238" spans="1:23" x14ac:dyDescent="0.3">
      <c r="A238" s="23">
        <f>IF(Feuil1!$H$238&gt;=ACCOMPAGNEMENT!$H$3,23,Feuil1!$K$6)</f>
        <v>0</v>
      </c>
      <c r="B238" s="23">
        <f>IF(Feuil1!$H$238&gt;=ACCOMPAGNEMENT!$I$3,23,Feuil1!$L$6)</f>
        <v>0</v>
      </c>
      <c r="C238" s="23">
        <f>IF(Feuil1!$H$238&gt;=ACCOMPAGNEMENT!$J$3,23,Feuil1!$M$6)</f>
        <v>0</v>
      </c>
      <c r="D238" s="23">
        <f>IF(Feuil1!$H$238&gt;=ACCOMPAGNEMENT!$K$3,23,Feuil1!$N$6)</f>
        <v>0</v>
      </c>
      <c r="E238" s="23">
        <f>IF(Feuil1!$H$238&gt;=ACCOMPAGNEMENT!$L$3,23,Feuil1!$O$6)</f>
        <v>0</v>
      </c>
      <c r="F238" s="23">
        <f>IF(Feuil1!$H$238&gt;=ACCOMPAGNEMENT!$M$3,23,Feuil1!$P$6)</f>
        <v>0</v>
      </c>
      <c r="G238" s="23">
        <f>IF(Feuil1!$H$238&gt;=ACCOMPAGNEMENT!$N$3,23,Feuil1!$Q$6)</f>
        <v>0</v>
      </c>
      <c r="H238" s="56">
        <v>0</v>
      </c>
      <c r="I238" s="23">
        <f>IF(Feuil1!$H$238&gt;=ACCOMPAGNEMENT!$H$3,24,Feuil1!$K$6)</f>
        <v>0</v>
      </c>
      <c r="J238" s="23">
        <f>IF(Feuil1!$H$238&gt;=ACCOMPAGNEMENT!$I$3,24,Feuil1!$L$6)</f>
        <v>0</v>
      </c>
      <c r="K238" s="23">
        <f>IF(Feuil1!$H$238&gt;=ACCOMPAGNEMENT!$J$3,24,Feuil1!$M$6)</f>
        <v>0</v>
      </c>
      <c r="L238" s="23">
        <f>IF(Feuil1!$H$238&gt;=ACCOMPAGNEMENT!$K$3,24,Feuil1!$N$6)</f>
        <v>0</v>
      </c>
      <c r="M238" s="23">
        <f>IF(Feuil1!$H$238&gt;=ACCOMPAGNEMENT!$L$3,24,Feuil1!$O$6)</f>
        <v>0</v>
      </c>
      <c r="N238" s="23">
        <f>IF(Feuil1!$H$238&gt;=ACCOMPAGNEMENT!$M$3,24,Feuil1!$P$6)</f>
        <v>0</v>
      </c>
      <c r="O238" s="23">
        <f>IF(Feuil1!$H$238&gt;=ACCOMPAGNEMENT!$N$3,24,Feuil1!$Q$6)</f>
        <v>0</v>
      </c>
      <c r="Q238" s="23">
        <f>IF(Feuil1!$H$238&gt;=ACCOMPAGNEMENT!$H$3,25,Feuil1!$K$6)</f>
        <v>0</v>
      </c>
      <c r="R238" s="23">
        <f>IF(Feuil1!$H$238&gt;=ACCOMPAGNEMENT!$I$3,25,Feuil1!$L$6)</f>
        <v>0</v>
      </c>
      <c r="S238" s="23">
        <f>IF(Feuil1!$H$238&gt;=ACCOMPAGNEMENT!$J$3,25,Feuil1!$M$6)</f>
        <v>0</v>
      </c>
      <c r="T238" s="23">
        <f>IF(Feuil1!$H$238&gt;=ACCOMPAGNEMENT!$K$3,25,Feuil1!$N$6)</f>
        <v>0</v>
      </c>
      <c r="U238" s="23">
        <f>IF(Feuil1!$H$238&gt;=ACCOMPAGNEMENT!$L$3,25,Feuil1!$O$6)</f>
        <v>0</v>
      </c>
      <c r="V238" s="23">
        <f>IF(Feuil1!$H$238&gt;=ACCOMPAGNEMENT!$M$3,25,Feuil1!$P$6)</f>
        <v>0</v>
      </c>
      <c r="W238" s="23">
        <f>IF(Feuil1!$H$238&gt;=ACCOMPAGNEMENT!$N$3,25,Feuil1!$Q$6)</f>
        <v>0</v>
      </c>
    </row>
    <row r="239" spans="1:23" x14ac:dyDescent="0.3">
      <c r="A239" s="23">
        <f>IF(Feuil1!$H$239&gt;=ACCOMPAGNEMENT!$H$3,23,Feuil1!$K$7)</f>
        <v>0</v>
      </c>
      <c r="B239" s="23">
        <f>IF(Feuil1!$H$239&gt;=ACCOMPAGNEMENT!$I$3,23,Feuil1!$L$7)</f>
        <v>0</v>
      </c>
      <c r="C239" s="23">
        <f>IF(Feuil1!$H$239&gt;=ACCOMPAGNEMENT!$J$3,23,Feuil1!$M$7)</f>
        <v>0</v>
      </c>
      <c r="D239" s="23">
        <f>IF(Feuil1!$H$239&gt;=ACCOMPAGNEMENT!$K$3,23,Feuil1!$N$7)</f>
        <v>0</v>
      </c>
      <c r="E239" s="23">
        <f>IF(Feuil1!$H$239&gt;=ACCOMPAGNEMENT!$L$3,23,Feuil1!$O$7)</f>
        <v>0</v>
      </c>
      <c r="F239" s="23">
        <f>IF(Feuil1!$H$239&gt;=ACCOMPAGNEMENT!$M$3,23,Feuil1!$P$7)</f>
        <v>0</v>
      </c>
      <c r="G239" s="23">
        <f>IF(Feuil1!$H$239&gt;=ACCOMPAGNEMENT!$N$3,23,Feuil1!$Q$7)</f>
        <v>0</v>
      </c>
      <c r="H239" s="56">
        <v>0</v>
      </c>
      <c r="I239" s="23">
        <f>IF(Feuil1!$H$239&gt;=ACCOMPAGNEMENT!$H$3,24,Feuil1!$K$7)</f>
        <v>0</v>
      </c>
      <c r="J239" s="23">
        <f>IF(Feuil1!$H$239&gt;=ACCOMPAGNEMENT!$I$3,24,Feuil1!$L$7)</f>
        <v>0</v>
      </c>
      <c r="K239" s="23">
        <f>IF(Feuil1!$H$239&gt;=ACCOMPAGNEMENT!$J$3,24,Feuil1!$M$7)</f>
        <v>0</v>
      </c>
      <c r="L239" s="23">
        <f>IF(Feuil1!$H$239&gt;=ACCOMPAGNEMENT!$K$3,24,Feuil1!$N$7)</f>
        <v>0</v>
      </c>
      <c r="M239" s="23">
        <f>IF(Feuil1!$H$239&gt;=ACCOMPAGNEMENT!$L$3,24,Feuil1!$O$7)</f>
        <v>0</v>
      </c>
      <c r="N239" s="23">
        <f>IF(Feuil1!$H$239&gt;=ACCOMPAGNEMENT!$M$3,24,Feuil1!$P$7)</f>
        <v>0</v>
      </c>
      <c r="O239" s="23">
        <f>IF(Feuil1!$H$239&gt;=ACCOMPAGNEMENT!$N$3,24,Feuil1!$Q$7)</f>
        <v>0</v>
      </c>
      <c r="Q239" s="23">
        <f>IF(Feuil1!$H$239&gt;=ACCOMPAGNEMENT!$H$3,25,Feuil1!$K$7)</f>
        <v>0</v>
      </c>
      <c r="R239" s="23">
        <f>IF(Feuil1!$H$239&gt;=ACCOMPAGNEMENT!$I$3,25,Feuil1!$L$7)</f>
        <v>0</v>
      </c>
      <c r="S239" s="23">
        <f>IF(Feuil1!$H$239&gt;=ACCOMPAGNEMENT!$J$3,25,Feuil1!$M$7)</f>
        <v>0</v>
      </c>
      <c r="T239" s="23">
        <f>IF(Feuil1!$H$239&gt;=ACCOMPAGNEMENT!$K$3,25,Feuil1!$N$7)</f>
        <v>0</v>
      </c>
      <c r="U239" s="23">
        <f>IF(Feuil1!$H$239&gt;=ACCOMPAGNEMENT!$L$3,25,Feuil1!$O$7)</f>
        <v>0</v>
      </c>
      <c r="V239" s="23">
        <f>IF(Feuil1!$H$239&gt;=ACCOMPAGNEMENT!$M$3,25,Feuil1!$P$7)</f>
        <v>0</v>
      </c>
      <c r="W239" s="23">
        <f>IF(Feuil1!$H$239&gt;=ACCOMPAGNEMENT!$N$3,25,Feuil1!$Q$7)</f>
        <v>0</v>
      </c>
    </row>
    <row r="240" spans="1:23" x14ac:dyDescent="0.3">
      <c r="A240" s="23">
        <f>IF(Feuil1!$H$240&gt;=ACCOMPAGNEMENT!$H$3,23,Feuil1!$K$8)</f>
        <v>0</v>
      </c>
      <c r="B240" s="23">
        <f>IF(Feuil1!$H$240&gt;=ACCOMPAGNEMENT!$I$3,23,Feuil1!$L$8)</f>
        <v>0</v>
      </c>
      <c r="C240" s="23">
        <f>IF(Feuil1!$H$240&gt;=ACCOMPAGNEMENT!$J$3,23,Feuil1!$M$8)</f>
        <v>0</v>
      </c>
      <c r="D240" s="23">
        <f>IF(Feuil1!$H$240&gt;=ACCOMPAGNEMENT!$K$3,23,Feuil1!$N$8)</f>
        <v>0</v>
      </c>
      <c r="E240" s="23">
        <f>IF(Feuil1!$H$240&gt;=ACCOMPAGNEMENT!$L$3,23,Feuil1!$O$8)</f>
        <v>0</v>
      </c>
      <c r="F240" s="23">
        <f>IF(Feuil1!$H$240&gt;=ACCOMPAGNEMENT!$M$3,23,Feuil1!$P$8)</f>
        <v>0</v>
      </c>
      <c r="G240" s="23">
        <f>IF(Feuil1!$H$240&gt;=ACCOMPAGNEMENT!$N$3,23,Feuil1!$Q$8)</f>
        <v>0</v>
      </c>
      <c r="H240" s="56">
        <v>0</v>
      </c>
      <c r="I240" s="23">
        <f>IF(Feuil1!$H$240&gt;=ACCOMPAGNEMENT!$H$3,24,Feuil1!$K$8)</f>
        <v>0</v>
      </c>
      <c r="J240" s="23">
        <f>IF(Feuil1!$H$240&gt;=ACCOMPAGNEMENT!$I$3,24,Feuil1!$L$8)</f>
        <v>0</v>
      </c>
      <c r="K240" s="23">
        <f>IF(Feuil1!$H$240&gt;=ACCOMPAGNEMENT!$J$3,24,Feuil1!$M$8)</f>
        <v>0</v>
      </c>
      <c r="L240" s="23">
        <f>IF(Feuil1!$H$240&gt;=ACCOMPAGNEMENT!$K$3,24,Feuil1!$N$8)</f>
        <v>0</v>
      </c>
      <c r="M240" s="23">
        <f>IF(Feuil1!$H$240&gt;=ACCOMPAGNEMENT!$L$3,24,Feuil1!$O$8)</f>
        <v>0</v>
      </c>
      <c r="N240" s="23">
        <f>IF(Feuil1!$H$240&gt;=ACCOMPAGNEMENT!$M$3,24,Feuil1!$P$8)</f>
        <v>0</v>
      </c>
      <c r="O240" s="23">
        <f>IF(Feuil1!$H$240&gt;=ACCOMPAGNEMENT!$N$3,24,Feuil1!$Q$8)</f>
        <v>0</v>
      </c>
      <c r="Q240" s="23">
        <f>IF(Feuil1!$H$240&gt;=ACCOMPAGNEMENT!$H$3,25,Feuil1!$K$8)</f>
        <v>0</v>
      </c>
      <c r="R240" s="23">
        <f>IF(Feuil1!$H$240&gt;=ACCOMPAGNEMENT!$I$3,25,Feuil1!$L$8)</f>
        <v>0</v>
      </c>
      <c r="S240" s="23">
        <f>IF(Feuil1!$H$240&gt;=ACCOMPAGNEMENT!$J$3,25,Feuil1!$M$8)</f>
        <v>0</v>
      </c>
      <c r="T240" s="23">
        <f>IF(Feuil1!$H$240&gt;=ACCOMPAGNEMENT!$K$3,25,Feuil1!$N$8)</f>
        <v>0</v>
      </c>
      <c r="U240" s="23">
        <f>IF(Feuil1!$H$240&gt;=ACCOMPAGNEMENT!$L$3,25,Feuil1!$O$8)</f>
        <v>0</v>
      </c>
      <c r="V240" s="23">
        <f>IF(Feuil1!$H$240&gt;=ACCOMPAGNEMENT!$M$3,25,Feuil1!$P$8)</f>
        <v>0</v>
      </c>
      <c r="W240" s="23">
        <f>IF(Feuil1!$H$240&gt;=ACCOMPAGNEMENT!$N$3,25,Feuil1!$Q$8)</f>
        <v>0</v>
      </c>
    </row>
    <row r="241" spans="1:23" x14ac:dyDescent="0.3">
      <c r="A241" s="23">
        <f>IF(Feuil1!$H$241&gt;=ACCOMPAGNEMENT!$H$3,23,Feuil1!$K$9)</f>
        <v>0</v>
      </c>
      <c r="B241" s="23">
        <f>IF(Feuil1!$H$241&gt;=ACCOMPAGNEMENT!$I$3,23,Feuil1!$L$9)</f>
        <v>0</v>
      </c>
      <c r="C241" s="23">
        <f>IF(Feuil1!$H$241&gt;=ACCOMPAGNEMENT!$J$3,23,Feuil1!$M$9)</f>
        <v>0</v>
      </c>
      <c r="D241" s="23">
        <f>IF(Feuil1!$H$241&gt;=ACCOMPAGNEMENT!$K$3,23,Feuil1!$N$9)</f>
        <v>0</v>
      </c>
      <c r="E241" s="23">
        <f>IF(Feuil1!$H$241&gt;=ACCOMPAGNEMENT!$L$3,23,Feuil1!$O$9)</f>
        <v>0</v>
      </c>
      <c r="F241" s="23">
        <f>IF(Feuil1!$H$241&gt;=ACCOMPAGNEMENT!$M$3,23,Feuil1!$P$9)</f>
        <v>0</v>
      </c>
      <c r="G241" s="23">
        <f>IF(Feuil1!$H$241&gt;=ACCOMPAGNEMENT!$N$3,23,Feuil1!$Q$9)</f>
        <v>0</v>
      </c>
      <c r="H241" s="56">
        <v>0</v>
      </c>
      <c r="I241" s="23">
        <f>IF(Feuil1!$H$241&gt;=ACCOMPAGNEMENT!$H$3,24,Feuil1!$K$9)</f>
        <v>0</v>
      </c>
      <c r="J241" s="23">
        <f>IF(Feuil1!$H$241&gt;=ACCOMPAGNEMENT!$I$3,24,Feuil1!$L$9)</f>
        <v>0</v>
      </c>
      <c r="K241" s="23">
        <f>IF(Feuil1!$H$241&gt;=ACCOMPAGNEMENT!$J$3,24,Feuil1!$M$9)</f>
        <v>0</v>
      </c>
      <c r="L241" s="23">
        <f>IF(Feuil1!$H$241&gt;=ACCOMPAGNEMENT!$K$3,24,Feuil1!$N$9)</f>
        <v>0</v>
      </c>
      <c r="M241" s="23">
        <f>IF(Feuil1!$H$241&gt;=ACCOMPAGNEMENT!$L$3,24,Feuil1!$O$9)</f>
        <v>0</v>
      </c>
      <c r="N241" s="23">
        <f>IF(Feuil1!$H$241&gt;=ACCOMPAGNEMENT!$M$3,24,Feuil1!$P$9)</f>
        <v>0</v>
      </c>
      <c r="O241" s="23">
        <f>IF(Feuil1!$H$241&gt;=ACCOMPAGNEMENT!$N$3,24,Feuil1!$Q$9)</f>
        <v>0</v>
      </c>
      <c r="Q241" s="23">
        <f>IF(Feuil1!$H$241&gt;=ACCOMPAGNEMENT!$H$3,25,Feuil1!$K$9)</f>
        <v>0</v>
      </c>
      <c r="R241" s="23">
        <f>IF(Feuil1!$H$241&gt;=ACCOMPAGNEMENT!$I$3,25,Feuil1!$L$9)</f>
        <v>0</v>
      </c>
      <c r="S241" s="23">
        <f>IF(Feuil1!$H$241&gt;=ACCOMPAGNEMENT!$J$3,25,Feuil1!$M$9)</f>
        <v>0</v>
      </c>
      <c r="T241" s="23">
        <f>IF(Feuil1!$H$241&gt;=ACCOMPAGNEMENT!$K$3,25,Feuil1!$N$9)</f>
        <v>0</v>
      </c>
      <c r="U241" s="23">
        <f>IF(Feuil1!$H$241&gt;=ACCOMPAGNEMENT!$L$3,25,Feuil1!$O$9)</f>
        <v>0</v>
      </c>
      <c r="V241" s="23">
        <f>IF(Feuil1!$H$241&gt;=ACCOMPAGNEMENT!$M$3,25,Feuil1!$P$9)</f>
        <v>0</v>
      </c>
      <c r="W241" s="23">
        <f>IF(Feuil1!$H$241&gt;=ACCOMPAGNEMENT!$N$3,25,Feuil1!$Q$9)</f>
        <v>0</v>
      </c>
    </row>
    <row r="242" spans="1:23" x14ac:dyDescent="0.3">
      <c r="A242" s="23">
        <f>IF(Feuil1!$H$242&gt;=ACCOMPAGNEMENT!$H$3,23,Feuil1!$K$10)</f>
        <v>0</v>
      </c>
      <c r="B242" s="23">
        <f>IF(Feuil1!$H$242&gt;=ACCOMPAGNEMENT!$I$3,23,Feuil1!$L$10)</f>
        <v>0</v>
      </c>
      <c r="C242" s="23">
        <f>IF(Feuil1!$H$242&gt;=ACCOMPAGNEMENT!$J$3,23,Feuil1!$M$10)</f>
        <v>0</v>
      </c>
      <c r="D242" s="23">
        <f>IF(Feuil1!$H$242&gt;=ACCOMPAGNEMENT!$K$3,23,Feuil1!$N$10)</f>
        <v>0</v>
      </c>
      <c r="E242" s="23">
        <f>IF(Feuil1!$H$242&gt;=ACCOMPAGNEMENT!$L$3,23,Feuil1!$O$10)</f>
        <v>0</v>
      </c>
      <c r="F242" s="23">
        <f>IF(Feuil1!$H$242&gt;=ACCOMPAGNEMENT!$M$3,23,Feuil1!$P$10)</f>
        <v>0</v>
      </c>
      <c r="G242" s="23">
        <f>IF(Feuil1!$H$242&gt;=ACCOMPAGNEMENT!$N$3,23,Feuil1!$Q$10)</f>
        <v>0</v>
      </c>
      <c r="H242" s="56">
        <v>0</v>
      </c>
      <c r="I242" s="23">
        <f>IF(Feuil1!$H$242&gt;=ACCOMPAGNEMENT!$H$3,24,Feuil1!$K$10)</f>
        <v>0</v>
      </c>
      <c r="J242" s="23">
        <f>IF(Feuil1!$H$242&gt;=ACCOMPAGNEMENT!$I$3,24,Feuil1!$L$10)</f>
        <v>0</v>
      </c>
      <c r="K242" s="23">
        <f>IF(Feuil1!$H$242&gt;=ACCOMPAGNEMENT!$J$3,24,Feuil1!$M$10)</f>
        <v>0</v>
      </c>
      <c r="L242" s="23">
        <f>IF(Feuil1!$H$242&gt;=ACCOMPAGNEMENT!$K$3,24,Feuil1!$N$10)</f>
        <v>0</v>
      </c>
      <c r="M242" s="23">
        <f>IF(Feuil1!$H$242&gt;=ACCOMPAGNEMENT!$L$3,24,Feuil1!$O$10)</f>
        <v>0</v>
      </c>
      <c r="N242" s="23">
        <f>IF(Feuil1!$H$242&gt;=ACCOMPAGNEMENT!$M$3,24,Feuil1!$P$10)</f>
        <v>0</v>
      </c>
      <c r="O242" s="23">
        <f>IF(Feuil1!$H$242&gt;=ACCOMPAGNEMENT!$N$3,24,Feuil1!$Q$10)</f>
        <v>0</v>
      </c>
      <c r="Q242" s="23">
        <f>IF(Feuil1!$H$242&gt;=ACCOMPAGNEMENT!$H$3,25,Feuil1!$K$10)</f>
        <v>0</v>
      </c>
      <c r="R242" s="23">
        <f>IF(Feuil1!$H$242&gt;=ACCOMPAGNEMENT!$I$3,25,Feuil1!$L$10)</f>
        <v>0</v>
      </c>
      <c r="S242" s="23">
        <f>IF(Feuil1!$H$242&gt;=ACCOMPAGNEMENT!$J$3,25,Feuil1!$M$10)</f>
        <v>0</v>
      </c>
      <c r="T242" s="23">
        <f>IF(Feuil1!$H$242&gt;=ACCOMPAGNEMENT!$K$3,25,Feuil1!$N$10)</f>
        <v>0</v>
      </c>
      <c r="U242" s="23">
        <f>IF(Feuil1!$H$242&gt;=ACCOMPAGNEMENT!$L$3,25,Feuil1!$O$10)</f>
        <v>0</v>
      </c>
      <c r="V242" s="23">
        <f>IF(Feuil1!$H$242&gt;=ACCOMPAGNEMENT!$M$3,25,Feuil1!$P$10)</f>
        <v>0</v>
      </c>
      <c r="W242" s="23">
        <f>IF(Feuil1!$H$242&gt;=ACCOMPAGNEMENT!$N$3,25,Feuil1!$Q$10)</f>
        <v>0</v>
      </c>
    </row>
    <row r="243" spans="1:23" x14ac:dyDescent="0.3">
      <c r="A243" s="23">
        <f>IF(Feuil1!$H$243&gt;=ACCOMPAGNEMENT!$H$3,23,Feuil1!$K$11)</f>
        <v>0</v>
      </c>
      <c r="B243" s="23">
        <f>IF(Feuil1!$H$243&gt;=ACCOMPAGNEMENT!$I$3,23,Feuil1!$L$11)</f>
        <v>0</v>
      </c>
      <c r="C243" s="23">
        <f>IF(Feuil1!$H$243&gt;=ACCOMPAGNEMENT!$J$3,23,Feuil1!$M$11)</f>
        <v>0</v>
      </c>
      <c r="D243" s="23">
        <f>IF(Feuil1!$H$243&gt;=ACCOMPAGNEMENT!$K$3,23,Feuil1!$N$11)</f>
        <v>0</v>
      </c>
      <c r="E243" s="23">
        <f>IF(Feuil1!$H$243&gt;=ACCOMPAGNEMENT!$L$3,23,Feuil1!$O$11)</f>
        <v>0</v>
      </c>
      <c r="F243" s="23">
        <f>IF(Feuil1!$H$243&gt;=ACCOMPAGNEMENT!$M$3,23,Feuil1!$P$11)</f>
        <v>0</v>
      </c>
      <c r="G243" s="23">
        <f>IF(Feuil1!$H$243&gt;=ACCOMPAGNEMENT!$N$3,23,Feuil1!$Q$11)</f>
        <v>0</v>
      </c>
      <c r="H243" s="56">
        <v>0</v>
      </c>
      <c r="I243" s="23">
        <f>IF(Feuil1!$H$243&gt;=ACCOMPAGNEMENT!$H$3,24,Feuil1!$K$11)</f>
        <v>0</v>
      </c>
      <c r="J243" s="23">
        <f>IF(Feuil1!$H$243&gt;=ACCOMPAGNEMENT!$I$3,24,Feuil1!$L$11)</f>
        <v>0</v>
      </c>
      <c r="K243" s="23">
        <f>IF(Feuil1!$H$243&gt;=ACCOMPAGNEMENT!$J$3,24,Feuil1!$M$11)</f>
        <v>0</v>
      </c>
      <c r="L243" s="23">
        <f>IF(Feuil1!$H$243&gt;=ACCOMPAGNEMENT!$K$3,24,Feuil1!$N$11)</f>
        <v>0</v>
      </c>
      <c r="M243" s="23">
        <f>IF(Feuil1!$H$243&gt;=ACCOMPAGNEMENT!$L$3,24,Feuil1!$O$11)</f>
        <v>0</v>
      </c>
      <c r="N243" s="23">
        <f>IF(Feuil1!$H$243&gt;=ACCOMPAGNEMENT!$M$3,24,Feuil1!$P$11)</f>
        <v>0</v>
      </c>
      <c r="O243" s="23">
        <f>IF(Feuil1!$H$243&gt;=ACCOMPAGNEMENT!$N$3,24,Feuil1!$Q$11)</f>
        <v>0</v>
      </c>
      <c r="Q243" s="23">
        <f>IF(Feuil1!$H$243&gt;=ACCOMPAGNEMENT!$H$3,25,Feuil1!$K$11)</f>
        <v>0</v>
      </c>
      <c r="R243" s="23">
        <f>IF(Feuil1!$H$243&gt;=ACCOMPAGNEMENT!$I$3,25,Feuil1!$L$11)</f>
        <v>0</v>
      </c>
      <c r="S243" s="23">
        <f>IF(Feuil1!$H$243&gt;=ACCOMPAGNEMENT!$J$3,25,Feuil1!$M$11)</f>
        <v>0</v>
      </c>
      <c r="T243" s="23">
        <f>IF(Feuil1!$H$243&gt;=ACCOMPAGNEMENT!$K$3,25,Feuil1!$N$11)</f>
        <v>0</v>
      </c>
      <c r="U243" s="23">
        <f>IF(Feuil1!$H$243&gt;=ACCOMPAGNEMENT!$L$3,25,Feuil1!$O$11)</f>
        <v>0</v>
      </c>
      <c r="V243" s="23">
        <f>IF(Feuil1!$H$243&gt;=ACCOMPAGNEMENT!$M$3,25,Feuil1!$P$11)</f>
        <v>0</v>
      </c>
      <c r="W243" s="23">
        <f>IF(Feuil1!$H$243&gt;=ACCOMPAGNEMENT!$N$3,25,Feuil1!$Q$11)</f>
        <v>0</v>
      </c>
    </row>
    <row r="244" spans="1:23" x14ac:dyDescent="0.3">
      <c r="A244" s="23">
        <f>IF(Feuil1!$H$244&gt;=ACCOMPAGNEMENT!$H$3,23,Feuil1!$K$12)</f>
        <v>0</v>
      </c>
      <c r="B244" s="23">
        <f>IF(Feuil1!$H$244&gt;=ACCOMPAGNEMENT!$I$3,23,Feuil1!$L$12)</f>
        <v>0</v>
      </c>
      <c r="C244" s="23">
        <f>IF(Feuil1!$H$244&gt;=ACCOMPAGNEMENT!$J$3,23,Feuil1!$M$12)</f>
        <v>0</v>
      </c>
      <c r="D244" s="23">
        <f>IF(Feuil1!$H$244&gt;=ACCOMPAGNEMENT!$K$3,23,Feuil1!$N$12)</f>
        <v>0</v>
      </c>
      <c r="E244" s="23">
        <f>IF(Feuil1!$H$244&gt;=ACCOMPAGNEMENT!$L$3,23,Feuil1!$O$12)</f>
        <v>0</v>
      </c>
      <c r="F244" s="23">
        <f>IF(Feuil1!$H$244&gt;=ACCOMPAGNEMENT!$M$3,23,Feuil1!$P$12)</f>
        <v>0</v>
      </c>
      <c r="G244" s="23">
        <f>IF(Feuil1!$H$244&gt;=ACCOMPAGNEMENT!$N$3,23,Feuil1!$Q$12)</f>
        <v>0</v>
      </c>
      <c r="H244" s="56">
        <v>0</v>
      </c>
      <c r="I244" s="23">
        <f>IF(Feuil1!$H$244&gt;=ACCOMPAGNEMENT!$H$3,24,Feuil1!$K$12)</f>
        <v>0</v>
      </c>
      <c r="J244" s="23">
        <f>IF(Feuil1!$H$244&gt;=ACCOMPAGNEMENT!$I$3,24,Feuil1!$L$12)</f>
        <v>0</v>
      </c>
      <c r="K244" s="23">
        <f>IF(Feuil1!$H$244&gt;=ACCOMPAGNEMENT!$J$3,24,Feuil1!$M$12)</f>
        <v>0</v>
      </c>
      <c r="L244" s="23">
        <f>IF(Feuil1!$H$244&gt;=ACCOMPAGNEMENT!$K$3,24,Feuil1!$N$12)</f>
        <v>0</v>
      </c>
      <c r="M244" s="23">
        <f>IF(Feuil1!$H$244&gt;=ACCOMPAGNEMENT!$L$3,24,Feuil1!$O$12)</f>
        <v>0</v>
      </c>
      <c r="N244" s="23">
        <f>IF(Feuil1!$H$244&gt;=ACCOMPAGNEMENT!$M$3,24,Feuil1!$P$12)</f>
        <v>0</v>
      </c>
      <c r="O244" s="23">
        <f>IF(Feuil1!$H$244&gt;=ACCOMPAGNEMENT!$N$3,24,Feuil1!$Q$12)</f>
        <v>0</v>
      </c>
      <c r="Q244" s="23">
        <f>IF(Feuil1!$H$244&gt;=ACCOMPAGNEMENT!$H$3,25,Feuil1!$K$12)</f>
        <v>0</v>
      </c>
      <c r="R244" s="23">
        <f>IF(Feuil1!$H$244&gt;=ACCOMPAGNEMENT!$I$3,25,Feuil1!$L$12)</f>
        <v>0</v>
      </c>
      <c r="S244" s="23">
        <f>IF(Feuil1!$H$244&gt;=ACCOMPAGNEMENT!$J$3,25,Feuil1!$M$12)</f>
        <v>0</v>
      </c>
      <c r="T244" s="23">
        <f>IF(Feuil1!$H$244&gt;=ACCOMPAGNEMENT!$K$3,25,Feuil1!$N$12)</f>
        <v>0</v>
      </c>
      <c r="U244" s="23">
        <f>IF(Feuil1!$H$244&gt;=ACCOMPAGNEMENT!$L$3,25,Feuil1!$O$12)</f>
        <v>0</v>
      </c>
      <c r="V244" s="23">
        <f>IF(Feuil1!$H$244&gt;=ACCOMPAGNEMENT!$M$3,25,Feuil1!$P$12)</f>
        <v>0</v>
      </c>
      <c r="W244" s="23">
        <f>IF(Feuil1!$H$244&gt;=ACCOMPAGNEMENT!$N$3,25,Feuil1!$Q$12)</f>
        <v>0</v>
      </c>
    </row>
    <row r="245" spans="1:23" x14ac:dyDescent="0.3">
      <c r="A245" s="23">
        <f>IF(Feuil1!$H$245&gt;=ACCOMPAGNEMENT!$H$3,23,Feuil1!$K$13)</f>
        <v>0</v>
      </c>
      <c r="B245" s="23">
        <f>IF(Feuil1!$H$245&gt;=ACCOMPAGNEMENT!$I$3,23,Feuil1!$L$13)</f>
        <v>0</v>
      </c>
      <c r="C245" s="23">
        <f>IF(Feuil1!$H$245&gt;=ACCOMPAGNEMENT!$J$3,23,Feuil1!$M$13)</f>
        <v>0</v>
      </c>
      <c r="D245" s="23">
        <f>IF(Feuil1!$H$245&gt;=ACCOMPAGNEMENT!$K$3,23,Feuil1!$N$13)</f>
        <v>0</v>
      </c>
      <c r="E245" s="23">
        <f>IF(Feuil1!$H$245&gt;=ACCOMPAGNEMENT!$L$3,23,Feuil1!$O$13)</f>
        <v>0</v>
      </c>
      <c r="F245" s="23">
        <f>IF(Feuil1!$H$245&gt;=ACCOMPAGNEMENT!$M$3,23,Feuil1!$P$13)</f>
        <v>0</v>
      </c>
      <c r="G245" s="23">
        <f>IF(Feuil1!$H$245&gt;=ACCOMPAGNEMENT!$N$3,23,Feuil1!$Q$13)</f>
        <v>0</v>
      </c>
      <c r="H245" s="56">
        <v>0</v>
      </c>
      <c r="I245" s="23">
        <f>IF(Feuil1!$H$245&gt;=ACCOMPAGNEMENT!$H$3,24,Feuil1!$K$13)</f>
        <v>0</v>
      </c>
      <c r="J245" s="23">
        <f>IF(Feuil1!$H$245&gt;=ACCOMPAGNEMENT!$I$3,24,Feuil1!$L$13)</f>
        <v>0</v>
      </c>
      <c r="K245" s="23">
        <f>IF(Feuil1!$H$245&gt;=ACCOMPAGNEMENT!$J$3,24,Feuil1!$M$13)</f>
        <v>0</v>
      </c>
      <c r="L245" s="23">
        <f>IF(Feuil1!$H$245&gt;=ACCOMPAGNEMENT!$K$3,24,Feuil1!$N$13)</f>
        <v>0</v>
      </c>
      <c r="M245" s="23">
        <f>IF(Feuil1!$H$245&gt;=ACCOMPAGNEMENT!$L$3,24,Feuil1!$O$13)</f>
        <v>0</v>
      </c>
      <c r="N245" s="23">
        <f>IF(Feuil1!$H$245&gt;=ACCOMPAGNEMENT!$M$3,24,Feuil1!$P$13)</f>
        <v>0</v>
      </c>
      <c r="O245" s="23">
        <f>IF(Feuil1!$H$245&gt;=ACCOMPAGNEMENT!$N$3,24,Feuil1!$Q$13)</f>
        <v>0</v>
      </c>
      <c r="Q245" s="23">
        <f>IF(Feuil1!$H$245&gt;=ACCOMPAGNEMENT!$H$3,25,Feuil1!$K$13)</f>
        <v>0</v>
      </c>
      <c r="R245" s="23">
        <f>IF(Feuil1!$H$245&gt;=ACCOMPAGNEMENT!$I$3,25,Feuil1!$L$13)</f>
        <v>0</v>
      </c>
      <c r="S245" s="23">
        <f>IF(Feuil1!$H$245&gt;=ACCOMPAGNEMENT!$J$3,25,Feuil1!$M$13)</f>
        <v>0</v>
      </c>
      <c r="T245" s="23">
        <f>IF(Feuil1!$H$245&gt;=ACCOMPAGNEMENT!$K$3,25,Feuil1!$N$13)</f>
        <v>0</v>
      </c>
      <c r="U245" s="23">
        <f>IF(Feuil1!$H$245&gt;=ACCOMPAGNEMENT!$L$3,25,Feuil1!$O$13)</f>
        <v>0</v>
      </c>
      <c r="V245" s="23">
        <f>IF(Feuil1!$H$245&gt;=ACCOMPAGNEMENT!$M$3,25,Feuil1!$P$13)</f>
        <v>0</v>
      </c>
      <c r="W245" s="23">
        <f>IF(Feuil1!$H$245&gt;=ACCOMPAGNEMENT!$N$3,25,Feuil1!$Q$13)</f>
        <v>0</v>
      </c>
    </row>
    <row r="246" spans="1:23" x14ac:dyDescent="0.3">
      <c r="A246" s="23">
        <f>IF(Feuil1!$H$246&gt;=ACCOMPAGNEMENT!$H$3,23,Feuil1!$K$14)</f>
        <v>0</v>
      </c>
      <c r="B246" s="23">
        <f>IF(Feuil1!$H$246&gt;=ACCOMPAGNEMENT!$I$3,23,Feuil1!$L$14)</f>
        <v>0</v>
      </c>
      <c r="C246" s="23">
        <f>IF(Feuil1!$H$246&gt;=ACCOMPAGNEMENT!$J$3,23,Feuil1!$M$14)</f>
        <v>0</v>
      </c>
      <c r="D246" s="23">
        <f>IF(Feuil1!$H$246&gt;=ACCOMPAGNEMENT!$K$3,23,Feuil1!$N$14)</f>
        <v>0</v>
      </c>
      <c r="E246" s="23">
        <f>IF(Feuil1!$H$246&gt;=ACCOMPAGNEMENT!$L$3,23,Feuil1!$O$14)</f>
        <v>0</v>
      </c>
      <c r="F246" s="23">
        <f>IF(Feuil1!$H$246&gt;=ACCOMPAGNEMENT!$M$3,23,Feuil1!$P$14)</f>
        <v>0</v>
      </c>
      <c r="G246" s="23">
        <f>IF(Feuil1!$H$246&gt;=ACCOMPAGNEMENT!$N$3,23,Feuil1!$Q$14)</f>
        <v>0</v>
      </c>
      <c r="H246" s="56">
        <v>0</v>
      </c>
      <c r="I246" s="23">
        <f>IF(Feuil1!$H$246&gt;=ACCOMPAGNEMENT!$H$3,24,Feuil1!$K$14)</f>
        <v>0</v>
      </c>
      <c r="J246" s="23">
        <f>IF(Feuil1!$H$246&gt;=ACCOMPAGNEMENT!$I$3,24,Feuil1!$L$14)</f>
        <v>0</v>
      </c>
      <c r="K246" s="23">
        <f>IF(Feuil1!$H$246&gt;=ACCOMPAGNEMENT!$J$3,24,Feuil1!$M$14)</f>
        <v>0</v>
      </c>
      <c r="L246" s="23">
        <f>IF(Feuil1!$H$246&gt;=ACCOMPAGNEMENT!$K$3,24,Feuil1!$N$14)</f>
        <v>0</v>
      </c>
      <c r="M246" s="23">
        <f>IF(Feuil1!$H$246&gt;=ACCOMPAGNEMENT!$L$3,24,Feuil1!$O$14)</f>
        <v>0</v>
      </c>
      <c r="N246" s="23">
        <f>IF(Feuil1!$H$246&gt;=ACCOMPAGNEMENT!$M$3,24,Feuil1!$P$14)</f>
        <v>0</v>
      </c>
      <c r="O246" s="23">
        <f>IF(Feuil1!$H$246&gt;=ACCOMPAGNEMENT!$N$3,24,Feuil1!$Q$14)</f>
        <v>0</v>
      </c>
      <c r="Q246" s="23">
        <f>IF(Feuil1!$H$246&gt;=ACCOMPAGNEMENT!$H$3,25,Feuil1!$K$14)</f>
        <v>0</v>
      </c>
      <c r="R246" s="23">
        <f>IF(Feuil1!$H$246&gt;=ACCOMPAGNEMENT!$I$3,25,Feuil1!$L$14)</f>
        <v>0</v>
      </c>
      <c r="S246" s="23">
        <f>IF(Feuil1!$H$246&gt;=ACCOMPAGNEMENT!$J$3,25,Feuil1!$M$14)</f>
        <v>0</v>
      </c>
      <c r="T246" s="23">
        <f>IF(Feuil1!$H$246&gt;=ACCOMPAGNEMENT!$K$3,25,Feuil1!$N$14)</f>
        <v>0</v>
      </c>
      <c r="U246" s="23">
        <f>IF(Feuil1!$H$246&gt;=ACCOMPAGNEMENT!$L$3,25,Feuil1!$O$14)</f>
        <v>0</v>
      </c>
      <c r="V246" s="23">
        <f>IF(Feuil1!$H$246&gt;=ACCOMPAGNEMENT!$M$3,25,Feuil1!$P$14)</f>
        <v>0</v>
      </c>
      <c r="W246" s="23">
        <f>IF(Feuil1!$H$246&gt;=ACCOMPAGNEMENT!$N$3,25,Feuil1!$Q$14)</f>
        <v>0</v>
      </c>
    </row>
    <row r="247" spans="1:23" x14ac:dyDescent="0.3">
      <c r="A247" s="23">
        <f>IF(Feuil1!$H$247&gt;=ACCOMPAGNEMENT!$H$3,23,Feuil1!$K$15)</f>
        <v>0</v>
      </c>
      <c r="B247" s="23">
        <f>IF(Feuil1!$H$247&gt;=ACCOMPAGNEMENT!$I$3,23,Feuil1!$L$15)</f>
        <v>0</v>
      </c>
      <c r="C247" s="23">
        <f>IF(Feuil1!$H$247&gt;=ACCOMPAGNEMENT!$J$3,23,Feuil1!$M$15)</f>
        <v>0</v>
      </c>
      <c r="D247" s="23">
        <f>IF(Feuil1!$H$247&gt;=ACCOMPAGNEMENT!$K$3,23,Feuil1!$N$15)</f>
        <v>0</v>
      </c>
      <c r="E247" s="23">
        <f>IF(Feuil1!$H$247&gt;=ACCOMPAGNEMENT!$L$3,23,Feuil1!$O$15)</f>
        <v>0</v>
      </c>
      <c r="F247" s="23">
        <f>IF(Feuil1!$H$247&gt;=ACCOMPAGNEMENT!$M$3,23,Feuil1!$P$15)</f>
        <v>0</v>
      </c>
      <c r="G247" s="23">
        <f>IF(Feuil1!$H$247&gt;=ACCOMPAGNEMENT!$N$3,23,Feuil1!$Q$15)</f>
        <v>0</v>
      </c>
      <c r="H247" s="56">
        <v>0</v>
      </c>
      <c r="I247" s="23">
        <f>IF(Feuil1!$H$247&gt;=ACCOMPAGNEMENT!$H$3,24,Feuil1!$K$15)</f>
        <v>0</v>
      </c>
      <c r="J247" s="23">
        <f>IF(Feuil1!$H$247&gt;=ACCOMPAGNEMENT!$I$3,24,Feuil1!$L$15)</f>
        <v>0</v>
      </c>
      <c r="K247" s="23">
        <f>IF(Feuil1!$H$247&gt;=ACCOMPAGNEMENT!$J$3,24,Feuil1!$M$15)</f>
        <v>0</v>
      </c>
      <c r="L247" s="23">
        <f>IF(Feuil1!$H$247&gt;=ACCOMPAGNEMENT!$K$3,24,Feuil1!$N$15)</f>
        <v>0</v>
      </c>
      <c r="M247" s="23">
        <f>IF(Feuil1!$H$247&gt;=ACCOMPAGNEMENT!$L$3,24,Feuil1!$O$15)</f>
        <v>0</v>
      </c>
      <c r="N247" s="23">
        <f>IF(Feuil1!$H$247&gt;=ACCOMPAGNEMENT!$M$3,24,Feuil1!$P$15)</f>
        <v>0</v>
      </c>
      <c r="O247" s="23">
        <f>IF(Feuil1!$H$247&gt;=ACCOMPAGNEMENT!$N$3,24,Feuil1!$Q$15)</f>
        <v>0</v>
      </c>
      <c r="Q247" s="23">
        <f>IF(Feuil1!$H$247&gt;=ACCOMPAGNEMENT!$H$3,25,Feuil1!$K$15)</f>
        <v>0</v>
      </c>
      <c r="R247" s="23">
        <f>IF(Feuil1!$H$247&gt;=ACCOMPAGNEMENT!$I$3,25,Feuil1!$L$15)</f>
        <v>0</v>
      </c>
      <c r="S247" s="23">
        <f>IF(Feuil1!$H$247&gt;=ACCOMPAGNEMENT!$J$3,25,Feuil1!$M$15)</f>
        <v>0</v>
      </c>
      <c r="T247" s="23">
        <f>IF(Feuil1!$H$247&gt;=ACCOMPAGNEMENT!$K$3,25,Feuil1!$N$15)</f>
        <v>0</v>
      </c>
      <c r="U247" s="23">
        <f>IF(Feuil1!$H$247&gt;=ACCOMPAGNEMENT!$L$3,25,Feuil1!$O$15)</f>
        <v>0</v>
      </c>
      <c r="V247" s="23">
        <f>IF(Feuil1!$H$247&gt;=ACCOMPAGNEMENT!$M$3,25,Feuil1!$P$15)</f>
        <v>0</v>
      </c>
      <c r="W247" s="23">
        <f>IF(Feuil1!$H$247&gt;=ACCOMPAGNEMENT!$N$3,25,Feuil1!$Q$15)</f>
        <v>0</v>
      </c>
    </row>
    <row r="248" spans="1:23" x14ac:dyDescent="0.3">
      <c r="A248" s="23">
        <f>IF(Feuil1!$H$248&gt;=ACCOMPAGNEMENT!$H$3,23,Feuil1!$K$16)</f>
        <v>0</v>
      </c>
      <c r="B248" s="23">
        <f>IF(Feuil1!$H$248&gt;=ACCOMPAGNEMENT!$I$3,23,Feuil1!$L$16)</f>
        <v>0</v>
      </c>
      <c r="C248" s="23">
        <f>IF(Feuil1!$H$248&gt;=ACCOMPAGNEMENT!$J$3,23,Feuil1!$M$16)</f>
        <v>0</v>
      </c>
      <c r="D248" s="23">
        <f>IF(Feuil1!$H$248&gt;=ACCOMPAGNEMENT!$K$3,23,Feuil1!$N$16)</f>
        <v>0</v>
      </c>
      <c r="E248" s="23">
        <f>IF(Feuil1!$H$248&gt;=ACCOMPAGNEMENT!$L$3,23,Feuil1!$O$16)</f>
        <v>0</v>
      </c>
      <c r="F248" s="23">
        <f>IF(Feuil1!$H$248&gt;=ACCOMPAGNEMENT!$M$3,23,Feuil1!$P$16)</f>
        <v>0</v>
      </c>
      <c r="G248" s="23">
        <f>IF(Feuil1!$H$248&gt;=ACCOMPAGNEMENT!$N$3,23,Feuil1!$Q$16)</f>
        <v>0</v>
      </c>
      <c r="H248" s="56">
        <v>0</v>
      </c>
      <c r="I248" s="23">
        <f>IF(Feuil1!$H$248&gt;=ACCOMPAGNEMENT!$H$3,24,Feuil1!$K$16)</f>
        <v>0</v>
      </c>
      <c r="J248" s="23">
        <f>IF(Feuil1!$H$248&gt;=ACCOMPAGNEMENT!$I$3,24,Feuil1!$L$16)</f>
        <v>0</v>
      </c>
      <c r="K248" s="23">
        <f>IF(Feuil1!$H$248&gt;=ACCOMPAGNEMENT!$J$3,24,Feuil1!$M$16)</f>
        <v>0</v>
      </c>
      <c r="L248" s="23">
        <f>IF(Feuil1!$H$248&gt;=ACCOMPAGNEMENT!$K$3,24,Feuil1!$N$16)</f>
        <v>0</v>
      </c>
      <c r="M248" s="23">
        <f>IF(Feuil1!$H$248&gt;=ACCOMPAGNEMENT!$L$3,24,Feuil1!$O$16)</f>
        <v>0</v>
      </c>
      <c r="N248" s="23">
        <f>IF(Feuil1!$H$248&gt;=ACCOMPAGNEMENT!$M$3,24,Feuil1!$P$16)</f>
        <v>0</v>
      </c>
      <c r="O248" s="23">
        <f>IF(Feuil1!$H$248&gt;=ACCOMPAGNEMENT!$N$3,24,Feuil1!$Q$16)</f>
        <v>0</v>
      </c>
      <c r="Q248" s="23">
        <f>IF(Feuil1!$H$248&gt;=ACCOMPAGNEMENT!$H$3,25,Feuil1!$K$16)</f>
        <v>0</v>
      </c>
      <c r="R248" s="23">
        <f>IF(Feuil1!$H$248&gt;=ACCOMPAGNEMENT!$I$3,25,Feuil1!$L$16)</f>
        <v>0</v>
      </c>
      <c r="S248" s="23">
        <f>IF(Feuil1!$H$248&gt;=ACCOMPAGNEMENT!$J$3,25,Feuil1!$M$16)</f>
        <v>0</v>
      </c>
      <c r="T248" s="23">
        <f>IF(Feuil1!$H$248&gt;=ACCOMPAGNEMENT!$K$3,25,Feuil1!$N$16)</f>
        <v>0</v>
      </c>
      <c r="U248" s="23">
        <f>IF(Feuil1!$H$248&gt;=ACCOMPAGNEMENT!$L$3,25,Feuil1!$O$16)</f>
        <v>0</v>
      </c>
      <c r="V248" s="23">
        <f>IF(Feuil1!$H$248&gt;=ACCOMPAGNEMENT!$M$3,25,Feuil1!$P$16)</f>
        <v>0</v>
      </c>
      <c r="W248" s="23">
        <f>IF(Feuil1!$H$248&gt;=ACCOMPAGNEMENT!$N$3,25,Feuil1!$Q$16)</f>
        <v>0</v>
      </c>
    </row>
    <row r="249" spans="1:23" x14ac:dyDescent="0.3">
      <c r="A249" s="23">
        <f>IF(Feuil1!$H$249&gt;=ACCOMPAGNEMENT!$H$3,23,Feuil1!$K$17)</f>
        <v>0</v>
      </c>
      <c r="B249" s="23">
        <f>IF(Feuil1!$H$249&gt;=ACCOMPAGNEMENT!$I$3,23,Feuil1!$L$17)</f>
        <v>0</v>
      </c>
      <c r="C249" s="23">
        <f>IF(Feuil1!$H$249&gt;=ACCOMPAGNEMENT!$J$3,23,Feuil1!$M$17)</f>
        <v>0</v>
      </c>
      <c r="D249" s="23">
        <f>IF(Feuil1!$H$249&gt;=ACCOMPAGNEMENT!$K$3,23,Feuil1!$N$17)</f>
        <v>0</v>
      </c>
      <c r="E249" s="23">
        <f>IF(Feuil1!$H$249&gt;=ACCOMPAGNEMENT!$L$3,23,Feuil1!$O$17)</f>
        <v>0</v>
      </c>
      <c r="F249" s="23">
        <f>IF(Feuil1!$H$249&gt;=ACCOMPAGNEMENT!$M$3,23,Feuil1!$P$17)</f>
        <v>0</v>
      </c>
      <c r="G249" s="23">
        <f>IF(Feuil1!$H$249&gt;=ACCOMPAGNEMENT!$N$3,23,Feuil1!$Q$17)</f>
        <v>0</v>
      </c>
      <c r="H249" s="56">
        <v>0</v>
      </c>
      <c r="I249" s="23">
        <f>IF(Feuil1!$H$249&gt;=ACCOMPAGNEMENT!$H$3,24,Feuil1!$K$17)</f>
        <v>0</v>
      </c>
      <c r="J249" s="23">
        <f>IF(Feuil1!$H$249&gt;=ACCOMPAGNEMENT!$I$3,24,Feuil1!$L$17)</f>
        <v>0</v>
      </c>
      <c r="K249" s="23">
        <f>IF(Feuil1!$H$249&gt;=ACCOMPAGNEMENT!$J$3,24,Feuil1!$M$17)</f>
        <v>0</v>
      </c>
      <c r="L249" s="23">
        <f>IF(Feuil1!$H$249&gt;=ACCOMPAGNEMENT!$K$3,24,Feuil1!$N$17)</f>
        <v>0</v>
      </c>
      <c r="M249" s="23">
        <f>IF(Feuil1!$H$249&gt;=ACCOMPAGNEMENT!$L$3,24,Feuil1!$O$17)</f>
        <v>0</v>
      </c>
      <c r="N249" s="23">
        <f>IF(Feuil1!$H$249&gt;=ACCOMPAGNEMENT!$M$3,24,Feuil1!$P$17)</f>
        <v>0</v>
      </c>
      <c r="O249" s="23">
        <f>IF(Feuil1!$H$249&gt;=ACCOMPAGNEMENT!$N$3,24,Feuil1!$Q$17)</f>
        <v>0</v>
      </c>
      <c r="Q249" s="23">
        <f>IF(Feuil1!$H$249&gt;=ACCOMPAGNEMENT!$H$3,25,Feuil1!$K$17)</f>
        <v>0</v>
      </c>
      <c r="R249" s="23">
        <f>IF(Feuil1!$H$249&gt;=ACCOMPAGNEMENT!$I$3,25,Feuil1!$L$17)</f>
        <v>0</v>
      </c>
      <c r="S249" s="23">
        <f>IF(Feuil1!$H$249&gt;=ACCOMPAGNEMENT!$J$3,25,Feuil1!$M$17)</f>
        <v>0</v>
      </c>
      <c r="T249" s="23">
        <f>IF(Feuil1!$H$249&gt;=ACCOMPAGNEMENT!$K$3,25,Feuil1!$N$17)</f>
        <v>0</v>
      </c>
      <c r="U249" s="23">
        <f>IF(Feuil1!$H$249&gt;=ACCOMPAGNEMENT!$L$3,25,Feuil1!$O$17)</f>
        <v>0</v>
      </c>
      <c r="V249" s="23">
        <f>IF(Feuil1!$H$249&gt;=ACCOMPAGNEMENT!$M$3,25,Feuil1!$P$17)</f>
        <v>0</v>
      </c>
      <c r="W249" s="23">
        <f>IF(Feuil1!$H$249&gt;=ACCOMPAGNEMENT!$N$3,25,Feuil1!$Q$17)</f>
        <v>0</v>
      </c>
    </row>
    <row r="250" spans="1:23" x14ac:dyDescent="0.3">
      <c r="A250" s="23">
        <f>IF(Feuil1!$H$250&gt;=ACCOMPAGNEMENT!$H$3,23,Feuil1!$K$18)</f>
        <v>0</v>
      </c>
      <c r="B250" s="23">
        <f>IF(Feuil1!$H$250&gt;=ACCOMPAGNEMENT!$I$3,23,Feuil1!$L$18)</f>
        <v>0</v>
      </c>
      <c r="C250" s="23">
        <f>IF(Feuil1!$H$250&gt;=ACCOMPAGNEMENT!$J$3,23,Feuil1!$M$18)</f>
        <v>0</v>
      </c>
      <c r="D250" s="23">
        <f>IF(Feuil1!$H$250&gt;=ACCOMPAGNEMENT!$K$3,23,Feuil1!$N$18)</f>
        <v>0</v>
      </c>
      <c r="E250" s="23">
        <f>IF(Feuil1!$H$250&gt;=ACCOMPAGNEMENT!$L$3,23,Feuil1!$O$18)</f>
        <v>0</v>
      </c>
      <c r="F250" s="23">
        <f>IF(Feuil1!$H$250&gt;=ACCOMPAGNEMENT!$M$3,23,Feuil1!$P$18)</f>
        <v>0</v>
      </c>
      <c r="G250" s="23">
        <f>IF(Feuil1!$H$250&gt;=ACCOMPAGNEMENT!$N$3,23,Feuil1!$Q$18)</f>
        <v>0</v>
      </c>
      <c r="H250" s="56">
        <v>0</v>
      </c>
      <c r="I250" s="23">
        <f>IF(Feuil1!$H$250&gt;=ACCOMPAGNEMENT!$H$3,24,Feuil1!$K$18)</f>
        <v>0</v>
      </c>
      <c r="J250" s="23">
        <f>IF(Feuil1!$H$250&gt;=ACCOMPAGNEMENT!$I$3,24,Feuil1!$L$18)</f>
        <v>0</v>
      </c>
      <c r="K250" s="23">
        <f>IF(Feuil1!$H$250&gt;=ACCOMPAGNEMENT!$J$3,24,Feuil1!$M$18)</f>
        <v>0</v>
      </c>
      <c r="L250" s="23">
        <f>IF(Feuil1!$H$250&gt;=ACCOMPAGNEMENT!$K$3,24,Feuil1!$N$18)</f>
        <v>0</v>
      </c>
      <c r="M250" s="23">
        <f>IF(Feuil1!$H$250&gt;=ACCOMPAGNEMENT!$L$3,24,Feuil1!$O$18)</f>
        <v>0</v>
      </c>
      <c r="N250" s="23">
        <f>IF(Feuil1!$H$250&gt;=ACCOMPAGNEMENT!$M$3,24,Feuil1!$P$18)</f>
        <v>0</v>
      </c>
      <c r="O250" s="23">
        <f>IF(Feuil1!$H$250&gt;=ACCOMPAGNEMENT!$N$3,24,Feuil1!$Q$18)</f>
        <v>0</v>
      </c>
      <c r="Q250" s="23">
        <f>IF(Feuil1!$H$250&gt;=ACCOMPAGNEMENT!$H$3,25,Feuil1!$K$18)</f>
        <v>0</v>
      </c>
      <c r="R250" s="23">
        <f>IF(Feuil1!$H$250&gt;=ACCOMPAGNEMENT!$I$3,25,Feuil1!$L$18)</f>
        <v>0</v>
      </c>
      <c r="S250" s="23">
        <f>IF(Feuil1!$H$250&gt;=ACCOMPAGNEMENT!$J$3,25,Feuil1!$M$18)</f>
        <v>0</v>
      </c>
      <c r="T250" s="23">
        <f>IF(Feuil1!$H$250&gt;=ACCOMPAGNEMENT!$K$3,25,Feuil1!$N$18)</f>
        <v>0</v>
      </c>
      <c r="U250" s="23">
        <f>IF(Feuil1!$H$250&gt;=ACCOMPAGNEMENT!$L$3,25,Feuil1!$O$18)</f>
        <v>0</v>
      </c>
      <c r="V250" s="23">
        <f>IF(Feuil1!$H$250&gt;=ACCOMPAGNEMENT!$M$3,25,Feuil1!$P$18)</f>
        <v>0</v>
      </c>
      <c r="W250" s="23">
        <f>IF(Feuil1!$H$250&gt;=ACCOMPAGNEMENT!$N$3,25,Feuil1!$Q$18)</f>
        <v>0</v>
      </c>
    </row>
    <row r="251" spans="1:23" x14ac:dyDescent="0.3">
      <c r="A251" s="23">
        <f>IF(Feuil1!$H$251&gt;=ACCOMPAGNEMENT!$H$3,23,Feuil1!$K$19)</f>
        <v>0</v>
      </c>
      <c r="B251" s="23">
        <f>IF(Feuil1!$H$251&gt;=ACCOMPAGNEMENT!$I$3,23,Feuil1!$L$19)</f>
        <v>0</v>
      </c>
      <c r="C251" s="23">
        <f>IF(Feuil1!$H$251&gt;=ACCOMPAGNEMENT!$J$3,23,Feuil1!$M$19)</f>
        <v>0</v>
      </c>
      <c r="D251" s="23">
        <f>IF(Feuil1!$H$251&gt;=ACCOMPAGNEMENT!$K$3,23,Feuil1!$N$19)</f>
        <v>0</v>
      </c>
      <c r="E251" s="23">
        <f>IF(Feuil1!$H$251&gt;=ACCOMPAGNEMENT!$L$3,23,Feuil1!$O$19)</f>
        <v>0</v>
      </c>
      <c r="F251" s="23">
        <f>IF(Feuil1!$H$251&gt;=ACCOMPAGNEMENT!$M$3,23,Feuil1!$P$19)</f>
        <v>0</v>
      </c>
      <c r="G251" s="23">
        <f>IF(Feuil1!$H$251&gt;=ACCOMPAGNEMENT!$N$3,23,Feuil1!$Q$19)</f>
        <v>0</v>
      </c>
      <c r="H251" s="56">
        <v>0</v>
      </c>
      <c r="I251" s="23">
        <f>IF(Feuil1!$H$251&gt;=ACCOMPAGNEMENT!$H$3,24,Feuil1!$K$19)</f>
        <v>0</v>
      </c>
      <c r="J251" s="23">
        <f>IF(Feuil1!$H$251&gt;=ACCOMPAGNEMENT!$I$3,24,Feuil1!$L$19)</f>
        <v>0</v>
      </c>
      <c r="K251" s="23">
        <f>IF(Feuil1!$H$251&gt;=ACCOMPAGNEMENT!$J$3,24,Feuil1!$M$19)</f>
        <v>0</v>
      </c>
      <c r="L251" s="23">
        <f>IF(Feuil1!$H$251&gt;=ACCOMPAGNEMENT!$K$3,24,Feuil1!$N$19)</f>
        <v>0</v>
      </c>
      <c r="M251" s="23">
        <f>IF(Feuil1!$H$251&gt;=ACCOMPAGNEMENT!$L$3,24,Feuil1!$O$19)</f>
        <v>0</v>
      </c>
      <c r="N251" s="23">
        <f>IF(Feuil1!$H$251&gt;=ACCOMPAGNEMENT!$M$3,24,Feuil1!$P$19)</f>
        <v>0</v>
      </c>
      <c r="O251" s="23">
        <f>IF(Feuil1!$H$251&gt;=ACCOMPAGNEMENT!$N$3,24,Feuil1!$Q$19)</f>
        <v>0</v>
      </c>
      <c r="Q251" s="23">
        <f>IF(Feuil1!$H$251&gt;=ACCOMPAGNEMENT!$H$3,25,Feuil1!$K$19)</f>
        <v>0</v>
      </c>
      <c r="R251" s="23">
        <f>IF(Feuil1!$H$251&gt;=ACCOMPAGNEMENT!$I$3,25,Feuil1!$L$19)</f>
        <v>0</v>
      </c>
      <c r="S251" s="23">
        <f>IF(Feuil1!$H$251&gt;=ACCOMPAGNEMENT!$J$3,25,Feuil1!$M$19)</f>
        <v>0</v>
      </c>
      <c r="T251" s="23">
        <f>IF(Feuil1!$H$251&gt;=ACCOMPAGNEMENT!$K$3,25,Feuil1!$N$19)</f>
        <v>0</v>
      </c>
      <c r="U251" s="23">
        <f>IF(Feuil1!$H$251&gt;=ACCOMPAGNEMENT!$L$3,25,Feuil1!$O$19)</f>
        <v>0</v>
      </c>
      <c r="V251" s="23">
        <f>IF(Feuil1!$H$251&gt;=ACCOMPAGNEMENT!$M$3,25,Feuil1!$P$19)</f>
        <v>0</v>
      </c>
      <c r="W251" s="23">
        <f>IF(Feuil1!$H$251&gt;=ACCOMPAGNEMENT!$N$3,25,Feuil1!$Q$19)</f>
        <v>0</v>
      </c>
    </row>
    <row r="252" spans="1:23" x14ac:dyDescent="0.3">
      <c r="A252" s="23">
        <f>IF(Feuil1!$H$252&gt;=ACCOMPAGNEMENT!$H$3,23,Feuil1!$K$20)</f>
        <v>0</v>
      </c>
      <c r="B252" s="23">
        <f>IF(Feuil1!$H$252&gt;=ACCOMPAGNEMENT!$I$3,23,Feuil1!$L$20)</f>
        <v>0</v>
      </c>
      <c r="C252" s="23">
        <f>IF(Feuil1!$H$252&gt;=ACCOMPAGNEMENT!$J$3,23,Feuil1!$M$20)</f>
        <v>0</v>
      </c>
      <c r="D252" s="23">
        <f>IF(Feuil1!$H$252&gt;=ACCOMPAGNEMENT!$K$3,23,Feuil1!$N$20)</f>
        <v>0</v>
      </c>
      <c r="E252" s="23">
        <f>IF(Feuil1!$H$252&gt;=ACCOMPAGNEMENT!$L$3,23,Feuil1!$O$20)</f>
        <v>0</v>
      </c>
      <c r="F252" s="23">
        <f>IF(Feuil1!$H$252&gt;=ACCOMPAGNEMENT!$M$3,23,Feuil1!$P$20)</f>
        <v>0</v>
      </c>
      <c r="G252" s="23">
        <f>IF(Feuil1!$H$252&gt;=ACCOMPAGNEMENT!$N$3,23,Feuil1!$Q$20)</f>
        <v>0</v>
      </c>
      <c r="H252" s="56">
        <v>0</v>
      </c>
      <c r="I252" s="23">
        <f>IF(Feuil1!$H$252&gt;=ACCOMPAGNEMENT!$H$3,24,Feuil1!$K$20)</f>
        <v>0</v>
      </c>
      <c r="J252" s="23">
        <f>IF(Feuil1!$H$252&gt;=ACCOMPAGNEMENT!$I$3,24,Feuil1!$L$20)</f>
        <v>0</v>
      </c>
      <c r="K252" s="23">
        <f>IF(Feuil1!$H$252&gt;=ACCOMPAGNEMENT!$J$3,24,Feuil1!$M$20)</f>
        <v>0</v>
      </c>
      <c r="L252" s="23">
        <f>IF(Feuil1!$H$252&gt;=ACCOMPAGNEMENT!$K$3,24,Feuil1!$N$20)</f>
        <v>0</v>
      </c>
      <c r="M252" s="23">
        <f>IF(Feuil1!$H$252&gt;=ACCOMPAGNEMENT!$L$3,24,Feuil1!$O$20)</f>
        <v>0</v>
      </c>
      <c r="N252" s="23">
        <f>IF(Feuil1!$H$252&gt;=ACCOMPAGNEMENT!$M$3,24,Feuil1!$P$20)</f>
        <v>0</v>
      </c>
      <c r="O252" s="23">
        <f>IF(Feuil1!$H$252&gt;=ACCOMPAGNEMENT!$N$3,24,Feuil1!$Q$20)</f>
        <v>0</v>
      </c>
      <c r="Q252" s="23">
        <f>IF(Feuil1!$H$252&gt;=ACCOMPAGNEMENT!$H$3,25,Feuil1!$K$20)</f>
        <v>0</v>
      </c>
      <c r="R252" s="23">
        <f>IF(Feuil1!$H$252&gt;=ACCOMPAGNEMENT!$I$3,25,Feuil1!$L$20)</f>
        <v>0</v>
      </c>
      <c r="S252" s="23">
        <f>IF(Feuil1!$H$252&gt;=ACCOMPAGNEMENT!$J$3,25,Feuil1!$M$20)</f>
        <v>0</v>
      </c>
      <c r="T252" s="23">
        <f>IF(Feuil1!$H$252&gt;=ACCOMPAGNEMENT!$K$3,25,Feuil1!$N$20)</f>
        <v>0</v>
      </c>
      <c r="U252" s="23">
        <f>IF(Feuil1!$H$252&gt;=ACCOMPAGNEMENT!$L$3,25,Feuil1!$O$20)</f>
        <v>0</v>
      </c>
      <c r="V252" s="23">
        <f>IF(Feuil1!$H$252&gt;=ACCOMPAGNEMENT!$M$3,25,Feuil1!$P$20)</f>
        <v>0</v>
      </c>
      <c r="W252" s="23">
        <f>IF(Feuil1!$H$252&gt;=ACCOMPAGNEMENT!$N$3,25,Feuil1!$Q$20)</f>
        <v>0</v>
      </c>
    </row>
    <row r="253" spans="1:23" x14ac:dyDescent="0.3">
      <c r="A253" s="23">
        <f>IF(Feuil1!$H$253&gt;=ACCOMPAGNEMENT!$H$3,23,Feuil1!$K$21)</f>
        <v>0</v>
      </c>
      <c r="B253" s="23">
        <f>IF(Feuil1!$H$253&gt;=ACCOMPAGNEMENT!$I$3,23,Feuil1!$L$21)</f>
        <v>0</v>
      </c>
      <c r="C253" s="23">
        <f>IF(Feuil1!$H$253&gt;=ACCOMPAGNEMENT!$J$3,23,Feuil1!$M$21)</f>
        <v>0</v>
      </c>
      <c r="D253" s="23">
        <f>IF(Feuil1!$H$253&gt;=ACCOMPAGNEMENT!$K$3,23,Feuil1!$N$21)</f>
        <v>0</v>
      </c>
      <c r="E253" s="23">
        <f>IF(Feuil1!$H$253&gt;=ACCOMPAGNEMENT!$L$3,23,Feuil1!$O$21)</f>
        <v>0</v>
      </c>
      <c r="F253" s="23">
        <f>IF(Feuil1!$H$253&gt;=ACCOMPAGNEMENT!$M$3,23,Feuil1!$P$21)</f>
        <v>0</v>
      </c>
      <c r="G253" s="23">
        <f>IF(Feuil1!$H$253&gt;=ACCOMPAGNEMENT!$N$3,23,Feuil1!$Q$21)</f>
        <v>0</v>
      </c>
      <c r="H253" s="56">
        <v>0</v>
      </c>
      <c r="I253" s="23">
        <f>IF(Feuil1!$H$253&gt;=ACCOMPAGNEMENT!$H$3,24,Feuil1!$K$21)</f>
        <v>0</v>
      </c>
      <c r="J253" s="23">
        <f>IF(Feuil1!$H$253&gt;=ACCOMPAGNEMENT!$I$3,24,Feuil1!$L$21)</f>
        <v>0</v>
      </c>
      <c r="K253" s="23">
        <f>IF(Feuil1!$H$253&gt;=ACCOMPAGNEMENT!$J$3,24,Feuil1!$M$21)</f>
        <v>0</v>
      </c>
      <c r="L253" s="23">
        <f>IF(Feuil1!$H$253&gt;=ACCOMPAGNEMENT!$K$3,24,Feuil1!$N$21)</f>
        <v>0</v>
      </c>
      <c r="M253" s="23">
        <f>IF(Feuil1!$H$253&gt;=ACCOMPAGNEMENT!$L$3,24,Feuil1!$O$21)</f>
        <v>0</v>
      </c>
      <c r="N253" s="23">
        <f>IF(Feuil1!$H$253&gt;=ACCOMPAGNEMENT!$M$3,24,Feuil1!$P$21)</f>
        <v>0</v>
      </c>
      <c r="O253" s="23">
        <f>IF(Feuil1!$H$253&gt;=ACCOMPAGNEMENT!$N$3,24,Feuil1!$Q$21)</f>
        <v>0</v>
      </c>
      <c r="Q253" s="23">
        <f>IF(Feuil1!$H$253&gt;=ACCOMPAGNEMENT!$H$3,25,Feuil1!$K$21)</f>
        <v>0</v>
      </c>
      <c r="R253" s="23">
        <f>IF(Feuil1!$H$253&gt;=ACCOMPAGNEMENT!$I$3,25,Feuil1!$L$21)</f>
        <v>0</v>
      </c>
      <c r="S253" s="23">
        <f>IF(Feuil1!$H$253&gt;=ACCOMPAGNEMENT!$J$3,25,Feuil1!$M$21)</f>
        <v>0</v>
      </c>
      <c r="T253" s="23">
        <f>IF(Feuil1!$H$253&gt;=ACCOMPAGNEMENT!$K$3,25,Feuil1!$N$21)</f>
        <v>0</v>
      </c>
      <c r="U253" s="23">
        <f>IF(Feuil1!$H$253&gt;=ACCOMPAGNEMENT!$L$3,25,Feuil1!$O$21)</f>
        <v>0</v>
      </c>
      <c r="V253" s="23">
        <f>IF(Feuil1!$H$253&gt;=ACCOMPAGNEMENT!$M$3,25,Feuil1!$P$21)</f>
        <v>0</v>
      </c>
      <c r="W253" s="23">
        <f>IF(Feuil1!$H$253&gt;=ACCOMPAGNEMENT!$N$3,25,Feuil1!$Q$21)</f>
        <v>0</v>
      </c>
    </row>
    <row r="254" spans="1:23" x14ac:dyDescent="0.3">
      <c r="A254" s="23">
        <f>IF(Feuil1!$H$254&gt;=ACCOMPAGNEMENT!$H$3,23,Feuil1!$K$22)</f>
        <v>0</v>
      </c>
      <c r="B254" s="23">
        <f>IF(Feuil1!$H$254&gt;=ACCOMPAGNEMENT!$I$3,23,Feuil1!$L$22)</f>
        <v>0</v>
      </c>
      <c r="C254" s="23">
        <f>IF(Feuil1!$H$254&gt;=ACCOMPAGNEMENT!$J$3,23,Feuil1!$M$22)</f>
        <v>0</v>
      </c>
      <c r="D254" s="23">
        <f>IF(Feuil1!$H$254&gt;=ACCOMPAGNEMENT!$K$3,23,Feuil1!$N$22)</f>
        <v>0</v>
      </c>
      <c r="E254" s="23">
        <f>IF(Feuil1!$H$254&gt;=ACCOMPAGNEMENT!$L$3,23,Feuil1!$O$22)</f>
        <v>0</v>
      </c>
      <c r="F254" s="23">
        <f>IF(Feuil1!$H$254&gt;=ACCOMPAGNEMENT!$M$3,23,Feuil1!$P$22)</f>
        <v>0</v>
      </c>
      <c r="G254" s="23">
        <f>IF(Feuil1!$H$254&gt;=ACCOMPAGNEMENT!$N$3,23,Feuil1!$Q$22)</f>
        <v>0</v>
      </c>
      <c r="H254" s="56">
        <v>0</v>
      </c>
      <c r="I254" s="23">
        <f>IF(Feuil1!$H$254&gt;=ACCOMPAGNEMENT!$H$3,24,Feuil1!$K$22)</f>
        <v>0</v>
      </c>
      <c r="J254" s="23">
        <f>IF(Feuil1!$H$254&gt;=ACCOMPAGNEMENT!$I$3,24,Feuil1!$L$22)</f>
        <v>0</v>
      </c>
      <c r="K254" s="23">
        <f>IF(Feuil1!$H$254&gt;=ACCOMPAGNEMENT!$J$3,24,Feuil1!$M$22)</f>
        <v>0</v>
      </c>
      <c r="L254" s="23">
        <f>IF(Feuil1!$H$254&gt;=ACCOMPAGNEMENT!$K$3,24,Feuil1!$N$22)</f>
        <v>0</v>
      </c>
      <c r="M254" s="23">
        <f>IF(Feuil1!$H$254&gt;=ACCOMPAGNEMENT!$L$3,24,Feuil1!$O$22)</f>
        <v>0</v>
      </c>
      <c r="N254" s="23">
        <f>IF(Feuil1!$H$254&gt;=ACCOMPAGNEMENT!$M$3,24,Feuil1!$P$22)</f>
        <v>0</v>
      </c>
      <c r="O254" s="23">
        <f>IF(Feuil1!$H$254&gt;=ACCOMPAGNEMENT!$N$3,24,Feuil1!$Q$22)</f>
        <v>0</v>
      </c>
      <c r="Q254" s="23">
        <f>IF(Feuil1!$H$254&gt;=ACCOMPAGNEMENT!$H$3,25,Feuil1!$K$22)</f>
        <v>0</v>
      </c>
      <c r="R254" s="23">
        <f>IF(Feuil1!$H$254&gt;=ACCOMPAGNEMENT!$I$3,25,Feuil1!$L$22)</f>
        <v>0</v>
      </c>
      <c r="S254" s="23">
        <f>IF(Feuil1!$H$254&gt;=ACCOMPAGNEMENT!$J$3,25,Feuil1!$M$22)</f>
        <v>0</v>
      </c>
      <c r="T254" s="23">
        <f>IF(Feuil1!$H$254&gt;=ACCOMPAGNEMENT!$K$3,25,Feuil1!$N$22)</f>
        <v>0</v>
      </c>
      <c r="U254" s="23">
        <f>IF(Feuil1!$H$254&gt;=ACCOMPAGNEMENT!$L$3,25,Feuil1!$O$22)</f>
        <v>0</v>
      </c>
      <c r="V254" s="23">
        <f>IF(Feuil1!$H$254&gt;=ACCOMPAGNEMENT!$M$3,25,Feuil1!$P$22)</f>
        <v>0</v>
      </c>
      <c r="W254" s="23">
        <f>IF(Feuil1!$H$254&gt;=ACCOMPAGNEMENT!$N$3,25,Feuil1!$Q$22)</f>
        <v>0</v>
      </c>
    </row>
    <row r="255" spans="1:23" x14ac:dyDescent="0.3">
      <c r="A255" s="23">
        <f>IF(Feuil1!$H$255&gt;=ACCOMPAGNEMENT!$H$3,23,Feuil1!$K$23)</f>
        <v>0</v>
      </c>
      <c r="B255" s="23">
        <f>IF(Feuil1!$H$255&gt;=ACCOMPAGNEMENT!$I$3,23,Feuil1!$L$23)</f>
        <v>0</v>
      </c>
      <c r="C255" s="23">
        <f>IF(Feuil1!$H$255&gt;=ACCOMPAGNEMENT!$J$3,23,Feuil1!$M$23)</f>
        <v>0</v>
      </c>
      <c r="D255" s="23">
        <f>IF(Feuil1!$H$255&gt;=ACCOMPAGNEMENT!$K$3,23,Feuil1!$N$23)</f>
        <v>0</v>
      </c>
      <c r="E255" s="23">
        <f>IF(Feuil1!$H$255&gt;=ACCOMPAGNEMENT!$L$3,23,Feuil1!$O$23)</f>
        <v>0</v>
      </c>
      <c r="F255" s="23">
        <f>IF(Feuil1!$H$255&gt;=ACCOMPAGNEMENT!$M$3,23,Feuil1!$P$23)</f>
        <v>0</v>
      </c>
      <c r="G255" s="23">
        <f>IF(Feuil1!$H$255&gt;=ACCOMPAGNEMENT!$N$3,23,Feuil1!$Q$23)</f>
        <v>0</v>
      </c>
      <c r="H255" s="56">
        <v>0</v>
      </c>
      <c r="I255" s="23">
        <f>IF(Feuil1!$H$255&gt;=ACCOMPAGNEMENT!$H$3,24,Feuil1!$K$23)</f>
        <v>0</v>
      </c>
      <c r="J255" s="23">
        <f>IF(Feuil1!$H$255&gt;=ACCOMPAGNEMENT!$I$3,24,Feuil1!$L$23)</f>
        <v>0</v>
      </c>
      <c r="K255" s="23">
        <f>IF(Feuil1!$H$255&gt;=ACCOMPAGNEMENT!$J$3,24,Feuil1!$M$23)</f>
        <v>0</v>
      </c>
      <c r="L255" s="23">
        <f>IF(Feuil1!$H$255&gt;=ACCOMPAGNEMENT!$K$3,24,Feuil1!$N$23)</f>
        <v>0</v>
      </c>
      <c r="M255" s="23">
        <f>IF(Feuil1!$H$255&gt;=ACCOMPAGNEMENT!$L$3,24,Feuil1!$O$23)</f>
        <v>0</v>
      </c>
      <c r="N255" s="23">
        <f>IF(Feuil1!$H$255&gt;=ACCOMPAGNEMENT!$M$3,24,Feuil1!$P$23)</f>
        <v>0</v>
      </c>
      <c r="O255" s="23">
        <f>IF(Feuil1!$H$255&gt;=ACCOMPAGNEMENT!$N$3,24,Feuil1!$Q$23)</f>
        <v>0</v>
      </c>
      <c r="Q255" s="23">
        <f>IF(Feuil1!$H$255&gt;=ACCOMPAGNEMENT!$H$3,25,Feuil1!$K$23)</f>
        <v>0</v>
      </c>
      <c r="R255" s="23">
        <f>IF(Feuil1!$H$255&gt;=ACCOMPAGNEMENT!$I$3,25,Feuil1!$L$23)</f>
        <v>0</v>
      </c>
      <c r="S255" s="23">
        <f>IF(Feuil1!$H$255&gt;=ACCOMPAGNEMENT!$J$3,25,Feuil1!$M$23)</f>
        <v>0</v>
      </c>
      <c r="T255" s="23">
        <f>IF(Feuil1!$H$255&gt;=ACCOMPAGNEMENT!$K$3,25,Feuil1!$N$23)</f>
        <v>0</v>
      </c>
      <c r="U255" s="23">
        <f>IF(Feuil1!$H$255&gt;=ACCOMPAGNEMENT!$L$3,25,Feuil1!$O$23)</f>
        <v>0</v>
      </c>
      <c r="V255" s="23">
        <f>IF(Feuil1!$H$255&gt;=ACCOMPAGNEMENT!$M$3,25,Feuil1!$P$23)</f>
        <v>0</v>
      </c>
      <c r="W255" s="23">
        <f>IF(Feuil1!$H$255&gt;=ACCOMPAGNEMENT!$N$3,25,Feuil1!$Q$23)</f>
        <v>0</v>
      </c>
    </row>
    <row r="256" spans="1:23" x14ac:dyDescent="0.3">
      <c r="A256" s="23">
        <f>IF(Feuil1!$H$256&gt;=ACCOMPAGNEMENT!$H$3,23,Feuil1!$K$24)</f>
        <v>0</v>
      </c>
      <c r="B256" s="23">
        <f>IF(Feuil1!$H$256&gt;=ACCOMPAGNEMENT!$I$3,23,Feuil1!$L$24)</f>
        <v>0</v>
      </c>
      <c r="C256" s="23">
        <f>IF(Feuil1!$H$256&gt;=ACCOMPAGNEMENT!$J$3,23,Feuil1!$M$24)</f>
        <v>0</v>
      </c>
      <c r="D256" s="23">
        <f>IF(Feuil1!$H$256&gt;=ACCOMPAGNEMENT!$K$3,23,Feuil1!$N$24)</f>
        <v>0</v>
      </c>
      <c r="E256" s="23">
        <f>IF(Feuil1!$H$256&gt;=ACCOMPAGNEMENT!$L$3,23,Feuil1!$O$24)</f>
        <v>0</v>
      </c>
      <c r="F256" s="23">
        <f>IF(Feuil1!$H$256&gt;=ACCOMPAGNEMENT!$M$3,23,Feuil1!$P$24)</f>
        <v>0</v>
      </c>
      <c r="G256" s="23">
        <f>IF(Feuil1!$H$256&gt;=ACCOMPAGNEMENT!$N$3,23,Feuil1!$Q$24)</f>
        <v>0</v>
      </c>
      <c r="H256" s="56">
        <v>0</v>
      </c>
      <c r="I256" s="23">
        <f>IF(Feuil1!$H$256&gt;=ACCOMPAGNEMENT!$H$3,24,Feuil1!$K$24)</f>
        <v>0</v>
      </c>
      <c r="J256" s="23">
        <f>IF(Feuil1!$H$256&gt;=ACCOMPAGNEMENT!$I$3,24,Feuil1!$L$24)</f>
        <v>0</v>
      </c>
      <c r="K256" s="23">
        <f>IF(Feuil1!$H$256&gt;=ACCOMPAGNEMENT!$J$3,24,Feuil1!$M$24)</f>
        <v>0</v>
      </c>
      <c r="L256" s="23">
        <f>IF(Feuil1!$H$256&gt;=ACCOMPAGNEMENT!$K$3,24,Feuil1!$N$24)</f>
        <v>0</v>
      </c>
      <c r="M256" s="23">
        <f>IF(Feuil1!$H$256&gt;=ACCOMPAGNEMENT!$L$3,24,Feuil1!$O$24)</f>
        <v>0</v>
      </c>
      <c r="N256" s="23">
        <f>IF(Feuil1!$H$256&gt;=ACCOMPAGNEMENT!$M$3,24,Feuil1!$P$24)</f>
        <v>0</v>
      </c>
      <c r="O256" s="23">
        <f>IF(Feuil1!$H$256&gt;=ACCOMPAGNEMENT!$N$3,24,Feuil1!$Q$24)</f>
        <v>0</v>
      </c>
      <c r="Q256" s="23">
        <f>IF(Feuil1!$H$256&gt;=ACCOMPAGNEMENT!$H$3,25,Feuil1!$K$24)</f>
        <v>0</v>
      </c>
      <c r="R256" s="23">
        <f>IF(Feuil1!$H$256&gt;=ACCOMPAGNEMENT!$I$3,25,Feuil1!$L$24)</f>
        <v>0</v>
      </c>
      <c r="S256" s="23">
        <f>IF(Feuil1!$H$256&gt;=ACCOMPAGNEMENT!$J$3,25,Feuil1!$M$24)</f>
        <v>0</v>
      </c>
      <c r="T256" s="23">
        <f>IF(Feuil1!$H$256&gt;=ACCOMPAGNEMENT!$K$3,25,Feuil1!$N$24)</f>
        <v>0</v>
      </c>
      <c r="U256" s="23">
        <f>IF(Feuil1!$H$256&gt;=ACCOMPAGNEMENT!$L$3,25,Feuil1!$O$24)</f>
        <v>0</v>
      </c>
      <c r="V256" s="23">
        <f>IF(Feuil1!$H$256&gt;=ACCOMPAGNEMENT!$M$3,25,Feuil1!$P$24)</f>
        <v>0</v>
      </c>
      <c r="W256" s="23">
        <f>IF(Feuil1!$H$256&gt;=ACCOMPAGNEMENT!$N$3,25,Feuil1!$Q$24)</f>
        <v>0</v>
      </c>
    </row>
    <row r="257" spans="1:23" x14ac:dyDescent="0.3">
      <c r="A257" s="23">
        <f>IF(Feuil1!$H$257&gt;=ACCOMPAGNEMENT!$H$3,23,Feuil1!$K$25)</f>
        <v>0</v>
      </c>
      <c r="B257" s="23">
        <f>IF(Feuil1!$H$257&gt;=ACCOMPAGNEMENT!$I$3,23,Feuil1!$L$25)</f>
        <v>0</v>
      </c>
      <c r="C257" s="23">
        <f>IF(Feuil1!$H$257&gt;=ACCOMPAGNEMENT!$J$3,23,Feuil1!$M$25)</f>
        <v>0</v>
      </c>
      <c r="D257" s="23">
        <f>IF(Feuil1!$H$257&gt;=ACCOMPAGNEMENT!$K$3,23,Feuil1!$N$25)</f>
        <v>0</v>
      </c>
      <c r="E257" s="23">
        <f>IF(Feuil1!$H$257&gt;=ACCOMPAGNEMENT!$L$3,23,Feuil1!$O$25)</f>
        <v>0</v>
      </c>
      <c r="F257" s="23">
        <f>IF(Feuil1!$H$257&gt;=ACCOMPAGNEMENT!$M$3,23,Feuil1!$P$25)</f>
        <v>0</v>
      </c>
      <c r="G257" s="23">
        <f>IF(Feuil1!$H$257&gt;=ACCOMPAGNEMENT!$N$3,23,Feuil1!$Q$25)</f>
        <v>0</v>
      </c>
      <c r="H257" s="56">
        <v>0</v>
      </c>
      <c r="I257" s="23">
        <f>IF(Feuil1!$H$257&gt;=ACCOMPAGNEMENT!$H$3,24,Feuil1!$K$25)</f>
        <v>0</v>
      </c>
      <c r="J257" s="23">
        <f>IF(Feuil1!$H$257&gt;=ACCOMPAGNEMENT!$I$3,24,Feuil1!$L$25)</f>
        <v>0</v>
      </c>
      <c r="K257" s="23">
        <f>IF(Feuil1!$H$257&gt;=ACCOMPAGNEMENT!$J$3,24,Feuil1!$M$25)</f>
        <v>0</v>
      </c>
      <c r="L257" s="23">
        <f>IF(Feuil1!$H$257&gt;=ACCOMPAGNEMENT!$K$3,24,Feuil1!$N$25)</f>
        <v>0</v>
      </c>
      <c r="M257" s="23">
        <f>IF(Feuil1!$H$257&gt;=ACCOMPAGNEMENT!$L$3,24,Feuil1!$O$25)</f>
        <v>0</v>
      </c>
      <c r="N257" s="23">
        <f>IF(Feuil1!$H$257&gt;=ACCOMPAGNEMENT!$M$3,24,Feuil1!$P$25)</f>
        <v>0</v>
      </c>
      <c r="O257" s="23">
        <f>IF(Feuil1!$H$257&gt;=ACCOMPAGNEMENT!$N$3,24,Feuil1!$Q$25)</f>
        <v>0</v>
      </c>
      <c r="Q257" s="23">
        <f>IF(Feuil1!$H$257&gt;=ACCOMPAGNEMENT!$H$3,25,Feuil1!$K$25)</f>
        <v>0</v>
      </c>
      <c r="R257" s="23">
        <f>IF(Feuil1!$H$257&gt;=ACCOMPAGNEMENT!$I$3,25,Feuil1!$L$25)</f>
        <v>0</v>
      </c>
      <c r="S257" s="23">
        <f>IF(Feuil1!$H$257&gt;=ACCOMPAGNEMENT!$J$3,25,Feuil1!$M$25)</f>
        <v>0</v>
      </c>
      <c r="T257" s="23">
        <f>IF(Feuil1!$H$257&gt;=ACCOMPAGNEMENT!$K$3,25,Feuil1!$N$25)</f>
        <v>0</v>
      </c>
      <c r="U257" s="23">
        <f>IF(Feuil1!$H$257&gt;=ACCOMPAGNEMENT!$L$3,25,Feuil1!$O$25)</f>
        <v>0</v>
      </c>
      <c r="V257" s="23">
        <f>IF(Feuil1!$H$257&gt;=ACCOMPAGNEMENT!$M$3,25,Feuil1!$P$25)</f>
        <v>0</v>
      </c>
      <c r="W257" s="23">
        <f>IF(Feuil1!$H$257&gt;=ACCOMPAGNEMENT!$N$3,25,Feuil1!$Q$25)</f>
        <v>0</v>
      </c>
    </row>
    <row r="258" spans="1:23" x14ac:dyDescent="0.3">
      <c r="A258" s="23">
        <f>IF(Feuil1!$H$258&gt;=ACCOMPAGNEMENT!$H$3,23,Feuil1!$K$26)</f>
        <v>0</v>
      </c>
      <c r="B258" s="23">
        <f>IF(Feuil1!$H$258&gt;=ACCOMPAGNEMENT!$I$3,23,Feuil1!$L$26)</f>
        <v>0</v>
      </c>
      <c r="C258" s="23">
        <f>IF(Feuil1!$H$258&gt;=ACCOMPAGNEMENT!$J$3,23,Feuil1!$M$26)</f>
        <v>0</v>
      </c>
      <c r="D258" s="23">
        <f>IF(Feuil1!$H$258&gt;=ACCOMPAGNEMENT!$K$3,23,Feuil1!$N$26)</f>
        <v>0</v>
      </c>
      <c r="E258" s="23">
        <f>IF(Feuil1!$H$258&gt;=ACCOMPAGNEMENT!$L$3,23,Feuil1!$O$26)</f>
        <v>0</v>
      </c>
      <c r="F258" s="23">
        <f>IF(Feuil1!$H$258&gt;=ACCOMPAGNEMENT!$M$3,23,Feuil1!$P$26)</f>
        <v>0</v>
      </c>
      <c r="G258" s="23">
        <f>IF(Feuil1!$H$258&gt;=ACCOMPAGNEMENT!$N$3,23,Feuil1!$Q$26)</f>
        <v>0</v>
      </c>
      <c r="H258" s="56">
        <v>0</v>
      </c>
      <c r="I258" s="23">
        <f>IF(Feuil1!$H$258&gt;=ACCOMPAGNEMENT!$H$3,24,Feuil1!$K$26)</f>
        <v>0</v>
      </c>
      <c r="J258" s="23">
        <f>IF(Feuil1!$H$258&gt;=ACCOMPAGNEMENT!$I$3,24,Feuil1!$L$26)</f>
        <v>0</v>
      </c>
      <c r="K258" s="23">
        <f>IF(Feuil1!$H$258&gt;=ACCOMPAGNEMENT!$J$3,24,Feuil1!$M$26)</f>
        <v>0</v>
      </c>
      <c r="L258" s="23">
        <f>IF(Feuil1!$H$258&gt;=ACCOMPAGNEMENT!$K$3,24,Feuil1!$N$26)</f>
        <v>0</v>
      </c>
      <c r="M258" s="23">
        <f>IF(Feuil1!$H$258&gt;=ACCOMPAGNEMENT!$L$3,24,Feuil1!$O$26)</f>
        <v>0</v>
      </c>
      <c r="N258" s="23">
        <f>IF(Feuil1!$H$258&gt;=ACCOMPAGNEMENT!$M$3,24,Feuil1!$P$26)</f>
        <v>0</v>
      </c>
      <c r="O258" s="23">
        <f>IF(Feuil1!$H$258&gt;=ACCOMPAGNEMENT!$N$3,24,Feuil1!$Q$26)</f>
        <v>0</v>
      </c>
      <c r="Q258" s="23">
        <f>IF(Feuil1!$H$258&gt;=ACCOMPAGNEMENT!$H$3,25,Feuil1!$K$26)</f>
        <v>0</v>
      </c>
      <c r="R258" s="23">
        <f>IF(Feuil1!$H$258&gt;=ACCOMPAGNEMENT!$I$3,25,Feuil1!$L$26)</f>
        <v>0</v>
      </c>
      <c r="S258" s="23">
        <f>IF(Feuil1!$H$258&gt;=ACCOMPAGNEMENT!$J$3,25,Feuil1!$M$26)</f>
        <v>0</v>
      </c>
      <c r="T258" s="23">
        <f>IF(Feuil1!$H$258&gt;=ACCOMPAGNEMENT!$K$3,25,Feuil1!$N$26)</f>
        <v>0</v>
      </c>
      <c r="U258" s="23">
        <f>IF(Feuil1!$H$258&gt;=ACCOMPAGNEMENT!$L$3,25,Feuil1!$O$26)</f>
        <v>0</v>
      </c>
      <c r="V258" s="23">
        <f>IF(Feuil1!$H$258&gt;=ACCOMPAGNEMENT!$M$3,25,Feuil1!$P$26)</f>
        <v>0</v>
      </c>
      <c r="W258" s="23">
        <f>IF(Feuil1!$H$258&gt;=ACCOMPAGNEMENT!$N$3,25,Feuil1!$Q$26)</f>
        <v>0</v>
      </c>
    </row>
    <row r="259" spans="1:23" x14ac:dyDescent="0.3">
      <c r="A259" s="23">
        <f>IF(Feuil1!$H$259&gt;=ACCOMPAGNEMENT!$H$3,23,Feuil1!$K$27)</f>
        <v>0</v>
      </c>
      <c r="B259" s="23">
        <f>IF(Feuil1!$H$259&gt;=ACCOMPAGNEMENT!$I$3,23,Feuil1!$L$27)</f>
        <v>0</v>
      </c>
      <c r="C259" s="23">
        <f>IF(Feuil1!$H$259&gt;=ACCOMPAGNEMENT!$J$3,23,Feuil1!$M$27)</f>
        <v>0</v>
      </c>
      <c r="D259" s="23">
        <f>IF(Feuil1!$H$259&gt;=ACCOMPAGNEMENT!$K$3,23,Feuil1!$N$27)</f>
        <v>0</v>
      </c>
      <c r="E259" s="23">
        <f>IF(Feuil1!$H$259&gt;=ACCOMPAGNEMENT!$L$3,23,Feuil1!$O$27)</f>
        <v>0</v>
      </c>
      <c r="F259" s="23">
        <f>IF(Feuil1!$H$259&gt;=ACCOMPAGNEMENT!$M$3,23,Feuil1!$P$27)</f>
        <v>0</v>
      </c>
      <c r="G259" s="23">
        <f>IF(Feuil1!$H$259&gt;=ACCOMPAGNEMENT!$N$3,23,Feuil1!$Q$27)</f>
        <v>0</v>
      </c>
      <c r="H259" s="56">
        <v>0</v>
      </c>
      <c r="I259" s="23">
        <f>IF(Feuil1!$H$259&gt;=ACCOMPAGNEMENT!$H$3,24,Feuil1!$K$27)</f>
        <v>0</v>
      </c>
      <c r="J259" s="23">
        <f>IF(Feuil1!$H$259&gt;=ACCOMPAGNEMENT!$I$3,24,Feuil1!$L$27)</f>
        <v>0</v>
      </c>
      <c r="K259" s="23">
        <f>IF(Feuil1!$H$259&gt;=ACCOMPAGNEMENT!$J$3,24,Feuil1!$M$27)</f>
        <v>0</v>
      </c>
      <c r="L259" s="23">
        <f>IF(Feuil1!$H$259&gt;=ACCOMPAGNEMENT!$K$3,24,Feuil1!$N$27)</f>
        <v>0</v>
      </c>
      <c r="M259" s="23">
        <f>IF(Feuil1!$H$259&gt;=ACCOMPAGNEMENT!$L$3,24,Feuil1!$O$27)</f>
        <v>0</v>
      </c>
      <c r="N259" s="23">
        <f>IF(Feuil1!$H$259&gt;=ACCOMPAGNEMENT!$M$3,24,Feuil1!$P$27)</f>
        <v>0</v>
      </c>
      <c r="O259" s="23">
        <f>IF(Feuil1!$H$259&gt;=ACCOMPAGNEMENT!$N$3,24,Feuil1!$Q$27)</f>
        <v>0</v>
      </c>
      <c r="Q259" s="23">
        <f>IF(Feuil1!$H$259&gt;=ACCOMPAGNEMENT!$H$3,25,Feuil1!$K$27)</f>
        <v>0</v>
      </c>
      <c r="R259" s="23">
        <f>IF(Feuil1!$H$259&gt;=ACCOMPAGNEMENT!$I$3,25,Feuil1!$L$27)</f>
        <v>0</v>
      </c>
      <c r="S259" s="23">
        <f>IF(Feuil1!$H$259&gt;=ACCOMPAGNEMENT!$J$3,25,Feuil1!$M$27)</f>
        <v>0</v>
      </c>
      <c r="T259" s="23">
        <f>IF(Feuil1!$H$259&gt;=ACCOMPAGNEMENT!$K$3,25,Feuil1!$N$27)</f>
        <v>0</v>
      </c>
      <c r="U259" s="23">
        <f>IF(Feuil1!$H$259&gt;=ACCOMPAGNEMENT!$L$3,25,Feuil1!$O$27)</f>
        <v>0</v>
      </c>
      <c r="V259" s="23">
        <f>IF(Feuil1!$H$259&gt;=ACCOMPAGNEMENT!$M$3,25,Feuil1!$P$27)</f>
        <v>0</v>
      </c>
      <c r="W259" s="23">
        <f>IF(Feuil1!$H$259&gt;=ACCOMPAGNEMENT!$N$3,25,Feuil1!$Q$27)</f>
        <v>0</v>
      </c>
    </row>
    <row r="260" spans="1:23" x14ac:dyDescent="0.3">
      <c r="A260" s="23">
        <f>IF(Feuil1!$H$260&gt;=ACCOMPAGNEMENT!$H$3,23,Feuil1!$K$28)</f>
        <v>0</v>
      </c>
      <c r="B260" s="23">
        <f>IF(Feuil1!$H$260&gt;=ACCOMPAGNEMENT!$I$3,23,Feuil1!$L$28)</f>
        <v>0</v>
      </c>
      <c r="C260" s="23">
        <f>IF(Feuil1!$H$260&gt;=ACCOMPAGNEMENT!$J$3,23,Feuil1!$M$28)</f>
        <v>0</v>
      </c>
      <c r="D260" s="23">
        <f>IF(Feuil1!$H$260&gt;=ACCOMPAGNEMENT!$K$3,23,Feuil1!$N$28)</f>
        <v>0</v>
      </c>
      <c r="E260" s="23">
        <f>IF(Feuil1!$H$260&gt;=ACCOMPAGNEMENT!$L$3,23,Feuil1!$O$28)</f>
        <v>0</v>
      </c>
      <c r="F260" s="23">
        <f>IF(Feuil1!$H$260&gt;=ACCOMPAGNEMENT!$M$3,23,Feuil1!$P$28)</f>
        <v>0</v>
      </c>
      <c r="G260" s="23">
        <f>IF(Feuil1!$H$260&gt;=ACCOMPAGNEMENT!$N$3,23,Feuil1!$Q$28)</f>
        <v>0</v>
      </c>
      <c r="H260" s="56">
        <v>0</v>
      </c>
      <c r="I260" s="23">
        <f>IF(Feuil1!$H$260&gt;=ACCOMPAGNEMENT!$H$3,24,Feuil1!$K$28)</f>
        <v>0</v>
      </c>
      <c r="J260" s="23">
        <f>IF(Feuil1!$H$260&gt;=ACCOMPAGNEMENT!$I$3,24,Feuil1!$L$28)</f>
        <v>0</v>
      </c>
      <c r="K260" s="23">
        <f>IF(Feuil1!$H$260&gt;=ACCOMPAGNEMENT!$J$3,24,Feuil1!$M$28)</f>
        <v>0</v>
      </c>
      <c r="L260" s="23">
        <f>IF(Feuil1!$H$260&gt;=ACCOMPAGNEMENT!$K$3,24,Feuil1!$N$28)</f>
        <v>0</v>
      </c>
      <c r="M260" s="23">
        <f>IF(Feuil1!$H$260&gt;=ACCOMPAGNEMENT!$L$3,24,Feuil1!$O$28)</f>
        <v>0</v>
      </c>
      <c r="N260" s="23">
        <f>IF(Feuil1!$H$260&gt;=ACCOMPAGNEMENT!$M$3,24,Feuil1!$P$28)</f>
        <v>0</v>
      </c>
      <c r="O260" s="23">
        <f>IF(Feuil1!$H$260&gt;=ACCOMPAGNEMENT!$N$3,24,Feuil1!$Q$28)</f>
        <v>0</v>
      </c>
      <c r="Q260" s="23">
        <f>IF(Feuil1!$H$260&gt;=ACCOMPAGNEMENT!$H$3,25,Feuil1!$K$28)</f>
        <v>0</v>
      </c>
      <c r="R260" s="23">
        <f>IF(Feuil1!$H$260&gt;=ACCOMPAGNEMENT!$I$3,25,Feuil1!$L$28)</f>
        <v>0</v>
      </c>
      <c r="S260" s="23">
        <f>IF(Feuil1!$H$260&gt;=ACCOMPAGNEMENT!$J$3,25,Feuil1!$M$28)</f>
        <v>0</v>
      </c>
      <c r="T260" s="23">
        <f>IF(Feuil1!$H$260&gt;=ACCOMPAGNEMENT!$K$3,25,Feuil1!$N$28)</f>
        <v>0</v>
      </c>
      <c r="U260" s="23">
        <f>IF(Feuil1!$H$260&gt;=ACCOMPAGNEMENT!$L$3,25,Feuil1!$O$28)</f>
        <v>0</v>
      </c>
      <c r="V260" s="23">
        <f>IF(Feuil1!$H$260&gt;=ACCOMPAGNEMENT!$M$3,25,Feuil1!$P$28)</f>
        <v>0</v>
      </c>
      <c r="W260" s="23">
        <f>IF(Feuil1!$H$260&gt;=ACCOMPAGNEMENT!$N$3,25,Feuil1!$Q$28)</f>
        <v>0</v>
      </c>
    </row>
    <row r="261" spans="1:23" x14ac:dyDescent="0.3">
      <c r="A261" s="23">
        <f>IF(Feuil1!$H$261&gt;=ACCOMPAGNEMENT!$H$3,23,Feuil1!$K$29)</f>
        <v>0</v>
      </c>
      <c r="B261" s="23">
        <f>IF(Feuil1!$H$261&gt;=ACCOMPAGNEMENT!$I$3,23,Feuil1!$L$29)</f>
        <v>0</v>
      </c>
      <c r="C261" s="23">
        <f>IF(Feuil1!$H$261&gt;=ACCOMPAGNEMENT!$J$3,23,Feuil1!$M$29)</f>
        <v>0</v>
      </c>
      <c r="D261" s="23">
        <f>IF(Feuil1!$H$261&gt;=ACCOMPAGNEMENT!$K$3,23,Feuil1!$N$29)</f>
        <v>0</v>
      </c>
      <c r="E261" s="23">
        <f>IF(Feuil1!$H$261&gt;=ACCOMPAGNEMENT!$L$3,23,Feuil1!$O$29)</f>
        <v>0</v>
      </c>
      <c r="F261" s="23">
        <f>IF(Feuil1!$H$261&gt;=ACCOMPAGNEMENT!$M$3,23,Feuil1!$P$29)</f>
        <v>0</v>
      </c>
      <c r="G261" s="23">
        <f>IF(Feuil1!$H$261&gt;=ACCOMPAGNEMENT!$N$3,23,Feuil1!$Q$29)</f>
        <v>0</v>
      </c>
      <c r="H261" s="56">
        <v>0</v>
      </c>
      <c r="I261" s="23">
        <f>IF(Feuil1!$H$261&gt;=ACCOMPAGNEMENT!$H$3,24,Feuil1!$K$29)</f>
        <v>0</v>
      </c>
      <c r="J261" s="23">
        <f>IF(Feuil1!$H$261&gt;=ACCOMPAGNEMENT!$I$3,24,Feuil1!$L$29)</f>
        <v>0</v>
      </c>
      <c r="K261" s="23">
        <f>IF(Feuil1!$H$261&gt;=ACCOMPAGNEMENT!$J$3,24,Feuil1!$M$29)</f>
        <v>0</v>
      </c>
      <c r="L261" s="23">
        <f>IF(Feuil1!$H$261&gt;=ACCOMPAGNEMENT!$K$3,24,Feuil1!$N$29)</f>
        <v>0</v>
      </c>
      <c r="M261" s="23">
        <f>IF(Feuil1!$H$261&gt;=ACCOMPAGNEMENT!$L$3,24,Feuil1!$O$29)</f>
        <v>0</v>
      </c>
      <c r="N261" s="23">
        <f>IF(Feuil1!$H$261&gt;=ACCOMPAGNEMENT!$M$3,24,Feuil1!$P$29)</f>
        <v>0</v>
      </c>
      <c r="O261" s="23">
        <f>IF(Feuil1!$H$261&gt;=ACCOMPAGNEMENT!$N$3,24,Feuil1!$Q$29)</f>
        <v>0</v>
      </c>
      <c r="Q261" s="23">
        <f>IF(Feuil1!$H$261&gt;=ACCOMPAGNEMENT!$H$3,25,Feuil1!$K$29)</f>
        <v>0</v>
      </c>
      <c r="R261" s="23">
        <f>IF(Feuil1!$H$261&gt;=ACCOMPAGNEMENT!$I$3,25,Feuil1!$L$29)</f>
        <v>0</v>
      </c>
      <c r="S261" s="23">
        <f>IF(Feuil1!$H$261&gt;=ACCOMPAGNEMENT!$J$3,25,Feuil1!$M$29)</f>
        <v>0</v>
      </c>
      <c r="T261" s="23">
        <f>IF(Feuil1!$H$261&gt;=ACCOMPAGNEMENT!$K$3,25,Feuil1!$N$29)</f>
        <v>0</v>
      </c>
      <c r="U261" s="23">
        <f>IF(Feuil1!$H$261&gt;=ACCOMPAGNEMENT!$L$3,25,Feuil1!$O$29)</f>
        <v>0</v>
      </c>
      <c r="V261" s="23">
        <f>IF(Feuil1!$H$261&gt;=ACCOMPAGNEMENT!$M$3,25,Feuil1!$P$29)</f>
        <v>0</v>
      </c>
      <c r="W261" s="23">
        <f>IF(Feuil1!$H$261&gt;=ACCOMPAGNEMENT!$N$3,25,Feuil1!$Q$29)</f>
        <v>0</v>
      </c>
    </row>
  </sheetData>
  <mergeCells count="26">
    <mergeCell ref="Q59:W59"/>
    <mergeCell ref="A233:G233"/>
    <mergeCell ref="I233:O233"/>
    <mergeCell ref="Q233:W233"/>
    <mergeCell ref="A146:G146"/>
    <mergeCell ref="I146:O146"/>
    <mergeCell ref="Q146:W146"/>
    <mergeCell ref="A175:G175"/>
    <mergeCell ref="I175:O175"/>
    <mergeCell ref="Q175:W175"/>
    <mergeCell ref="A1:G1"/>
    <mergeCell ref="K1:Q1"/>
    <mergeCell ref="A204:G204"/>
    <mergeCell ref="I204:O204"/>
    <mergeCell ref="Q204:W204"/>
    <mergeCell ref="A88:G88"/>
    <mergeCell ref="I88:O88"/>
    <mergeCell ref="Q88:W88"/>
    <mergeCell ref="A117:G117"/>
    <mergeCell ref="I117:O117"/>
    <mergeCell ref="Q117:W117"/>
    <mergeCell ref="A30:G30"/>
    <mergeCell ref="I30:O30"/>
    <mergeCell ref="Q30:W30"/>
    <mergeCell ref="A59:G59"/>
    <mergeCell ref="I59:O59"/>
  </mergeCells>
  <conditionalFormatting sqref="S2:Y29">
    <cfRule type="expression" dxfId="31" priority="26">
      <formula>$A$1=ROW()</formula>
    </cfRule>
  </conditionalFormatting>
  <conditionalFormatting sqref="A31:G58">
    <cfRule type="expression" dxfId="30" priority="25">
      <formula>$A$1=ROW()</formula>
    </cfRule>
  </conditionalFormatting>
  <conditionalFormatting sqref="I31:O58">
    <cfRule type="expression" dxfId="29" priority="24">
      <formula>$A$1=ROW()</formula>
    </cfRule>
  </conditionalFormatting>
  <conditionalFormatting sqref="Q31:W58">
    <cfRule type="expression" dxfId="28" priority="23">
      <formula>$A$1=ROW()</formula>
    </cfRule>
  </conditionalFormatting>
  <conditionalFormatting sqref="A60:G87">
    <cfRule type="expression" dxfId="27" priority="22">
      <formula>$A$1=ROW()</formula>
    </cfRule>
  </conditionalFormatting>
  <conditionalFormatting sqref="I60:O87">
    <cfRule type="expression" dxfId="26" priority="21">
      <formula>$A$1=ROW()</formula>
    </cfRule>
  </conditionalFormatting>
  <conditionalFormatting sqref="Q60:W87">
    <cfRule type="expression" dxfId="25" priority="20">
      <formula>$A$1=ROW()</formula>
    </cfRule>
  </conditionalFormatting>
  <conditionalFormatting sqref="A89:G116">
    <cfRule type="expression" dxfId="24" priority="19">
      <formula>$A$1=ROW()</formula>
    </cfRule>
  </conditionalFormatting>
  <conditionalFormatting sqref="I89:O116">
    <cfRule type="expression" dxfId="23" priority="18">
      <formula>$A$1=ROW()</formula>
    </cfRule>
  </conditionalFormatting>
  <conditionalFormatting sqref="Q89:W116">
    <cfRule type="expression" dxfId="22" priority="17">
      <formula>$A$1=ROW()</formula>
    </cfRule>
  </conditionalFormatting>
  <conditionalFormatting sqref="A118:G145">
    <cfRule type="expression" dxfId="21" priority="16">
      <formula>$A$1=ROW()</formula>
    </cfRule>
  </conditionalFormatting>
  <conditionalFormatting sqref="I118:O145">
    <cfRule type="expression" dxfId="20" priority="15">
      <formula>$A$1=ROW()</formula>
    </cfRule>
  </conditionalFormatting>
  <conditionalFormatting sqref="Q118:W145">
    <cfRule type="expression" dxfId="19" priority="14">
      <formula>$A$1=ROW()</formula>
    </cfRule>
  </conditionalFormatting>
  <conditionalFormatting sqref="A147:G174">
    <cfRule type="expression" dxfId="18" priority="13">
      <formula>$A$1=ROW()</formula>
    </cfRule>
  </conditionalFormatting>
  <conditionalFormatting sqref="I147:O174">
    <cfRule type="expression" dxfId="17" priority="12">
      <formula>$A$1=ROW()</formula>
    </cfRule>
  </conditionalFormatting>
  <conditionalFormatting sqref="Q147:W174">
    <cfRule type="expression" dxfId="16" priority="11">
      <formula>$A$1=ROW()</formula>
    </cfRule>
  </conditionalFormatting>
  <conditionalFormatting sqref="A176:G203">
    <cfRule type="expression" dxfId="15" priority="10">
      <formula>$A$1=ROW()</formula>
    </cfRule>
  </conditionalFormatting>
  <conditionalFormatting sqref="I176:O203">
    <cfRule type="expression" dxfId="14" priority="9">
      <formula>$A$1=ROW()</formula>
    </cfRule>
  </conditionalFormatting>
  <conditionalFormatting sqref="Q176:W203">
    <cfRule type="expression" dxfId="13" priority="8">
      <formula>$A$1=ROW()</formula>
    </cfRule>
  </conditionalFormatting>
  <conditionalFormatting sqref="A205:G232">
    <cfRule type="expression" dxfId="12" priority="7">
      <formula>$A$1=ROW()</formula>
    </cfRule>
  </conditionalFormatting>
  <conditionalFormatting sqref="I205:O232">
    <cfRule type="expression" dxfId="11" priority="6">
      <formula>$A$1=ROW()</formula>
    </cfRule>
  </conditionalFormatting>
  <conditionalFormatting sqref="Q205:W232">
    <cfRule type="expression" dxfId="10" priority="5">
      <formula>$A$1=ROW()</formula>
    </cfRule>
  </conditionalFormatting>
  <conditionalFormatting sqref="A234:G261">
    <cfRule type="expression" dxfId="9" priority="4">
      <formula>$A$1=ROW()</formula>
    </cfRule>
  </conditionalFormatting>
  <conditionalFormatting sqref="I234:O261">
    <cfRule type="expression" dxfId="8" priority="3">
      <formula>$A$1=ROW()</formula>
    </cfRule>
  </conditionalFormatting>
  <conditionalFormatting sqref="Q234:W261">
    <cfRule type="expression" dxfId="7" priority="2">
      <formula>$A$1=ROW()</formula>
    </cfRule>
  </conditionalFormatting>
  <conditionalFormatting sqref="A2:G29">
    <cfRule type="expression" dxfId="6" priority="1">
      <formula>$A$1=ROW()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BDD</vt:lpstr>
      <vt:lpstr>ACCOMPAGNEMENT</vt:lpstr>
      <vt:lpstr>Feuil1</vt:lpstr>
      <vt:lpstr>Catégorie</vt:lpstr>
      <vt:lpstr>Désignation</vt:lpstr>
      <vt:lpstr>List_Catégorie</vt:lpstr>
      <vt:lpstr>List_Emplacement</vt:lpstr>
      <vt:lpstr>ListeRéférence</vt:lpstr>
      <vt:lpstr>Retrait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Maâtou</dc:creator>
  <cp:lastModifiedBy>Maâtou</cp:lastModifiedBy>
  <cp:lastPrinted>2023-02-04T14:57:03Z</cp:lastPrinted>
  <dcterms:created xsi:type="dcterms:W3CDTF">2023-01-02T12:08:17Z</dcterms:created>
  <dcterms:modified xsi:type="dcterms:W3CDTF">2023-02-12T14:12:29Z</dcterms:modified>
</cp:coreProperties>
</file>