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travail DEFIS\"/>
    </mc:Choice>
  </mc:AlternateContent>
  <xr:revisionPtr revIDLastSave="0" documentId="13_ncr:1_{09733D33-A63B-4964-87B5-12BF0494A012}" xr6:coauthVersionLast="46" xr6:coauthVersionMax="46" xr10:uidLastSave="{00000000-0000-0000-0000-000000000000}"/>
  <bookViews>
    <workbookView xWindow="690" yWindow="765" windowWidth="18900" windowHeight="11055" xr2:uid="{00000000-000D-0000-FFFF-FFFF00000000}"/>
  </bookViews>
  <sheets>
    <sheet name="Adhérents" sheetId="1" r:id="rId1"/>
    <sheet name="Feuil1" sheetId="5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3" i="1" l="1"/>
  <c r="A22" i="1"/>
  <c r="A21" i="1"/>
  <c r="A20" i="1"/>
  <c r="A19" i="1"/>
  <c r="A18" i="1"/>
  <c r="A17" i="1"/>
  <c r="A16" i="1"/>
  <c r="A15" i="1"/>
  <c r="A14" i="1"/>
  <c r="A13" i="1"/>
  <c r="A12" i="1"/>
  <c r="J24" i="1"/>
  <c r="K24" i="1"/>
  <c r="L24" i="1"/>
  <c r="M24" i="1"/>
  <c r="N24" i="1"/>
  <c r="O24" i="1"/>
  <c r="P24" i="1"/>
  <c r="Q24" i="1"/>
  <c r="R24" i="1"/>
  <c r="S24" i="1"/>
  <c r="T24" i="1"/>
  <c r="U24" i="1"/>
  <c r="A3" i="1" l="1"/>
  <c r="A4" i="1"/>
  <c r="A5" i="1"/>
  <c r="A6" i="1"/>
  <c r="A7" i="1"/>
  <c r="A8" i="1"/>
  <c r="A9" i="1"/>
  <c r="A10" i="1"/>
  <c r="A11" i="1"/>
  <c r="A2" i="1"/>
  <c r="H23" i="1" l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I12" i="1" l="1"/>
  <c r="I13" i="1"/>
  <c r="I14" i="1"/>
  <c r="I15" i="1"/>
  <c r="I16" i="1"/>
  <c r="I17" i="1"/>
  <c r="I18" i="1"/>
  <c r="I19" i="1"/>
  <c r="I20" i="1"/>
  <c r="I21" i="1"/>
  <c r="I22" i="1"/>
  <c r="I23" i="1"/>
  <c r="V12" i="1"/>
  <c r="V13" i="1"/>
  <c r="V14" i="1"/>
  <c r="V15" i="1"/>
  <c r="V16" i="1"/>
  <c r="V17" i="1"/>
  <c r="V18" i="1"/>
  <c r="V19" i="1"/>
  <c r="V20" i="1"/>
  <c r="V21" i="1"/>
  <c r="V22" i="1"/>
  <c r="V23" i="1"/>
  <c r="W23" i="1" l="1"/>
  <c r="W20" i="1"/>
  <c r="W14" i="1"/>
  <c r="W13" i="1"/>
  <c r="W19" i="1"/>
  <c r="W18" i="1"/>
  <c r="W17" i="1"/>
  <c r="W22" i="1"/>
  <c r="W16" i="1"/>
  <c r="W12" i="1"/>
  <c r="W21" i="1"/>
  <c r="W15" i="1"/>
  <c r="V11" i="1" l="1"/>
  <c r="I11" i="1"/>
  <c r="V10" i="1"/>
  <c r="I10" i="1"/>
  <c r="V9" i="1"/>
  <c r="I9" i="1"/>
  <c r="V8" i="1"/>
  <c r="I8" i="1"/>
  <c r="V7" i="1"/>
  <c r="I7" i="1"/>
  <c r="V6" i="1"/>
  <c r="I6" i="1"/>
  <c r="V5" i="1"/>
  <c r="I5" i="1"/>
  <c r="V4" i="1"/>
  <c r="I4" i="1"/>
  <c r="V3" i="1"/>
  <c r="I3" i="1"/>
  <c r="V2" i="1"/>
  <c r="I2" i="1"/>
  <c r="V24" i="1" l="1"/>
  <c r="I24" i="1"/>
  <c r="W2" i="1"/>
  <c r="W5" i="1"/>
  <c r="W8" i="1"/>
  <c r="W11" i="1"/>
  <c r="W10" i="1"/>
  <c r="W6" i="1"/>
  <c r="W9" i="1"/>
  <c r="W4" i="1"/>
  <c r="W3" i="1"/>
  <c r="W7" i="1"/>
  <c r="W24" i="1" l="1"/>
</calcChain>
</file>

<file path=xl/sharedStrings.xml><?xml version="1.0" encoding="utf-8"?>
<sst xmlns="http://schemas.openxmlformats.org/spreadsheetml/2006/main" count="44" uniqueCount="44">
  <si>
    <t>N°</t>
  </si>
  <si>
    <t>NOM Prénom</t>
  </si>
  <si>
    <t>Adhésion</t>
  </si>
  <si>
    <t>% TT</t>
  </si>
  <si>
    <t>% Cotis</t>
  </si>
  <si>
    <t>TT Base</t>
  </si>
  <si>
    <t>Mont.Mens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</si>
  <si>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</si>
  <si>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</si>
  <si>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</si>
  <si>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</si>
  <si>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</si>
  <si>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</si>
  <si>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</si>
  <si>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</si>
  <si>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</si>
  <si>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</si>
  <si>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</si>
  <si>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</si>
  <si>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Annuel</t>
  </si>
  <si>
    <t>Solde</t>
  </si>
  <si>
    <t>Commentaire</t>
  </si>
  <si>
    <t>Adhérent 1</t>
  </si>
  <si>
    <t>Adhérent 2</t>
  </si>
  <si>
    <t>Adhérent 3</t>
  </si>
  <si>
    <t>Adhérent 4</t>
  </si>
  <si>
    <t>Adhérent 5</t>
  </si>
  <si>
    <t>Adhérent 6</t>
  </si>
  <si>
    <t>Adhérent 7</t>
  </si>
  <si>
    <t>Adhérent 8</t>
  </si>
  <si>
    <t>Adhérent 9</t>
  </si>
  <si>
    <t>Adhérent 10</t>
  </si>
  <si>
    <t>Valeurs</t>
  </si>
  <si>
    <t>Rue Adhérent 1</t>
  </si>
  <si>
    <t>Rue Adhérent 2</t>
  </si>
  <si>
    <t>Rue Adhérent 3</t>
  </si>
  <si>
    <t>Rue Adhérent 4</t>
  </si>
  <si>
    <t>Rue Adhérent 5</t>
  </si>
  <si>
    <t>Rue Adhérent 6</t>
  </si>
  <si>
    <t>Rue Adhérent 7</t>
  </si>
  <si>
    <t>Rue Adhérent 8</t>
  </si>
  <si>
    <t>Rue Adhérent 9</t>
  </si>
  <si>
    <t>Rue Adhérent 10</t>
  </si>
  <si>
    <t>Adresses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</si>
</sst>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sz val="8"/>
      <name val="Helv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1">
      <alignment horizontal="center"/>
    </xf>
    <xf numFmtId="0" fontId="2" fillId="0" borderId="0"/>
  </cellStyleXfs>
  <cellXfs count="91">
    <xf numFmtId="0" fontId="0" fillId="0" borderId="0" xfId="0"/>
    <xf numFmtId="10" fontId="2" fillId="0" borderId="5" xfId="1" applyNumberFormat="1" applyFont="1" applyBorder="1" applyAlignment="1">
      <alignment horizontal="center" vertical="center"/>
    </xf>
    <xf numFmtId="1" fontId="2" fillId="0" borderId="5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2" fontId="3" fillId="3" borderId="7" xfId="2" applyNumberFormat="1" applyFont="1" applyFill="1" applyBorder="1" applyAlignment="1">
      <alignment horizontal="center" vertical="center"/>
    </xf>
    <xf numFmtId="2" fontId="3" fillId="3" borderId="4" xfId="2" applyNumberFormat="1" applyFont="1" applyFill="1" applyBorder="1" applyAlignment="1">
      <alignment horizontal="center" vertical="center"/>
    </xf>
    <xf numFmtId="2" fontId="3" fillId="3" borderId="5" xfId="2" applyNumberFormat="1" applyFont="1" applyFill="1" applyBorder="1" applyAlignment="1">
      <alignment horizontal="center" vertical="center"/>
    </xf>
    <xf numFmtId="2" fontId="3" fillId="3" borderId="8" xfId="2" applyNumberFormat="1" applyFont="1" applyFill="1" applyBorder="1" applyAlignment="1">
      <alignment horizontal="center" vertical="center"/>
    </xf>
    <xf numFmtId="2" fontId="3" fillId="3" borderId="6" xfId="2" applyNumberFormat="1" applyFont="1" applyFill="1" applyBorder="1" applyAlignment="1">
      <alignment horizontal="center" vertical="center"/>
    </xf>
    <xf numFmtId="2" fontId="2" fillId="0" borderId="9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10" fontId="2" fillId="0" borderId="11" xfId="1" applyNumberFormat="1" applyFont="1" applyBorder="1" applyAlignment="1">
      <alignment horizontal="center" vertical="center"/>
    </xf>
    <xf numFmtId="1" fontId="2" fillId="0" borderId="11" xfId="1" applyNumberFormat="1" applyFont="1" applyBorder="1" applyAlignment="1">
      <alignment horizontal="center" vertical="center"/>
    </xf>
    <xf numFmtId="2" fontId="2" fillId="0" borderId="11" xfId="1" applyNumberFormat="1" applyFont="1" applyBorder="1" applyAlignment="1">
      <alignment horizontal="center" vertical="center"/>
    </xf>
    <xf numFmtId="2" fontId="3" fillId="3" borderId="13" xfId="2" applyNumberFormat="1" applyFont="1" applyFill="1" applyBorder="1" applyAlignment="1">
      <alignment horizontal="center" vertical="center"/>
    </xf>
    <xf numFmtId="2" fontId="3" fillId="3" borderId="10" xfId="2" applyNumberFormat="1" applyFont="1" applyFill="1" applyBorder="1" applyAlignment="1">
      <alignment horizontal="center" vertical="center"/>
    </xf>
    <xf numFmtId="2" fontId="3" fillId="3" borderId="11" xfId="2" applyNumberFormat="1" applyFont="1" applyFill="1" applyBorder="1" applyAlignment="1">
      <alignment horizontal="center" vertical="center"/>
    </xf>
    <xf numFmtId="2" fontId="3" fillId="3" borderId="14" xfId="2" applyNumberFormat="1" applyFont="1" applyFill="1" applyBorder="1" applyAlignment="1">
      <alignment horizontal="center" vertical="center"/>
    </xf>
    <xf numFmtId="2" fontId="3" fillId="3" borderId="12" xfId="2" applyNumberFormat="1" applyFont="1" applyFill="1" applyBorder="1" applyAlignment="1">
      <alignment horizontal="center" vertical="center"/>
    </xf>
    <xf numFmtId="2" fontId="2" fillId="0" borderId="15" xfId="1" applyNumberFormat="1" applyFont="1" applyBorder="1" applyAlignment="1">
      <alignment horizontal="center" vertical="center"/>
    </xf>
    <xf numFmtId="2" fontId="4" fillId="0" borderId="16" xfId="1" applyNumberFormat="1" applyFont="1" applyBorder="1" applyAlignment="1">
      <alignment horizontal="center" vertical="center"/>
    </xf>
    <xf numFmtId="10" fontId="2" fillId="4" borderId="11" xfId="1" applyNumberFormat="1" applyFont="1" applyFill="1" applyBorder="1" applyAlignment="1">
      <alignment horizontal="center" vertical="center"/>
    </xf>
    <xf numFmtId="1" fontId="2" fillId="4" borderId="11" xfId="1" applyNumberFormat="1" applyFont="1" applyFill="1" applyBorder="1" applyAlignment="1">
      <alignment horizontal="center" vertical="center"/>
    </xf>
    <xf numFmtId="2" fontId="2" fillId="4" borderId="11" xfId="1" applyNumberFormat="1" applyFont="1" applyFill="1" applyBorder="1" applyAlignment="1">
      <alignment horizontal="center" vertical="center"/>
    </xf>
    <xf numFmtId="2" fontId="3" fillId="4" borderId="13" xfId="2" applyNumberFormat="1" applyFont="1" applyFill="1" applyBorder="1" applyAlignment="1">
      <alignment horizontal="center" vertical="center"/>
    </xf>
    <xf numFmtId="2" fontId="3" fillId="0" borderId="10" xfId="2" applyNumberFormat="1" applyFont="1" applyBorder="1" applyAlignment="1">
      <alignment horizontal="center" vertical="center"/>
    </xf>
    <xf numFmtId="2" fontId="3" fillId="0" borderId="11" xfId="2" applyNumberFormat="1" applyFont="1" applyBorder="1" applyAlignment="1">
      <alignment horizontal="center" vertical="center"/>
    </xf>
    <xf numFmtId="2" fontId="3" fillId="0" borderId="13" xfId="2" applyNumberFormat="1" applyFont="1" applyBorder="1" applyAlignment="1">
      <alignment horizontal="center" vertical="center"/>
    </xf>
    <xf numFmtId="2" fontId="3" fillId="0" borderId="14" xfId="2" applyNumberFormat="1" applyFont="1" applyBorder="1" applyAlignment="1">
      <alignment horizontal="center" vertical="center"/>
    </xf>
    <xf numFmtId="2" fontId="3" fillId="0" borderId="12" xfId="2" applyNumberFormat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5" fillId="0" borderId="0" xfId="0" applyFont="1"/>
    <xf numFmtId="2" fontId="5" fillId="0" borderId="0" xfId="0" applyNumberFormat="1" applyFont="1"/>
    <xf numFmtId="0" fontId="2" fillId="0" borderId="19" xfId="1" applyFont="1" applyFill="1" applyBorder="1" applyAlignment="1">
      <alignment horizontal="center" vertical="center"/>
    </xf>
    <xf numFmtId="10" fontId="2" fillId="0" borderId="11" xfId="1" applyNumberFormat="1" applyFont="1" applyFill="1" applyBorder="1" applyAlignment="1">
      <alignment horizontal="center" vertical="center"/>
    </xf>
    <xf numFmtId="2" fontId="2" fillId="0" borderId="11" xfId="1" applyNumberFormat="1" applyFont="1" applyFill="1" applyBorder="1" applyAlignment="1">
      <alignment horizontal="center" vertical="center"/>
    </xf>
    <xf numFmtId="2" fontId="2" fillId="0" borderId="13" xfId="2" applyNumberFormat="1" applyFont="1" applyFill="1" applyBorder="1" applyAlignment="1">
      <alignment horizontal="center" vertical="center"/>
    </xf>
    <xf numFmtId="2" fontId="2" fillId="0" borderId="15" xfId="1" applyNumberFormat="1" applyFont="1" applyFill="1" applyBorder="1" applyAlignment="1">
      <alignment horizontal="center" vertical="center"/>
    </xf>
    <xf numFmtId="2" fontId="4" fillId="0" borderId="16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0" fontId="3" fillId="2" borderId="3" xfId="0" applyNumberFormat="1" applyFont="1" applyFill="1" applyBorder="1" applyAlignment="1" applyProtection="1">
      <alignment horizontal="center" vertical="center"/>
    </xf>
    <xf numFmtId="1" fontId="3" fillId="2" borderId="3" xfId="0" applyNumberFormat="1" applyFont="1" applyFill="1" applyBorder="1" applyAlignment="1" applyProtection="1">
      <alignment horizontal="center" vertical="center"/>
    </xf>
    <xf numFmtId="2" fontId="3" fillId="2" borderId="3" xfId="0" applyNumberFormat="1" applyFont="1" applyFill="1" applyBorder="1" applyAlignment="1" applyProtection="1">
      <alignment horizontal="center" vertical="center"/>
    </xf>
    <xf numFmtId="2" fontId="3" fillId="3" borderId="21" xfId="2" applyNumberFormat="1" applyFont="1" applyFill="1" applyBorder="1" applyAlignment="1">
      <alignment horizontal="center" vertical="center"/>
    </xf>
    <xf numFmtId="2" fontId="3" fillId="3" borderId="25" xfId="2" applyNumberFormat="1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horizontal="center" vertical="center"/>
    </xf>
    <xf numFmtId="2" fontId="3" fillId="3" borderId="24" xfId="2" applyNumberFormat="1" applyFont="1" applyFill="1" applyBorder="1" applyAlignment="1">
      <alignment horizontal="center" vertical="center"/>
    </xf>
    <xf numFmtId="2" fontId="4" fillId="0" borderId="17" xfId="1" applyNumberFormat="1" applyFont="1" applyFill="1" applyBorder="1" applyAlignment="1">
      <alignment horizontal="center" vertical="center"/>
    </xf>
    <xf numFmtId="10" fontId="2" fillId="0" borderId="23" xfId="1" applyNumberFormat="1" applyFont="1" applyFill="1" applyBorder="1" applyAlignment="1">
      <alignment horizontal="center" vertical="center"/>
    </xf>
    <xf numFmtId="0" fontId="2" fillId="0" borderId="23" xfId="1" applyFont="1" applyFill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2" fontId="2" fillId="0" borderId="27" xfId="1" applyNumberFormat="1" applyFont="1" applyFill="1" applyBorder="1" applyAlignment="1">
      <alignment horizontal="center" vertical="center"/>
    </xf>
    <xf numFmtId="10" fontId="5" fillId="0" borderId="0" xfId="0" applyNumberFormat="1" applyFont="1"/>
    <xf numFmtId="0" fontId="3" fillId="0" borderId="0" xfId="2" applyFont="1" applyFill="1" applyAlignment="1">
      <alignment horizontal="center" vertical="center"/>
    </xf>
    <xf numFmtId="2" fontId="4" fillId="0" borderId="29" xfId="1" applyNumberFormat="1" applyFont="1" applyBorder="1" applyAlignment="1">
      <alignment horizontal="center" vertical="center"/>
    </xf>
    <xf numFmtId="2" fontId="3" fillId="2" borderId="2" xfId="0" applyNumberFormat="1" applyFont="1" applyFill="1" applyBorder="1" applyAlignment="1" applyProtection="1">
      <alignment horizontal="center" vertical="center"/>
    </xf>
    <xf numFmtId="2" fontId="3" fillId="2" borderId="18" xfId="0" applyNumberFormat="1" applyFont="1" applyFill="1" applyBorder="1" applyAlignment="1" applyProtection="1">
      <alignment horizontal="center" vertical="center"/>
    </xf>
    <xf numFmtId="2" fontId="2" fillId="0" borderId="10" xfId="2" applyNumberFormat="1" applyFont="1" applyFill="1" applyBorder="1" applyAlignment="1">
      <alignment horizontal="center" vertical="center"/>
    </xf>
    <xf numFmtId="2" fontId="2" fillId="0" borderId="11" xfId="2" applyNumberFormat="1" applyFont="1" applyFill="1" applyBorder="1" applyAlignment="1">
      <alignment horizontal="center" vertical="center"/>
    </xf>
    <xf numFmtId="2" fontId="2" fillId="0" borderId="14" xfId="2" applyNumberFormat="1" applyFont="1" applyFill="1" applyBorder="1" applyAlignment="1">
      <alignment horizontal="center" vertical="center"/>
    </xf>
    <xf numFmtId="2" fontId="2" fillId="0" borderId="12" xfId="2" applyNumberFormat="1" applyFont="1" applyFill="1" applyBorder="1" applyAlignment="1">
      <alignment horizontal="center" vertical="center"/>
    </xf>
    <xf numFmtId="2" fontId="2" fillId="0" borderId="22" xfId="2" applyNumberFormat="1" applyFont="1" applyFill="1" applyBorder="1" applyAlignment="1">
      <alignment horizontal="center" vertical="center"/>
    </xf>
    <xf numFmtId="2" fontId="2" fillId="0" borderId="23" xfId="2" applyNumberFormat="1" applyFont="1" applyFill="1" applyBorder="1" applyAlignment="1">
      <alignment horizontal="center" vertical="center"/>
    </xf>
    <xf numFmtId="2" fontId="2" fillId="0" borderId="26" xfId="2" applyNumberFormat="1" applyFont="1" applyFill="1" applyBorder="1" applyAlignment="1">
      <alignment horizontal="center" vertical="center"/>
    </xf>
    <xf numFmtId="2" fontId="6" fillId="0" borderId="0" xfId="0" applyNumberFormat="1" applyFont="1"/>
    <xf numFmtId="0" fontId="3" fillId="2" borderId="28" xfId="1" applyFont="1" applyFill="1" applyBorder="1" applyAlignment="1">
      <alignment horizontal="center" vertical="center"/>
    </xf>
    <xf numFmtId="0" fontId="3" fillId="0" borderId="11" xfId="2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2" fontId="7" fillId="0" borderId="33" xfId="0" applyNumberFormat="1" applyFont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2" fontId="3" fillId="2" borderId="33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2" fontId="3" fillId="0" borderId="34" xfId="0" applyNumberFormat="1" applyFont="1" applyBorder="1" applyAlignment="1">
      <alignment horizontal="center" vertical="center"/>
    </xf>
    <xf numFmtId="0" fontId="3" fillId="2" borderId="36" xfId="0" applyNumberFormat="1" applyFont="1" applyFill="1" applyBorder="1" applyAlignment="1" applyProtection="1">
      <alignment horizontal="center" vertical="center"/>
    </xf>
    <xf numFmtId="0" fontId="3" fillId="2" borderId="37" xfId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10" fontId="3" fillId="2" borderId="36" xfId="0" applyNumberFormat="1" applyFont="1" applyFill="1" applyBorder="1" applyAlignment="1" applyProtection="1">
      <alignment horizontal="center" vertical="center"/>
    </xf>
    <xf numFmtId="10" fontId="2" fillId="0" borderId="14" xfId="1" applyNumberFormat="1" applyFont="1" applyBorder="1" applyAlignment="1">
      <alignment horizontal="center" vertical="center"/>
    </xf>
    <xf numFmtId="10" fontId="3" fillId="4" borderId="14" xfId="1" applyNumberFormat="1" applyFont="1" applyFill="1" applyBorder="1" applyAlignment="1">
      <alignment horizontal="center" vertical="center"/>
    </xf>
    <xf numFmtId="10" fontId="2" fillId="0" borderId="14" xfId="1" applyNumberFormat="1" applyFont="1" applyFill="1" applyBorder="1" applyAlignment="1">
      <alignment horizontal="center" vertical="center"/>
    </xf>
    <xf numFmtId="10" fontId="2" fillId="0" borderId="38" xfId="1" applyNumberFormat="1" applyFont="1" applyFill="1" applyBorder="1" applyAlignment="1">
      <alignment horizontal="center" vertical="center"/>
    </xf>
    <xf numFmtId="9" fontId="2" fillId="2" borderId="39" xfId="0" applyNumberFormat="1" applyFont="1" applyFill="1" applyBorder="1" applyAlignment="1">
      <alignment horizontal="center" vertical="center"/>
    </xf>
    <xf numFmtId="0" fontId="3" fillId="2" borderId="35" xfId="0" applyNumberFormat="1" applyFont="1" applyFill="1" applyBorder="1" applyAlignment="1" applyProtection="1">
      <alignment horizontal="center" vertical="center"/>
    </xf>
    <xf numFmtId="14" fontId="3" fillId="2" borderId="36" xfId="0" applyNumberFormat="1" applyFont="1" applyFill="1" applyBorder="1" applyAlignment="1" applyProtection="1">
      <alignment horizontal="center" vertical="center"/>
    </xf>
    <xf numFmtId="14" fontId="2" fillId="0" borderId="13" xfId="1" applyNumberFormat="1" applyFont="1" applyBorder="1" applyAlignment="1">
      <alignment horizontal="center" vertical="center"/>
    </xf>
    <xf numFmtId="14" fontId="2" fillId="4" borderId="13" xfId="1" applyNumberFormat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Normal_Cotis 2011" xfId="1" xr:uid="{00000000-0005-0000-0000-000002000000}"/>
  </cellStyles>
  <dxfs count="5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3" formatCode="0%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</border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2" formatCode="0.00"/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  <border diagonalUp="0" diagonalDown="0">
        <left style="medium">
          <color indexed="64"/>
        </left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  <border diagonalUp="0" diagonalDown="0">
        <left style="medium">
          <color indexed="64"/>
        </left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  <border diagonalUp="0" diagonalDown="0">
        <left style="medium">
          <color indexed="64"/>
        </left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2" formatCode="0.0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4" formatCode="0.00%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4" formatCode="0.00%"/>
      <alignment horizontal="center" vertical="center" textRotation="0" indent="0" justifyLastLine="0" shrinkToFit="0" readingOrder="0"/>
      <border diagonalUp="0" diagonalDown="0">
        <left style="medium">
          <color indexed="64"/>
        </left>
      </border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ctifs" displayName="Actifs" ref="A1:X24" totalsRowCount="1" headerRowDxfId="54" dataDxfId="52" totalsRowDxfId="50" headerRowBorderDxfId="53" tableBorderDxfId="51" totalsRowBorderDxfId="49" headerRowCellStyle="Normal_Cotis 2011" dataCellStyle="Normal 2">
  <autoFilter ref="A1:X23" xr:uid="{00000000-0009-0000-0100-000001000000}"/>
  <sortState xmlns:xlrd2="http://schemas.microsoft.com/office/spreadsheetml/2017/richdata2" ref="A2:X23">
    <sortCondition ref="B1:B23"/>
  </sortState>
  <tableColumns count="24">
    <tableColumn id="30" xr3:uid="{00000000-0010-0000-0000-00001E000000}" name="N°" dataDxfId="47" totalsRowDxfId="23" dataCellStyle="Normal 2">
      <calculatedColumnFormula>ROW(A1)</calculatedColumnFormula>
    </tableColumn>
    <tableColumn id="2" xr3:uid="{00000000-0010-0000-0000-000002000000}" name="NOM Prénom" dataDxfId="26" totalsRowDxfId="22" dataCellStyle="Normal_Cotis 2011"/>
    <tableColumn id="6" xr3:uid="{00000000-0010-0000-0000-000006000000}" name="Adresses" dataDxfId="25" totalsRowDxfId="21" dataCellStyle="Normal_Cotis 2011"/>
    <tableColumn id="7" xr3:uid="{00000000-0010-0000-0000-000007000000}" name="Adhésion" dataDxfId="24" totalsRowDxfId="20" dataCellStyle="Normal_Cotis 2011"/>
    <tableColumn id="8" xr3:uid="{00000000-0010-0000-0000-000008000000}" name="% TT" dataDxfId="48" totalsRowDxfId="19" dataCellStyle="Normal_Cotis 2011"/>
    <tableColumn id="9" xr3:uid="{00000000-0010-0000-0000-000009000000}" name="% Cotis" dataDxfId="46" totalsRowDxfId="18" dataCellStyle="Normal_Cotis 2011"/>
    <tableColumn id="10" xr3:uid="{00000000-0010-0000-0000-00000A000000}" name="Valeurs" dataDxfId="45" totalsRowDxfId="17" dataCellStyle="Normal_Cotis 2011"/>
    <tableColumn id="11" xr3:uid="{00000000-0010-0000-0000-00000B000000}" name="TT Base" dataDxfId="44" totalsRowDxfId="16" dataCellStyle="Normal_Cotis 2011">
      <calculatedColumnFormula>G2*4.686025</calculatedColumnFormula>
    </tableColumn>
    <tableColumn id="12" xr3:uid="{00000000-0010-0000-0000-00000C000000}" name="Mont.Mens" totalsRowFunction="sum" dataDxfId="43" totalsRowDxfId="15" dataCellStyle="Normal 2">
      <calculatedColumnFormula>(H2*E2)*F2</calculatedColumnFormula>
    </tableColumn>
    <tableColumn id="13" xr3:uid="{00000000-0010-0000-0000-00000D000000}" name="Janvier" totalsRowFunction="custom" dataDxfId="42" totalsRowDxfId="14" dataCellStyle="Normal 2">
      <totalsRowFormula>SUBTOTAL(109,J2:J23)</totalsRowFormula>
    </tableColumn>
    <tableColumn id="14" xr3:uid="{00000000-0010-0000-0000-00000E000000}" name="Février" totalsRowFunction="custom" dataDxfId="41" totalsRowDxfId="13" dataCellStyle="Normal 2">
      <totalsRowFormula>SUBTOTAL(109,K2:K23)</totalsRowFormula>
    </tableColumn>
    <tableColumn id="15" xr3:uid="{00000000-0010-0000-0000-00000F000000}" name="Mars" totalsRowFunction="custom" dataDxfId="40" totalsRowDxfId="12" dataCellStyle="Normal 2">
      <totalsRowFormula>SUBTOTAL(109,L2:L23)</totalsRowFormula>
    </tableColumn>
    <tableColumn id="16" xr3:uid="{00000000-0010-0000-0000-000010000000}" name="Avril" totalsRowFunction="custom" dataDxfId="39" totalsRowDxfId="11" dataCellStyle="Normal 2">
      <totalsRowFormula>SUBTOTAL(109,M2:M23)</totalsRowFormula>
    </tableColumn>
    <tableColumn id="17" xr3:uid="{00000000-0010-0000-0000-000011000000}" name="Mai" totalsRowFunction="custom" dataDxfId="38" totalsRowDxfId="10" dataCellStyle="Normal 2">
      <totalsRowFormula>SUBTOTAL(109,N2:N23)</totalsRowFormula>
    </tableColumn>
    <tableColumn id="18" xr3:uid="{00000000-0010-0000-0000-000012000000}" name="Juin" totalsRowFunction="custom" dataDxfId="37" totalsRowDxfId="9" dataCellStyle="Normal 2">
      <totalsRowFormula>SUBTOTAL(109,O2:O23)</totalsRowFormula>
    </tableColumn>
    <tableColumn id="19" xr3:uid="{00000000-0010-0000-0000-000013000000}" name="Juillet" totalsRowFunction="custom" dataDxfId="36" totalsRowDxfId="8" dataCellStyle="Normal 2">
      <totalsRowFormula>SUBTOTAL(109,P2:P23)</totalsRowFormula>
    </tableColumn>
    <tableColumn id="20" xr3:uid="{00000000-0010-0000-0000-000014000000}" name="Août" totalsRowFunction="custom" dataDxfId="35" totalsRowDxfId="7" dataCellStyle="Normal 2">
      <totalsRowFormula>SUBTOTAL(109,Q2:Q23)</totalsRowFormula>
    </tableColumn>
    <tableColumn id="21" xr3:uid="{00000000-0010-0000-0000-000015000000}" name="Septembre" totalsRowFunction="custom" dataDxfId="34" totalsRowDxfId="6" dataCellStyle="Normal 2">
      <totalsRowFormula>SUBTOTAL(109,R2:R23)</totalsRowFormula>
    </tableColumn>
    <tableColumn id="22" xr3:uid="{00000000-0010-0000-0000-000016000000}" name="Octobre" totalsRowFunction="custom" dataDxfId="33" totalsRowDxfId="5" dataCellStyle="Normal 2">
      <totalsRowFormula>SUBTOTAL(109,S2:S23)</totalsRowFormula>
    </tableColumn>
    <tableColumn id="23" xr3:uid="{00000000-0010-0000-0000-000017000000}" name="Novembre" totalsRowFunction="custom" dataDxfId="32" totalsRowDxfId="4" dataCellStyle="Normal 2">
      <totalsRowFormula>SUBTOTAL(109,T2:T23)</totalsRowFormula>
    </tableColumn>
    <tableColumn id="24" xr3:uid="{00000000-0010-0000-0000-000018000000}" name="Décembre" totalsRowFunction="custom" dataDxfId="31" totalsRowDxfId="3" dataCellStyle="Normal 2">
      <totalsRowFormula>SUBTOTAL(109,U2:U23)</totalsRowFormula>
    </tableColumn>
    <tableColumn id="25" xr3:uid="{00000000-0010-0000-0000-000019000000}" name="Annuel" totalsRowFunction="custom" dataDxfId="30" totalsRowDxfId="2" dataCellStyle="Normal_Cotis 2011">
      <calculatedColumnFormula>SUM(J2:U2)</calculatedColumnFormula>
      <totalsRowFormula>SUBTOTAL(109,V2:V23)</totalsRowFormula>
    </tableColumn>
    <tableColumn id="26" xr3:uid="{00000000-0010-0000-0000-00001A000000}" name="Solde" totalsRowFunction="sum" dataDxfId="29" totalsRowDxfId="1" dataCellStyle="Normal_Cotis 2011">
      <calculatedColumnFormula>(I2*12)-V2</calculatedColumnFormula>
    </tableColumn>
    <tableColumn id="28" xr3:uid="{00000000-0010-0000-0000-00001C000000}" name="Commentaire" dataDxfId="28" totalsRowDxfId="0" dataCellStyle="Normal 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4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12" sqref="D12"/>
    </sheetView>
  </sheetViews>
  <sheetFormatPr baseColWidth="10" defaultRowHeight="12.75" x14ac:dyDescent="0.2"/>
  <cols>
    <col min="1" max="1" width="3.85546875" style="40" customWidth="1"/>
    <col min="2" max="2" width="30.140625" style="32" bestFit="1" customWidth="1"/>
    <col min="3" max="3" width="31.5703125" style="32" bestFit="1" customWidth="1"/>
    <col min="4" max="4" width="14" style="32" bestFit="1" customWidth="1"/>
    <col min="5" max="5" width="10.28515625" style="53" bestFit="1" customWidth="1"/>
    <col min="6" max="6" width="11.7109375" style="32" customWidth="1"/>
    <col min="7" max="7" width="9.5703125" style="32" customWidth="1"/>
    <col min="8" max="8" width="12.140625" style="33" customWidth="1"/>
    <col min="9" max="9" width="13.7109375" style="65" customWidth="1"/>
    <col min="10" max="21" width="1.7109375" style="33" customWidth="1"/>
    <col min="22" max="22" width="12" style="33" bestFit="1" customWidth="1"/>
    <col min="23" max="23" width="11.42578125" style="33"/>
    <col min="24" max="24" width="24.42578125" style="33" customWidth="1"/>
    <col min="25" max="16384" width="11.42578125" style="32"/>
  </cols>
  <sheetData>
    <row r="1" spans="1:24" ht="13.5" thickBot="1" x14ac:dyDescent="0.25">
      <c r="A1" s="77" t="s">
        <v>0</v>
      </c>
      <c r="B1" s="85" t="s">
        <v>1</v>
      </c>
      <c r="C1" s="76" t="s">
        <v>43</v>
      </c>
      <c r="D1" s="86" t="s">
        <v>2</v>
      </c>
      <c r="E1" s="79" t="s">
        <v>3</v>
      </c>
      <c r="F1" s="41" t="s">
        <v>4</v>
      </c>
      <c r="G1" s="42" t="s">
        <v>32</v>
      </c>
      <c r="H1" s="43" t="s">
        <v>5</v>
      </c>
      <c r="I1" s="43" t="s">
        <v>6</v>
      </c>
      <c r="J1" s="56" t="s">
        <v>7</v>
      </c>
      <c r="K1" s="43" t="s">
        <v>8</v>
      </c>
      <c r="L1" s="56" t="s">
        <v>9</v>
      </c>
      <c r="M1" s="43" t="s">
        <v>10</v>
      </c>
      <c r="N1" s="43" t="s">
        <v>11</v>
      </c>
      <c r="O1" s="57" t="s">
        <v>12</v>
      </c>
      <c r="P1" s="56" t="s">
        <v>13</v>
      </c>
      <c r="Q1" s="43" t="s">
        <v>14</v>
      </c>
      <c r="R1" s="43" t="s">
        <v>15</v>
      </c>
      <c r="S1" s="43" t="s">
        <v>16</v>
      </c>
      <c r="T1" s="43" t="s">
        <v>17</v>
      </c>
      <c r="U1" s="57" t="s">
        <v>18</v>
      </c>
      <c r="V1" s="56" t="s">
        <v>19</v>
      </c>
      <c r="W1" s="43" t="s">
        <v>20</v>
      </c>
      <c r="X1" s="66" t="s">
        <v>21</v>
      </c>
    </row>
    <row r="2" spans="1:24" x14ac:dyDescent="0.2">
      <c r="A2" s="54">
        <f t="shared" ref="A2:A11" si="0">ROW(A1)</f>
        <v>1</v>
      </c>
      <c r="B2" s="10" t="s">
        <v>22</v>
      </c>
      <c r="C2" s="11" t="s">
        <v>33</v>
      </c>
      <c r="D2" s="87">
        <v>39264</v>
      </c>
      <c r="E2" s="80">
        <v>1</v>
      </c>
      <c r="F2" s="1">
        <v>5.0000000000000001E-3</v>
      </c>
      <c r="G2" s="2">
        <v>569</v>
      </c>
      <c r="H2" s="3">
        <f t="shared" ref="H2:H11" si="1">G2*4.686025</f>
        <v>2666.3482249999997</v>
      </c>
      <c r="I2" s="4">
        <f>(H2*E2)*F2</f>
        <v>13.331741124999999</v>
      </c>
      <c r="J2" s="5"/>
      <c r="K2" s="6"/>
      <c r="L2" s="4"/>
      <c r="M2" s="47"/>
      <c r="N2" s="44"/>
      <c r="O2" s="45"/>
      <c r="P2" s="5"/>
      <c r="Q2" s="6"/>
      <c r="R2" s="4"/>
      <c r="S2" s="7"/>
      <c r="T2" s="6"/>
      <c r="U2" s="8"/>
      <c r="V2" s="9">
        <f t="shared" ref="V2:V11" si="2">SUM(J2:U2)</f>
        <v>0</v>
      </c>
      <c r="W2" s="55">
        <f t="shared" ref="W2:W11" si="3">(I2*12)-V2</f>
        <v>159.98089349999998</v>
      </c>
      <c r="X2" s="67"/>
    </row>
    <row r="3" spans="1:24" x14ac:dyDescent="0.2">
      <c r="A3" s="54">
        <f t="shared" si="0"/>
        <v>2</v>
      </c>
      <c r="B3" s="10" t="s">
        <v>23</v>
      </c>
      <c r="C3" s="11" t="s">
        <v>34</v>
      </c>
      <c r="D3" s="87">
        <v>35065</v>
      </c>
      <c r="E3" s="80">
        <v>1</v>
      </c>
      <c r="F3" s="12">
        <v>5.0000000000000001E-3</v>
      </c>
      <c r="G3" s="13">
        <v>430</v>
      </c>
      <c r="H3" s="14">
        <f t="shared" si="1"/>
        <v>2014.9907499999999</v>
      </c>
      <c r="I3" s="15">
        <f>(H3*E3)*F3</f>
        <v>10.074953750000001</v>
      </c>
      <c r="J3" s="16"/>
      <c r="K3" s="17"/>
      <c r="L3" s="15"/>
      <c r="M3" s="18"/>
      <c r="N3" s="17"/>
      <c r="O3" s="19"/>
      <c r="P3" s="16"/>
      <c r="Q3" s="17"/>
      <c r="R3" s="15"/>
      <c r="S3" s="18"/>
      <c r="T3" s="17"/>
      <c r="U3" s="19"/>
      <c r="V3" s="20">
        <f t="shared" si="2"/>
        <v>0</v>
      </c>
      <c r="W3" s="21">
        <f t="shared" si="3"/>
        <v>120.89944500000001</v>
      </c>
      <c r="X3" s="67"/>
    </row>
    <row r="4" spans="1:24" x14ac:dyDescent="0.2">
      <c r="A4" s="54">
        <f t="shared" si="0"/>
        <v>3</v>
      </c>
      <c r="B4" s="10" t="s">
        <v>24</v>
      </c>
      <c r="C4" s="11" t="s">
        <v>35</v>
      </c>
      <c r="D4" s="88">
        <v>42614</v>
      </c>
      <c r="E4" s="81">
        <v>0.85</v>
      </c>
      <c r="F4" s="22">
        <v>5.0000000000000001E-3</v>
      </c>
      <c r="G4" s="23">
        <v>393</v>
      </c>
      <c r="H4" s="24">
        <f t="shared" si="1"/>
        <v>1841.607825</v>
      </c>
      <c r="I4" s="25">
        <f>(H4*E4)*F4</f>
        <v>7.8268332562499996</v>
      </c>
      <c r="J4" s="26"/>
      <c r="K4" s="27"/>
      <c r="L4" s="28"/>
      <c r="M4" s="29"/>
      <c r="N4" s="27"/>
      <c r="O4" s="30"/>
      <c r="P4" s="26"/>
      <c r="Q4" s="27"/>
      <c r="R4" s="28"/>
      <c r="S4" s="29"/>
      <c r="T4" s="27"/>
      <c r="U4" s="30"/>
      <c r="V4" s="20">
        <f t="shared" si="2"/>
        <v>0</v>
      </c>
      <c r="W4" s="21">
        <f t="shared" si="3"/>
        <v>93.921999075000002</v>
      </c>
      <c r="X4" s="67"/>
    </row>
    <row r="5" spans="1:24" x14ac:dyDescent="0.2">
      <c r="A5" s="54">
        <f t="shared" si="0"/>
        <v>4</v>
      </c>
      <c r="B5" s="10" t="s">
        <v>25</v>
      </c>
      <c r="C5" s="11" t="s">
        <v>36</v>
      </c>
      <c r="D5" s="87">
        <v>42887</v>
      </c>
      <c r="E5" s="80">
        <v>1</v>
      </c>
      <c r="F5" s="12">
        <v>5.0000000000000001E-3</v>
      </c>
      <c r="G5" s="13">
        <v>336</v>
      </c>
      <c r="H5" s="14">
        <f t="shared" si="1"/>
        <v>1574.5044</v>
      </c>
      <c r="I5" s="15">
        <f>(H5*E5)*F5</f>
        <v>7.872522</v>
      </c>
      <c r="J5" s="26"/>
      <c r="K5" s="27"/>
      <c r="L5" s="28"/>
      <c r="M5" s="29"/>
      <c r="N5" s="27"/>
      <c r="O5" s="30"/>
      <c r="P5" s="26"/>
      <c r="Q5" s="27"/>
      <c r="R5" s="28"/>
      <c r="S5" s="29"/>
      <c r="T5" s="27"/>
      <c r="U5" s="30"/>
      <c r="V5" s="20">
        <f t="shared" si="2"/>
        <v>0</v>
      </c>
      <c r="W5" s="21">
        <f t="shared" si="3"/>
        <v>94.470264</v>
      </c>
      <c r="X5" s="67"/>
    </row>
    <row r="6" spans="1:24" x14ac:dyDescent="0.2">
      <c r="A6" s="54">
        <f t="shared" si="0"/>
        <v>5</v>
      </c>
      <c r="B6" s="10" t="s">
        <v>26</v>
      </c>
      <c r="C6" s="11" t="s">
        <v>37</v>
      </c>
      <c r="D6" s="88">
        <v>43647</v>
      </c>
      <c r="E6" s="81">
        <v>0.7</v>
      </c>
      <c r="F6" s="22">
        <v>5.0000000000000001E-3</v>
      </c>
      <c r="G6" s="23">
        <v>364</v>
      </c>
      <c r="H6" s="24">
        <f t="shared" si="1"/>
        <v>1705.7130999999999</v>
      </c>
      <c r="I6" s="25">
        <f>(H6*E6)*F6</f>
        <v>5.9699958499999992</v>
      </c>
      <c r="J6" s="26"/>
      <c r="K6" s="27"/>
      <c r="L6" s="28"/>
      <c r="M6" s="29"/>
      <c r="N6" s="27"/>
      <c r="O6" s="30"/>
      <c r="P6" s="26"/>
      <c r="Q6" s="27"/>
      <c r="R6" s="28"/>
      <c r="S6" s="29"/>
      <c r="T6" s="27"/>
      <c r="U6" s="30"/>
      <c r="V6" s="20">
        <f t="shared" si="2"/>
        <v>0</v>
      </c>
      <c r="W6" s="21">
        <f t="shared" si="3"/>
        <v>71.639950199999987</v>
      </c>
      <c r="X6" s="67"/>
    </row>
    <row r="7" spans="1:24" x14ac:dyDescent="0.2">
      <c r="A7" s="54">
        <f t="shared" si="0"/>
        <v>6</v>
      </c>
      <c r="B7" s="10" t="s">
        <v>27</v>
      </c>
      <c r="C7" s="11" t="s">
        <v>38</v>
      </c>
      <c r="D7" s="87">
        <v>43191</v>
      </c>
      <c r="E7" s="80">
        <v>1</v>
      </c>
      <c r="F7" s="12">
        <v>5.0000000000000001E-3</v>
      </c>
      <c r="G7" s="13">
        <v>333</v>
      </c>
      <c r="H7" s="14">
        <f t="shared" si="1"/>
        <v>1560.4463249999999</v>
      </c>
      <c r="I7" s="15">
        <f>(H7*E7)*F7</f>
        <v>7.8022316249999992</v>
      </c>
      <c r="J7" s="26"/>
      <c r="K7" s="27"/>
      <c r="L7" s="28"/>
      <c r="M7" s="29"/>
      <c r="N7" s="27"/>
      <c r="O7" s="30"/>
      <c r="P7" s="26"/>
      <c r="Q7" s="27"/>
      <c r="R7" s="28"/>
      <c r="S7" s="29"/>
      <c r="T7" s="27"/>
      <c r="U7" s="30"/>
      <c r="V7" s="20">
        <f t="shared" si="2"/>
        <v>0</v>
      </c>
      <c r="W7" s="21">
        <f t="shared" si="3"/>
        <v>93.626779499999998</v>
      </c>
      <c r="X7" s="67"/>
    </row>
    <row r="8" spans="1:24" x14ac:dyDescent="0.2">
      <c r="A8" s="54">
        <f t="shared" si="0"/>
        <v>7</v>
      </c>
      <c r="B8" s="10" t="s">
        <v>28</v>
      </c>
      <c r="C8" s="11" t="s">
        <v>39</v>
      </c>
      <c r="D8" s="87">
        <v>41518</v>
      </c>
      <c r="E8" s="80">
        <v>1</v>
      </c>
      <c r="F8" s="12">
        <v>5.0000000000000001E-3</v>
      </c>
      <c r="G8" s="13">
        <v>380</v>
      </c>
      <c r="H8" s="14">
        <f t="shared" si="1"/>
        <v>1780.6895</v>
      </c>
      <c r="I8" s="15">
        <f>(H8*E8)*F8</f>
        <v>8.9034475000000004</v>
      </c>
      <c r="J8" s="26"/>
      <c r="K8" s="27"/>
      <c r="L8" s="28"/>
      <c r="M8" s="29"/>
      <c r="N8" s="27"/>
      <c r="O8" s="30"/>
      <c r="P8" s="26"/>
      <c r="Q8" s="27"/>
      <c r="R8" s="28"/>
      <c r="S8" s="29"/>
      <c r="T8" s="27"/>
      <c r="U8" s="30"/>
      <c r="V8" s="20">
        <f t="shared" si="2"/>
        <v>0</v>
      </c>
      <c r="W8" s="21">
        <f t="shared" si="3"/>
        <v>106.84137000000001</v>
      </c>
      <c r="X8" s="67"/>
    </row>
    <row r="9" spans="1:24" x14ac:dyDescent="0.2">
      <c r="A9" s="54">
        <f t="shared" si="0"/>
        <v>8</v>
      </c>
      <c r="B9" s="10" t="s">
        <v>29</v>
      </c>
      <c r="C9" s="11" t="s">
        <v>40</v>
      </c>
      <c r="D9" s="87">
        <v>35612</v>
      </c>
      <c r="E9" s="80">
        <v>1</v>
      </c>
      <c r="F9" s="12">
        <v>5.0000000000000001E-3</v>
      </c>
      <c r="G9" s="13">
        <v>380</v>
      </c>
      <c r="H9" s="14">
        <f t="shared" si="1"/>
        <v>1780.6895</v>
      </c>
      <c r="I9" s="15">
        <f>(H9*E9)*F9</f>
        <v>8.9034475000000004</v>
      </c>
      <c r="J9" s="26"/>
      <c r="K9" s="27"/>
      <c r="L9" s="28"/>
      <c r="M9" s="29"/>
      <c r="N9" s="27"/>
      <c r="O9" s="30"/>
      <c r="P9" s="26"/>
      <c r="Q9" s="27"/>
      <c r="R9" s="28"/>
      <c r="S9" s="29"/>
      <c r="T9" s="27"/>
      <c r="U9" s="30"/>
      <c r="V9" s="20">
        <f t="shared" si="2"/>
        <v>0</v>
      </c>
      <c r="W9" s="21">
        <f t="shared" si="3"/>
        <v>106.84137000000001</v>
      </c>
      <c r="X9" s="67"/>
    </row>
    <row r="10" spans="1:24" x14ac:dyDescent="0.2">
      <c r="A10" s="54">
        <f t="shared" si="0"/>
        <v>9</v>
      </c>
      <c r="B10" s="10" t="s">
        <v>30</v>
      </c>
      <c r="C10" s="11" t="s">
        <v>41</v>
      </c>
      <c r="D10" s="87">
        <v>43922</v>
      </c>
      <c r="E10" s="80">
        <v>1</v>
      </c>
      <c r="F10" s="12">
        <v>5.0000000000000001E-3</v>
      </c>
      <c r="G10" s="13">
        <v>332</v>
      </c>
      <c r="H10" s="14">
        <f t="shared" si="1"/>
        <v>1555.7602999999999</v>
      </c>
      <c r="I10" s="15">
        <f>(H10*E10)*F10</f>
        <v>7.7788015000000001</v>
      </c>
      <c r="J10" s="26"/>
      <c r="K10" s="27"/>
      <c r="L10" s="28"/>
      <c r="M10" s="29"/>
      <c r="N10" s="27"/>
      <c r="O10" s="30"/>
      <c r="P10" s="26"/>
      <c r="Q10" s="27"/>
      <c r="R10" s="28"/>
      <c r="S10" s="29"/>
      <c r="T10" s="27"/>
      <c r="U10" s="30"/>
      <c r="V10" s="20">
        <f t="shared" si="2"/>
        <v>0</v>
      </c>
      <c r="W10" s="21">
        <f t="shared" si="3"/>
        <v>93.345618000000002</v>
      </c>
      <c r="X10" s="67"/>
    </row>
    <row r="11" spans="1:24" x14ac:dyDescent="0.2">
      <c r="A11" s="54">
        <f t="shared" si="0"/>
        <v>10</v>
      </c>
      <c r="B11" s="10" t="s">
        <v>31</v>
      </c>
      <c r="C11" s="11" t="s">
        <v>42</v>
      </c>
      <c r="D11" s="87">
        <v>34090</v>
      </c>
      <c r="E11" s="80">
        <v>1</v>
      </c>
      <c r="F11" s="12">
        <v>5.0000000000000001E-3</v>
      </c>
      <c r="G11" s="13">
        <v>466</v>
      </c>
      <c r="H11" s="14">
        <f t="shared" si="1"/>
        <v>2183.6876499999998</v>
      </c>
      <c r="I11" s="15">
        <f>(H11*E11)*F11</f>
        <v>10.918438249999999</v>
      </c>
      <c r="J11" s="26"/>
      <c r="K11" s="27"/>
      <c r="L11" s="28"/>
      <c r="M11" s="29"/>
      <c r="N11" s="27"/>
      <c r="O11" s="30"/>
      <c r="P11" s="26"/>
      <c r="Q11" s="27"/>
      <c r="R11" s="28"/>
      <c r="S11" s="29"/>
      <c r="T11" s="27"/>
      <c r="U11" s="30"/>
      <c r="V11" s="20">
        <f t="shared" si="2"/>
        <v>0</v>
      </c>
      <c r="W11" s="21">
        <f t="shared" si="3"/>
        <v>131.02125899999999</v>
      </c>
      <c r="X11" s="67"/>
    </row>
    <row r="12" spans="1:24" x14ac:dyDescent="0.2">
      <c r="A12" s="54" t="e">
        <f>ROW(#REF!)</f>
        <v>#REF!</v>
      </c>
      <c r="B12" s="46"/>
      <c r="C12" s="31"/>
      <c r="D12" s="89"/>
      <c r="E12" s="82"/>
      <c r="F12" s="35"/>
      <c r="G12" s="31"/>
      <c r="H12" s="36">
        <f t="shared" ref="H12:H23" si="4">G12*4.686025</f>
        <v>0</v>
      </c>
      <c r="I12" s="28">
        <f>(H12*E12)*F12</f>
        <v>0</v>
      </c>
      <c r="J12" s="58"/>
      <c r="K12" s="59"/>
      <c r="L12" s="37"/>
      <c r="M12" s="60"/>
      <c r="N12" s="59"/>
      <c r="O12" s="61"/>
      <c r="P12" s="58"/>
      <c r="Q12" s="59"/>
      <c r="R12" s="37"/>
      <c r="S12" s="60"/>
      <c r="T12" s="59"/>
      <c r="U12" s="61"/>
      <c r="V12" s="38">
        <f t="shared" ref="V12:V23" si="5">SUM(J12:U12)</f>
        <v>0</v>
      </c>
      <c r="W12" s="39">
        <f t="shared" ref="W12:W23" si="6">(I12*12)-V12</f>
        <v>0</v>
      </c>
      <c r="X12" s="67"/>
    </row>
    <row r="13" spans="1:24" x14ac:dyDescent="0.2">
      <c r="A13" s="54">
        <f t="shared" ref="A13:A23" si="7">ROW(A12)</f>
        <v>12</v>
      </c>
      <c r="B13" s="46"/>
      <c r="C13" s="31"/>
      <c r="D13" s="89"/>
      <c r="E13" s="82"/>
      <c r="F13" s="35"/>
      <c r="G13" s="31"/>
      <c r="H13" s="36">
        <f t="shared" si="4"/>
        <v>0</v>
      </c>
      <c r="I13" s="28">
        <f>(H13*E13)*F13</f>
        <v>0</v>
      </c>
      <c r="J13" s="58"/>
      <c r="K13" s="59"/>
      <c r="L13" s="37"/>
      <c r="M13" s="60"/>
      <c r="N13" s="59"/>
      <c r="O13" s="61"/>
      <c r="P13" s="58"/>
      <c r="Q13" s="59"/>
      <c r="R13" s="37"/>
      <c r="S13" s="60"/>
      <c r="T13" s="59"/>
      <c r="U13" s="61"/>
      <c r="V13" s="38">
        <f t="shared" si="5"/>
        <v>0</v>
      </c>
      <c r="W13" s="39">
        <f t="shared" si="6"/>
        <v>0</v>
      </c>
      <c r="X13" s="67"/>
    </row>
    <row r="14" spans="1:24" x14ac:dyDescent="0.2">
      <c r="A14" s="54">
        <f t="shared" si="7"/>
        <v>13</v>
      </c>
      <c r="B14" s="46"/>
      <c r="C14" s="31"/>
      <c r="D14" s="89"/>
      <c r="E14" s="82"/>
      <c r="F14" s="35"/>
      <c r="G14" s="31"/>
      <c r="H14" s="36">
        <f t="shared" si="4"/>
        <v>0</v>
      </c>
      <c r="I14" s="28">
        <f>(H14*E14)*F14</f>
        <v>0</v>
      </c>
      <c r="J14" s="58"/>
      <c r="K14" s="59"/>
      <c r="L14" s="37"/>
      <c r="M14" s="60"/>
      <c r="N14" s="59"/>
      <c r="O14" s="61"/>
      <c r="P14" s="58"/>
      <c r="Q14" s="59"/>
      <c r="R14" s="37"/>
      <c r="S14" s="60"/>
      <c r="T14" s="59"/>
      <c r="U14" s="61"/>
      <c r="V14" s="38">
        <f t="shared" si="5"/>
        <v>0</v>
      </c>
      <c r="W14" s="39">
        <f t="shared" si="6"/>
        <v>0</v>
      </c>
      <c r="X14" s="67"/>
    </row>
    <row r="15" spans="1:24" x14ac:dyDescent="0.2">
      <c r="A15" s="54">
        <f t="shared" si="7"/>
        <v>14</v>
      </c>
      <c r="B15" s="46"/>
      <c r="C15" s="31"/>
      <c r="D15" s="89"/>
      <c r="E15" s="82"/>
      <c r="F15" s="35"/>
      <c r="G15" s="31"/>
      <c r="H15" s="36">
        <f t="shared" si="4"/>
        <v>0</v>
      </c>
      <c r="I15" s="28">
        <f>(H15*E15)*F15</f>
        <v>0</v>
      </c>
      <c r="J15" s="58"/>
      <c r="K15" s="59"/>
      <c r="L15" s="37"/>
      <c r="M15" s="60"/>
      <c r="N15" s="59"/>
      <c r="O15" s="61"/>
      <c r="P15" s="58"/>
      <c r="Q15" s="59"/>
      <c r="R15" s="37"/>
      <c r="S15" s="60"/>
      <c r="T15" s="59"/>
      <c r="U15" s="61"/>
      <c r="V15" s="38">
        <f t="shared" si="5"/>
        <v>0</v>
      </c>
      <c r="W15" s="39">
        <f t="shared" si="6"/>
        <v>0</v>
      </c>
      <c r="X15" s="67"/>
    </row>
    <row r="16" spans="1:24" x14ac:dyDescent="0.2">
      <c r="A16" s="54">
        <f t="shared" si="7"/>
        <v>15</v>
      </c>
      <c r="B16" s="46"/>
      <c r="C16" s="31"/>
      <c r="D16" s="89"/>
      <c r="E16" s="82"/>
      <c r="F16" s="35"/>
      <c r="G16" s="31"/>
      <c r="H16" s="36">
        <f t="shared" si="4"/>
        <v>0</v>
      </c>
      <c r="I16" s="28">
        <f>(H16*E16)*F16</f>
        <v>0</v>
      </c>
      <c r="J16" s="58"/>
      <c r="K16" s="59"/>
      <c r="L16" s="37"/>
      <c r="M16" s="60"/>
      <c r="N16" s="59"/>
      <c r="O16" s="61"/>
      <c r="P16" s="58"/>
      <c r="Q16" s="59"/>
      <c r="R16" s="37"/>
      <c r="S16" s="60"/>
      <c r="T16" s="59"/>
      <c r="U16" s="61"/>
      <c r="V16" s="38">
        <f t="shared" si="5"/>
        <v>0</v>
      </c>
      <c r="W16" s="39">
        <f t="shared" si="6"/>
        <v>0</v>
      </c>
      <c r="X16" s="67"/>
    </row>
    <row r="17" spans="1:24" x14ac:dyDescent="0.2">
      <c r="A17" s="54">
        <f t="shared" si="7"/>
        <v>16</v>
      </c>
      <c r="B17" s="46"/>
      <c r="C17" s="31"/>
      <c r="D17" s="89"/>
      <c r="E17" s="82"/>
      <c r="F17" s="35"/>
      <c r="G17" s="31"/>
      <c r="H17" s="36">
        <f t="shared" si="4"/>
        <v>0</v>
      </c>
      <c r="I17" s="28">
        <f>(H17*E17)*F17</f>
        <v>0</v>
      </c>
      <c r="J17" s="58"/>
      <c r="K17" s="59"/>
      <c r="L17" s="37"/>
      <c r="M17" s="60"/>
      <c r="N17" s="59"/>
      <c r="O17" s="61"/>
      <c r="P17" s="58"/>
      <c r="Q17" s="59"/>
      <c r="R17" s="37"/>
      <c r="S17" s="60"/>
      <c r="T17" s="59"/>
      <c r="U17" s="61"/>
      <c r="V17" s="38">
        <f t="shared" si="5"/>
        <v>0</v>
      </c>
      <c r="W17" s="39">
        <f t="shared" si="6"/>
        <v>0</v>
      </c>
      <c r="X17" s="67"/>
    </row>
    <row r="18" spans="1:24" x14ac:dyDescent="0.2">
      <c r="A18" s="54">
        <f t="shared" si="7"/>
        <v>17</v>
      </c>
      <c r="B18" s="46"/>
      <c r="C18" s="31"/>
      <c r="D18" s="89"/>
      <c r="E18" s="82"/>
      <c r="F18" s="35"/>
      <c r="G18" s="31"/>
      <c r="H18" s="36">
        <f t="shared" si="4"/>
        <v>0</v>
      </c>
      <c r="I18" s="28">
        <f>(H18*E18)*F18</f>
        <v>0</v>
      </c>
      <c r="J18" s="58"/>
      <c r="K18" s="59"/>
      <c r="L18" s="37"/>
      <c r="M18" s="60"/>
      <c r="N18" s="59"/>
      <c r="O18" s="61"/>
      <c r="P18" s="58"/>
      <c r="Q18" s="59"/>
      <c r="R18" s="37"/>
      <c r="S18" s="60"/>
      <c r="T18" s="59"/>
      <c r="U18" s="61"/>
      <c r="V18" s="38">
        <f t="shared" si="5"/>
        <v>0</v>
      </c>
      <c r="W18" s="39">
        <f t="shared" si="6"/>
        <v>0</v>
      </c>
      <c r="X18" s="67"/>
    </row>
    <row r="19" spans="1:24" x14ac:dyDescent="0.2">
      <c r="A19" s="54">
        <f t="shared" si="7"/>
        <v>18</v>
      </c>
      <c r="B19" s="46"/>
      <c r="C19" s="31"/>
      <c r="D19" s="89"/>
      <c r="E19" s="82"/>
      <c r="F19" s="35"/>
      <c r="G19" s="31"/>
      <c r="H19" s="36">
        <f t="shared" si="4"/>
        <v>0</v>
      </c>
      <c r="I19" s="28">
        <f>(H19*E19)*F19</f>
        <v>0</v>
      </c>
      <c r="J19" s="58"/>
      <c r="K19" s="59"/>
      <c r="L19" s="37"/>
      <c r="M19" s="60"/>
      <c r="N19" s="59"/>
      <c r="O19" s="61"/>
      <c r="P19" s="58"/>
      <c r="Q19" s="59"/>
      <c r="R19" s="37"/>
      <c r="S19" s="60"/>
      <c r="T19" s="59"/>
      <c r="U19" s="61"/>
      <c r="V19" s="38">
        <f t="shared" si="5"/>
        <v>0</v>
      </c>
      <c r="W19" s="39">
        <f t="shared" si="6"/>
        <v>0</v>
      </c>
      <c r="X19" s="67"/>
    </row>
    <row r="20" spans="1:24" x14ac:dyDescent="0.2">
      <c r="A20" s="54">
        <f t="shared" si="7"/>
        <v>19</v>
      </c>
      <c r="B20" s="46"/>
      <c r="C20" s="31"/>
      <c r="D20" s="89"/>
      <c r="E20" s="82"/>
      <c r="F20" s="35"/>
      <c r="G20" s="31"/>
      <c r="H20" s="36">
        <f t="shared" si="4"/>
        <v>0</v>
      </c>
      <c r="I20" s="28">
        <f>(H20*E20)*F20</f>
        <v>0</v>
      </c>
      <c r="J20" s="58"/>
      <c r="K20" s="59"/>
      <c r="L20" s="37"/>
      <c r="M20" s="60"/>
      <c r="N20" s="59"/>
      <c r="O20" s="61"/>
      <c r="P20" s="58"/>
      <c r="Q20" s="59"/>
      <c r="R20" s="37"/>
      <c r="S20" s="60"/>
      <c r="T20" s="59"/>
      <c r="U20" s="61"/>
      <c r="V20" s="38">
        <f t="shared" si="5"/>
        <v>0</v>
      </c>
      <c r="W20" s="39">
        <f t="shared" si="6"/>
        <v>0</v>
      </c>
      <c r="X20" s="67"/>
    </row>
    <row r="21" spans="1:24" x14ac:dyDescent="0.2">
      <c r="A21" s="54">
        <f t="shared" si="7"/>
        <v>20</v>
      </c>
      <c r="B21" s="46"/>
      <c r="C21" s="31"/>
      <c r="D21" s="89"/>
      <c r="E21" s="82"/>
      <c r="F21" s="35"/>
      <c r="G21" s="31"/>
      <c r="H21" s="36">
        <f t="shared" si="4"/>
        <v>0</v>
      </c>
      <c r="I21" s="28">
        <f>(H21*E21)*F21</f>
        <v>0</v>
      </c>
      <c r="J21" s="58"/>
      <c r="K21" s="59"/>
      <c r="L21" s="37"/>
      <c r="M21" s="60"/>
      <c r="N21" s="59"/>
      <c r="O21" s="61"/>
      <c r="P21" s="58"/>
      <c r="Q21" s="59"/>
      <c r="R21" s="37"/>
      <c r="S21" s="60"/>
      <c r="T21" s="59"/>
      <c r="U21" s="61"/>
      <c r="V21" s="38">
        <f t="shared" si="5"/>
        <v>0</v>
      </c>
      <c r="W21" s="39">
        <f t="shared" si="6"/>
        <v>0</v>
      </c>
      <c r="X21" s="67"/>
    </row>
    <row r="22" spans="1:24" x14ac:dyDescent="0.2">
      <c r="A22" s="54">
        <f t="shared" si="7"/>
        <v>21</v>
      </c>
      <c r="B22" s="46"/>
      <c r="C22" s="31"/>
      <c r="D22" s="89"/>
      <c r="E22" s="82"/>
      <c r="F22" s="35"/>
      <c r="G22" s="31"/>
      <c r="H22" s="36">
        <f t="shared" si="4"/>
        <v>0</v>
      </c>
      <c r="I22" s="28">
        <f>(H22*E22)*F22</f>
        <v>0</v>
      </c>
      <c r="J22" s="58"/>
      <c r="K22" s="59"/>
      <c r="L22" s="37"/>
      <c r="M22" s="60"/>
      <c r="N22" s="59"/>
      <c r="O22" s="61"/>
      <c r="P22" s="58"/>
      <c r="Q22" s="59"/>
      <c r="R22" s="37"/>
      <c r="S22" s="60"/>
      <c r="T22" s="59"/>
      <c r="U22" s="61"/>
      <c r="V22" s="38">
        <f t="shared" si="5"/>
        <v>0</v>
      </c>
      <c r="W22" s="39">
        <f t="shared" si="6"/>
        <v>0</v>
      </c>
      <c r="X22" s="67"/>
    </row>
    <row r="23" spans="1:24" ht="13.5" thickBot="1" x14ac:dyDescent="0.25">
      <c r="A23" s="54">
        <f t="shared" si="7"/>
        <v>22</v>
      </c>
      <c r="B23" s="34"/>
      <c r="C23" s="31"/>
      <c r="D23" s="89"/>
      <c r="E23" s="83"/>
      <c r="F23" s="49"/>
      <c r="G23" s="50"/>
      <c r="H23" s="51">
        <f t="shared" si="4"/>
        <v>0</v>
      </c>
      <c r="I23" s="28">
        <f>(H23*E23)*F23</f>
        <v>0</v>
      </c>
      <c r="J23" s="62"/>
      <c r="K23" s="63"/>
      <c r="L23" s="64"/>
      <c r="M23" s="60"/>
      <c r="N23" s="59"/>
      <c r="O23" s="61"/>
      <c r="P23" s="62"/>
      <c r="Q23" s="63"/>
      <c r="R23" s="64"/>
      <c r="S23" s="60"/>
      <c r="T23" s="59"/>
      <c r="U23" s="61"/>
      <c r="V23" s="52">
        <f t="shared" si="5"/>
        <v>0</v>
      </c>
      <c r="W23" s="48">
        <f t="shared" si="6"/>
        <v>0</v>
      </c>
      <c r="X23" s="67"/>
    </row>
    <row r="24" spans="1:24" ht="13.5" thickBot="1" x14ac:dyDescent="0.25">
      <c r="A24" s="78"/>
      <c r="B24" s="72"/>
      <c r="C24" s="69"/>
      <c r="D24" s="90"/>
      <c r="E24" s="84"/>
      <c r="F24" s="69"/>
      <c r="G24" s="69"/>
      <c r="H24" s="69"/>
      <c r="I24" s="73">
        <f>SUBTOTAL(109,Actifs[Mont.Mens])</f>
        <v>89.382412356249986</v>
      </c>
      <c r="J24" s="74">
        <f t="shared" ref="J24:V24" si="8">SUBTOTAL(109,J2:J23)</f>
        <v>0</v>
      </c>
      <c r="K24" s="74">
        <f t="shared" si="8"/>
        <v>0</v>
      </c>
      <c r="L24" s="74">
        <f t="shared" si="8"/>
        <v>0</v>
      </c>
      <c r="M24" s="68">
        <f t="shared" si="8"/>
        <v>0</v>
      </c>
      <c r="N24" s="68">
        <f t="shared" si="8"/>
        <v>0</v>
      </c>
      <c r="O24" s="68">
        <f t="shared" si="8"/>
        <v>0</v>
      </c>
      <c r="P24" s="74">
        <f t="shared" si="8"/>
        <v>0</v>
      </c>
      <c r="Q24" s="74">
        <f t="shared" si="8"/>
        <v>0</v>
      </c>
      <c r="R24" s="74">
        <f t="shared" si="8"/>
        <v>0</v>
      </c>
      <c r="S24" s="68">
        <f t="shared" si="8"/>
        <v>0</v>
      </c>
      <c r="T24" s="68">
        <f t="shared" si="8"/>
        <v>0</v>
      </c>
      <c r="U24" s="68">
        <f t="shared" si="8"/>
        <v>0</v>
      </c>
      <c r="V24" s="75">
        <f t="shared" si="8"/>
        <v>0</v>
      </c>
      <c r="W24" s="70">
        <f>SUBTOTAL(109,Actifs[Solde])</f>
        <v>1072.5889482749999</v>
      </c>
      <c r="X24" s="71"/>
    </row>
  </sheetData>
  <conditionalFormatting sqref="B2:X23">
    <cfRule type="cellIs" dxfId="27" priority="4" operator="equal">
      <formula>"MM"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2AE24-D177-45D5-846F-07C61286A028}">
  <dimension ref="A1"/>
  <sheetViews>
    <sheetView workbookViewId="0">
      <selection activeCell="C35" sqref="C35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F16728-8C60-4BBC-B02D-BC96D4DB63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Adhérents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Syndicat DEFIS</dc:creator>
  <cp:lastModifiedBy>Syndicat DEFIS</cp:lastModifiedBy>
  <dcterms:created xsi:type="dcterms:W3CDTF">2021-01-27T09:45:28Z</dcterms:created>
  <dcterms:modified xsi:type="dcterms:W3CDTF">2021-02-11T09:00:48Z</dcterms:modified>
</cp:coreProperties>
</file>