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K:\AFFAIRES 2020\ILOT D\Clement\"/>
    </mc:Choice>
  </mc:AlternateContent>
  <xr:revisionPtr revIDLastSave="0" documentId="13_ncr:1_{5BD9E2EE-14AE-4243-BEF8-D6803D896621}" xr6:coauthVersionLast="45" xr6:coauthVersionMax="45" xr10:uidLastSave="{00000000-0000-0000-0000-000000000000}"/>
  <bookViews>
    <workbookView xWindow="-60" yWindow="-60" windowWidth="28920" windowHeight="15900" activeTab="2" xr2:uid="{00000000-000D-0000-FFFF-FFFF00000000}"/>
  </bookViews>
  <sheets>
    <sheet name="Cartouche" sheetId="36" r:id="rId1"/>
    <sheet name="SOMMAIRE" sheetId="24" r:id="rId2"/>
    <sheet name="ROOM DATA" sheetId="14" r:id="rId3"/>
    <sheet name="Puissances et FS utilisés" sheetId="16" r:id="rId4"/>
    <sheet name="Recap TD" sheetId="18" r:id="rId5"/>
    <sheet name="Recap ONDULEURS" sheetId="37" r:id="rId6"/>
  </sheets>
  <definedNames>
    <definedName name="_xlnm._FilterDatabase" localSheetId="2" hidden="1">'ROOM DATA'!$B$5:$BB$100</definedName>
    <definedName name="_xlnm.Print_Titles" localSheetId="5">'Recap ONDULEURS'!$12:$15</definedName>
    <definedName name="_xlnm.Print_Titles" localSheetId="4">'Recap TD'!$12:$15</definedName>
    <definedName name="_xlnm.Print_Titles" localSheetId="2">'ROOM DATA'!$1:$5</definedName>
    <definedName name="_xlnm.Print_Area" localSheetId="0">Cartouche!$A$1:$Z$37</definedName>
    <definedName name="_xlnm.Print_Area" localSheetId="3">'Puissances et FS utilisés'!$A$1:$H$54</definedName>
    <definedName name="_xlnm.Print_Area" localSheetId="5">'Recap ONDULEURS'!$B$11:$F$27</definedName>
    <definedName name="_xlnm.Print_Area" localSheetId="4">'Recap TD'!$B$11:$M$112</definedName>
    <definedName name="_xlnm.Print_Area" localSheetId="2">'ROOM DATA'!$A$1:$W$81</definedName>
    <definedName name="_xlnm.Print_Area" localSheetId="1">SOMMAIRE!$A$1:$H$14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Y599" i="14" l="1"/>
  <c r="Z601" i="14"/>
  <c r="Y601" i="14"/>
  <c r="AO601" i="14"/>
  <c r="AN601" i="14"/>
  <c r="AM601" i="14"/>
  <c r="AL601" i="14"/>
  <c r="AK601" i="14"/>
  <c r="AJ601" i="14"/>
  <c r="AI601" i="14"/>
  <c r="AH601" i="14"/>
  <c r="AF601" i="14"/>
  <c r="AE601" i="14"/>
  <c r="AD601" i="14"/>
  <c r="AC601" i="14"/>
  <c r="AB601" i="14"/>
  <c r="AA601" i="14"/>
  <c r="Y603" i="14"/>
  <c r="Z603" i="14"/>
  <c r="AA603" i="14"/>
  <c r="AB603" i="14"/>
  <c r="AC603" i="14"/>
  <c r="AD603" i="14"/>
  <c r="AE603" i="14"/>
  <c r="AF603" i="14"/>
  <c r="AH603" i="14"/>
  <c r="AI603" i="14"/>
  <c r="AJ603" i="14"/>
  <c r="AK603" i="14"/>
  <c r="AL603" i="14"/>
  <c r="AM603" i="14"/>
  <c r="AN603" i="14"/>
  <c r="AO603" i="14"/>
  <c r="Y605" i="14"/>
  <c r="Z605" i="14"/>
  <c r="AA605" i="14"/>
  <c r="AB605" i="14"/>
  <c r="AC605" i="14"/>
  <c r="AD605" i="14"/>
  <c r="AE605" i="14"/>
  <c r="AF605" i="14"/>
  <c r="AH605" i="14"/>
  <c r="AI605" i="14"/>
  <c r="AJ605" i="14"/>
  <c r="AK605" i="14"/>
  <c r="AL605" i="14"/>
  <c r="AM605" i="14"/>
  <c r="AN605" i="14"/>
  <c r="AO605" i="14"/>
  <c r="Y607" i="14"/>
  <c r="Z607" i="14"/>
  <c r="AA607" i="14"/>
  <c r="AB607" i="14"/>
  <c r="AC607" i="14"/>
  <c r="AD607" i="14"/>
  <c r="AE607" i="14"/>
  <c r="AF607" i="14"/>
  <c r="AH607" i="14"/>
  <c r="AI607" i="14"/>
  <c r="AJ607" i="14"/>
  <c r="AK607" i="14"/>
  <c r="AL607" i="14"/>
  <c r="AM607" i="14"/>
  <c r="AN607" i="14"/>
  <c r="AO607" i="14"/>
  <c r="Y609" i="14"/>
  <c r="Z609" i="14"/>
  <c r="AA609" i="14"/>
  <c r="AB609" i="14"/>
  <c r="AC609" i="14"/>
  <c r="AD609" i="14"/>
  <c r="AE609" i="14"/>
  <c r="AF609" i="14"/>
  <c r="AH609" i="14"/>
  <c r="AI609" i="14"/>
  <c r="AJ609" i="14"/>
  <c r="AK609" i="14"/>
  <c r="AL609" i="14"/>
  <c r="AM609" i="14"/>
  <c r="AN609" i="14"/>
  <c r="AO609" i="14"/>
  <c r="Y611" i="14"/>
  <c r="Z611" i="14"/>
  <c r="AA611" i="14"/>
  <c r="AB611" i="14"/>
  <c r="AC611" i="14"/>
  <c r="AD611" i="14"/>
  <c r="AE611" i="14"/>
  <c r="AF611" i="14"/>
  <c r="AH611" i="14"/>
  <c r="AI611" i="14"/>
  <c r="AJ611" i="14"/>
  <c r="AK611" i="14"/>
  <c r="AL611" i="14"/>
  <c r="AM611" i="14"/>
  <c r="AN611" i="14"/>
  <c r="AO611" i="14"/>
  <c r="AO599" i="14"/>
  <c r="AN599" i="14"/>
  <c r="AM599" i="14"/>
  <c r="AL599" i="14"/>
  <c r="AK599" i="14"/>
  <c r="AJ599" i="14"/>
  <c r="AI599" i="14"/>
  <c r="AH599" i="14"/>
  <c r="AF599" i="14"/>
  <c r="AE599" i="14"/>
  <c r="AD599" i="14"/>
  <c r="AC599" i="14"/>
  <c r="AB599" i="14"/>
  <c r="AA599" i="14"/>
  <c r="Z599" i="14"/>
  <c r="K170" i="14" l="1"/>
  <c r="J170" i="14"/>
  <c r="Y170" i="14" s="1"/>
  <c r="K169" i="14"/>
  <c r="J169" i="14"/>
  <c r="K168" i="14"/>
  <c r="J168" i="14"/>
  <c r="Y168" i="14" s="1"/>
  <c r="J6" i="14"/>
  <c r="K6" i="14"/>
  <c r="J7" i="14"/>
  <c r="K7" i="14"/>
  <c r="J8" i="14"/>
  <c r="K8" i="14"/>
  <c r="J9" i="14"/>
  <c r="K9" i="14"/>
  <c r="J10" i="14"/>
  <c r="K10" i="14"/>
  <c r="J11" i="14"/>
  <c r="K11" i="14"/>
  <c r="J12" i="14"/>
  <c r="K12" i="14"/>
  <c r="J13" i="14"/>
  <c r="K13" i="14"/>
  <c r="J14" i="14"/>
  <c r="K14" i="14"/>
  <c r="J15" i="14"/>
  <c r="K15" i="14"/>
  <c r="J16" i="14"/>
  <c r="K16" i="14"/>
  <c r="J17" i="14"/>
  <c r="K17" i="14"/>
  <c r="J18" i="14"/>
  <c r="K18" i="14"/>
  <c r="J19" i="14"/>
  <c r="K19" i="14"/>
  <c r="J20" i="14"/>
  <c r="K20" i="14"/>
  <c r="J21" i="14"/>
  <c r="K21" i="14"/>
  <c r="J22" i="14"/>
  <c r="K22" i="14"/>
  <c r="J23" i="14"/>
  <c r="K23" i="14"/>
  <c r="J24" i="14"/>
  <c r="K24" i="14"/>
  <c r="J25" i="14"/>
  <c r="K25" i="14"/>
  <c r="J26" i="14"/>
  <c r="K26" i="14"/>
  <c r="J27" i="14"/>
  <c r="K27" i="14"/>
  <c r="J28" i="14"/>
  <c r="K28" i="14"/>
  <c r="J29" i="14"/>
  <c r="K29" i="14"/>
  <c r="J30" i="14"/>
  <c r="K30" i="14"/>
  <c r="J31" i="14"/>
  <c r="K31" i="14"/>
  <c r="J32" i="14"/>
  <c r="K32" i="14"/>
  <c r="J33" i="14"/>
  <c r="K33" i="14"/>
  <c r="J34" i="14"/>
  <c r="K34" i="14"/>
  <c r="J35" i="14"/>
  <c r="K35" i="14"/>
  <c r="J36" i="14"/>
  <c r="K36" i="14"/>
  <c r="J37" i="14"/>
  <c r="K37" i="14"/>
  <c r="J38" i="14"/>
  <c r="K38" i="14"/>
  <c r="J39" i="14"/>
  <c r="K39" i="14"/>
  <c r="J40" i="14"/>
  <c r="K40" i="14"/>
  <c r="J41" i="14"/>
  <c r="K41" i="14"/>
  <c r="J42" i="14"/>
  <c r="K42" i="14"/>
  <c r="J43" i="14"/>
  <c r="K43" i="14"/>
  <c r="J44" i="14"/>
  <c r="K44" i="14"/>
  <c r="J45" i="14"/>
  <c r="K45" i="14"/>
  <c r="J46" i="14"/>
  <c r="K46" i="14"/>
  <c r="J47" i="14"/>
  <c r="K47" i="14"/>
  <c r="J48" i="14"/>
  <c r="K48" i="14"/>
  <c r="J49" i="14"/>
  <c r="K49" i="14"/>
  <c r="J50" i="14"/>
  <c r="K50" i="14"/>
  <c r="J51" i="14"/>
  <c r="K51" i="14"/>
  <c r="J52" i="14"/>
  <c r="K52" i="14"/>
  <c r="J53" i="14"/>
  <c r="K53" i="14"/>
  <c r="J54" i="14"/>
  <c r="K54" i="14"/>
  <c r="J55" i="14"/>
  <c r="K55" i="14"/>
  <c r="J56" i="14"/>
  <c r="K56" i="14"/>
  <c r="J57" i="14"/>
  <c r="K57" i="14"/>
  <c r="J58" i="14"/>
  <c r="K58" i="14"/>
  <c r="J59" i="14"/>
  <c r="K59" i="14"/>
  <c r="J60" i="14"/>
  <c r="K60" i="14"/>
  <c r="J61" i="14"/>
  <c r="K61" i="14"/>
  <c r="J62" i="14"/>
  <c r="K62" i="14"/>
  <c r="J63" i="14"/>
  <c r="K63" i="14"/>
  <c r="J64" i="14"/>
  <c r="K64" i="14"/>
  <c r="J65" i="14"/>
  <c r="K65" i="14"/>
  <c r="J66" i="14"/>
  <c r="K66" i="14"/>
  <c r="J67" i="14"/>
  <c r="K67" i="14"/>
  <c r="J68" i="14"/>
  <c r="K68" i="14"/>
  <c r="J69" i="14"/>
  <c r="K69" i="14"/>
  <c r="J70" i="14"/>
  <c r="K70" i="14"/>
  <c r="J71" i="14"/>
  <c r="K71" i="14"/>
  <c r="J72" i="14"/>
  <c r="K72" i="14"/>
  <c r="J73" i="14"/>
  <c r="K73" i="14"/>
  <c r="J74" i="14"/>
  <c r="K74" i="14"/>
  <c r="J75" i="14"/>
  <c r="K75" i="14"/>
  <c r="J76" i="14"/>
  <c r="K76" i="14"/>
  <c r="J77" i="14"/>
  <c r="K77" i="14"/>
  <c r="J78" i="14"/>
  <c r="K78" i="14"/>
  <c r="J79" i="14"/>
  <c r="K79" i="14"/>
  <c r="J80" i="14"/>
  <c r="K80" i="14"/>
  <c r="J81" i="14"/>
  <c r="K81" i="14"/>
  <c r="J82" i="14"/>
  <c r="K82" i="14"/>
  <c r="J83" i="14"/>
  <c r="K83" i="14"/>
  <c r="J84" i="14"/>
  <c r="K84" i="14"/>
  <c r="J85" i="14"/>
  <c r="K85" i="14"/>
  <c r="J86" i="14"/>
  <c r="K86" i="14"/>
  <c r="J87" i="14"/>
  <c r="K87" i="14"/>
  <c r="J88" i="14"/>
  <c r="K88" i="14"/>
  <c r="J89" i="14"/>
  <c r="K89" i="14"/>
  <c r="J90" i="14"/>
  <c r="Y90" i="14" s="1"/>
  <c r="K90" i="14"/>
  <c r="J91" i="14"/>
  <c r="K91" i="14"/>
  <c r="J92" i="14"/>
  <c r="K92" i="14"/>
  <c r="J93" i="14"/>
  <c r="K93" i="14"/>
  <c r="J94" i="14"/>
  <c r="K94" i="14"/>
  <c r="J95" i="14"/>
  <c r="K95" i="14"/>
  <c r="J96" i="14"/>
  <c r="K96" i="14"/>
  <c r="J97" i="14"/>
  <c r="K97" i="14"/>
  <c r="AH97" i="14" s="1"/>
  <c r="J98" i="14"/>
  <c r="Y98" i="14" s="1"/>
  <c r="K98" i="14"/>
  <c r="J99" i="14"/>
  <c r="K99" i="14"/>
  <c r="AH99" i="14" s="1"/>
  <c r="J100" i="14"/>
  <c r="K100" i="14"/>
  <c r="J101" i="14"/>
  <c r="K101" i="14"/>
  <c r="J102" i="14"/>
  <c r="K102" i="14"/>
  <c r="J103" i="14"/>
  <c r="K103" i="14"/>
  <c r="J104" i="14"/>
  <c r="K104" i="14"/>
  <c r="J105" i="14"/>
  <c r="K105" i="14"/>
  <c r="J106" i="14"/>
  <c r="Y106" i="14" s="1"/>
  <c r="K106" i="14"/>
  <c r="J107" i="14"/>
  <c r="K107" i="14"/>
  <c r="AH107" i="14" s="1"/>
  <c r="J108" i="14"/>
  <c r="Y108" i="14" s="1"/>
  <c r="K108" i="14"/>
  <c r="J109" i="14"/>
  <c r="K109" i="14"/>
  <c r="J110" i="14"/>
  <c r="K110" i="14"/>
  <c r="J111" i="14"/>
  <c r="K111" i="14"/>
  <c r="J112" i="14"/>
  <c r="K112" i="14"/>
  <c r="J113" i="14"/>
  <c r="K113" i="14"/>
  <c r="J114" i="14"/>
  <c r="Y114" i="14" s="1"/>
  <c r="K114" i="14"/>
  <c r="J115" i="14"/>
  <c r="K115" i="14"/>
  <c r="J116" i="14"/>
  <c r="Y116" i="14" s="1"/>
  <c r="K116" i="14"/>
  <c r="J117" i="14"/>
  <c r="K117" i="14"/>
  <c r="J118" i="14"/>
  <c r="K118" i="14"/>
  <c r="J119" i="14"/>
  <c r="K119" i="14"/>
  <c r="J120" i="14"/>
  <c r="Y120" i="14" s="1"/>
  <c r="K120" i="14"/>
  <c r="J121" i="14"/>
  <c r="K121" i="14"/>
  <c r="J122" i="14"/>
  <c r="K122" i="14"/>
  <c r="J123" i="14"/>
  <c r="K123" i="14"/>
  <c r="AH123" i="14" s="1"/>
  <c r="J124" i="14"/>
  <c r="Y124" i="14" s="1"/>
  <c r="K124" i="14"/>
  <c r="J125" i="14"/>
  <c r="K125" i="14"/>
  <c r="J126" i="14"/>
  <c r="Y126" i="14" s="1"/>
  <c r="K126" i="14"/>
  <c r="J127" i="14"/>
  <c r="K127" i="14"/>
  <c r="J128" i="14"/>
  <c r="K128" i="14"/>
  <c r="J129" i="14"/>
  <c r="K129" i="14"/>
  <c r="AH129" i="14" s="1"/>
  <c r="J130" i="14"/>
  <c r="K130" i="14"/>
  <c r="J131" i="14"/>
  <c r="K131" i="14"/>
  <c r="J132" i="14"/>
  <c r="K132" i="14"/>
  <c r="J133" i="14"/>
  <c r="K133" i="14"/>
  <c r="J134" i="14"/>
  <c r="Y134" i="14" s="1"/>
  <c r="K134" i="14"/>
  <c r="J135" i="14"/>
  <c r="K135" i="14"/>
  <c r="J136" i="14"/>
  <c r="K136" i="14"/>
  <c r="J137" i="14"/>
  <c r="K137" i="14"/>
  <c r="J138" i="14"/>
  <c r="Y138" i="14" s="1"/>
  <c r="K138" i="14"/>
  <c r="J139" i="14"/>
  <c r="K139" i="14"/>
  <c r="J140" i="14"/>
  <c r="K140" i="14"/>
  <c r="J141" i="14"/>
  <c r="K141" i="14"/>
  <c r="J142" i="14"/>
  <c r="K142" i="14"/>
  <c r="J143" i="14"/>
  <c r="K143" i="14"/>
  <c r="J144" i="14"/>
  <c r="Y144" i="14" s="1"/>
  <c r="K144" i="14"/>
  <c r="J145" i="14"/>
  <c r="K145" i="14"/>
  <c r="J146" i="14"/>
  <c r="K146" i="14"/>
  <c r="J147" i="14"/>
  <c r="K147" i="14"/>
  <c r="AH147" i="14" s="1"/>
  <c r="J148" i="14"/>
  <c r="K148" i="14"/>
  <c r="J149" i="14"/>
  <c r="K149" i="14"/>
  <c r="J150" i="14"/>
  <c r="Y150" i="14" s="1"/>
  <c r="K150" i="14"/>
  <c r="J151" i="14"/>
  <c r="K151" i="14"/>
  <c r="AH151" i="14" s="1"/>
  <c r="J152" i="14"/>
  <c r="Y152" i="14" s="1"/>
  <c r="K152" i="14"/>
  <c r="J153" i="14"/>
  <c r="K153" i="14"/>
  <c r="AH153" i="14" s="1"/>
  <c r="J154" i="14"/>
  <c r="K154" i="14"/>
  <c r="J155" i="14"/>
  <c r="K155" i="14"/>
  <c r="J156" i="14"/>
  <c r="K156" i="14"/>
  <c r="J157" i="14"/>
  <c r="K157" i="14"/>
  <c r="J158" i="14"/>
  <c r="K158" i="14"/>
  <c r="J159" i="14"/>
  <c r="K159" i="14"/>
  <c r="J160" i="14"/>
  <c r="Y160" i="14" s="1"/>
  <c r="K160" i="14"/>
  <c r="J161" i="14"/>
  <c r="K161" i="14"/>
  <c r="J162" i="14"/>
  <c r="K162" i="14"/>
  <c r="J163" i="14"/>
  <c r="K163" i="14"/>
  <c r="J164" i="14"/>
  <c r="K164" i="14"/>
  <c r="J165" i="14"/>
  <c r="K165" i="14"/>
  <c r="AH165" i="14" s="1"/>
  <c r="J166" i="14"/>
  <c r="K166" i="14"/>
  <c r="J167" i="14"/>
  <c r="K167" i="14"/>
  <c r="J171" i="14"/>
  <c r="Y171" i="14" s="1"/>
  <c r="K171" i="14"/>
  <c r="J172" i="14"/>
  <c r="K172" i="14"/>
  <c r="J173" i="14"/>
  <c r="K173" i="14"/>
  <c r="J174" i="14"/>
  <c r="K174" i="14"/>
  <c r="J175" i="14"/>
  <c r="K175" i="14"/>
  <c r="J176" i="14"/>
  <c r="K176" i="14"/>
  <c r="J177" i="14"/>
  <c r="Y177" i="14" s="1"/>
  <c r="K177" i="14"/>
  <c r="J178" i="14"/>
  <c r="K178" i="14"/>
  <c r="J179" i="14"/>
  <c r="Y179" i="14" s="1"/>
  <c r="K179" i="14"/>
  <c r="J180" i="14"/>
  <c r="K180" i="14"/>
  <c r="J181" i="14"/>
  <c r="K181" i="14"/>
  <c r="J182" i="14"/>
  <c r="K182" i="14"/>
  <c r="J183" i="14"/>
  <c r="Y183" i="14" s="1"/>
  <c r="K183" i="14"/>
  <c r="J184" i="14"/>
  <c r="K184" i="14"/>
  <c r="J185" i="14"/>
  <c r="K185" i="14"/>
  <c r="J188" i="14"/>
  <c r="K188" i="14"/>
  <c r="J191" i="14"/>
  <c r="K191" i="14"/>
  <c r="J194" i="14"/>
  <c r="K194" i="14"/>
  <c r="J197" i="14"/>
  <c r="K197" i="14"/>
  <c r="J200" i="14"/>
  <c r="K200" i="14"/>
  <c r="J203" i="14"/>
  <c r="K203" i="14"/>
  <c r="J206" i="14"/>
  <c r="K206" i="14"/>
  <c r="J209" i="14"/>
  <c r="K209" i="14"/>
  <c r="J212" i="14"/>
  <c r="K212" i="14"/>
  <c r="J215" i="14"/>
  <c r="K215" i="14"/>
  <c r="J218" i="14"/>
  <c r="K218" i="14"/>
  <c r="J221" i="14"/>
  <c r="K221" i="14"/>
  <c r="J224" i="14"/>
  <c r="K224" i="14"/>
  <c r="J227" i="14"/>
  <c r="K227" i="14"/>
  <c r="J230" i="14"/>
  <c r="K230" i="14"/>
  <c r="J233" i="14"/>
  <c r="K233" i="14"/>
  <c r="J236" i="14"/>
  <c r="K236" i="14"/>
  <c r="J239" i="14"/>
  <c r="K239" i="14"/>
  <c r="J242" i="14"/>
  <c r="K242" i="14"/>
  <c r="J245" i="14"/>
  <c r="K245" i="14"/>
  <c r="J248" i="14"/>
  <c r="K248" i="14"/>
  <c r="J251" i="14"/>
  <c r="K251" i="14"/>
  <c r="J254" i="14"/>
  <c r="K254" i="14"/>
  <c r="J257" i="14"/>
  <c r="K257" i="14"/>
  <c r="J260" i="14"/>
  <c r="K260" i="14"/>
  <c r="J263" i="14"/>
  <c r="K263" i="14"/>
  <c r="J266" i="14"/>
  <c r="K266" i="14"/>
  <c r="J269" i="14"/>
  <c r="K269" i="14"/>
  <c r="J272" i="14"/>
  <c r="K272" i="14"/>
  <c r="J275" i="14"/>
  <c r="K275" i="14"/>
  <c r="J278" i="14"/>
  <c r="K278" i="14"/>
  <c r="J281" i="14"/>
  <c r="K281" i="14"/>
  <c r="J284" i="14"/>
  <c r="K284" i="14"/>
  <c r="J287" i="14"/>
  <c r="K287" i="14"/>
  <c r="J290" i="14"/>
  <c r="K290" i="14"/>
  <c r="J293" i="14"/>
  <c r="K293" i="14"/>
  <c r="J296" i="14"/>
  <c r="K296" i="14"/>
  <c r="J299" i="14"/>
  <c r="K299" i="14"/>
  <c r="J302" i="14"/>
  <c r="K302" i="14"/>
  <c r="J305" i="14"/>
  <c r="K305" i="14"/>
  <c r="J308" i="14"/>
  <c r="K308" i="14"/>
  <c r="J311" i="14"/>
  <c r="K311" i="14"/>
  <c r="J314" i="14"/>
  <c r="K314" i="14"/>
  <c r="J317" i="14"/>
  <c r="K317" i="14"/>
  <c r="J320" i="14"/>
  <c r="K320" i="14"/>
  <c r="J323" i="14"/>
  <c r="K323" i="14"/>
  <c r="J326" i="14"/>
  <c r="K326" i="14"/>
  <c r="J329" i="14"/>
  <c r="K329" i="14"/>
  <c r="J332" i="14"/>
  <c r="K332" i="14"/>
  <c r="J335" i="14"/>
  <c r="K335" i="14"/>
  <c r="J338" i="14"/>
  <c r="K338" i="14"/>
  <c r="J341" i="14"/>
  <c r="K341" i="14"/>
  <c r="J344" i="14"/>
  <c r="K344" i="14"/>
  <c r="J347" i="14"/>
  <c r="K347" i="14"/>
  <c r="J350" i="14"/>
  <c r="K350" i="14"/>
  <c r="J353" i="14"/>
  <c r="K353" i="14"/>
  <c r="J356" i="14"/>
  <c r="K356" i="14"/>
  <c r="J359" i="14"/>
  <c r="K359" i="14"/>
  <c r="J362" i="14"/>
  <c r="K362" i="14"/>
  <c r="J365" i="14"/>
  <c r="K365" i="14"/>
  <c r="J368" i="14"/>
  <c r="K368" i="14"/>
  <c r="J371" i="14"/>
  <c r="K371" i="14"/>
  <c r="J374" i="14"/>
  <c r="K374" i="14"/>
  <c r="J377" i="14"/>
  <c r="K377" i="14"/>
  <c r="J380" i="14"/>
  <c r="K380" i="14"/>
  <c r="J383" i="14"/>
  <c r="K383" i="14"/>
  <c r="J386" i="14"/>
  <c r="K386" i="14"/>
  <c r="J389" i="14"/>
  <c r="K389" i="14"/>
  <c r="J392" i="14"/>
  <c r="K392" i="14"/>
  <c r="J395" i="14"/>
  <c r="K395" i="14"/>
  <c r="J398" i="14"/>
  <c r="K398" i="14"/>
  <c r="J401" i="14"/>
  <c r="K401" i="14"/>
  <c r="J404" i="14"/>
  <c r="K404" i="14"/>
  <c r="J407" i="14"/>
  <c r="K407" i="14"/>
  <c r="J410" i="14"/>
  <c r="K410" i="14"/>
  <c r="J413" i="14"/>
  <c r="K413" i="14"/>
  <c r="J416" i="14"/>
  <c r="K416" i="14"/>
  <c r="J419" i="14"/>
  <c r="K419" i="14"/>
  <c r="J422" i="14"/>
  <c r="K422" i="14"/>
  <c r="J425" i="14"/>
  <c r="K425" i="14"/>
  <c r="J428" i="14"/>
  <c r="K428" i="14"/>
  <c r="J431" i="14"/>
  <c r="K431" i="14"/>
  <c r="J434" i="14"/>
  <c r="K434" i="14"/>
  <c r="J437" i="14"/>
  <c r="K437" i="14"/>
  <c r="J440" i="14"/>
  <c r="K440" i="14"/>
  <c r="J443" i="14"/>
  <c r="K443" i="14"/>
  <c r="J446" i="14"/>
  <c r="K446" i="14"/>
  <c r="J449" i="14"/>
  <c r="K449" i="14"/>
  <c r="J452" i="14"/>
  <c r="K452" i="14"/>
  <c r="J455" i="14"/>
  <c r="K455" i="14"/>
  <c r="J458" i="14"/>
  <c r="K458" i="14"/>
  <c r="J461" i="14"/>
  <c r="K461" i="14"/>
  <c r="J464" i="14"/>
  <c r="K464" i="14"/>
  <c r="J467" i="14"/>
  <c r="K467" i="14"/>
  <c r="J470" i="14"/>
  <c r="K470" i="14"/>
  <c r="J473" i="14"/>
  <c r="K473" i="14"/>
  <c r="J476" i="14"/>
  <c r="K476" i="14"/>
  <c r="J479" i="14"/>
  <c r="K479" i="14"/>
  <c r="J482" i="14"/>
  <c r="K482" i="14"/>
  <c r="J485" i="14"/>
  <c r="K485" i="14"/>
  <c r="J488" i="14"/>
  <c r="K488" i="14"/>
  <c r="J491" i="14"/>
  <c r="K491" i="14"/>
  <c r="J494" i="14"/>
  <c r="K494" i="14"/>
  <c r="J497" i="14"/>
  <c r="K497" i="14"/>
  <c r="J500" i="14"/>
  <c r="K500" i="14"/>
  <c r="J503" i="14"/>
  <c r="K503" i="14"/>
  <c r="J506" i="14"/>
  <c r="K506" i="14"/>
  <c r="J509" i="14"/>
  <c r="K509" i="14"/>
  <c r="J512" i="14"/>
  <c r="K512" i="14"/>
  <c r="J515" i="14"/>
  <c r="K515" i="14"/>
  <c r="J518" i="14"/>
  <c r="K518" i="14"/>
  <c r="J521" i="14"/>
  <c r="K521" i="14"/>
  <c r="J524" i="14"/>
  <c r="K524" i="14"/>
  <c r="J527" i="14"/>
  <c r="K527" i="14"/>
  <c r="J530" i="14"/>
  <c r="K530" i="14"/>
  <c r="J533" i="14"/>
  <c r="K533" i="14"/>
  <c r="J536" i="14"/>
  <c r="K536" i="14"/>
  <c r="J539" i="14"/>
  <c r="K539" i="14"/>
  <c r="J542" i="14"/>
  <c r="K542" i="14"/>
  <c r="J545" i="14"/>
  <c r="K545" i="14"/>
  <c r="J548" i="14"/>
  <c r="K548" i="14"/>
  <c r="J551" i="14"/>
  <c r="K551" i="14"/>
  <c r="J554" i="14"/>
  <c r="K554" i="14"/>
  <c r="J557" i="14"/>
  <c r="K557" i="14"/>
  <c r="J560" i="14"/>
  <c r="K560" i="14"/>
  <c r="J563" i="14"/>
  <c r="K563" i="14"/>
  <c r="J566" i="14"/>
  <c r="K566" i="14"/>
  <c r="J569" i="14"/>
  <c r="K569" i="14"/>
  <c r="J572" i="14"/>
  <c r="K572" i="14"/>
  <c r="J575" i="14"/>
  <c r="K575" i="14"/>
  <c r="J578" i="14"/>
  <c r="K578" i="14"/>
  <c r="J581" i="14"/>
  <c r="K581" i="14"/>
  <c r="J584" i="14"/>
  <c r="K584" i="14"/>
  <c r="J587" i="14"/>
  <c r="K587" i="14"/>
  <c r="J590" i="14"/>
  <c r="K590" i="14"/>
  <c r="J593" i="14"/>
  <c r="K593" i="14"/>
  <c r="J596" i="14"/>
  <c r="K596" i="14"/>
  <c r="Y169" i="14"/>
  <c r="W185" i="14"/>
  <c r="V185" i="14"/>
  <c r="Q185" i="14"/>
  <c r="P185" i="14"/>
  <c r="V184" i="14"/>
  <c r="Q184" i="14"/>
  <c r="P184" i="14"/>
  <c r="W183" i="14"/>
  <c r="V183" i="14"/>
  <c r="Q183" i="14"/>
  <c r="P183" i="14"/>
  <c r="AA183" i="14" s="1"/>
  <c r="W182" i="14"/>
  <c r="V182" i="14"/>
  <c r="Q182" i="14"/>
  <c r="P182" i="14"/>
  <c r="V181" i="14"/>
  <c r="Q181" i="14"/>
  <c r="P181" i="14"/>
  <c r="W180" i="14"/>
  <c r="V180" i="14"/>
  <c r="Q180" i="14"/>
  <c r="P180" i="14"/>
  <c r="Y180" i="14"/>
  <c r="W179" i="14"/>
  <c r="V179" i="14"/>
  <c r="Q179" i="14"/>
  <c r="P179" i="14"/>
  <c r="W178" i="14"/>
  <c r="V178" i="14"/>
  <c r="Q178" i="14"/>
  <c r="P178" i="14"/>
  <c r="AA178" i="14" s="1"/>
  <c r="Y178" i="14"/>
  <c r="Q177" i="14"/>
  <c r="P177" i="14"/>
  <c r="AA177" i="14" s="1"/>
  <c r="W176" i="14"/>
  <c r="V176" i="14"/>
  <c r="Q176" i="14"/>
  <c r="P176" i="14"/>
  <c r="V175" i="14"/>
  <c r="Q175" i="14"/>
  <c r="P175" i="14"/>
  <c r="W174" i="14"/>
  <c r="AM174" i="14" s="1"/>
  <c r="V174" i="14"/>
  <c r="Q174" i="14"/>
  <c r="P174" i="14"/>
  <c r="AA174" i="14" s="1"/>
  <c r="Y174" i="14"/>
  <c r="W173" i="14"/>
  <c r="V173" i="14"/>
  <c r="Q173" i="14"/>
  <c r="P173" i="14"/>
  <c r="V172" i="14"/>
  <c r="Q172" i="14"/>
  <c r="P172" i="14"/>
  <c r="W171" i="14"/>
  <c r="V171" i="14"/>
  <c r="Q171" i="14"/>
  <c r="P171" i="14"/>
  <c r="W170" i="14"/>
  <c r="V170" i="14"/>
  <c r="Q170" i="14"/>
  <c r="P170" i="14"/>
  <c r="W169" i="14"/>
  <c r="V169" i="14"/>
  <c r="Q169" i="14"/>
  <c r="P169" i="14"/>
  <c r="AA169" i="14" s="1"/>
  <c r="Q168" i="14"/>
  <c r="P168" i="14"/>
  <c r="AA168" i="14" s="1"/>
  <c r="W158" i="14"/>
  <c r="V158" i="14"/>
  <c r="Q158" i="14"/>
  <c r="P158" i="14"/>
  <c r="V157" i="14"/>
  <c r="Q157" i="14"/>
  <c r="P157" i="14"/>
  <c r="W156" i="14"/>
  <c r="V156" i="14"/>
  <c r="AD156" i="14" s="1"/>
  <c r="Q156" i="14"/>
  <c r="P156" i="14"/>
  <c r="AA156" i="14" s="1"/>
  <c r="Y156" i="14"/>
  <c r="W155" i="14"/>
  <c r="V155" i="14"/>
  <c r="Q155" i="14"/>
  <c r="P155" i="14"/>
  <c r="V154" i="14"/>
  <c r="Q154" i="14"/>
  <c r="P154" i="14"/>
  <c r="W153" i="14"/>
  <c r="V153" i="14"/>
  <c r="Q153" i="14"/>
  <c r="P153" i="14"/>
  <c r="W152" i="14"/>
  <c r="V152" i="14"/>
  <c r="Q152" i="14"/>
  <c r="P152" i="14"/>
  <c r="W151" i="14"/>
  <c r="V151" i="14"/>
  <c r="Q151" i="14"/>
  <c r="P151" i="14"/>
  <c r="AA151" i="14" s="1"/>
  <c r="Q150" i="14"/>
  <c r="P150" i="14"/>
  <c r="AA150" i="14" s="1"/>
  <c r="AH150" i="14"/>
  <c r="W167" i="14"/>
  <c r="V167" i="14"/>
  <c r="Q167" i="14"/>
  <c r="P167" i="14"/>
  <c r="V166" i="14"/>
  <c r="Q166" i="14"/>
  <c r="P166" i="14"/>
  <c r="W165" i="14"/>
  <c r="AM165" i="14" s="1"/>
  <c r="V165" i="14"/>
  <c r="AD165" i="14" s="1"/>
  <c r="Q165" i="14"/>
  <c r="P165" i="14"/>
  <c r="AA165" i="14" s="1"/>
  <c r="Y165" i="14"/>
  <c r="W164" i="14"/>
  <c r="V164" i="14"/>
  <c r="Q164" i="14"/>
  <c r="P164" i="14"/>
  <c r="V163" i="14"/>
  <c r="Q163" i="14"/>
  <c r="P163" i="14"/>
  <c r="W162" i="14"/>
  <c r="V162" i="14"/>
  <c r="Q162" i="14"/>
  <c r="P162" i="14"/>
  <c r="Y162" i="14"/>
  <c r="W161" i="14"/>
  <c r="V161" i="14"/>
  <c r="Q161" i="14"/>
  <c r="P161" i="14"/>
  <c r="W160" i="14"/>
  <c r="V160" i="14"/>
  <c r="Q160" i="14"/>
  <c r="P160" i="14"/>
  <c r="AA160" i="14" s="1"/>
  <c r="Q159" i="14"/>
  <c r="P159" i="14"/>
  <c r="AA159" i="14" s="1"/>
  <c r="Y159" i="14"/>
  <c r="W149" i="14"/>
  <c r="V149" i="14"/>
  <c r="Q149" i="14"/>
  <c r="P149" i="14"/>
  <c r="V148" i="14"/>
  <c r="Q148" i="14"/>
  <c r="P148" i="14"/>
  <c r="W147" i="14"/>
  <c r="V147" i="14"/>
  <c r="AD147" i="14" s="1"/>
  <c r="Q147" i="14"/>
  <c r="P147" i="14"/>
  <c r="AA147" i="14" s="1"/>
  <c r="W146" i="14"/>
  <c r="V146" i="14"/>
  <c r="Q146" i="14"/>
  <c r="P146" i="14"/>
  <c r="V145" i="14"/>
  <c r="Q145" i="14"/>
  <c r="P145" i="14"/>
  <c r="W144" i="14"/>
  <c r="V144" i="14"/>
  <c r="Q144" i="14"/>
  <c r="P144" i="14"/>
  <c r="W143" i="14"/>
  <c r="V143" i="14"/>
  <c r="Q143" i="14"/>
  <c r="P143" i="14"/>
  <c r="Y143" i="14"/>
  <c r="W142" i="14"/>
  <c r="V142" i="14"/>
  <c r="Q142" i="14"/>
  <c r="P142" i="14"/>
  <c r="AA142" i="14" s="1"/>
  <c r="Q141" i="14"/>
  <c r="P141" i="14"/>
  <c r="AA141" i="14" s="1"/>
  <c r="W140" i="14"/>
  <c r="V140" i="14"/>
  <c r="Q140" i="14"/>
  <c r="P140" i="14"/>
  <c r="V139" i="14"/>
  <c r="Q139" i="14"/>
  <c r="P139" i="14"/>
  <c r="W138" i="14"/>
  <c r="V138" i="14"/>
  <c r="AD138" i="14" s="1"/>
  <c r="Q138" i="14"/>
  <c r="P138" i="14"/>
  <c r="AA138" i="14" s="1"/>
  <c r="W137" i="14"/>
  <c r="V137" i="14"/>
  <c r="Q137" i="14"/>
  <c r="P137" i="14"/>
  <c r="V136" i="14"/>
  <c r="Q136" i="14"/>
  <c r="P136" i="14"/>
  <c r="W135" i="14"/>
  <c r="V135" i="14"/>
  <c r="Q135" i="14"/>
  <c r="P135" i="14"/>
  <c r="Y135" i="14"/>
  <c r="W134" i="14"/>
  <c r="V134" i="14"/>
  <c r="Q134" i="14"/>
  <c r="P134" i="14"/>
  <c r="W133" i="14"/>
  <c r="V133" i="14"/>
  <c r="Q133" i="14"/>
  <c r="P133" i="14"/>
  <c r="AA133" i="14" s="1"/>
  <c r="Q132" i="14"/>
  <c r="P132" i="14"/>
  <c r="AA132" i="14" s="1"/>
  <c r="W131" i="14"/>
  <c r="V131" i="14"/>
  <c r="Q131" i="14"/>
  <c r="P131" i="14"/>
  <c r="V130" i="14"/>
  <c r="Q130" i="14"/>
  <c r="P130" i="14"/>
  <c r="W129" i="14"/>
  <c r="V129" i="14"/>
  <c r="AD129" i="14" s="1"/>
  <c r="Q129" i="14"/>
  <c r="P129" i="14"/>
  <c r="AA129" i="14" s="1"/>
  <c r="W128" i="14"/>
  <c r="V128" i="14"/>
  <c r="Q128" i="14"/>
  <c r="P128" i="14"/>
  <c r="V127" i="14"/>
  <c r="Q127" i="14"/>
  <c r="P127" i="14"/>
  <c r="W126" i="14"/>
  <c r="V126" i="14"/>
  <c r="Q126" i="14"/>
  <c r="P126" i="14"/>
  <c r="W125" i="14"/>
  <c r="V125" i="14"/>
  <c r="Q125" i="14"/>
  <c r="P125" i="14"/>
  <c r="Y125" i="14"/>
  <c r="W124" i="14"/>
  <c r="V124" i="14"/>
  <c r="Q124" i="14"/>
  <c r="P124" i="14"/>
  <c r="AA124" i="14" s="1"/>
  <c r="Q123" i="14"/>
  <c r="P123" i="14"/>
  <c r="AA123" i="14" s="1"/>
  <c r="W122" i="14"/>
  <c r="V122" i="14"/>
  <c r="Q122" i="14"/>
  <c r="P122" i="14"/>
  <c r="V121" i="14"/>
  <c r="Q121" i="14"/>
  <c r="P121" i="14"/>
  <c r="W120" i="14"/>
  <c r="V120" i="14"/>
  <c r="AD120" i="14" s="1"/>
  <c r="Q120" i="14"/>
  <c r="P120" i="14"/>
  <c r="W119" i="14"/>
  <c r="V119" i="14"/>
  <c r="Q119" i="14"/>
  <c r="P119" i="14"/>
  <c r="V118" i="14"/>
  <c r="Q118" i="14"/>
  <c r="P118" i="14"/>
  <c r="W117" i="14"/>
  <c r="V117" i="14"/>
  <c r="Q117" i="14"/>
  <c r="P117" i="14"/>
  <c r="Y117" i="14"/>
  <c r="W116" i="14"/>
  <c r="V116" i="14"/>
  <c r="Q116" i="14"/>
  <c r="P116" i="14"/>
  <c r="W115" i="14"/>
  <c r="V115" i="14"/>
  <c r="Q115" i="14"/>
  <c r="P115" i="14"/>
  <c r="AA115" i="14" s="1"/>
  <c r="Y115" i="14"/>
  <c r="Q114" i="14"/>
  <c r="P114" i="14"/>
  <c r="W113" i="14"/>
  <c r="V113" i="14"/>
  <c r="Q113" i="14"/>
  <c r="P113" i="14"/>
  <c r="V112" i="14"/>
  <c r="Q112" i="14"/>
  <c r="P112" i="14"/>
  <c r="W111" i="14"/>
  <c r="V111" i="14"/>
  <c r="AD111" i="14" s="1"/>
  <c r="Q111" i="14"/>
  <c r="P111" i="14"/>
  <c r="AA111" i="14" s="1"/>
  <c r="Y111" i="14"/>
  <c r="W110" i="14"/>
  <c r="V110" i="14"/>
  <c r="Q110" i="14"/>
  <c r="P110" i="14"/>
  <c r="V109" i="14"/>
  <c r="Q109" i="14"/>
  <c r="P109" i="14"/>
  <c r="W108" i="14"/>
  <c r="V108" i="14"/>
  <c r="Q108" i="14"/>
  <c r="P108" i="14"/>
  <c r="W107" i="14"/>
  <c r="V107" i="14"/>
  <c r="Q107" i="14"/>
  <c r="P107" i="14"/>
  <c r="W106" i="14"/>
  <c r="V106" i="14"/>
  <c r="Q106" i="14"/>
  <c r="P106" i="14"/>
  <c r="Q105" i="14"/>
  <c r="AJ105" i="14" s="1"/>
  <c r="P105" i="14"/>
  <c r="Y105" i="14"/>
  <c r="W104" i="14"/>
  <c r="V104" i="14"/>
  <c r="Q104" i="14"/>
  <c r="P104" i="14"/>
  <c r="V103" i="14"/>
  <c r="Q103" i="14"/>
  <c r="P103" i="14"/>
  <c r="W102" i="14"/>
  <c r="V102" i="14"/>
  <c r="Q102" i="14"/>
  <c r="P102" i="14"/>
  <c r="AA102" i="14" s="1"/>
  <c r="W101" i="14"/>
  <c r="V101" i="14"/>
  <c r="Q101" i="14"/>
  <c r="P101" i="14"/>
  <c r="V100" i="14"/>
  <c r="Q100" i="14"/>
  <c r="P100" i="14"/>
  <c r="W99" i="14"/>
  <c r="V99" i="14"/>
  <c r="Q99" i="14"/>
  <c r="P99" i="14"/>
  <c r="W98" i="14"/>
  <c r="V98" i="14"/>
  <c r="Q98" i="14"/>
  <c r="P98" i="14"/>
  <c r="W97" i="14"/>
  <c r="V97" i="14"/>
  <c r="Q97" i="14"/>
  <c r="P97" i="14"/>
  <c r="AA97" i="14" s="1"/>
  <c r="Q96" i="14"/>
  <c r="P96" i="14"/>
  <c r="AA96" i="14" s="1"/>
  <c r="W95" i="14"/>
  <c r="V95" i="14"/>
  <c r="Q95" i="14"/>
  <c r="P95" i="14"/>
  <c r="V94" i="14"/>
  <c r="Q94" i="14"/>
  <c r="P94" i="14"/>
  <c r="W93" i="14"/>
  <c r="V93" i="14"/>
  <c r="AD93" i="14" s="1"/>
  <c r="Q93" i="14"/>
  <c r="P93" i="14"/>
  <c r="AA93" i="14" s="1"/>
  <c r="W92" i="14"/>
  <c r="V92" i="14"/>
  <c r="Q92" i="14"/>
  <c r="P92" i="14"/>
  <c r="V91" i="14"/>
  <c r="Q91" i="14"/>
  <c r="P91" i="14"/>
  <c r="W90" i="14"/>
  <c r="V90" i="14"/>
  <c r="Q90" i="14"/>
  <c r="P90" i="14"/>
  <c r="W89" i="14"/>
  <c r="V89" i="14"/>
  <c r="Q89" i="14"/>
  <c r="P89" i="14"/>
  <c r="Y89" i="14"/>
  <c r="W88" i="14"/>
  <c r="V88" i="14"/>
  <c r="Q88" i="14"/>
  <c r="P88" i="14"/>
  <c r="AA88" i="14" s="1"/>
  <c r="Q87" i="14"/>
  <c r="P87" i="14"/>
  <c r="AA87" i="14" s="1"/>
  <c r="W86" i="14"/>
  <c r="V86" i="14"/>
  <c r="Q86" i="14"/>
  <c r="P86" i="14"/>
  <c r="V85" i="14"/>
  <c r="Q85" i="14"/>
  <c r="P85" i="14"/>
  <c r="W84" i="14"/>
  <c r="V84" i="14"/>
  <c r="AD84" i="14" s="1"/>
  <c r="Q84" i="14"/>
  <c r="P84" i="14"/>
  <c r="AA84" i="14" s="1"/>
  <c r="Y84" i="14"/>
  <c r="W83" i="14"/>
  <c r="V83" i="14"/>
  <c r="Q83" i="14"/>
  <c r="P83" i="14"/>
  <c r="V82" i="14"/>
  <c r="Q82" i="14"/>
  <c r="P82" i="14"/>
  <c r="W81" i="14"/>
  <c r="V81" i="14"/>
  <c r="Q81" i="14"/>
  <c r="P81" i="14"/>
  <c r="W80" i="14"/>
  <c r="V80" i="14"/>
  <c r="Q80" i="14"/>
  <c r="P80" i="14"/>
  <c r="W79" i="14"/>
  <c r="V79" i="14"/>
  <c r="Q79" i="14"/>
  <c r="P79" i="14"/>
  <c r="Q78" i="14"/>
  <c r="P78" i="14"/>
  <c r="W77" i="14"/>
  <c r="V77" i="14"/>
  <c r="Q77" i="14"/>
  <c r="P77" i="14"/>
  <c r="V76" i="14"/>
  <c r="Q76" i="14"/>
  <c r="P76" i="14"/>
  <c r="W75" i="14"/>
  <c r="V75" i="14"/>
  <c r="Q75" i="14"/>
  <c r="P75" i="14"/>
  <c r="W74" i="14"/>
  <c r="V74" i="14"/>
  <c r="Q74" i="14"/>
  <c r="P74" i="14"/>
  <c r="V73" i="14"/>
  <c r="Q73" i="14"/>
  <c r="P73" i="14"/>
  <c r="W72" i="14"/>
  <c r="V72" i="14"/>
  <c r="Q72" i="14"/>
  <c r="P72" i="14"/>
  <c r="W71" i="14"/>
  <c r="V71" i="14"/>
  <c r="Q71" i="14"/>
  <c r="P71" i="14"/>
  <c r="W70" i="14"/>
  <c r="V70" i="14"/>
  <c r="Q70" i="14"/>
  <c r="P70" i="14"/>
  <c r="Q69" i="14"/>
  <c r="P69" i="14"/>
  <c r="W68" i="14"/>
  <c r="V68" i="14"/>
  <c r="Q68" i="14"/>
  <c r="P68" i="14"/>
  <c r="V67" i="14"/>
  <c r="Q67" i="14"/>
  <c r="P67" i="14"/>
  <c r="W66" i="14"/>
  <c r="V66" i="14"/>
  <c r="Q66" i="14"/>
  <c r="P66" i="14"/>
  <c r="W65" i="14"/>
  <c r="V65" i="14"/>
  <c r="Q65" i="14"/>
  <c r="P65" i="14"/>
  <c r="V64" i="14"/>
  <c r="Q64" i="14"/>
  <c r="P64" i="14"/>
  <c r="W63" i="14"/>
  <c r="V63" i="14"/>
  <c r="Q63" i="14"/>
  <c r="P63" i="14"/>
  <c r="W62" i="14"/>
  <c r="V62" i="14"/>
  <c r="Q62" i="14"/>
  <c r="P62" i="14"/>
  <c r="W61" i="14"/>
  <c r="V61" i="14"/>
  <c r="Q61" i="14"/>
  <c r="P61" i="14"/>
  <c r="Q60" i="14"/>
  <c r="P60" i="14"/>
  <c r="W59" i="14"/>
  <c r="V59" i="14"/>
  <c r="Q59" i="14"/>
  <c r="P59" i="14"/>
  <c r="V58" i="14"/>
  <c r="Q58" i="14"/>
  <c r="P58" i="14"/>
  <c r="W57" i="14"/>
  <c r="V57" i="14"/>
  <c r="Q57" i="14"/>
  <c r="P57" i="14"/>
  <c r="W56" i="14"/>
  <c r="V56" i="14"/>
  <c r="Q56" i="14"/>
  <c r="P56" i="14"/>
  <c r="V55" i="14"/>
  <c r="Q55" i="14"/>
  <c r="P55" i="14"/>
  <c r="W54" i="14"/>
  <c r="V54" i="14"/>
  <c r="Q54" i="14"/>
  <c r="P54" i="14"/>
  <c r="W53" i="14"/>
  <c r="V53" i="14"/>
  <c r="Q53" i="14"/>
  <c r="P53" i="14"/>
  <c r="W52" i="14"/>
  <c r="V52" i="14"/>
  <c r="Q52" i="14"/>
  <c r="P52" i="14"/>
  <c r="Q51" i="14"/>
  <c r="P51" i="14"/>
  <c r="W50" i="14"/>
  <c r="V50" i="14"/>
  <c r="Q50" i="14"/>
  <c r="P50" i="14"/>
  <c r="V49" i="14"/>
  <c r="Q49" i="14"/>
  <c r="P49" i="14"/>
  <c r="W48" i="14"/>
  <c r="V48" i="14"/>
  <c r="Q48" i="14"/>
  <c r="P48" i="14"/>
  <c r="W47" i="14"/>
  <c r="V47" i="14"/>
  <c r="Q47" i="14"/>
  <c r="P47" i="14"/>
  <c r="V46" i="14"/>
  <c r="Q46" i="14"/>
  <c r="P46" i="14"/>
  <c r="W45" i="14"/>
  <c r="V45" i="14"/>
  <c r="Q45" i="14"/>
  <c r="P45" i="14"/>
  <c r="W44" i="14"/>
  <c r="V44" i="14"/>
  <c r="Q44" i="14"/>
  <c r="P44" i="14"/>
  <c r="W43" i="14"/>
  <c r="V43" i="14"/>
  <c r="Q43" i="14"/>
  <c r="P43" i="14"/>
  <c r="Q42" i="14"/>
  <c r="P42" i="14"/>
  <c r="Z84" i="14"/>
  <c r="AB84" i="14"/>
  <c r="AC84" i="14"/>
  <c r="AE84" i="14"/>
  <c r="AF84" i="14"/>
  <c r="AI84" i="14"/>
  <c r="AK84" i="14"/>
  <c r="AL84" i="14"/>
  <c r="AN84" i="14"/>
  <c r="AO84" i="14"/>
  <c r="Y85" i="14"/>
  <c r="Z85" i="14"/>
  <c r="AA85" i="14"/>
  <c r="AB85" i="14"/>
  <c r="AC85" i="14"/>
  <c r="AD85" i="14"/>
  <c r="AE85" i="14"/>
  <c r="AF85" i="14"/>
  <c r="AH85" i="14"/>
  <c r="AI85" i="14"/>
  <c r="AJ85" i="14"/>
  <c r="AK85" i="14"/>
  <c r="AL85" i="14"/>
  <c r="AM85" i="14"/>
  <c r="AN85" i="14"/>
  <c r="AO85" i="14"/>
  <c r="Y86" i="14"/>
  <c r="Z86" i="14"/>
  <c r="AA86" i="14"/>
  <c r="AB86" i="14"/>
  <c r="AC86" i="14"/>
  <c r="AD86" i="14"/>
  <c r="AE86" i="14"/>
  <c r="AF86" i="14"/>
  <c r="AH86" i="14"/>
  <c r="AI86" i="14"/>
  <c r="AJ86" i="14"/>
  <c r="AK86" i="14"/>
  <c r="AL86" i="14"/>
  <c r="AM86" i="14"/>
  <c r="AN86" i="14"/>
  <c r="AO86" i="14"/>
  <c r="Y87" i="14"/>
  <c r="Z87" i="14"/>
  <c r="AB87" i="14"/>
  <c r="AC87" i="14"/>
  <c r="AD87" i="14"/>
  <c r="AE87" i="14"/>
  <c r="AF87" i="14"/>
  <c r="AI87" i="14"/>
  <c r="AK87" i="14"/>
  <c r="AL87" i="14"/>
  <c r="AM87" i="14"/>
  <c r="AN87" i="14"/>
  <c r="AO87" i="14"/>
  <c r="Z88" i="14"/>
  <c r="AB88" i="14"/>
  <c r="AC88" i="14"/>
  <c r="AD88" i="14"/>
  <c r="AE88" i="14"/>
  <c r="AF88" i="14"/>
  <c r="AI88" i="14"/>
  <c r="AK88" i="14"/>
  <c r="AL88" i="14"/>
  <c r="AM88" i="14"/>
  <c r="AN88" i="14"/>
  <c r="AO88" i="14"/>
  <c r="Z89" i="14"/>
  <c r="AA89" i="14"/>
  <c r="AB89" i="14"/>
  <c r="AC89" i="14"/>
  <c r="AD89" i="14"/>
  <c r="AE89" i="14"/>
  <c r="AF89" i="14"/>
  <c r="AI89" i="14"/>
  <c r="AJ89" i="14"/>
  <c r="AK89" i="14"/>
  <c r="AL89" i="14"/>
  <c r="AM89" i="14"/>
  <c r="AN89" i="14"/>
  <c r="AO89" i="14"/>
  <c r="Z90" i="14"/>
  <c r="AA90" i="14"/>
  <c r="AB90" i="14"/>
  <c r="AC90" i="14"/>
  <c r="AD90" i="14"/>
  <c r="AE90" i="14"/>
  <c r="AF90" i="14"/>
  <c r="AI90" i="14"/>
  <c r="AJ90" i="14"/>
  <c r="AK90" i="14"/>
  <c r="AL90" i="14"/>
  <c r="AM90" i="14"/>
  <c r="AN90" i="14"/>
  <c r="AO90" i="14"/>
  <c r="Y91" i="14"/>
  <c r="Z91" i="14"/>
  <c r="AA91" i="14"/>
  <c r="AB91" i="14"/>
  <c r="AC91" i="14"/>
  <c r="AD91" i="14"/>
  <c r="AE91" i="14"/>
  <c r="AF91" i="14"/>
  <c r="AH91" i="14"/>
  <c r="AI91" i="14"/>
  <c r="AJ91" i="14"/>
  <c r="AK91" i="14"/>
  <c r="AL91" i="14"/>
  <c r="AM91" i="14"/>
  <c r="AN91" i="14"/>
  <c r="AO91" i="14"/>
  <c r="Y92" i="14"/>
  <c r="Z92" i="14"/>
  <c r="AA92" i="14"/>
  <c r="AB92" i="14"/>
  <c r="AC92" i="14"/>
  <c r="AD92" i="14"/>
  <c r="AE92" i="14"/>
  <c r="AF92" i="14"/>
  <c r="AH92" i="14"/>
  <c r="AI92" i="14"/>
  <c r="AJ92" i="14"/>
  <c r="AK92" i="14"/>
  <c r="AL92" i="14"/>
  <c r="AM92" i="14"/>
  <c r="AN92" i="14"/>
  <c r="AO92" i="14"/>
  <c r="Y93" i="14"/>
  <c r="Z93" i="14"/>
  <c r="AB93" i="14"/>
  <c r="AC93" i="14"/>
  <c r="AE93" i="14"/>
  <c r="AF93" i="14"/>
  <c r="AI93" i="14"/>
  <c r="AK93" i="14"/>
  <c r="AL93" i="14"/>
  <c r="AN93" i="14"/>
  <c r="AO93" i="14"/>
  <c r="Y94" i="14"/>
  <c r="Z94" i="14"/>
  <c r="AA94" i="14"/>
  <c r="AB94" i="14"/>
  <c r="AC94" i="14"/>
  <c r="AD94" i="14"/>
  <c r="AE94" i="14"/>
  <c r="AF94" i="14"/>
  <c r="AH94" i="14"/>
  <c r="AI94" i="14"/>
  <c r="AJ94" i="14"/>
  <c r="AK94" i="14"/>
  <c r="AL94" i="14"/>
  <c r="AM94" i="14"/>
  <c r="AN94" i="14"/>
  <c r="AO94" i="14"/>
  <c r="Y95" i="14"/>
  <c r="Z95" i="14"/>
  <c r="AA95" i="14"/>
  <c r="AB95" i="14"/>
  <c r="AC95" i="14"/>
  <c r="AD95" i="14"/>
  <c r="AE95" i="14"/>
  <c r="AF95" i="14"/>
  <c r="AH95" i="14"/>
  <c r="AI95" i="14"/>
  <c r="AJ95" i="14"/>
  <c r="AK95" i="14"/>
  <c r="AL95" i="14"/>
  <c r="AM95" i="14"/>
  <c r="AN95" i="14"/>
  <c r="AO95" i="14"/>
  <c r="Y96" i="14"/>
  <c r="Z96" i="14"/>
  <c r="AB96" i="14"/>
  <c r="AC96" i="14"/>
  <c r="AD96" i="14"/>
  <c r="AE96" i="14"/>
  <c r="AF96" i="14"/>
  <c r="AI96" i="14"/>
  <c r="AK96" i="14"/>
  <c r="AL96" i="14"/>
  <c r="AM96" i="14"/>
  <c r="AN96" i="14"/>
  <c r="AO96" i="14"/>
  <c r="Y97" i="14"/>
  <c r="Z97" i="14"/>
  <c r="AB97" i="14"/>
  <c r="AC97" i="14"/>
  <c r="AD97" i="14"/>
  <c r="AE97" i="14"/>
  <c r="AF97" i="14"/>
  <c r="AI97" i="14"/>
  <c r="AK97" i="14"/>
  <c r="AL97" i="14"/>
  <c r="AM97" i="14"/>
  <c r="AN97" i="14"/>
  <c r="AO97" i="14"/>
  <c r="Z98" i="14"/>
  <c r="AA98" i="14"/>
  <c r="AB98" i="14"/>
  <c r="AC98" i="14"/>
  <c r="AD98" i="14"/>
  <c r="AE98" i="14"/>
  <c r="AF98" i="14"/>
  <c r="AI98" i="14"/>
  <c r="AJ98" i="14"/>
  <c r="AK98" i="14"/>
  <c r="AL98" i="14"/>
  <c r="AM98" i="14"/>
  <c r="AN98" i="14"/>
  <c r="AO98" i="14"/>
  <c r="Y99" i="14"/>
  <c r="Z99" i="14"/>
  <c r="AA99" i="14"/>
  <c r="AB99" i="14"/>
  <c r="AC99" i="14"/>
  <c r="AD99" i="14"/>
  <c r="AE99" i="14"/>
  <c r="AF99" i="14"/>
  <c r="AI99" i="14"/>
  <c r="AJ99" i="14"/>
  <c r="AK99" i="14"/>
  <c r="AL99" i="14"/>
  <c r="AM99" i="14"/>
  <c r="AN99" i="14"/>
  <c r="AO99" i="14"/>
  <c r="Y100" i="14"/>
  <c r="Z100" i="14"/>
  <c r="AA100" i="14"/>
  <c r="AB100" i="14"/>
  <c r="AC100" i="14"/>
  <c r="AD100" i="14"/>
  <c r="AE100" i="14"/>
  <c r="AF100" i="14"/>
  <c r="AH100" i="14"/>
  <c r="AI100" i="14"/>
  <c r="AJ100" i="14"/>
  <c r="AK100" i="14"/>
  <c r="AL100" i="14"/>
  <c r="AM100" i="14"/>
  <c r="AN100" i="14"/>
  <c r="AO100" i="14"/>
  <c r="Y101" i="14"/>
  <c r="Z101" i="14"/>
  <c r="AA101" i="14"/>
  <c r="AB101" i="14"/>
  <c r="AC101" i="14"/>
  <c r="AD101" i="14"/>
  <c r="AE101" i="14"/>
  <c r="AF101" i="14"/>
  <c r="AH101" i="14"/>
  <c r="AI101" i="14"/>
  <c r="AJ101" i="14"/>
  <c r="AK101" i="14"/>
  <c r="AL101" i="14"/>
  <c r="AM101" i="14"/>
  <c r="AN101" i="14"/>
  <c r="AO101" i="14"/>
  <c r="Z102" i="14"/>
  <c r="AB102" i="14"/>
  <c r="AC102" i="14"/>
  <c r="AE102" i="14"/>
  <c r="AF102" i="14"/>
  <c r="AI102" i="14"/>
  <c r="AK102" i="14"/>
  <c r="AL102" i="14"/>
  <c r="AN102" i="14"/>
  <c r="AO102" i="14"/>
  <c r="Y103" i="14"/>
  <c r="Z103" i="14"/>
  <c r="AA103" i="14"/>
  <c r="AB103" i="14"/>
  <c r="AC103" i="14"/>
  <c r="AD103" i="14"/>
  <c r="AE103" i="14"/>
  <c r="AF103" i="14"/>
  <c r="AH103" i="14"/>
  <c r="AI103" i="14"/>
  <c r="AJ103" i="14"/>
  <c r="AK103" i="14"/>
  <c r="AL103" i="14"/>
  <c r="AM103" i="14"/>
  <c r="AN103" i="14"/>
  <c r="AO103" i="14"/>
  <c r="Y104" i="14"/>
  <c r="Z104" i="14"/>
  <c r="AA104" i="14"/>
  <c r="AB104" i="14"/>
  <c r="AC104" i="14"/>
  <c r="AD104" i="14"/>
  <c r="AE104" i="14"/>
  <c r="AF104" i="14"/>
  <c r="AH104" i="14"/>
  <c r="AI104" i="14"/>
  <c r="AJ104" i="14"/>
  <c r="AK104" i="14"/>
  <c r="AL104" i="14"/>
  <c r="AM104" i="14"/>
  <c r="AN104" i="14"/>
  <c r="AO104" i="14"/>
  <c r="Z105" i="14"/>
  <c r="AA105" i="14"/>
  <c r="AB105" i="14"/>
  <c r="AC105" i="14"/>
  <c r="AD105" i="14"/>
  <c r="AE105" i="14"/>
  <c r="AF105" i="14"/>
  <c r="AI105" i="14"/>
  <c r="AK105" i="14"/>
  <c r="AL105" i="14"/>
  <c r="AM105" i="14"/>
  <c r="AN105" i="14"/>
  <c r="AO105" i="14"/>
  <c r="Z106" i="14"/>
  <c r="AA106" i="14"/>
  <c r="AB106" i="14"/>
  <c r="AC106" i="14"/>
  <c r="AD106" i="14"/>
  <c r="AE106" i="14"/>
  <c r="AF106" i="14"/>
  <c r="AI106" i="14"/>
  <c r="AK106" i="14"/>
  <c r="AL106" i="14"/>
  <c r="AM106" i="14"/>
  <c r="AN106" i="14"/>
  <c r="AO106" i="14"/>
  <c r="Y107" i="14"/>
  <c r="Z107" i="14"/>
  <c r="AA107" i="14"/>
  <c r="AB107" i="14"/>
  <c r="AC107" i="14"/>
  <c r="AD107" i="14"/>
  <c r="AE107" i="14"/>
  <c r="AF107" i="14"/>
  <c r="AI107" i="14"/>
  <c r="AJ107" i="14"/>
  <c r="AK107" i="14"/>
  <c r="AL107" i="14"/>
  <c r="AM107" i="14"/>
  <c r="AN107" i="14"/>
  <c r="AO107" i="14"/>
  <c r="Z108" i="14"/>
  <c r="AA108" i="14"/>
  <c r="AB108" i="14"/>
  <c r="AC108" i="14"/>
  <c r="AD108" i="14"/>
  <c r="AE108" i="14"/>
  <c r="AF108" i="14"/>
  <c r="AI108" i="14"/>
  <c r="AJ108" i="14"/>
  <c r="AK108" i="14"/>
  <c r="AL108" i="14"/>
  <c r="AM108" i="14"/>
  <c r="AN108" i="14"/>
  <c r="AO108" i="14"/>
  <c r="Y109" i="14"/>
  <c r="Z109" i="14"/>
  <c r="AA109" i="14"/>
  <c r="AB109" i="14"/>
  <c r="AC109" i="14"/>
  <c r="AD109" i="14"/>
  <c r="AE109" i="14"/>
  <c r="AF109" i="14"/>
  <c r="AH109" i="14"/>
  <c r="AI109" i="14"/>
  <c r="AJ109" i="14"/>
  <c r="AK109" i="14"/>
  <c r="AL109" i="14"/>
  <c r="AM109" i="14"/>
  <c r="AN109" i="14"/>
  <c r="AO109" i="14"/>
  <c r="Y110" i="14"/>
  <c r="Z110" i="14"/>
  <c r="AA110" i="14"/>
  <c r="AB110" i="14"/>
  <c r="AC110" i="14"/>
  <c r="AD110" i="14"/>
  <c r="AE110" i="14"/>
  <c r="AF110" i="14"/>
  <c r="AH110" i="14"/>
  <c r="AI110" i="14"/>
  <c r="AJ110" i="14"/>
  <c r="AK110" i="14"/>
  <c r="AL110" i="14"/>
  <c r="AM110" i="14"/>
  <c r="AN110" i="14"/>
  <c r="AO110" i="14"/>
  <c r="Z111" i="14"/>
  <c r="AB111" i="14"/>
  <c r="AC111" i="14"/>
  <c r="AE111" i="14"/>
  <c r="AF111" i="14"/>
  <c r="AI111" i="14"/>
  <c r="AK111" i="14"/>
  <c r="AL111" i="14"/>
  <c r="AN111" i="14"/>
  <c r="AO111" i="14"/>
  <c r="Y112" i="14"/>
  <c r="Z112" i="14"/>
  <c r="AA112" i="14"/>
  <c r="AB112" i="14"/>
  <c r="AC112" i="14"/>
  <c r="AD112" i="14"/>
  <c r="AE112" i="14"/>
  <c r="AF112" i="14"/>
  <c r="AH112" i="14"/>
  <c r="AI112" i="14"/>
  <c r="AJ112" i="14"/>
  <c r="AK112" i="14"/>
  <c r="AL112" i="14"/>
  <c r="AM112" i="14"/>
  <c r="AN112" i="14"/>
  <c r="AO112" i="14"/>
  <c r="Y113" i="14"/>
  <c r="Z113" i="14"/>
  <c r="AA113" i="14"/>
  <c r="AB113" i="14"/>
  <c r="AC113" i="14"/>
  <c r="AD113" i="14"/>
  <c r="AE113" i="14"/>
  <c r="AF113" i="14"/>
  <c r="AH113" i="14"/>
  <c r="AI113" i="14"/>
  <c r="AJ113" i="14"/>
  <c r="AK113" i="14"/>
  <c r="AL113" i="14"/>
  <c r="AM113" i="14"/>
  <c r="AN113" i="14"/>
  <c r="AO113" i="14"/>
  <c r="Z114" i="14"/>
  <c r="AB114" i="14"/>
  <c r="AC114" i="14"/>
  <c r="AD114" i="14"/>
  <c r="AE114" i="14"/>
  <c r="AF114" i="14"/>
  <c r="AI114" i="14"/>
  <c r="AK114" i="14"/>
  <c r="AL114" i="14"/>
  <c r="AM114" i="14"/>
  <c r="AN114" i="14"/>
  <c r="AO114" i="14"/>
  <c r="Z115" i="14"/>
  <c r="AB115" i="14"/>
  <c r="AC115" i="14"/>
  <c r="AD115" i="14"/>
  <c r="AE115" i="14"/>
  <c r="AF115" i="14"/>
  <c r="AI115" i="14"/>
  <c r="AK115" i="14"/>
  <c r="AL115" i="14"/>
  <c r="AM115" i="14"/>
  <c r="AN115" i="14"/>
  <c r="AO115" i="14"/>
  <c r="Z116" i="14"/>
  <c r="AA116" i="14"/>
  <c r="AB116" i="14"/>
  <c r="AC116" i="14"/>
  <c r="AD116" i="14"/>
  <c r="AE116" i="14"/>
  <c r="AF116" i="14"/>
  <c r="AI116" i="14"/>
  <c r="AJ116" i="14"/>
  <c r="AK116" i="14"/>
  <c r="AL116" i="14"/>
  <c r="AM116" i="14"/>
  <c r="AN116" i="14"/>
  <c r="AO116" i="14"/>
  <c r="Z117" i="14"/>
  <c r="AA117" i="14"/>
  <c r="AB117" i="14"/>
  <c r="AC117" i="14"/>
  <c r="AD117" i="14"/>
  <c r="AE117" i="14"/>
  <c r="AF117" i="14"/>
  <c r="AI117" i="14"/>
  <c r="AJ117" i="14"/>
  <c r="AK117" i="14"/>
  <c r="AL117" i="14"/>
  <c r="AM117" i="14"/>
  <c r="AN117" i="14"/>
  <c r="AO117" i="14"/>
  <c r="Y118" i="14"/>
  <c r="Z118" i="14"/>
  <c r="AA118" i="14"/>
  <c r="AB118" i="14"/>
  <c r="AC118" i="14"/>
  <c r="AD118" i="14"/>
  <c r="AE118" i="14"/>
  <c r="AF118" i="14"/>
  <c r="AH118" i="14"/>
  <c r="AI118" i="14"/>
  <c r="AJ118" i="14"/>
  <c r="AK118" i="14"/>
  <c r="AL118" i="14"/>
  <c r="AM118" i="14"/>
  <c r="AN118" i="14"/>
  <c r="AO118" i="14"/>
  <c r="Y119" i="14"/>
  <c r="Z119" i="14"/>
  <c r="AA119" i="14"/>
  <c r="AB119" i="14"/>
  <c r="AC119" i="14"/>
  <c r="AD119" i="14"/>
  <c r="AE119" i="14"/>
  <c r="AF119" i="14"/>
  <c r="AH119" i="14"/>
  <c r="AI119" i="14"/>
  <c r="AJ119" i="14"/>
  <c r="AK119" i="14"/>
  <c r="AL119" i="14"/>
  <c r="AM119" i="14"/>
  <c r="AN119" i="14"/>
  <c r="AO119" i="14"/>
  <c r="Z120" i="14"/>
  <c r="AB120" i="14"/>
  <c r="AC120" i="14"/>
  <c r="AE120" i="14"/>
  <c r="AF120" i="14"/>
  <c r="AI120" i="14"/>
  <c r="AK120" i="14"/>
  <c r="AL120" i="14"/>
  <c r="AN120" i="14"/>
  <c r="AO120" i="14"/>
  <c r="Y121" i="14"/>
  <c r="Z121" i="14"/>
  <c r="AA121" i="14"/>
  <c r="AB121" i="14"/>
  <c r="AC121" i="14"/>
  <c r="AD121" i="14"/>
  <c r="AE121" i="14"/>
  <c r="AF121" i="14"/>
  <c r="AH121" i="14"/>
  <c r="AI121" i="14"/>
  <c r="AJ121" i="14"/>
  <c r="AK121" i="14"/>
  <c r="AL121" i="14"/>
  <c r="AM121" i="14"/>
  <c r="AN121" i="14"/>
  <c r="AO121" i="14"/>
  <c r="Y122" i="14"/>
  <c r="Z122" i="14"/>
  <c r="AA122" i="14"/>
  <c r="AB122" i="14"/>
  <c r="AC122" i="14"/>
  <c r="AD122" i="14"/>
  <c r="AE122" i="14"/>
  <c r="AF122" i="14"/>
  <c r="AH122" i="14"/>
  <c r="AI122" i="14"/>
  <c r="AJ122" i="14"/>
  <c r="AK122" i="14"/>
  <c r="AL122" i="14"/>
  <c r="AM122" i="14"/>
  <c r="AN122" i="14"/>
  <c r="AO122" i="14"/>
  <c r="Y123" i="14"/>
  <c r="Z123" i="14"/>
  <c r="AB123" i="14"/>
  <c r="AC123" i="14"/>
  <c r="AD123" i="14"/>
  <c r="AE123" i="14"/>
  <c r="AF123" i="14"/>
  <c r="AI123" i="14"/>
  <c r="AK123" i="14"/>
  <c r="AL123" i="14"/>
  <c r="AM123" i="14"/>
  <c r="AN123" i="14"/>
  <c r="AO123" i="14"/>
  <c r="Z124" i="14"/>
  <c r="AB124" i="14"/>
  <c r="AC124" i="14"/>
  <c r="AD124" i="14"/>
  <c r="AE124" i="14"/>
  <c r="AF124" i="14"/>
  <c r="AI124" i="14"/>
  <c r="AK124" i="14"/>
  <c r="AL124" i="14"/>
  <c r="AM124" i="14"/>
  <c r="AN124" i="14"/>
  <c r="AO124" i="14"/>
  <c r="Z125" i="14"/>
  <c r="AA125" i="14"/>
  <c r="AB125" i="14"/>
  <c r="AC125" i="14"/>
  <c r="AD125" i="14"/>
  <c r="AE125" i="14"/>
  <c r="AF125" i="14"/>
  <c r="AI125" i="14"/>
  <c r="AJ125" i="14"/>
  <c r="AK125" i="14"/>
  <c r="AL125" i="14"/>
  <c r="AM125" i="14"/>
  <c r="AN125" i="14"/>
  <c r="AO125" i="14"/>
  <c r="Z126" i="14"/>
  <c r="AA126" i="14"/>
  <c r="AB126" i="14"/>
  <c r="AC126" i="14"/>
  <c r="AD126" i="14"/>
  <c r="AE126" i="14"/>
  <c r="AF126" i="14"/>
  <c r="AI126" i="14"/>
  <c r="AJ126" i="14"/>
  <c r="AK126" i="14"/>
  <c r="AL126" i="14"/>
  <c r="AM126" i="14"/>
  <c r="AN126" i="14"/>
  <c r="AO126" i="14"/>
  <c r="Y127" i="14"/>
  <c r="Z127" i="14"/>
  <c r="AA127" i="14"/>
  <c r="AB127" i="14"/>
  <c r="AC127" i="14"/>
  <c r="AD127" i="14"/>
  <c r="AE127" i="14"/>
  <c r="AF127" i="14"/>
  <c r="AH127" i="14"/>
  <c r="AI127" i="14"/>
  <c r="AJ127" i="14"/>
  <c r="AK127" i="14"/>
  <c r="AL127" i="14"/>
  <c r="AM127" i="14"/>
  <c r="AN127" i="14"/>
  <c r="AO127" i="14"/>
  <c r="Y128" i="14"/>
  <c r="Z128" i="14"/>
  <c r="AA128" i="14"/>
  <c r="AB128" i="14"/>
  <c r="AC128" i="14"/>
  <c r="AD128" i="14"/>
  <c r="AE128" i="14"/>
  <c r="AF128" i="14"/>
  <c r="AH128" i="14"/>
  <c r="AI128" i="14"/>
  <c r="AJ128" i="14"/>
  <c r="AK128" i="14"/>
  <c r="AL128" i="14"/>
  <c r="AM128" i="14"/>
  <c r="AN128" i="14"/>
  <c r="AO128" i="14"/>
  <c r="Y129" i="14"/>
  <c r="Z129" i="14"/>
  <c r="AB129" i="14"/>
  <c r="AC129" i="14"/>
  <c r="AE129" i="14"/>
  <c r="AF129" i="14"/>
  <c r="AI129" i="14"/>
  <c r="AK129" i="14"/>
  <c r="AL129" i="14"/>
  <c r="AN129" i="14"/>
  <c r="AO129" i="14"/>
  <c r="Y130" i="14"/>
  <c r="Z130" i="14"/>
  <c r="AA130" i="14"/>
  <c r="AB130" i="14"/>
  <c r="AC130" i="14"/>
  <c r="AD130" i="14"/>
  <c r="AE130" i="14"/>
  <c r="AF130" i="14"/>
  <c r="AH130" i="14"/>
  <c r="AI130" i="14"/>
  <c r="AJ130" i="14"/>
  <c r="AK130" i="14"/>
  <c r="AL130" i="14"/>
  <c r="AM130" i="14"/>
  <c r="AN130" i="14"/>
  <c r="AO130" i="14"/>
  <c r="Y131" i="14"/>
  <c r="Z131" i="14"/>
  <c r="AA131" i="14"/>
  <c r="AB131" i="14"/>
  <c r="AC131" i="14"/>
  <c r="AD131" i="14"/>
  <c r="AE131" i="14"/>
  <c r="AF131" i="14"/>
  <c r="AH131" i="14"/>
  <c r="AI131" i="14"/>
  <c r="AJ131" i="14"/>
  <c r="AK131" i="14"/>
  <c r="AL131" i="14"/>
  <c r="AM131" i="14"/>
  <c r="AN131" i="14"/>
  <c r="AO131" i="14"/>
  <c r="Z132" i="14"/>
  <c r="AB132" i="14"/>
  <c r="AC132" i="14"/>
  <c r="AD132" i="14"/>
  <c r="AE132" i="14"/>
  <c r="AF132" i="14"/>
  <c r="AI132" i="14"/>
  <c r="AK132" i="14"/>
  <c r="AL132" i="14"/>
  <c r="AM132" i="14"/>
  <c r="AN132" i="14"/>
  <c r="AO132" i="14"/>
  <c r="Y133" i="14"/>
  <c r="Z133" i="14"/>
  <c r="AB133" i="14"/>
  <c r="AC133" i="14"/>
  <c r="AD133" i="14"/>
  <c r="AE133" i="14"/>
  <c r="AF133" i="14"/>
  <c r="AI133" i="14"/>
  <c r="AK133" i="14"/>
  <c r="AL133" i="14"/>
  <c r="AM133" i="14"/>
  <c r="AN133" i="14"/>
  <c r="AO133" i="14"/>
  <c r="Z134" i="14"/>
  <c r="AA134" i="14"/>
  <c r="AB134" i="14"/>
  <c r="AC134" i="14"/>
  <c r="AD134" i="14"/>
  <c r="AE134" i="14"/>
  <c r="AF134" i="14"/>
  <c r="AI134" i="14"/>
  <c r="AJ134" i="14"/>
  <c r="AK134" i="14"/>
  <c r="AL134" i="14"/>
  <c r="AM134" i="14"/>
  <c r="AN134" i="14"/>
  <c r="AO134" i="14"/>
  <c r="Z135" i="14"/>
  <c r="AA135" i="14"/>
  <c r="AB135" i="14"/>
  <c r="AC135" i="14"/>
  <c r="AD135" i="14"/>
  <c r="AE135" i="14"/>
  <c r="AF135" i="14"/>
  <c r="AI135" i="14"/>
  <c r="AJ135" i="14"/>
  <c r="AK135" i="14"/>
  <c r="AL135" i="14"/>
  <c r="AM135" i="14"/>
  <c r="AN135" i="14"/>
  <c r="AO135" i="14"/>
  <c r="Y136" i="14"/>
  <c r="Z136" i="14"/>
  <c r="AA136" i="14"/>
  <c r="AB136" i="14"/>
  <c r="AC136" i="14"/>
  <c r="AD136" i="14"/>
  <c r="AE136" i="14"/>
  <c r="AF136" i="14"/>
  <c r="AH136" i="14"/>
  <c r="AI136" i="14"/>
  <c r="AJ136" i="14"/>
  <c r="AK136" i="14"/>
  <c r="AL136" i="14"/>
  <c r="AM136" i="14"/>
  <c r="AN136" i="14"/>
  <c r="AO136" i="14"/>
  <c r="Y137" i="14"/>
  <c r="Z137" i="14"/>
  <c r="AA137" i="14"/>
  <c r="AB137" i="14"/>
  <c r="AC137" i="14"/>
  <c r="AD137" i="14"/>
  <c r="AE137" i="14"/>
  <c r="AF137" i="14"/>
  <c r="AH137" i="14"/>
  <c r="AI137" i="14"/>
  <c r="AJ137" i="14"/>
  <c r="AK137" i="14"/>
  <c r="AL137" i="14"/>
  <c r="AM137" i="14"/>
  <c r="AN137" i="14"/>
  <c r="AO137" i="14"/>
  <c r="Z138" i="14"/>
  <c r="AB138" i="14"/>
  <c r="AC138" i="14"/>
  <c r="AE138" i="14"/>
  <c r="AF138" i="14"/>
  <c r="AI138" i="14"/>
  <c r="AK138" i="14"/>
  <c r="AL138" i="14"/>
  <c r="AN138" i="14"/>
  <c r="AO138" i="14"/>
  <c r="Y139" i="14"/>
  <c r="Z139" i="14"/>
  <c r="AA139" i="14"/>
  <c r="AB139" i="14"/>
  <c r="AC139" i="14"/>
  <c r="AD139" i="14"/>
  <c r="AE139" i="14"/>
  <c r="AF139" i="14"/>
  <c r="AH139" i="14"/>
  <c r="AI139" i="14"/>
  <c r="AJ139" i="14"/>
  <c r="AK139" i="14"/>
  <c r="AL139" i="14"/>
  <c r="AM139" i="14"/>
  <c r="AN139" i="14"/>
  <c r="AO139" i="14"/>
  <c r="Y140" i="14"/>
  <c r="Z140" i="14"/>
  <c r="AA140" i="14"/>
  <c r="AB140" i="14"/>
  <c r="AC140" i="14"/>
  <c r="AD140" i="14"/>
  <c r="AE140" i="14"/>
  <c r="AF140" i="14"/>
  <c r="AH140" i="14"/>
  <c r="AI140" i="14"/>
  <c r="AJ140" i="14"/>
  <c r="AK140" i="14"/>
  <c r="AL140" i="14"/>
  <c r="AM140" i="14"/>
  <c r="AN140" i="14"/>
  <c r="AO140" i="14"/>
  <c r="Z141" i="14"/>
  <c r="AB141" i="14"/>
  <c r="AC141" i="14"/>
  <c r="AD141" i="14"/>
  <c r="AE141" i="14"/>
  <c r="AF141" i="14"/>
  <c r="AI141" i="14"/>
  <c r="AK141" i="14"/>
  <c r="AL141" i="14"/>
  <c r="AM141" i="14"/>
  <c r="AN141" i="14"/>
  <c r="AO141" i="14"/>
  <c r="Y142" i="14"/>
  <c r="Z142" i="14"/>
  <c r="AB142" i="14"/>
  <c r="AC142" i="14"/>
  <c r="AD142" i="14"/>
  <c r="AE142" i="14"/>
  <c r="AF142" i="14"/>
  <c r="AI142" i="14"/>
  <c r="AK142" i="14"/>
  <c r="AL142" i="14"/>
  <c r="AM142" i="14"/>
  <c r="AN142" i="14"/>
  <c r="AO142" i="14"/>
  <c r="Z143" i="14"/>
  <c r="AA143" i="14"/>
  <c r="AB143" i="14"/>
  <c r="AC143" i="14"/>
  <c r="AD143" i="14"/>
  <c r="AE143" i="14"/>
  <c r="AF143" i="14"/>
  <c r="AI143" i="14"/>
  <c r="AJ143" i="14"/>
  <c r="AK143" i="14"/>
  <c r="AL143" i="14"/>
  <c r="AM143" i="14"/>
  <c r="AN143" i="14"/>
  <c r="AO143" i="14"/>
  <c r="Z144" i="14"/>
  <c r="AA144" i="14"/>
  <c r="AB144" i="14"/>
  <c r="AC144" i="14"/>
  <c r="AD144" i="14"/>
  <c r="AE144" i="14"/>
  <c r="AF144" i="14"/>
  <c r="AI144" i="14"/>
  <c r="AJ144" i="14"/>
  <c r="AK144" i="14"/>
  <c r="AL144" i="14"/>
  <c r="AM144" i="14"/>
  <c r="AN144" i="14"/>
  <c r="AO144" i="14"/>
  <c r="Y145" i="14"/>
  <c r="Z145" i="14"/>
  <c r="AA145" i="14"/>
  <c r="AB145" i="14"/>
  <c r="AC145" i="14"/>
  <c r="AD145" i="14"/>
  <c r="AE145" i="14"/>
  <c r="AF145" i="14"/>
  <c r="AH145" i="14"/>
  <c r="AI145" i="14"/>
  <c r="AJ145" i="14"/>
  <c r="AK145" i="14"/>
  <c r="AL145" i="14"/>
  <c r="AM145" i="14"/>
  <c r="AN145" i="14"/>
  <c r="AO145" i="14"/>
  <c r="Y146" i="14"/>
  <c r="Z146" i="14"/>
  <c r="AA146" i="14"/>
  <c r="AB146" i="14"/>
  <c r="AC146" i="14"/>
  <c r="AD146" i="14"/>
  <c r="AE146" i="14"/>
  <c r="AF146" i="14"/>
  <c r="AH146" i="14"/>
  <c r="AI146" i="14"/>
  <c r="AJ146" i="14"/>
  <c r="AK146" i="14"/>
  <c r="AL146" i="14"/>
  <c r="AM146" i="14"/>
  <c r="AN146" i="14"/>
  <c r="AO146" i="14"/>
  <c r="Y147" i="14"/>
  <c r="Z147" i="14"/>
  <c r="AB147" i="14"/>
  <c r="AC147" i="14"/>
  <c r="AE147" i="14"/>
  <c r="AF147" i="14"/>
  <c r="AI147" i="14"/>
  <c r="AK147" i="14"/>
  <c r="AL147" i="14"/>
  <c r="AN147" i="14"/>
  <c r="AO147" i="14"/>
  <c r="Y148" i="14"/>
  <c r="Z148" i="14"/>
  <c r="AA148" i="14"/>
  <c r="AB148" i="14"/>
  <c r="AC148" i="14"/>
  <c r="AD148" i="14"/>
  <c r="AE148" i="14"/>
  <c r="AF148" i="14"/>
  <c r="AH148" i="14"/>
  <c r="AI148" i="14"/>
  <c r="AJ148" i="14"/>
  <c r="AK148" i="14"/>
  <c r="AL148" i="14"/>
  <c r="AM148" i="14"/>
  <c r="AN148" i="14"/>
  <c r="AO148" i="14"/>
  <c r="Y149" i="14"/>
  <c r="Z149" i="14"/>
  <c r="AA149" i="14"/>
  <c r="AB149" i="14"/>
  <c r="AC149" i="14"/>
  <c r="AD149" i="14"/>
  <c r="AE149" i="14"/>
  <c r="AF149" i="14"/>
  <c r="AH149" i="14"/>
  <c r="AI149" i="14"/>
  <c r="AJ149" i="14"/>
  <c r="AK149" i="14"/>
  <c r="AL149" i="14"/>
  <c r="AM149" i="14"/>
  <c r="AN149" i="14"/>
  <c r="AO149" i="14"/>
  <c r="Z150" i="14"/>
  <c r="AB150" i="14"/>
  <c r="AC150" i="14"/>
  <c r="AD150" i="14"/>
  <c r="AE150" i="14"/>
  <c r="AF150" i="14"/>
  <c r="AI150" i="14"/>
  <c r="AK150" i="14"/>
  <c r="AL150" i="14"/>
  <c r="AM150" i="14"/>
  <c r="AN150" i="14"/>
  <c r="AO150" i="14"/>
  <c r="Y151" i="14"/>
  <c r="Z151" i="14"/>
  <c r="AB151" i="14"/>
  <c r="AC151" i="14"/>
  <c r="AD151" i="14"/>
  <c r="AE151" i="14"/>
  <c r="AF151" i="14"/>
  <c r="AI151" i="14"/>
  <c r="AK151" i="14"/>
  <c r="AL151" i="14"/>
  <c r="AM151" i="14"/>
  <c r="AN151" i="14"/>
  <c r="AO151" i="14"/>
  <c r="Z152" i="14"/>
  <c r="AA152" i="14"/>
  <c r="AB152" i="14"/>
  <c r="AC152" i="14"/>
  <c r="AD152" i="14"/>
  <c r="AE152" i="14"/>
  <c r="AF152" i="14"/>
  <c r="AI152" i="14"/>
  <c r="AJ152" i="14"/>
  <c r="AK152" i="14"/>
  <c r="AL152" i="14"/>
  <c r="AM152" i="14"/>
  <c r="AN152" i="14"/>
  <c r="AO152" i="14"/>
  <c r="Y153" i="14"/>
  <c r="Z153" i="14"/>
  <c r="AA153" i="14"/>
  <c r="AB153" i="14"/>
  <c r="AC153" i="14"/>
  <c r="AD153" i="14"/>
  <c r="AE153" i="14"/>
  <c r="AF153" i="14"/>
  <c r="AI153" i="14"/>
  <c r="AJ153" i="14"/>
  <c r="AK153" i="14"/>
  <c r="AL153" i="14"/>
  <c r="AM153" i="14"/>
  <c r="AN153" i="14"/>
  <c r="AO153" i="14"/>
  <c r="Y154" i="14"/>
  <c r="Z154" i="14"/>
  <c r="AA154" i="14"/>
  <c r="AB154" i="14"/>
  <c r="AC154" i="14"/>
  <c r="AD154" i="14"/>
  <c r="AE154" i="14"/>
  <c r="AF154" i="14"/>
  <c r="AH154" i="14"/>
  <c r="AI154" i="14"/>
  <c r="AJ154" i="14"/>
  <c r="AK154" i="14"/>
  <c r="AL154" i="14"/>
  <c r="AM154" i="14"/>
  <c r="AN154" i="14"/>
  <c r="AO154" i="14"/>
  <c r="Y155" i="14"/>
  <c r="Z155" i="14"/>
  <c r="AA155" i="14"/>
  <c r="AB155" i="14"/>
  <c r="AC155" i="14"/>
  <c r="AD155" i="14"/>
  <c r="AE155" i="14"/>
  <c r="AF155" i="14"/>
  <c r="AH155" i="14"/>
  <c r="AI155" i="14"/>
  <c r="AJ155" i="14"/>
  <c r="AK155" i="14"/>
  <c r="AL155" i="14"/>
  <c r="AM155" i="14"/>
  <c r="AN155" i="14"/>
  <c r="AO155" i="14"/>
  <c r="Z156" i="14"/>
  <c r="AB156" i="14"/>
  <c r="AC156" i="14"/>
  <c r="AE156" i="14"/>
  <c r="AF156" i="14"/>
  <c r="AI156" i="14"/>
  <c r="AK156" i="14"/>
  <c r="AL156" i="14"/>
  <c r="AN156" i="14"/>
  <c r="AO156" i="14"/>
  <c r="Y157" i="14"/>
  <c r="Z157" i="14"/>
  <c r="AA157" i="14"/>
  <c r="AB157" i="14"/>
  <c r="AC157" i="14"/>
  <c r="AD157" i="14"/>
  <c r="AE157" i="14"/>
  <c r="AF157" i="14"/>
  <c r="AH157" i="14"/>
  <c r="AI157" i="14"/>
  <c r="AJ157" i="14"/>
  <c r="AK157" i="14"/>
  <c r="AL157" i="14"/>
  <c r="AM157" i="14"/>
  <c r="AN157" i="14"/>
  <c r="AO157" i="14"/>
  <c r="Y158" i="14"/>
  <c r="Z158" i="14"/>
  <c r="AA158" i="14"/>
  <c r="AB158" i="14"/>
  <c r="AC158" i="14"/>
  <c r="AD158" i="14"/>
  <c r="AE158" i="14"/>
  <c r="AF158" i="14"/>
  <c r="AH158" i="14"/>
  <c r="AI158" i="14"/>
  <c r="AJ158" i="14"/>
  <c r="AK158" i="14"/>
  <c r="AL158" i="14"/>
  <c r="AM158" i="14"/>
  <c r="AN158" i="14"/>
  <c r="AO158" i="14"/>
  <c r="Z159" i="14"/>
  <c r="AB159" i="14"/>
  <c r="AC159" i="14"/>
  <c r="AD159" i="14"/>
  <c r="AE159" i="14"/>
  <c r="AF159" i="14"/>
  <c r="AI159" i="14"/>
  <c r="AK159" i="14"/>
  <c r="AL159" i="14"/>
  <c r="AM159" i="14"/>
  <c r="AN159" i="14"/>
  <c r="AO159" i="14"/>
  <c r="Z160" i="14"/>
  <c r="AB160" i="14"/>
  <c r="AC160" i="14"/>
  <c r="AD160" i="14"/>
  <c r="AE160" i="14"/>
  <c r="AF160" i="14"/>
  <c r="AI160" i="14"/>
  <c r="AK160" i="14"/>
  <c r="AL160" i="14"/>
  <c r="AM160" i="14"/>
  <c r="AN160" i="14"/>
  <c r="AO160" i="14"/>
  <c r="Y161" i="14"/>
  <c r="Z161" i="14"/>
  <c r="AA161" i="14"/>
  <c r="AB161" i="14"/>
  <c r="AC161" i="14"/>
  <c r="AD161" i="14"/>
  <c r="AE161" i="14"/>
  <c r="AF161" i="14"/>
  <c r="AI161" i="14"/>
  <c r="AJ161" i="14"/>
  <c r="AK161" i="14"/>
  <c r="AL161" i="14"/>
  <c r="AM161" i="14"/>
  <c r="AN161" i="14"/>
  <c r="AO161" i="14"/>
  <c r="Z162" i="14"/>
  <c r="AA162" i="14"/>
  <c r="AB162" i="14"/>
  <c r="AC162" i="14"/>
  <c r="AD162" i="14"/>
  <c r="AE162" i="14"/>
  <c r="AF162" i="14"/>
  <c r="AI162" i="14"/>
  <c r="AJ162" i="14"/>
  <c r="AK162" i="14"/>
  <c r="AL162" i="14"/>
  <c r="AM162" i="14"/>
  <c r="AN162" i="14"/>
  <c r="AO162" i="14"/>
  <c r="Y163" i="14"/>
  <c r="Z163" i="14"/>
  <c r="AA163" i="14"/>
  <c r="AB163" i="14"/>
  <c r="AC163" i="14"/>
  <c r="AD163" i="14"/>
  <c r="AE163" i="14"/>
  <c r="AF163" i="14"/>
  <c r="AH163" i="14"/>
  <c r="AI163" i="14"/>
  <c r="AJ163" i="14"/>
  <c r="AK163" i="14"/>
  <c r="AL163" i="14"/>
  <c r="AM163" i="14"/>
  <c r="AN163" i="14"/>
  <c r="AO163" i="14"/>
  <c r="Y164" i="14"/>
  <c r="Z164" i="14"/>
  <c r="AA164" i="14"/>
  <c r="AB164" i="14"/>
  <c r="AC164" i="14"/>
  <c r="AD164" i="14"/>
  <c r="AE164" i="14"/>
  <c r="AF164" i="14"/>
  <c r="AH164" i="14"/>
  <c r="AI164" i="14"/>
  <c r="AJ164" i="14"/>
  <c r="AK164" i="14"/>
  <c r="AL164" i="14"/>
  <c r="AM164" i="14"/>
  <c r="AN164" i="14"/>
  <c r="AO164" i="14"/>
  <c r="Z165" i="14"/>
  <c r="AB165" i="14"/>
  <c r="AC165" i="14"/>
  <c r="AE165" i="14"/>
  <c r="AF165" i="14"/>
  <c r="AI165" i="14"/>
  <c r="AK165" i="14"/>
  <c r="AL165" i="14"/>
  <c r="AN165" i="14"/>
  <c r="AO165" i="14"/>
  <c r="Y166" i="14"/>
  <c r="Z166" i="14"/>
  <c r="AA166" i="14"/>
  <c r="AB166" i="14"/>
  <c r="AC166" i="14"/>
  <c r="AD166" i="14"/>
  <c r="AE166" i="14"/>
  <c r="AF166" i="14"/>
  <c r="AH166" i="14"/>
  <c r="AI166" i="14"/>
  <c r="AJ166" i="14"/>
  <c r="AK166" i="14"/>
  <c r="AL166" i="14"/>
  <c r="AM166" i="14"/>
  <c r="AN166" i="14"/>
  <c r="AO166" i="14"/>
  <c r="Y167" i="14"/>
  <c r="Z167" i="14"/>
  <c r="AA167" i="14"/>
  <c r="AB167" i="14"/>
  <c r="AC167" i="14"/>
  <c r="AD167" i="14"/>
  <c r="AE167" i="14"/>
  <c r="AF167" i="14"/>
  <c r="AH167" i="14"/>
  <c r="AI167" i="14"/>
  <c r="AJ167" i="14"/>
  <c r="AK167" i="14"/>
  <c r="AL167" i="14"/>
  <c r="AM167" i="14"/>
  <c r="AN167" i="14"/>
  <c r="AO167" i="14"/>
  <c r="Z168" i="14"/>
  <c r="AB168" i="14"/>
  <c r="AC168" i="14"/>
  <c r="AD168" i="14"/>
  <c r="AE168" i="14"/>
  <c r="AF168" i="14"/>
  <c r="AI168" i="14"/>
  <c r="AK168" i="14"/>
  <c r="AL168" i="14"/>
  <c r="AM168" i="14"/>
  <c r="AN168" i="14"/>
  <c r="AO168" i="14"/>
  <c r="Z169" i="14"/>
  <c r="AB169" i="14"/>
  <c r="AC169" i="14"/>
  <c r="AD169" i="14"/>
  <c r="AE169" i="14"/>
  <c r="AF169" i="14"/>
  <c r="AI169" i="14"/>
  <c r="AK169" i="14"/>
  <c r="AL169" i="14"/>
  <c r="AM169" i="14"/>
  <c r="AN169" i="14"/>
  <c r="AO169" i="14"/>
  <c r="Z170" i="14"/>
  <c r="AA170" i="14"/>
  <c r="AB170" i="14"/>
  <c r="AC170" i="14"/>
  <c r="AD170" i="14"/>
  <c r="AE170" i="14"/>
  <c r="AF170" i="14"/>
  <c r="AI170" i="14"/>
  <c r="AJ170" i="14"/>
  <c r="AK170" i="14"/>
  <c r="AL170" i="14"/>
  <c r="AM170" i="14"/>
  <c r="AN170" i="14"/>
  <c r="AO170" i="14"/>
  <c r="Z171" i="14"/>
  <c r="AA171" i="14"/>
  <c r="AB171" i="14"/>
  <c r="AC171" i="14"/>
  <c r="AD171" i="14"/>
  <c r="AE171" i="14"/>
  <c r="AF171" i="14"/>
  <c r="AI171" i="14"/>
  <c r="AJ171" i="14"/>
  <c r="AK171" i="14"/>
  <c r="AL171" i="14"/>
  <c r="AM171" i="14"/>
  <c r="AN171" i="14"/>
  <c r="AO171" i="14"/>
  <c r="Y172" i="14"/>
  <c r="Z172" i="14"/>
  <c r="AA172" i="14"/>
  <c r="AB172" i="14"/>
  <c r="AC172" i="14"/>
  <c r="AD172" i="14"/>
  <c r="AE172" i="14"/>
  <c r="AF172" i="14"/>
  <c r="AH172" i="14"/>
  <c r="AI172" i="14"/>
  <c r="AJ172" i="14"/>
  <c r="AK172" i="14"/>
  <c r="AL172" i="14"/>
  <c r="AM172" i="14"/>
  <c r="AN172" i="14"/>
  <c r="AO172" i="14"/>
  <c r="Y173" i="14"/>
  <c r="Z173" i="14"/>
  <c r="AA173" i="14"/>
  <c r="AB173" i="14"/>
  <c r="AC173" i="14"/>
  <c r="AD173" i="14"/>
  <c r="AE173" i="14"/>
  <c r="AF173" i="14"/>
  <c r="AH173" i="14"/>
  <c r="AI173" i="14"/>
  <c r="AJ173" i="14"/>
  <c r="AK173" i="14"/>
  <c r="AL173" i="14"/>
  <c r="AM173" i="14"/>
  <c r="AN173" i="14"/>
  <c r="AO173" i="14"/>
  <c r="Z174" i="14"/>
  <c r="AB174" i="14"/>
  <c r="AC174" i="14"/>
  <c r="AD174" i="14"/>
  <c r="AE174" i="14"/>
  <c r="AF174" i="14"/>
  <c r="AI174" i="14"/>
  <c r="AK174" i="14"/>
  <c r="AL174" i="14"/>
  <c r="AN174" i="14"/>
  <c r="AO174" i="14"/>
  <c r="Y175" i="14"/>
  <c r="Z175" i="14"/>
  <c r="AA175" i="14"/>
  <c r="AB175" i="14"/>
  <c r="AC175" i="14"/>
  <c r="AD175" i="14"/>
  <c r="AE175" i="14"/>
  <c r="AF175" i="14"/>
  <c r="AH175" i="14"/>
  <c r="AI175" i="14"/>
  <c r="AJ175" i="14"/>
  <c r="AK175" i="14"/>
  <c r="AL175" i="14"/>
  <c r="AM175" i="14"/>
  <c r="AN175" i="14"/>
  <c r="AO175" i="14"/>
  <c r="Y176" i="14"/>
  <c r="Z176" i="14"/>
  <c r="AA176" i="14"/>
  <c r="AB176" i="14"/>
  <c r="AC176" i="14"/>
  <c r="AD176" i="14"/>
  <c r="AE176" i="14"/>
  <c r="AF176" i="14"/>
  <c r="AH176" i="14"/>
  <c r="AI176" i="14"/>
  <c r="AJ176" i="14"/>
  <c r="AK176" i="14"/>
  <c r="AL176" i="14"/>
  <c r="AM176" i="14"/>
  <c r="AN176" i="14"/>
  <c r="AO176" i="14"/>
  <c r="Z177" i="14"/>
  <c r="AB177" i="14"/>
  <c r="AC177" i="14"/>
  <c r="AD177" i="14"/>
  <c r="AE177" i="14"/>
  <c r="AF177" i="14"/>
  <c r="AI177" i="14"/>
  <c r="AK177" i="14"/>
  <c r="AL177" i="14"/>
  <c r="AM177" i="14"/>
  <c r="AN177" i="14"/>
  <c r="AO177" i="14"/>
  <c r="Z178" i="14"/>
  <c r="AB178" i="14"/>
  <c r="AC178" i="14"/>
  <c r="AD178" i="14"/>
  <c r="AE178" i="14"/>
  <c r="AF178" i="14"/>
  <c r="AI178" i="14"/>
  <c r="AK178" i="14"/>
  <c r="AL178" i="14"/>
  <c r="AM178" i="14"/>
  <c r="AN178" i="14"/>
  <c r="AO178" i="14"/>
  <c r="Z179" i="14"/>
  <c r="AA179" i="14"/>
  <c r="AB179" i="14"/>
  <c r="AC179" i="14"/>
  <c r="AD179" i="14"/>
  <c r="AE179" i="14"/>
  <c r="AF179" i="14"/>
  <c r="AI179" i="14"/>
  <c r="AJ179" i="14"/>
  <c r="AK179" i="14"/>
  <c r="AL179" i="14"/>
  <c r="AM179" i="14"/>
  <c r="AN179" i="14"/>
  <c r="AO179" i="14"/>
  <c r="Z180" i="14"/>
  <c r="AA180" i="14"/>
  <c r="AB180" i="14"/>
  <c r="AC180" i="14"/>
  <c r="AD180" i="14"/>
  <c r="AE180" i="14"/>
  <c r="AF180" i="14"/>
  <c r="AI180" i="14"/>
  <c r="AJ180" i="14"/>
  <c r="AK180" i="14"/>
  <c r="AL180" i="14"/>
  <c r="AM180" i="14"/>
  <c r="AN180" i="14"/>
  <c r="AO180" i="14"/>
  <c r="Y181" i="14"/>
  <c r="Z181" i="14"/>
  <c r="AA181" i="14"/>
  <c r="AB181" i="14"/>
  <c r="AC181" i="14"/>
  <c r="AD181" i="14"/>
  <c r="AE181" i="14"/>
  <c r="AF181" i="14"/>
  <c r="AH181" i="14"/>
  <c r="AI181" i="14"/>
  <c r="AJ181" i="14"/>
  <c r="AK181" i="14"/>
  <c r="AL181" i="14"/>
  <c r="AM181" i="14"/>
  <c r="AN181" i="14"/>
  <c r="AO181" i="14"/>
  <c r="Y182" i="14"/>
  <c r="Z182" i="14"/>
  <c r="AA182" i="14"/>
  <c r="AB182" i="14"/>
  <c r="AC182" i="14"/>
  <c r="AD182" i="14"/>
  <c r="AE182" i="14"/>
  <c r="AF182" i="14"/>
  <c r="AH182" i="14"/>
  <c r="AI182" i="14"/>
  <c r="AJ182" i="14"/>
  <c r="AK182" i="14"/>
  <c r="AL182" i="14"/>
  <c r="AM182" i="14"/>
  <c r="AN182" i="14"/>
  <c r="AO182" i="14"/>
  <c r="Z183" i="14"/>
  <c r="AB183" i="14"/>
  <c r="AC183" i="14"/>
  <c r="AD183" i="14"/>
  <c r="AE183" i="14"/>
  <c r="AF183" i="14"/>
  <c r="AI183" i="14"/>
  <c r="AK183" i="14"/>
  <c r="AL183" i="14"/>
  <c r="AM183" i="14"/>
  <c r="AN183" i="14"/>
  <c r="AO183" i="14"/>
  <c r="Y184" i="14"/>
  <c r="Z184" i="14"/>
  <c r="AA184" i="14"/>
  <c r="AB184" i="14"/>
  <c r="AC184" i="14"/>
  <c r="AD184" i="14"/>
  <c r="AE184" i="14"/>
  <c r="AF184" i="14"/>
  <c r="AH184" i="14"/>
  <c r="AI184" i="14"/>
  <c r="AJ184" i="14"/>
  <c r="AK184" i="14"/>
  <c r="AL184" i="14"/>
  <c r="AM184" i="14"/>
  <c r="AN184" i="14"/>
  <c r="AO184" i="14"/>
  <c r="Y185" i="14"/>
  <c r="Z185" i="14"/>
  <c r="AA185" i="14"/>
  <c r="AB185" i="14"/>
  <c r="AC185" i="14"/>
  <c r="AD185" i="14"/>
  <c r="AE185" i="14"/>
  <c r="AF185" i="14"/>
  <c r="AH185" i="14"/>
  <c r="AI185" i="14"/>
  <c r="AJ185" i="14"/>
  <c r="AK185" i="14"/>
  <c r="AL185" i="14"/>
  <c r="AM185" i="14"/>
  <c r="AN185" i="14"/>
  <c r="AO185" i="14"/>
  <c r="P186" i="14"/>
  <c r="Q186" i="14"/>
  <c r="V186" i="14"/>
  <c r="W186" i="14"/>
  <c r="Y186" i="14"/>
  <c r="Z186" i="14"/>
  <c r="AA186" i="14"/>
  <c r="AB186" i="14"/>
  <c r="AC186" i="14"/>
  <c r="AD186" i="14"/>
  <c r="AE186" i="14"/>
  <c r="AF186" i="14"/>
  <c r="AH186" i="14"/>
  <c r="AI186" i="14"/>
  <c r="AJ186" i="14"/>
  <c r="AK186" i="14"/>
  <c r="AL186" i="14"/>
  <c r="AM186" i="14"/>
  <c r="AN186" i="14"/>
  <c r="AO186" i="14"/>
  <c r="P187" i="14"/>
  <c r="Q187" i="14"/>
  <c r="V187" i="14"/>
  <c r="W187" i="14"/>
  <c r="Y187" i="14"/>
  <c r="Z187" i="14"/>
  <c r="AA187" i="14"/>
  <c r="AB187" i="14"/>
  <c r="AC187" i="14"/>
  <c r="AD187" i="14"/>
  <c r="AE187" i="14"/>
  <c r="AF187" i="14"/>
  <c r="AH187" i="14"/>
  <c r="AI187" i="14"/>
  <c r="AJ187" i="14"/>
  <c r="AK187" i="14"/>
  <c r="AL187" i="14"/>
  <c r="AM187" i="14"/>
  <c r="AN187" i="14"/>
  <c r="AO187" i="14"/>
  <c r="P188" i="14"/>
  <c r="Q188" i="14"/>
  <c r="V188" i="14"/>
  <c r="W188" i="14"/>
  <c r="Y188" i="14"/>
  <c r="Z188" i="14"/>
  <c r="AA188" i="14"/>
  <c r="AB188" i="14"/>
  <c r="AC188" i="14"/>
  <c r="AD188" i="14"/>
  <c r="AE188" i="14"/>
  <c r="AF188" i="14"/>
  <c r="AH188" i="14"/>
  <c r="AI188" i="14"/>
  <c r="AJ188" i="14"/>
  <c r="AK188" i="14"/>
  <c r="AL188" i="14"/>
  <c r="AM188" i="14"/>
  <c r="AN188" i="14"/>
  <c r="AO188" i="14"/>
  <c r="P189" i="14"/>
  <c r="Q189" i="14"/>
  <c r="V189" i="14"/>
  <c r="W189" i="14"/>
  <c r="Y189" i="14"/>
  <c r="Z189" i="14"/>
  <c r="AA189" i="14"/>
  <c r="AB189" i="14"/>
  <c r="AC189" i="14"/>
  <c r="AD189" i="14"/>
  <c r="AE189" i="14"/>
  <c r="AF189" i="14"/>
  <c r="AH189" i="14"/>
  <c r="AI189" i="14"/>
  <c r="AJ189" i="14"/>
  <c r="AK189" i="14"/>
  <c r="AL189" i="14"/>
  <c r="AM189" i="14"/>
  <c r="AN189" i="14"/>
  <c r="AO189" i="14"/>
  <c r="P190" i="14"/>
  <c r="Q190" i="14"/>
  <c r="V190" i="14"/>
  <c r="W190" i="14"/>
  <c r="Y190" i="14"/>
  <c r="Z190" i="14"/>
  <c r="AA190" i="14"/>
  <c r="AB190" i="14"/>
  <c r="AC190" i="14"/>
  <c r="AD190" i="14"/>
  <c r="AE190" i="14"/>
  <c r="AF190" i="14"/>
  <c r="AH190" i="14"/>
  <c r="AI190" i="14"/>
  <c r="AJ190" i="14"/>
  <c r="AK190" i="14"/>
  <c r="AL190" i="14"/>
  <c r="AM190" i="14"/>
  <c r="AN190" i="14"/>
  <c r="AO190" i="14"/>
  <c r="P191" i="14"/>
  <c r="Q191" i="14"/>
  <c r="V191" i="14"/>
  <c r="W191" i="14"/>
  <c r="Y191" i="14"/>
  <c r="Z191" i="14"/>
  <c r="AA191" i="14"/>
  <c r="AB191" i="14"/>
  <c r="AC191" i="14"/>
  <c r="AD191" i="14"/>
  <c r="AE191" i="14"/>
  <c r="AF191" i="14"/>
  <c r="AH191" i="14"/>
  <c r="AI191" i="14"/>
  <c r="AJ191" i="14"/>
  <c r="AK191" i="14"/>
  <c r="AL191" i="14"/>
  <c r="AM191" i="14"/>
  <c r="AN191" i="14"/>
  <c r="AO191" i="14"/>
  <c r="P192" i="14"/>
  <c r="Q192" i="14"/>
  <c r="V192" i="14"/>
  <c r="W192" i="14"/>
  <c r="Y192" i="14"/>
  <c r="Z192" i="14"/>
  <c r="AA192" i="14"/>
  <c r="AB192" i="14"/>
  <c r="AC192" i="14"/>
  <c r="AD192" i="14"/>
  <c r="AE192" i="14"/>
  <c r="AF192" i="14"/>
  <c r="AH192" i="14"/>
  <c r="AI192" i="14"/>
  <c r="AJ192" i="14"/>
  <c r="AK192" i="14"/>
  <c r="AL192" i="14"/>
  <c r="AM192" i="14"/>
  <c r="AN192" i="14"/>
  <c r="AO192" i="14"/>
  <c r="P193" i="14"/>
  <c r="Q193" i="14"/>
  <c r="V193" i="14"/>
  <c r="W193" i="14"/>
  <c r="Y193" i="14"/>
  <c r="Z193" i="14"/>
  <c r="AA193" i="14"/>
  <c r="AB193" i="14"/>
  <c r="AC193" i="14"/>
  <c r="AD193" i="14"/>
  <c r="AE193" i="14"/>
  <c r="AF193" i="14"/>
  <c r="AH193" i="14"/>
  <c r="AI193" i="14"/>
  <c r="AJ193" i="14"/>
  <c r="AK193" i="14"/>
  <c r="AL193" i="14"/>
  <c r="AM193" i="14"/>
  <c r="AN193" i="14"/>
  <c r="AO193" i="14"/>
  <c r="P194" i="14"/>
  <c r="Q194" i="14"/>
  <c r="V194" i="14"/>
  <c r="W194" i="14"/>
  <c r="Y194" i="14"/>
  <c r="Z194" i="14"/>
  <c r="AA194" i="14"/>
  <c r="AB194" i="14"/>
  <c r="AC194" i="14"/>
  <c r="AD194" i="14"/>
  <c r="AE194" i="14"/>
  <c r="AF194" i="14"/>
  <c r="AH194" i="14"/>
  <c r="AI194" i="14"/>
  <c r="AJ194" i="14"/>
  <c r="AK194" i="14"/>
  <c r="AL194" i="14"/>
  <c r="AM194" i="14"/>
  <c r="AN194" i="14"/>
  <c r="AO194" i="14"/>
  <c r="P195" i="14"/>
  <c r="Q195" i="14"/>
  <c r="V195" i="14"/>
  <c r="W195" i="14"/>
  <c r="Y195" i="14"/>
  <c r="Z195" i="14"/>
  <c r="AA195" i="14"/>
  <c r="AB195" i="14"/>
  <c r="AC195" i="14"/>
  <c r="AD195" i="14"/>
  <c r="AE195" i="14"/>
  <c r="AF195" i="14"/>
  <c r="AH195" i="14"/>
  <c r="AI195" i="14"/>
  <c r="AJ195" i="14"/>
  <c r="AK195" i="14"/>
  <c r="AL195" i="14"/>
  <c r="AM195" i="14"/>
  <c r="AN195" i="14"/>
  <c r="AO195" i="14"/>
  <c r="P196" i="14"/>
  <c r="Q196" i="14"/>
  <c r="V196" i="14"/>
  <c r="W196" i="14"/>
  <c r="Y196" i="14"/>
  <c r="Z196" i="14"/>
  <c r="AA196" i="14"/>
  <c r="AB196" i="14"/>
  <c r="AC196" i="14"/>
  <c r="AD196" i="14"/>
  <c r="AE196" i="14"/>
  <c r="AF196" i="14"/>
  <c r="AH196" i="14"/>
  <c r="AI196" i="14"/>
  <c r="AJ196" i="14"/>
  <c r="AK196" i="14"/>
  <c r="AL196" i="14"/>
  <c r="AM196" i="14"/>
  <c r="AN196" i="14"/>
  <c r="AO196" i="14"/>
  <c r="P197" i="14"/>
  <c r="Q197" i="14"/>
  <c r="V197" i="14"/>
  <c r="W197" i="14"/>
  <c r="Y197" i="14"/>
  <c r="Z197" i="14"/>
  <c r="AA197" i="14"/>
  <c r="AB197" i="14"/>
  <c r="AC197" i="14"/>
  <c r="AD197" i="14"/>
  <c r="AE197" i="14"/>
  <c r="AF197" i="14"/>
  <c r="AH197" i="14"/>
  <c r="AI197" i="14"/>
  <c r="AJ197" i="14"/>
  <c r="AK197" i="14"/>
  <c r="AL197" i="14"/>
  <c r="AM197" i="14"/>
  <c r="AN197" i="14"/>
  <c r="AO197" i="14"/>
  <c r="P198" i="14"/>
  <c r="Q198" i="14"/>
  <c r="V198" i="14"/>
  <c r="W198" i="14"/>
  <c r="Y198" i="14"/>
  <c r="Z198" i="14"/>
  <c r="AA198" i="14"/>
  <c r="AB198" i="14"/>
  <c r="AC198" i="14"/>
  <c r="AD198" i="14"/>
  <c r="AE198" i="14"/>
  <c r="AF198" i="14"/>
  <c r="AH198" i="14"/>
  <c r="AI198" i="14"/>
  <c r="AJ198" i="14"/>
  <c r="AK198" i="14"/>
  <c r="AL198" i="14"/>
  <c r="AM198" i="14"/>
  <c r="AN198" i="14"/>
  <c r="AO198" i="14"/>
  <c r="P199" i="14"/>
  <c r="Q199" i="14"/>
  <c r="V199" i="14"/>
  <c r="W199" i="14"/>
  <c r="Y199" i="14"/>
  <c r="Z199" i="14"/>
  <c r="AA199" i="14"/>
  <c r="AB199" i="14"/>
  <c r="AC199" i="14"/>
  <c r="AD199" i="14"/>
  <c r="AE199" i="14"/>
  <c r="AF199" i="14"/>
  <c r="AH199" i="14"/>
  <c r="AI199" i="14"/>
  <c r="AJ199" i="14"/>
  <c r="AK199" i="14"/>
  <c r="AL199" i="14"/>
  <c r="AM199" i="14"/>
  <c r="AN199" i="14"/>
  <c r="AO199" i="14"/>
  <c r="P200" i="14"/>
  <c r="Q200" i="14"/>
  <c r="V200" i="14"/>
  <c r="W200" i="14"/>
  <c r="Y200" i="14"/>
  <c r="Z200" i="14"/>
  <c r="AA200" i="14"/>
  <c r="AB200" i="14"/>
  <c r="AC200" i="14"/>
  <c r="AD200" i="14"/>
  <c r="AE200" i="14"/>
  <c r="AF200" i="14"/>
  <c r="AH200" i="14"/>
  <c r="AI200" i="14"/>
  <c r="AJ200" i="14"/>
  <c r="AK200" i="14"/>
  <c r="AL200" i="14"/>
  <c r="AM200" i="14"/>
  <c r="AN200" i="14"/>
  <c r="AO200" i="14"/>
  <c r="P201" i="14"/>
  <c r="Q201" i="14"/>
  <c r="V201" i="14"/>
  <c r="W201" i="14"/>
  <c r="Y201" i="14"/>
  <c r="Z201" i="14"/>
  <c r="AA201" i="14"/>
  <c r="AB201" i="14"/>
  <c r="AC201" i="14"/>
  <c r="AD201" i="14"/>
  <c r="AE201" i="14"/>
  <c r="AF201" i="14"/>
  <c r="AH201" i="14"/>
  <c r="AI201" i="14"/>
  <c r="AJ201" i="14"/>
  <c r="AK201" i="14"/>
  <c r="AL201" i="14"/>
  <c r="AM201" i="14"/>
  <c r="AN201" i="14"/>
  <c r="AO201" i="14"/>
  <c r="P202" i="14"/>
  <c r="Q202" i="14"/>
  <c r="V202" i="14"/>
  <c r="W202" i="14"/>
  <c r="Y202" i="14"/>
  <c r="Z202" i="14"/>
  <c r="AA202" i="14"/>
  <c r="AB202" i="14"/>
  <c r="AC202" i="14"/>
  <c r="AD202" i="14"/>
  <c r="AE202" i="14"/>
  <c r="AF202" i="14"/>
  <c r="AH202" i="14"/>
  <c r="AI202" i="14"/>
  <c r="AJ202" i="14"/>
  <c r="AK202" i="14"/>
  <c r="AL202" i="14"/>
  <c r="AM202" i="14"/>
  <c r="AN202" i="14"/>
  <c r="AO202" i="14"/>
  <c r="P203" i="14"/>
  <c r="Q203" i="14"/>
  <c r="V203" i="14"/>
  <c r="W203" i="14"/>
  <c r="Y203" i="14"/>
  <c r="Z203" i="14"/>
  <c r="AA203" i="14"/>
  <c r="AB203" i="14"/>
  <c r="AC203" i="14"/>
  <c r="AD203" i="14"/>
  <c r="AE203" i="14"/>
  <c r="AF203" i="14"/>
  <c r="AH203" i="14"/>
  <c r="AI203" i="14"/>
  <c r="AJ203" i="14"/>
  <c r="AK203" i="14"/>
  <c r="AL203" i="14"/>
  <c r="AM203" i="14"/>
  <c r="AN203" i="14"/>
  <c r="AO203" i="14"/>
  <c r="P204" i="14"/>
  <c r="Q204" i="14"/>
  <c r="V204" i="14"/>
  <c r="W204" i="14"/>
  <c r="Y204" i="14"/>
  <c r="Z204" i="14"/>
  <c r="AA204" i="14"/>
  <c r="AB204" i="14"/>
  <c r="AC204" i="14"/>
  <c r="AD204" i="14"/>
  <c r="AE204" i="14"/>
  <c r="AF204" i="14"/>
  <c r="AH204" i="14"/>
  <c r="AI204" i="14"/>
  <c r="AJ204" i="14"/>
  <c r="AK204" i="14"/>
  <c r="AL204" i="14"/>
  <c r="AM204" i="14"/>
  <c r="AN204" i="14"/>
  <c r="AO204" i="14"/>
  <c r="P205" i="14"/>
  <c r="Q205" i="14"/>
  <c r="V205" i="14"/>
  <c r="W205" i="14"/>
  <c r="Y205" i="14"/>
  <c r="Z205" i="14"/>
  <c r="AA205" i="14"/>
  <c r="AB205" i="14"/>
  <c r="AC205" i="14"/>
  <c r="AD205" i="14"/>
  <c r="AE205" i="14"/>
  <c r="AF205" i="14"/>
  <c r="AH205" i="14"/>
  <c r="AI205" i="14"/>
  <c r="AJ205" i="14"/>
  <c r="AK205" i="14"/>
  <c r="AL205" i="14"/>
  <c r="AM205" i="14"/>
  <c r="AN205" i="14"/>
  <c r="AO205" i="14"/>
  <c r="P206" i="14"/>
  <c r="Q206" i="14"/>
  <c r="V206" i="14"/>
  <c r="W206" i="14"/>
  <c r="Y206" i="14"/>
  <c r="Z206" i="14"/>
  <c r="AA206" i="14"/>
  <c r="AB206" i="14"/>
  <c r="AC206" i="14"/>
  <c r="AD206" i="14"/>
  <c r="AE206" i="14"/>
  <c r="AF206" i="14"/>
  <c r="AH206" i="14"/>
  <c r="AI206" i="14"/>
  <c r="AJ206" i="14"/>
  <c r="AK206" i="14"/>
  <c r="AL206" i="14"/>
  <c r="AM206" i="14"/>
  <c r="AN206" i="14"/>
  <c r="AO206" i="14"/>
  <c r="P207" i="14"/>
  <c r="Q207" i="14"/>
  <c r="V207" i="14"/>
  <c r="W207" i="14"/>
  <c r="Y207" i="14"/>
  <c r="Z207" i="14"/>
  <c r="AA207" i="14"/>
  <c r="AB207" i="14"/>
  <c r="AC207" i="14"/>
  <c r="AD207" i="14"/>
  <c r="AE207" i="14"/>
  <c r="AF207" i="14"/>
  <c r="AH207" i="14"/>
  <c r="AI207" i="14"/>
  <c r="AJ207" i="14"/>
  <c r="AK207" i="14"/>
  <c r="AL207" i="14"/>
  <c r="AM207" i="14"/>
  <c r="AN207" i="14"/>
  <c r="AO207" i="14"/>
  <c r="P208" i="14"/>
  <c r="Q208" i="14"/>
  <c r="V208" i="14"/>
  <c r="W208" i="14"/>
  <c r="Y208" i="14"/>
  <c r="Z208" i="14"/>
  <c r="AA208" i="14"/>
  <c r="AB208" i="14"/>
  <c r="AC208" i="14"/>
  <c r="AD208" i="14"/>
  <c r="AE208" i="14"/>
  <c r="AF208" i="14"/>
  <c r="AH208" i="14"/>
  <c r="AI208" i="14"/>
  <c r="AJ208" i="14"/>
  <c r="AK208" i="14"/>
  <c r="AL208" i="14"/>
  <c r="AM208" i="14"/>
  <c r="AN208" i="14"/>
  <c r="AO208" i="14"/>
  <c r="P209" i="14"/>
  <c r="Q209" i="14"/>
  <c r="V209" i="14"/>
  <c r="W209" i="14"/>
  <c r="Y209" i="14"/>
  <c r="Z209" i="14"/>
  <c r="AA209" i="14"/>
  <c r="AB209" i="14"/>
  <c r="AC209" i="14"/>
  <c r="AD209" i="14"/>
  <c r="AE209" i="14"/>
  <c r="AF209" i="14"/>
  <c r="AH209" i="14"/>
  <c r="AI209" i="14"/>
  <c r="AJ209" i="14"/>
  <c r="AK209" i="14"/>
  <c r="AL209" i="14"/>
  <c r="AM209" i="14"/>
  <c r="AN209" i="14"/>
  <c r="AO209" i="14"/>
  <c r="P210" i="14"/>
  <c r="Q210" i="14"/>
  <c r="V210" i="14"/>
  <c r="W210" i="14"/>
  <c r="Y210" i="14"/>
  <c r="Z210" i="14"/>
  <c r="AA210" i="14"/>
  <c r="AB210" i="14"/>
  <c r="AC210" i="14"/>
  <c r="AD210" i="14"/>
  <c r="AE210" i="14"/>
  <c r="AF210" i="14"/>
  <c r="AH210" i="14"/>
  <c r="AI210" i="14"/>
  <c r="AJ210" i="14"/>
  <c r="AK210" i="14"/>
  <c r="AL210" i="14"/>
  <c r="AM210" i="14"/>
  <c r="AN210" i="14"/>
  <c r="AO210" i="14"/>
  <c r="P211" i="14"/>
  <c r="Q211" i="14"/>
  <c r="V211" i="14"/>
  <c r="W211" i="14"/>
  <c r="Y211" i="14"/>
  <c r="Z211" i="14"/>
  <c r="AA211" i="14"/>
  <c r="AB211" i="14"/>
  <c r="AC211" i="14"/>
  <c r="AD211" i="14"/>
  <c r="AE211" i="14"/>
  <c r="AF211" i="14"/>
  <c r="AH211" i="14"/>
  <c r="AI211" i="14"/>
  <c r="AJ211" i="14"/>
  <c r="AK211" i="14"/>
  <c r="AL211" i="14"/>
  <c r="AM211" i="14"/>
  <c r="AN211" i="14"/>
  <c r="AO211" i="14"/>
  <c r="P212" i="14"/>
  <c r="Q212" i="14"/>
  <c r="V212" i="14"/>
  <c r="W212" i="14"/>
  <c r="Y212" i="14"/>
  <c r="Z212" i="14"/>
  <c r="AA212" i="14"/>
  <c r="AB212" i="14"/>
  <c r="AC212" i="14"/>
  <c r="AD212" i="14"/>
  <c r="AE212" i="14"/>
  <c r="AF212" i="14"/>
  <c r="AH212" i="14"/>
  <c r="AI212" i="14"/>
  <c r="AJ212" i="14"/>
  <c r="AK212" i="14"/>
  <c r="AL212" i="14"/>
  <c r="AM212" i="14"/>
  <c r="AN212" i="14"/>
  <c r="AO212" i="14"/>
  <c r="P213" i="14"/>
  <c r="Q213" i="14"/>
  <c r="V213" i="14"/>
  <c r="W213" i="14"/>
  <c r="Y213" i="14"/>
  <c r="Z213" i="14"/>
  <c r="AA213" i="14"/>
  <c r="AB213" i="14"/>
  <c r="AC213" i="14"/>
  <c r="AD213" i="14"/>
  <c r="AE213" i="14"/>
  <c r="AF213" i="14"/>
  <c r="AH213" i="14"/>
  <c r="AI213" i="14"/>
  <c r="AJ213" i="14"/>
  <c r="AK213" i="14"/>
  <c r="AL213" i="14"/>
  <c r="AM213" i="14"/>
  <c r="AN213" i="14"/>
  <c r="AO213" i="14"/>
  <c r="P214" i="14"/>
  <c r="Q214" i="14"/>
  <c r="V214" i="14"/>
  <c r="W214" i="14"/>
  <c r="Y214" i="14"/>
  <c r="Z214" i="14"/>
  <c r="AA214" i="14"/>
  <c r="AB214" i="14"/>
  <c r="AC214" i="14"/>
  <c r="AD214" i="14"/>
  <c r="AE214" i="14"/>
  <c r="AF214" i="14"/>
  <c r="AH214" i="14"/>
  <c r="AI214" i="14"/>
  <c r="AJ214" i="14"/>
  <c r="AK214" i="14"/>
  <c r="AL214" i="14"/>
  <c r="AM214" i="14"/>
  <c r="AN214" i="14"/>
  <c r="AO214" i="14"/>
  <c r="P215" i="14"/>
  <c r="Q215" i="14"/>
  <c r="V215" i="14"/>
  <c r="W215" i="14"/>
  <c r="Y215" i="14"/>
  <c r="Z215" i="14"/>
  <c r="AA215" i="14"/>
  <c r="AB215" i="14"/>
  <c r="AC215" i="14"/>
  <c r="AD215" i="14"/>
  <c r="AE215" i="14"/>
  <c r="AF215" i="14"/>
  <c r="AH215" i="14"/>
  <c r="AI215" i="14"/>
  <c r="AJ215" i="14"/>
  <c r="AK215" i="14"/>
  <c r="AL215" i="14"/>
  <c r="AM215" i="14"/>
  <c r="AN215" i="14"/>
  <c r="AO215" i="14"/>
  <c r="P216" i="14"/>
  <c r="Q216" i="14"/>
  <c r="V216" i="14"/>
  <c r="W216" i="14"/>
  <c r="Y216" i="14"/>
  <c r="Z216" i="14"/>
  <c r="AA216" i="14"/>
  <c r="AB216" i="14"/>
  <c r="AC216" i="14"/>
  <c r="AD216" i="14"/>
  <c r="AE216" i="14"/>
  <c r="AF216" i="14"/>
  <c r="AH216" i="14"/>
  <c r="AI216" i="14"/>
  <c r="AJ216" i="14"/>
  <c r="AK216" i="14"/>
  <c r="AL216" i="14"/>
  <c r="AM216" i="14"/>
  <c r="AN216" i="14"/>
  <c r="AO216" i="14"/>
  <c r="P217" i="14"/>
  <c r="Q217" i="14"/>
  <c r="V217" i="14"/>
  <c r="W217" i="14"/>
  <c r="Y217" i="14"/>
  <c r="Z217" i="14"/>
  <c r="AA217" i="14"/>
  <c r="AB217" i="14"/>
  <c r="AC217" i="14"/>
  <c r="AD217" i="14"/>
  <c r="AE217" i="14"/>
  <c r="AF217" i="14"/>
  <c r="AH217" i="14"/>
  <c r="AI217" i="14"/>
  <c r="AJ217" i="14"/>
  <c r="AK217" i="14"/>
  <c r="AL217" i="14"/>
  <c r="AM217" i="14"/>
  <c r="AN217" i="14"/>
  <c r="AO217" i="14"/>
  <c r="P218" i="14"/>
  <c r="Q218" i="14"/>
  <c r="V218" i="14"/>
  <c r="W218" i="14"/>
  <c r="Y218" i="14"/>
  <c r="Z218" i="14"/>
  <c r="AA218" i="14"/>
  <c r="AB218" i="14"/>
  <c r="AC218" i="14"/>
  <c r="AD218" i="14"/>
  <c r="AE218" i="14"/>
  <c r="AF218" i="14"/>
  <c r="AH218" i="14"/>
  <c r="AI218" i="14"/>
  <c r="AJ218" i="14"/>
  <c r="AK218" i="14"/>
  <c r="AL218" i="14"/>
  <c r="AM218" i="14"/>
  <c r="AN218" i="14"/>
  <c r="AO218" i="14"/>
  <c r="P219" i="14"/>
  <c r="Q219" i="14"/>
  <c r="V219" i="14"/>
  <c r="W219" i="14"/>
  <c r="Y219" i="14"/>
  <c r="Z219" i="14"/>
  <c r="AA219" i="14"/>
  <c r="AB219" i="14"/>
  <c r="AC219" i="14"/>
  <c r="AD219" i="14"/>
  <c r="AE219" i="14"/>
  <c r="AF219" i="14"/>
  <c r="AH219" i="14"/>
  <c r="AI219" i="14"/>
  <c r="AJ219" i="14"/>
  <c r="AK219" i="14"/>
  <c r="AL219" i="14"/>
  <c r="AM219" i="14"/>
  <c r="AN219" i="14"/>
  <c r="AO219" i="14"/>
  <c r="P220" i="14"/>
  <c r="Q220" i="14"/>
  <c r="V220" i="14"/>
  <c r="W220" i="14"/>
  <c r="Y220" i="14"/>
  <c r="Z220" i="14"/>
  <c r="AA220" i="14"/>
  <c r="AB220" i="14"/>
  <c r="AC220" i="14"/>
  <c r="AD220" i="14"/>
  <c r="AE220" i="14"/>
  <c r="AF220" i="14"/>
  <c r="AH220" i="14"/>
  <c r="AI220" i="14"/>
  <c r="AJ220" i="14"/>
  <c r="AK220" i="14"/>
  <c r="AL220" i="14"/>
  <c r="AM220" i="14"/>
  <c r="AN220" i="14"/>
  <c r="AO220" i="14"/>
  <c r="P221" i="14"/>
  <c r="Q221" i="14"/>
  <c r="V221" i="14"/>
  <c r="W221" i="14"/>
  <c r="Y221" i="14"/>
  <c r="Z221" i="14"/>
  <c r="AA221" i="14"/>
  <c r="AB221" i="14"/>
  <c r="AC221" i="14"/>
  <c r="AD221" i="14"/>
  <c r="AE221" i="14"/>
  <c r="AF221" i="14"/>
  <c r="AH221" i="14"/>
  <c r="AI221" i="14"/>
  <c r="AJ221" i="14"/>
  <c r="AK221" i="14"/>
  <c r="AL221" i="14"/>
  <c r="AM221" i="14"/>
  <c r="AN221" i="14"/>
  <c r="AO221" i="14"/>
  <c r="P222" i="14"/>
  <c r="Q222" i="14"/>
  <c r="V222" i="14"/>
  <c r="W222" i="14"/>
  <c r="Y222" i="14"/>
  <c r="Z222" i="14"/>
  <c r="AA222" i="14"/>
  <c r="AB222" i="14"/>
  <c r="AC222" i="14"/>
  <c r="AD222" i="14"/>
  <c r="AE222" i="14"/>
  <c r="AF222" i="14"/>
  <c r="AH222" i="14"/>
  <c r="AI222" i="14"/>
  <c r="AJ222" i="14"/>
  <c r="AK222" i="14"/>
  <c r="AL222" i="14"/>
  <c r="AM222" i="14"/>
  <c r="AN222" i="14"/>
  <c r="AO222" i="14"/>
  <c r="P223" i="14"/>
  <c r="Q223" i="14"/>
  <c r="V223" i="14"/>
  <c r="W223" i="14"/>
  <c r="Y223" i="14"/>
  <c r="Z223" i="14"/>
  <c r="AA223" i="14"/>
  <c r="AB223" i="14"/>
  <c r="AC223" i="14"/>
  <c r="AD223" i="14"/>
  <c r="AE223" i="14"/>
  <c r="AF223" i="14"/>
  <c r="AH223" i="14"/>
  <c r="AI223" i="14"/>
  <c r="AJ223" i="14"/>
  <c r="AK223" i="14"/>
  <c r="AL223" i="14"/>
  <c r="AM223" i="14"/>
  <c r="AN223" i="14"/>
  <c r="AO223" i="14"/>
  <c r="P224" i="14"/>
  <c r="Q224" i="14"/>
  <c r="V224" i="14"/>
  <c r="W224" i="14"/>
  <c r="Y224" i="14"/>
  <c r="Z224" i="14"/>
  <c r="AA224" i="14"/>
  <c r="AB224" i="14"/>
  <c r="AC224" i="14"/>
  <c r="AD224" i="14"/>
  <c r="AE224" i="14"/>
  <c r="AF224" i="14"/>
  <c r="AH224" i="14"/>
  <c r="AI224" i="14"/>
  <c r="AJ224" i="14"/>
  <c r="AK224" i="14"/>
  <c r="AL224" i="14"/>
  <c r="AM224" i="14"/>
  <c r="AN224" i="14"/>
  <c r="AO224" i="14"/>
  <c r="P225" i="14"/>
  <c r="Q225" i="14"/>
  <c r="V225" i="14"/>
  <c r="W225" i="14"/>
  <c r="Y225" i="14"/>
  <c r="Z225" i="14"/>
  <c r="AA225" i="14"/>
  <c r="AB225" i="14"/>
  <c r="AC225" i="14"/>
  <c r="AD225" i="14"/>
  <c r="AE225" i="14"/>
  <c r="AF225" i="14"/>
  <c r="AH225" i="14"/>
  <c r="AI225" i="14"/>
  <c r="AJ225" i="14"/>
  <c r="AK225" i="14"/>
  <c r="AL225" i="14"/>
  <c r="AM225" i="14"/>
  <c r="AN225" i="14"/>
  <c r="AO225" i="14"/>
  <c r="P226" i="14"/>
  <c r="Q226" i="14"/>
  <c r="V226" i="14"/>
  <c r="W226" i="14"/>
  <c r="Y226" i="14"/>
  <c r="Z226" i="14"/>
  <c r="AA226" i="14"/>
  <c r="AB226" i="14"/>
  <c r="AC226" i="14"/>
  <c r="AD226" i="14"/>
  <c r="AE226" i="14"/>
  <c r="AF226" i="14"/>
  <c r="AH226" i="14"/>
  <c r="AI226" i="14"/>
  <c r="AJ226" i="14"/>
  <c r="AK226" i="14"/>
  <c r="AL226" i="14"/>
  <c r="AM226" i="14"/>
  <c r="AN226" i="14"/>
  <c r="AO226" i="14"/>
  <c r="P227" i="14"/>
  <c r="Q227" i="14"/>
  <c r="V227" i="14"/>
  <c r="W227" i="14"/>
  <c r="Y227" i="14"/>
  <c r="Z227" i="14"/>
  <c r="AA227" i="14"/>
  <c r="AB227" i="14"/>
  <c r="AC227" i="14"/>
  <c r="AD227" i="14"/>
  <c r="AE227" i="14"/>
  <c r="AF227" i="14"/>
  <c r="AH227" i="14"/>
  <c r="AI227" i="14"/>
  <c r="AJ227" i="14"/>
  <c r="AK227" i="14"/>
  <c r="AL227" i="14"/>
  <c r="AM227" i="14"/>
  <c r="AN227" i="14"/>
  <c r="AO227" i="14"/>
  <c r="P228" i="14"/>
  <c r="Q228" i="14"/>
  <c r="V228" i="14"/>
  <c r="W228" i="14"/>
  <c r="Y228" i="14"/>
  <c r="Z228" i="14"/>
  <c r="AA228" i="14"/>
  <c r="AB228" i="14"/>
  <c r="AC228" i="14"/>
  <c r="AD228" i="14"/>
  <c r="AE228" i="14"/>
  <c r="AF228" i="14"/>
  <c r="AH228" i="14"/>
  <c r="AI228" i="14"/>
  <c r="AJ228" i="14"/>
  <c r="AK228" i="14"/>
  <c r="AL228" i="14"/>
  <c r="AM228" i="14"/>
  <c r="AN228" i="14"/>
  <c r="AO228" i="14"/>
  <c r="P229" i="14"/>
  <c r="Q229" i="14"/>
  <c r="V229" i="14"/>
  <c r="W229" i="14"/>
  <c r="Y229" i="14"/>
  <c r="Z229" i="14"/>
  <c r="AA229" i="14"/>
  <c r="AB229" i="14"/>
  <c r="AC229" i="14"/>
  <c r="AD229" i="14"/>
  <c r="AE229" i="14"/>
  <c r="AF229" i="14"/>
  <c r="AH229" i="14"/>
  <c r="AI229" i="14"/>
  <c r="AJ229" i="14"/>
  <c r="AK229" i="14"/>
  <c r="AL229" i="14"/>
  <c r="AM229" i="14"/>
  <c r="AN229" i="14"/>
  <c r="AO229" i="14"/>
  <c r="P230" i="14"/>
  <c r="Q230" i="14"/>
  <c r="V230" i="14"/>
  <c r="W230" i="14"/>
  <c r="Y230" i="14"/>
  <c r="Z230" i="14"/>
  <c r="AA230" i="14"/>
  <c r="AB230" i="14"/>
  <c r="AC230" i="14"/>
  <c r="AD230" i="14"/>
  <c r="AE230" i="14"/>
  <c r="AF230" i="14"/>
  <c r="AH230" i="14"/>
  <c r="AI230" i="14"/>
  <c r="AJ230" i="14"/>
  <c r="AK230" i="14"/>
  <c r="AL230" i="14"/>
  <c r="AM230" i="14"/>
  <c r="AN230" i="14"/>
  <c r="AO230" i="14"/>
  <c r="P231" i="14"/>
  <c r="Q231" i="14"/>
  <c r="V231" i="14"/>
  <c r="W231" i="14"/>
  <c r="Y231" i="14"/>
  <c r="Z231" i="14"/>
  <c r="AA231" i="14"/>
  <c r="AB231" i="14"/>
  <c r="AC231" i="14"/>
  <c r="AD231" i="14"/>
  <c r="AE231" i="14"/>
  <c r="AF231" i="14"/>
  <c r="AH231" i="14"/>
  <c r="AI231" i="14"/>
  <c r="AJ231" i="14"/>
  <c r="AK231" i="14"/>
  <c r="AL231" i="14"/>
  <c r="AM231" i="14"/>
  <c r="AN231" i="14"/>
  <c r="AO231" i="14"/>
  <c r="P232" i="14"/>
  <c r="Q232" i="14"/>
  <c r="V232" i="14"/>
  <c r="W232" i="14"/>
  <c r="Y232" i="14"/>
  <c r="Z232" i="14"/>
  <c r="AA232" i="14"/>
  <c r="AB232" i="14"/>
  <c r="AC232" i="14"/>
  <c r="AD232" i="14"/>
  <c r="AE232" i="14"/>
  <c r="AF232" i="14"/>
  <c r="AH232" i="14"/>
  <c r="AI232" i="14"/>
  <c r="AJ232" i="14"/>
  <c r="AK232" i="14"/>
  <c r="AL232" i="14"/>
  <c r="AM232" i="14"/>
  <c r="AN232" i="14"/>
  <c r="AO232" i="14"/>
  <c r="P233" i="14"/>
  <c r="Q233" i="14"/>
  <c r="V233" i="14"/>
  <c r="W233" i="14"/>
  <c r="Y233" i="14"/>
  <c r="Z233" i="14"/>
  <c r="AA233" i="14"/>
  <c r="AB233" i="14"/>
  <c r="AC233" i="14"/>
  <c r="AD233" i="14"/>
  <c r="AE233" i="14"/>
  <c r="AF233" i="14"/>
  <c r="AH233" i="14"/>
  <c r="AI233" i="14"/>
  <c r="AJ233" i="14"/>
  <c r="AK233" i="14"/>
  <c r="AL233" i="14"/>
  <c r="AM233" i="14"/>
  <c r="AN233" i="14"/>
  <c r="AO233" i="14"/>
  <c r="P234" i="14"/>
  <c r="Q234" i="14"/>
  <c r="V234" i="14"/>
  <c r="W234" i="14"/>
  <c r="Y234" i="14"/>
  <c r="Z234" i="14"/>
  <c r="AA234" i="14"/>
  <c r="AB234" i="14"/>
  <c r="AC234" i="14"/>
  <c r="AD234" i="14"/>
  <c r="AE234" i="14"/>
  <c r="AF234" i="14"/>
  <c r="AH234" i="14"/>
  <c r="AI234" i="14"/>
  <c r="AJ234" i="14"/>
  <c r="AK234" i="14"/>
  <c r="AL234" i="14"/>
  <c r="AM234" i="14"/>
  <c r="AN234" i="14"/>
  <c r="AO234" i="14"/>
  <c r="P235" i="14"/>
  <c r="Q235" i="14"/>
  <c r="V235" i="14"/>
  <c r="W235" i="14"/>
  <c r="Y235" i="14"/>
  <c r="Z235" i="14"/>
  <c r="AA235" i="14"/>
  <c r="AB235" i="14"/>
  <c r="AC235" i="14"/>
  <c r="AD235" i="14"/>
  <c r="AE235" i="14"/>
  <c r="AF235" i="14"/>
  <c r="AH235" i="14"/>
  <c r="AI235" i="14"/>
  <c r="AJ235" i="14"/>
  <c r="AK235" i="14"/>
  <c r="AL235" i="14"/>
  <c r="AM235" i="14"/>
  <c r="AN235" i="14"/>
  <c r="AO235" i="14"/>
  <c r="P236" i="14"/>
  <c r="Q236" i="14"/>
  <c r="V236" i="14"/>
  <c r="W236" i="14"/>
  <c r="Y236" i="14"/>
  <c r="Z236" i="14"/>
  <c r="AA236" i="14"/>
  <c r="AB236" i="14"/>
  <c r="AC236" i="14"/>
  <c r="AD236" i="14"/>
  <c r="AE236" i="14"/>
  <c r="AF236" i="14"/>
  <c r="AH236" i="14"/>
  <c r="AI236" i="14"/>
  <c r="AJ236" i="14"/>
  <c r="AK236" i="14"/>
  <c r="AL236" i="14"/>
  <c r="AM236" i="14"/>
  <c r="AN236" i="14"/>
  <c r="AO236" i="14"/>
  <c r="P237" i="14"/>
  <c r="Q237" i="14"/>
  <c r="V237" i="14"/>
  <c r="W237" i="14"/>
  <c r="Y237" i="14"/>
  <c r="Z237" i="14"/>
  <c r="AA237" i="14"/>
  <c r="AB237" i="14"/>
  <c r="AC237" i="14"/>
  <c r="AD237" i="14"/>
  <c r="AE237" i="14"/>
  <c r="AF237" i="14"/>
  <c r="AH237" i="14"/>
  <c r="AI237" i="14"/>
  <c r="AJ237" i="14"/>
  <c r="AK237" i="14"/>
  <c r="AL237" i="14"/>
  <c r="AM237" i="14"/>
  <c r="AN237" i="14"/>
  <c r="AO237" i="14"/>
  <c r="P238" i="14"/>
  <c r="Q238" i="14"/>
  <c r="V238" i="14"/>
  <c r="W238" i="14"/>
  <c r="Y238" i="14"/>
  <c r="Z238" i="14"/>
  <c r="AA238" i="14"/>
  <c r="AB238" i="14"/>
  <c r="AC238" i="14"/>
  <c r="AD238" i="14"/>
  <c r="AE238" i="14"/>
  <c r="AF238" i="14"/>
  <c r="AH238" i="14"/>
  <c r="AI238" i="14"/>
  <c r="AJ238" i="14"/>
  <c r="AK238" i="14"/>
  <c r="AL238" i="14"/>
  <c r="AM238" i="14"/>
  <c r="AN238" i="14"/>
  <c r="AO238" i="14"/>
  <c r="P239" i="14"/>
  <c r="Q239" i="14"/>
  <c r="V239" i="14"/>
  <c r="W239" i="14"/>
  <c r="Y239" i="14"/>
  <c r="Z239" i="14"/>
  <c r="AA239" i="14"/>
  <c r="AB239" i="14"/>
  <c r="AC239" i="14"/>
  <c r="AD239" i="14"/>
  <c r="AE239" i="14"/>
  <c r="AF239" i="14"/>
  <c r="AH239" i="14"/>
  <c r="AI239" i="14"/>
  <c r="AJ239" i="14"/>
  <c r="AK239" i="14"/>
  <c r="AL239" i="14"/>
  <c r="AM239" i="14"/>
  <c r="AN239" i="14"/>
  <c r="AO239" i="14"/>
  <c r="P240" i="14"/>
  <c r="Q240" i="14"/>
  <c r="V240" i="14"/>
  <c r="W240" i="14"/>
  <c r="Y240" i="14"/>
  <c r="Z240" i="14"/>
  <c r="AA240" i="14"/>
  <c r="AB240" i="14"/>
  <c r="AC240" i="14"/>
  <c r="AD240" i="14"/>
  <c r="AE240" i="14"/>
  <c r="AF240" i="14"/>
  <c r="AH240" i="14"/>
  <c r="AI240" i="14"/>
  <c r="AJ240" i="14"/>
  <c r="AK240" i="14"/>
  <c r="AL240" i="14"/>
  <c r="AM240" i="14"/>
  <c r="AN240" i="14"/>
  <c r="AO240" i="14"/>
  <c r="P241" i="14"/>
  <c r="Q241" i="14"/>
  <c r="V241" i="14"/>
  <c r="W241" i="14"/>
  <c r="Y241" i="14"/>
  <c r="Z241" i="14"/>
  <c r="AA241" i="14"/>
  <c r="AB241" i="14"/>
  <c r="AC241" i="14"/>
  <c r="AD241" i="14"/>
  <c r="AE241" i="14"/>
  <c r="AF241" i="14"/>
  <c r="AH241" i="14"/>
  <c r="AI241" i="14"/>
  <c r="AJ241" i="14"/>
  <c r="AK241" i="14"/>
  <c r="AL241" i="14"/>
  <c r="AM241" i="14"/>
  <c r="AN241" i="14"/>
  <c r="AO241" i="14"/>
  <c r="P242" i="14"/>
  <c r="Q242" i="14"/>
  <c r="V242" i="14"/>
  <c r="W242" i="14"/>
  <c r="Y242" i="14"/>
  <c r="Z242" i="14"/>
  <c r="AA242" i="14"/>
  <c r="AB242" i="14"/>
  <c r="AC242" i="14"/>
  <c r="AD242" i="14"/>
  <c r="AE242" i="14"/>
  <c r="AF242" i="14"/>
  <c r="AH242" i="14"/>
  <c r="AI242" i="14"/>
  <c r="AJ242" i="14"/>
  <c r="AK242" i="14"/>
  <c r="AL242" i="14"/>
  <c r="AM242" i="14"/>
  <c r="AN242" i="14"/>
  <c r="AO242" i="14"/>
  <c r="P243" i="14"/>
  <c r="Q243" i="14"/>
  <c r="V243" i="14"/>
  <c r="W243" i="14"/>
  <c r="Y243" i="14"/>
  <c r="Z243" i="14"/>
  <c r="AA243" i="14"/>
  <c r="AB243" i="14"/>
  <c r="AC243" i="14"/>
  <c r="AD243" i="14"/>
  <c r="AE243" i="14"/>
  <c r="AF243" i="14"/>
  <c r="AH243" i="14"/>
  <c r="AI243" i="14"/>
  <c r="AJ243" i="14"/>
  <c r="AK243" i="14"/>
  <c r="AL243" i="14"/>
  <c r="AM243" i="14"/>
  <c r="AN243" i="14"/>
  <c r="AO243" i="14"/>
  <c r="P244" i="14"/>
  <c r="Q244" i="14"/>
  <c r="V244" i="14"/>
  <c r="W244" i="14"/>
  <c r="Y244" i="14"/>
  <c r="Z244" i="14"/>
  <c r="AA244" i="14"/>
  <c r="AB244" i="14"/>
  <c r="AC244" i="14"/>
  <c r="AD244" i="14"/>
  <c r="AE244" i="14"/>
  <c r="AF244" i="14"/>
  <c r="AH244" i="14"/>
  <c r="AI244" i="14"/>
  <c r="AJ244" i="14"/>
  <c r="AK244" i="14"/>
  <c r="AL244" i="14"/>
  <c r="AM244" i="14"/>
  <c r="AN244" i="14"/>
  <c r="AO244" i="14"/>
  <c r="P245" i="14"/>
  <c r="Q245" i="14"/>
  <c r="V245" i="14"/>
  <c r="W245" i="14"/>
  <c r="Y245" i="14"/>
  <c r="Z245" i="14"/>
  <c r="AA245" i="14"/>
  <c r="AB245" i="14"/>
  <c r="AC245" i="14"/>
  <c r="AD245" i="14"/>
  <c r="AE245" i="14"/>
  <c r="AF245" i="14"/>
  <c r="AH245" i="14"/>
  <c r="AI245" i="14"/>
  <c r="AJ245" i="14"/>
  <c r="AK245" i="14"/>
  <c r="AL245" i="14"/>
  <c r="AM245" i="14"/>
  <c r="AN245" i="14"/>
  <c r="AO245" i="14"/>
  <c r="P246" i="14"/>
  <c r="Q246" i="14"/>
  <c r="V246" i="14"/>
  <c r="W246" i="14"/>
  <c r="Y246" i="14"/>
  <c r="Z246" i="14"/>
  <c r="AA246" i="14"/>
  <c r="AB246" i="14"/>
  <c r="AC246" i="14"/>
  <c r="AD246" i="14"/>
  <c r="AE246" i="14"/>
  <c r="AF246" i="14"/>
  <c r="AH246" i="14"/>
  <c r="AI246" i="14"/>
  <c r="AJ246" i="14"/>
  <c r="AK246" i="14"/>
  <c r="AL246" i="14"/>
  <c r="AM246" i="14"/>
  <c r="AN246" i="14"/>
  <c r="AO246" i="14"/>
  <c r="P247" i="14"/>
  <c r="Q247" i="14"/>
  <c r="V247" i="14"/>
  <c r="W247" i="14"/>
  <c r="Y247" i="14"/>
  <c r="Z247" i="14"/>
  <c r="AA247" i="14"/>
  <c r="AB247" i="14"/>
  <c r="AC247" i="14"/>
  <c r="AD247" i="14"/>
  <c r="AE247" i="14"/>
  <c r="AF247" i="14"/>
  <c r="AH247" i="14"/>
  <c r="AI247" i="14"/>
  <c r="AJ247" i="14"/>
  <c r="AK247" i="14"/>
  <c r="AL247" i="14"/>
  <c r="AM247" i="14"/>
  <c r="AN247" i="14"/>
  <c r="AO247" i="14"/>
  <c r="P248" i="14"/>
  <c r="Q248" i="14"/>
  <c r="V248" i="14"/>
  <c r="W248" i="14"/>
  <c r="Y248" i="14"/>
  <c r="Z248" i="14"/>
  <c r="AA248" i="14"/>
  <c r="AB248" i="14"/>
  <c r="AC248" i="14"/>
  <c r="AD248" i="14"/>
  <c r="AE248" i="14"/>
  <c r="AF248" i="14"/>
  <c r="AH248" i="14"/>
  <c r="AI248" i="14"/>
  <c r="AJ248" i="14"/>
  <c r="AK248" i="14"/>
  <c r="AL248" i="14"/>
  <c r="AM248" i="14"/>
  <c r="AN248" i="14"/>
  <c r="AO248" i="14"/>
  <c r="P249" i="14"/>
  <c r="Q249" i="14"/>
  <c r="V249" i="14"/>
  <c r="W249" i="14"/>
  <c r="Y249" i="14"/>
  <c r="Z249" i="14"/>
  <c r="AA249" i="14"/>
  <c r="AB249" i="14"/>
  <c r="AC249" i="14"/>
  <c r="AD249" i="14"/>
  <c r="AE249" i="14"/>
  <c r="AF249" i="14"/>
  <c r="AH249" i="14"/>
  <c r="AI249" i="14"/>
  <c r="AJ249" i="14"/>
  <c r="AK249" i="14"/>
  <c r="AL249" i="14"/>
  <c r="AM249" i="14"/>
  <c r="AN249" i="14"/>
  <c r="AO249" i="14"/>
  <c r="P250" i="14"/>
  <c r="Q250" i="14"/>
  <c r="V250" i="14"/>
  <c r="W250" i="14"/>
  <c r="Y250" i="14"/>
  <c r="Z250" i="14"/>
  <c r="AA250" i="14"/>
  <c r="AB250" i="14"/>
  <c r="AC250" i="14"/>
  <c r="AD250" i="14"/>
  <c r="AE250" i="14"/>
  <c r="AF250" i="14"/>
  <c r="AH250" i="14"/>
  <c r="AI250" i="14"/>
  <c r="AJ250" i="14"/>
  <c r="AK250" i="14"/>
  <c r="AL250" i="14"/>
  <c r="AM250" i="14"/>
  <c r="AN250" i="14"/>
  <c r="AO250" i="14"/>
  <c r="P251" i="14"/>
  <c r="Q251" i="14"/>
  <c r="V251" i="14"/>
  <c r="W251" i="14"/>
  <c r="Y251" i="14"/>
  <c r="Z251" i="14"/>
  <c r="AA251" i="14"/>
  <c r="AB251" i="14"/>
  <c r="AC251" i="14"/>
  <c r="AD251" i="14"/>
  <c r="AE251" i="14"/>
  <c r="AF251" i="14"/>
  <c r="AH251" i="14"/>
  <c r="AI251" i="14"/>
  <c r="AJ251" i="14"/>
  <c r="AK251" i="14"/>
  <c r="AL251" i="14"/>
  <c r="AM251" i="14"/>
  <c r="AN251" i="14"/>
  <c r="AO251" i="14"/>
  <c r="P252" i="14"/>
  <c r="Q252" i="14"/>
  <c r="V252" i="14"/>
  <c r="W252" i="14"/>
  <c r="Y252" i="14"/>
  <c r="Z252" i="14"/>
  <c r="AA252" i="14"/>
  <c r="AB252" i="14"/>
  <c r="AC252" i="14"/>
  <c r="AD252" i="14"/>
  <c r="AE252" i="14"/>
  <c r="AF252" i="14"/>
  <c r="AH252" i="14"/>
  <c r="AI252" i="14"/>
  <c r="AJ252" i="14"/>
  <c r="AK252" i="14"/>
  <c r="AL252" i="14"/>
  <c r="AM252" i="14"/>
  <c r="AN252" i="14"/>
  <c r="AO252" i="14"/>
  <c r="P253" i="14"/>
  <c r="Q253" i="14"/>
  <c r="V253" i="14"/>
  <c r="W253" i="14"/>
  <c r="Y253" i="14"/>
  <c r="Z253" i="14"/>
  <c r="AA253" i="14"/>
  <c r="AB253" i="14"/>
  <c r="AC253" i="14"/>
  <c r="AD253" i="14"/>
  <c r="AE253" i="14"/>
  <c r="AF253" i="14"/>
  <c r="AH253" i="14"/>
  <c r="AI253" i="14"/>
  <c r="AJ253" i="14"/>
  <c r="AK253" i="14"/>
  <c r="AL253" i="14"/>
  <c r="AM253" i="14"/>
  <c r="AN253" i="14"/>
  <c r="AO253" i="14"/>
  <c r="P254" i="14"/>
  <c r="Q254" i="14"/>
  <c r="V254" i="14"/>
  <c r="W254" i="14"/>
  <c r="Y254" i="14"/>
  <c r="Z254" i="14"/>
  <c r="AA254" i="14"/>
  <c r="AB254" i="14"/>
  <c r="AC254" i="14"/>
  <c r="AD254" i="14"/>
  <c r="AE254" i="14"/>
  <c r="AF254" i="14"/>
  <c r="AH254" i="14"/>
  <c r="AI254" i="14"/>
  <c r="AJ254" i="14"/>
  <c r="AK254" i="14"/>
  <c r="AL254" i="14"/>
  <c r="AM254" i="14"/>
  <c r="AN254" i="14"/>
  <c r="AO254" i="14"/>
  <c r="P255" i="14"/>
  <c r="Q255" i="14"/>
  <c r="V255" i="14"/>
  <c r="W255" i="14"/>
  <c r="Y255" i="14"/>
  <c r="Z255" i="14"/>
  <c r="AA255" i="14"/>
  <c r="AB255" i="14"/>
  <c r="AC255" i="14"/>
  <c r="AD255" i="14"/>
  <c r="AE255" i="14"/>
  <c r="AF255" i="14"/>
  <c r="AH255" i="14"/>
  <c r="AI255" i="14"/>
  <c r="AJ255" i="14"/>
  <c r="AK255" i="14"/>
  <c r="AL255" i="14"/>
  <c r="AM255" i="14"/>
  <c r="AN255" i="14"/>
  <c r="AO255" i="14"/>
  <c r="P256" i="14"/>
  <c r="Q256" i="14"/>
  <c r="V256" i="14"/>
  <c r="W256" i="14"/>
  <c r="Y256" i="14"/>
  <c r="Z256" i="14"/>
  <c r="AA256" i="14"/>
  <c r="AB256" i="14"/>
  <c r="AC256" i="14"/>
  <c r="AD256" i="14"/>
  <c r="AE256" i="14"/>
  <c r="AF256" i="14"/>
  <c r="AH256" i="14"/>
  <c r="AI256" i="14"/>
  <c r="AJ256" i="14"/>
  <c r="AK256" i="14"/>
  <c r="AL256" i="14"/>
  <c r="AM256" i="14"/>
  <c r="AN256" i="14"/>
  <c r="AO256" i="14"/>
  <c r="P257" i="14"/>
  <c r="Q257" i="14"/>
  <c r="V257" i="14"/>
  <c r="W257" i="14"/>
  <c r="Y257" i="14"/>
  <c r="Z257" i="14"/>
  <c r="AA257" i="14"/>
  <c r="AB257" i="14"/>
  <c r="AC257" i="14"/>
  <c r="AD257" i="14"/>
  <c r="AE257" i="14"/>
  <c r="AF257" i="14"/>
  <c r="AH257" i="14"/>
  <c r="AI257" i="14"/>
  <c r="AJ257" i="14"/>
  <c r="AK257" i="14"/>
  <c r="AL257" i="14"/>
  <c r="AM257" i="14"/>
  <c r="AN257" i="14"/>
  <c r="AO257" i="14"/>
  <c r="P258" i="14"/>
  <c r="Q258" i="14"/>
  <c r="V258" i="14"/>
  <c r="W258" i="14"/>
  <c r="Y258" i="14"/>
  <c r="Z258" i="14"/>
  <c r="AA258" i="14"/>
  <c r="AB258" i="14"/>
  <c r="AC258" i="14"/>
  <c r="AD258" i="14"/>
  <c r="AE258" i="14"/>
  <c r="AF258" i="14"/>
  <c r="AH258" i="14"/>
  <c r="AI258" i="14"/>
  <c r="AJ258" i="14"/>
  <c r="AK258" i="14"/>
  <c r="AL258" i="14"/>
  <c r="AM258" i="14"/>
  <c r="AN258" i="14"/>
  <c r="AO258" i="14"/>
  <c r="P259" i="14"/>
  <c r="Q259" i="14"/>
  <c r="V259" i="14"/>
  <c r="W259" i="14"/>
  <c r="Y259" i="14"/>
  <c r="Z259" i="14"/>
  <c r="AA259" i="14"/>
  <c r="AB259" i="14"/>
  <c r="AC259" i="14"/>
  <c r="AD259" i="14"/>
  <c r="AE259" i="14"/>
  <c r="AF259" i="14"/>
  <c r="AH259" i="14"/>
  <c r="AI259" i="14"/>
  <c r="AJ259" i="14"/>
  <c r="AK259" i="14"/>
  <c r="AL259" i="14"/>
  <c r="AM259" i="14"/>
  <c r="AN259" i="14"/>
  <c r="AO259" i="14"/>
  <c r="P260" i="14"/>
  <c r="Q260" i="14"/>
  <c r="V260" i="14"/>
  <c r="W260" i="14"/>
  <c r="Y260" i="14"/>
  <c r="Z260" i="14"/>
  <c r="AA260" i="14"/>
  <c r="AB260" i="14"/>
  <c r="AC260" i="14"/>
  <c r="AD260" i="14"/>
  <c r="AE260" i="14"/>
  <c r="AF260" i="14"/>
  <c r="AH260" i="14"/>
  <c r="AI260" i="14"/>
  <c r="AJ260" i="14"/>
  <c r="AK260" i="14"/>
  <c r="AL260" i="14"/>
  <c r="AM260" i="14"/>
  <c r="AN260" i="14"/>
  <c r="AO260" i="14"/>
  <c r="P261" i="14"/>
  <c r="Q261" i="14"/>
  <c r="V261" i="14"/>
  <c r="W261" i="14"/>
  <c r="Y261" i="14"/>
  <c r="Z261" i="14"/>
  <c r="AA261" i="14"/>
  <c r="AB261" i="14"/>
  <c r="AC261" i="14"/>
  <c r="AD261" i="14"/>
  <c r="AE261" i="14"/>
  <c r="AF261" i="14"/>
  <c r="AH261" i="14"/>
  <c r="AI261" i="14"/>
  <c r="AJ261" i="14"/>
  <c r="AK261" i="14"/>
  <c r="AL261" i="14"/>
  <c r="AM261" i="14"/>
  <c r="AN261" i="14"/>
  <c r="AO261" i="14"/>
  <c r="P262" i="14"/>
  <c r="Q262" i="14"/>
  <c r="V262" i="14"/>
  <c r="W262" i="14"/>
  <c r="Y262" i="14"/>
  <c r="Z262" i="14"/>
  <c r="AA262" i="14"/>
  <c r="AB262" i="14"/>
  <c r="AC262" i="14"/>
  <c r="AD262" i="14"/>
  <c r="AE262" i="14"/>
  <c r="AF262" i="14"/>
  <c r="AH262" i="14"/>
  <c r="AI262" i="14"/>
  <c r="AJ262" i="14"/>
  <c r="AK262" i="14"/>
  <c r="AL262" i="14"/>
  <c r="AM262" i="14"/>
  <c r="AN262" i="14"/>
  <c r="AO262" i="14"/>
  <c r="P263" i="14"/>
  <c r="Q263" i="14"/>
  <c r="V263" i="14"/>
  <c r="W263" i="14"/>
  <c r="Y263" i="14"/>
  <c r="Z263" i="14"/>
  <c r="AA263" i="14"/>
  <c r="AB263" i="14"/>
  <c r="AC263" i="14"/>
  <c r="AD263" i="14"/>
  <c r="AE263" i="14"/>
  <c r="AF263" i="14"/>
  <c r="AH263" i="14"/>
  <c r="AI263" i="14"/>
  <c r="AJ263" i="14"/>
  <c r="AK263" i="14"/>
  <c r="AL263" i="14"/>
  <c r="AM263" i="14"/>
  <c r="AN263" i="14"/>
  <c r="AO263" i="14"/>
  <c r="P264" i="14"/>
  <c r="Q264" i="14"/>
  <c r="V264" i="14"/>
  <c r="W264" i="14"/>
  <c r="Y264" i="14"/>
  <c r="Z264" i="14"/>
  <c r="AA264" i="14"/>
  <c r="AB264" i="14"/>
  <c r="AC264" i="14"/>
  <c r="AD264" i="14"/>
  <c r="AE264" i="14"/>
  <c r="AF264" i="14"/>
  <c r="AH264" i="14"/>
  <c r="AI264" i="14"/>
  <c r="AJ264" i="14"/>
  <c r="AK264" i="14"/>
  <c r="AL264" i="14"/>
  <c r="AM264" i="14"/>
  <c r="AN264" i="14"/>
  <c r="AO264" i="14"/>
  <c r="P265" i="14"/>
  <c r="Q265" i="14"/>
  <c r="V265" i="14"/>
  <c r="W265" i="14"/>
  <c r="Y265" i="14"/>
  <c r="Z265" i="14"/>
  <c r="AA265" i="14"/>
  <c r="AB265" i="14"/>
  <c r="AC265" i="14"/>
  <c r="AD265" i="14"/>
  <c r="AE265" i="14"/>
  <c r="AF265" i="14"/>
  <c r="AH265" i="14"/>
  <c r="AI265" i="14"/>
  <c r="AJ265" i="14"/>
  <c r="AK265" i="14"/>
  <c r="AL265" i="14"/>
  <c r="AM265" i="14"/>
  <c r="AN265" i="14"/>
  <c r="AO265" i="14"/>
  <c r="P266" i="14"/>
  <c r="Q266" i="14"/>
  <c r="V266" i="14"/>
  <c r="W266" i="14"/>
  <c r="Y266" i="14"/>
  <c r="Z266" i="14"/>
  <c r="AA266" i="14"/>
  <c r="AB266" i="14"/>
  <c r="AC266" i="14"/>
  <c r="AD266" i="14"/>
  <c r="AE266" i="14"/>
  <c r="AF266" i="14"/>
  <c r="AH266" i="14"/>
  <c r="AI266" i="14"/>
  <c r="AJ266" i="14"/>
  <c r="AK266" i="14"/>
  <c r="AL266" i="14"/>
  <c r="AM266" i="14"/>
  <c r="AN266" i="14"/>
  <c r="AO266" i="14"/>
  <c r="P267" i="14"/>
  <c r="Q267" i="14"/>
  <c r="V267" i="14"/>
  <c r="W267" i="14"/>
  <c r="Y267" i="14"/>
  <c r="Z267" i="14"/>
  <c r="AA267" i="14"/>
  <c r="AB267" i="14"/>
  <c r="AC267" i="14"/>
  <c r="AD267" i="14"/>
  <c r="AE267" i="14"/>
  <c r="AF267" i="14"/>
  <c r="AH267" i="14"/>
  <c r="AI267" i="14"/>
  <c r="AJ267" i="14"/>
  <c r="AK267" i="14"/>
  <c r="AL267" i="14"/>
  <c r="AM267" i="14"/>
  <c r="AN267" i="14"/>
  <c r="AO267" i="14"/>
  <c r="P268" i="14"/>
  <c r="Q268" i="14"/>
  <c r="V268" i="14"/>
  <c r="W268" i="14"/>
  <c r="Y268" i="14"/>
  <c r="Z268" i="14"/>
  <c r="AA268" i="14"/>
  <c r="AB268" i="14"/>
  <c r="AC268" i="14"/>
  <c r="AD268" i="14"/>
  <c r="AE268" i="14"/>
  <c r="AF268" i="14"/>
  <c r="AH268" i="14"/>
  <c r="AI268" i="14"/>
  <c r="AJ268" i="14"/>
  <c r="AK268" i="14"/>
  <c r="AL268" i="14"/>
  <c r="AM268" i="14"/>
  <c r="AN268" i="14"/>
  <c r="AO268" i="14"/>
  <c r="P269" i="14"/>
  <c r="Q269" i="14"/>
  <c r="V269" i="14"/>
  <c r="W269" i="14"/>
  <c r="Y269" i="14"/>
  <c r="Z269" i="14"/>
  <c r="AA269" i="14"/>
  <c r="AB269" i="14"/>
  <c r="AC269" i="14"/>
  <c r="AD269" i="14"/>
  <c r="AE269" i="14"/>
  <c r="AF269" i="14"/>
  <c r="AH269" i="14"/>
  <c r="AI269" i="14"/>
  <c r="AJ269" i="14"/>
  <c r="AK269" i="14"/>
  <c r="AL269" i="14"/>
  <c r="AM269" i="14"/>
  <c r="AN269" i="14"/>
  <c r="AO269" i="14"/>
  <c r="P270" i="14"/>
  <c r="Q270" i="14"/>
  <c r="V270" i="14"/>
  <c r="W270" i="14"/>
  <c r="Y270" i="14"/>
  <c r="Z270" i="14"/>
  <c r="AA270" i="14"/>
  <c r="AB270" i="14"/>
  <c r="AC270" i="14"/>
  <c r="AD270" i="14"/>
  <c r="AE270" i="14"/>
  <c r="AF270" i="14"/>
  <c r="AH270" i="14"/>
  <c r="AI270" i="14"/>
  <c r="AJ270" i="14"/>
  <c r="AK270" i="14"/>
  <c r="AL270" i="14"/>
  <c r="AM270" i="14"/>
  <c r="AN270" i="14"/>
  <c r="AO270" i="14"/>
  <c r="P271" i="14"/>
  <c r="Q271" i="14"/>
  <c r="V271" i="14"/>
  <c r="W271" i="14"/>
  <c r="Y271" i="14"/>
  <c r="Z271" i="14"/>
  <c r="AA271" i="14"/>
  <c r="AB271" i="14"/>
  <c r="AC271" i="14"/>
  <c r="AD271" i="14"/>
  <c r="AE271" i="14"/>
  <c r="AF271" i="14"/>
  <c r="AH271" i="14"/>
  <c r="AI271" i="14"/>
  <c r="AJ271" i="14"/>
  <c r="AK271" i="14"/>
  <c r="AL271" i="14"/>
  <c r="AM271" i="14"/>
  <c r="AN271" i="14"/>
  <c r="AO271" i="14"/>
  <c r="P272" i="14"/>
  <c r="Q272" i="14"/>
  <c r="V272" i="14"/>
  <c r="W272" i="14"/>
  <c r="Y272" i="14"/>
  <c r="Z272" i="14"/>
  <c r="AA272" i="14"/>
  <c r="AB272" i="14"/>
  <c r="AC272" i="14"/>
  <c r="AD272" i="14"/>
  <c r="AE272" i="14"/>
  <c r="AF272" i="14"/>
  <c r="AH272" i="14"/>
  <c r="AI272" i="14"/>
  <c r="AJ272" i="14"/>
  <c r="AK272" i="14"/>
  <c r="AL272" i="14"/>
  <c r="AM272" i="14"/>
  <c r="AN272" i="14"/>
  <c r="AO272" i="14"/>
  <c r="P273" i="14"/>
  <c r="Q273" i="14"/>
  <c r="V273" i="14"/>
  <c r="W273" i="14"/>
  <c r="Y273" i="14"/>
  <c r="Z273" i="14"/>
  <c r="AA273" i="14"/>
  <c r="AB273" i="14"/>
  <c r="AC273" i="14"/>
  <c r="AD273" i="14"/>
  <c r="AE273" i="14"/>
  <c r="AF273" i="14"/>
  <c r="AH273" i="14"/>
  <c r="AI273" i="14"/>
  <c r="AJ273" i="14"/>
  <c r="AK273" i="14"/>
  <c r="AL273" i="14"/>
  <c r="AM273" i="14"/>
  <c r="AN273" i="14"/>
  <c r="AO273" i="14"/>
  <c r="P274" i="14"/>
  <c r="Q274" i="14"/>
  <c r="V274" i="14"/>
  <c r="W274" i="14"/>
  <c r="Y274" i="14"/>
  <c r="Z274" i="14"/>
  <c r="AA274" i="14"/>
  <c r="AB274" i="14"/>
  <c r="AC274" i="14"/>
  <c r="AD274" i="14"/>
  <c r="AE274" i="14"/>
  <c r="AF274" i="14"/>
  <c r="AH274" i="14"/>
  <c r="AI274" i="14"/>
  <c r="AJ274" i="14"/>
  <c r="AK274" i="14"/>
  <c r="AL274" i="14"/>
  <c r="AM274" i="14"/>
  <c r="AN274" i="14"/>
  <c r="AO274" i="14"/>
  <c r="P275" i="14"/>
  <c r="Q275" i="14"/>
  <c r="V275" i="14"/>
  <c r="W275" i="14"/>
  <c r="Y275" i="14"/>
  <c r="Z275" i="14"/>
  <c r="AA275" i="14"/>
  <c r="AB275" i="14"/>
  <c r="AC275" i="14"/>
  <c r="AD275" i="14"/>
  <c r="AE275" i="14"/>
  <c r="AF275" i="14"/>
  <c r="AH275" i="14"/>
  <c r="AI275" i="14"/>
  <c r="AJ275" i="14"/>
  <c r="AK275" i="14"/>
  <c r="AL275" i="14"/>
  <c r="AM275" i="14"/>
  <c r="AN275" i="14"/>
  <c r="AO275" i="14"/>
  <c r="P276" i="14"/>
  <c r="Q276" i="14"/>
  <c r="V276" i="14"/>
  <c r="W276" i="14"/>
  <c r="Y276" i="14"/>
  <c r="Z276" i="14"/>
  <c r="AA276" i="14"/>
  <c r="AB276" i="14"/>
  <c r="AC276" i="14"/>
  <c r="AD276" i="14"/>
  <c r="AE276" i="14"/>
  <c r="AF276" i="14"/>
  <c r="AH276" i="14"/>
  <c r="AI276" i="14"/>
  <c r="AJ276" i="14"/>
  <c r="AK276" i="14"/>
  <c r="AL276" i="14"/>
  <c r="AM276" i="14"/>
  <c r="AN276" i="14"/>
  <c r="AO276" i="14"/>
  <c r="P277" i="14"/>
  <c r="Q277" i="14"/>
  <c r="V277" i="14"/>
  <c r="W277" i="14"/>
  <c r="Y277" i="14"/>
  <c r="Z277" i="14"/>
  <c r="AA277" i="14"/>
  <c r="AB277" i="14"/>
  <c r="AC277" i="14"/>
  <c r="AD277" i="14"/>
  <c r="AE277" i="14"/>
  <c r="AF277" i="14"/>
  <c r="AH277" i="14"/>
  <c r="AI277" i="14"/>
  <c r="AJ277" i="14"/>
  <c r="AK277" i="14"/>
  <c r="AL277" i="14"/>
  <c r="AM277" i="14"/>
  <c r="AN277" i="14"/>
  <c r="AO277" i="14"/>
  <c r="P278" i="14"/>
  <c r="Q278" i="14"/>
  <c r="V278" i="14"/>
  <c r="W278" i="14"/>
  <c r="Y278" i="14"/>
  <c r="Z278" i="14"/>
  <c r="AA278" i="14"/>
  <c r="AB278" i="14"/>
  <c r="AC278" i="14"/>
  <c r="AD278" i="14"/>
  <c r="AE278" i="14"/>
  <c r="AF278" i="14"/>
  <c r="AH278" i="14"/>
  <c r="AI278" i="14"/>
  <c r="AJ278" i="14"/>
  <c r="AK278" i="14"/>
  <c r="AL278" i="14"/>
  <c r="AM278" i="14"/>
  <c r="AN278" i="14"/>
  <c r="AO278" i="14"/>
  <c r="P279" i="14"/>
  <c r="Q279" i="14"/>
  <c r="V279" i="14"/>
  <c r="W279" i="14"/>
  <c r="Y279" i="14"/>
  <c r="Z279" i="14"/>
  <c r="AA279" i="14"/>
  <c r="AB279" i="14"/>
  <c r="AC279" i="14"/>
  <c r="AD279" i="14"/>
  <c r="AE279" i="14"/>
  <c r="AF279" i="14"/>
  <c r="AH279" i="14"/>
  <c r="AI279" i="14"/>
  <c r="AJ279" i="14"/>
  <c r="AK279" i="14"/>
  <c r="AL279" i="14"/>
  <c r="AM279" i="14"/>
  <c r="AN279" i="14"/>
  <c r="AO279" i="14"/>
  <c r="P280" i="14"/>
  <c r="Q280" i="14"/>
  <c r="V280" i="14"/>
  <c r="W280" i="14"/>
  <c r="Y280" i="14"/>
  <c r="Z280" i="14"/>
  <c r="AA280" i="14"/>
  <c r="AB280" i="14"/>
  <c r="AC280" i="14"/>
  <c r="AD280" i="14"/>
  <c r="AE280" i="14"/>
  <c r="AF280" i="14"/>
  <c r="AH280" i="14"/>
  <c r="AI280" i="14"/>
  <c r="AJ280" i="14"/>
  <c r="AK280" i="14"/>
  <c r="AL280" i="14"/>
  <c r="AM280" i="14"/>
  <c r="AN280" i="14"/>
  <c r="AO280" i="14"/>
  <c r="P281" i="14"/>
  <c r="Q281" i="14"/>
  <c r="V281" i="14"/>
  <c r="W281" i="14"/>
  <c r="Y281" i="14"/>
  <c r="Z281" i="14"/>
  <c r="AA281" i="14"/>
  <c r="AB281" i="14"/>
  <c r="AC281" i="14"/>
  <c r="AD281" i="14"/>
  <c r="AE281" i="14"/>
  <c r="AF281" i="14"/>
  <c r="AH281" i="14"/>
  <c r="AI281" i="14"/>
  <c r="AJ281" i="14"/>
  <c r="AK281" i="14"/>
  <c r="AL281" i="14"/>
  <c r="AM281" i="14"/>
  <c r="AN281" i="14"/>
  <c r="AO281" i="14"/>
  <c r="P282" i="14"/>
  <c r="Q282" i="14"/>
  <c r="V282" i="14"/>
  <c r="W282" i="14"/>
  <c r="Y282" i="14"/>
  <c r="Z282" i="14"/>
  <c r="AA282" i="14"/>
  <c r="AB282" i="14"/>
  <c r="AC282" i="14"/>
  <c r="AD282" i="14"/>
  <c r="AE282" i="14"/>
  <c r="AF282" i="14"/>
  <c r="AH282" i="14"/>
  <c r="AI282" i="14"/>
  <c r="AJ282" i="14"/>
  <c r="AK282" i="14"/>
  <c r="AL282" i="14"/>
  <c r="AM282" i="14"/>
  <c r="AN282" i="14"/>
  <c r="AO282" i="14"/>
  <c r="P283" i="14"/>
  <c r="Q283" i="14"/>
  <c r="V283" i="14"/>
  <c r="W283" i="14"/>
  <c r="Y283" i="14"/>
  <c r="Z283" i="14"/>
  <c r="AA283" i="14"/>
  <c r="AB283" i="14"/>
  <c r="AC283" i="14"/>
  <c r="AD283" i="14"/>
  <c r="AE283" i="14"/>
  <c r="AF283" i="14"/>
  <c r="AH283" i="14"/>
  <c r="AI283" i="14"/>
  <c r="AJ283" i="14"/>
  <c r="AK283" i="14"/>
  <c r="AL283" i="14"/>
  <c r="AM283" i="14"/>
  <c r="AN283" i="14"/>
  <c r="AO283" i="14"/>
  <c r="P284" i="14"/>
  <c r="Q284" i="14"/>
  <c r="V284" i="14"/>
  <c r="W284" i="14"/>
  <c r="Y284" i="14"/>
  <c r="Z284" i="14"/>
  <c r="AA284" i="14"/>
  <c r="AB284" i="14"/>
  <c r="AC284" i="14"/>
  <c r="AD284" i="14"/>
  <c r="AE284" i="14"/>
  <c r="AF284" i="14"/>
  <c r="AH284" i="14"/>
  <c r="AI284" i="14"/>
  <c r="AJ284" i="14"/>
  <c r="AK284" i="14"/>
  <c r="AL284" i="14"/>
  <c r="AM284" i="14"/>
  <c r="AN284" i="14"/>
  <c r="AO284" i="14"/>
  <c r="P285" i="14"/>
  <c r="Q285" i="14"/>
  <c r="V285" i="14"/>
  <c r="W285" i="14"/>
  <c r="Y285" i="14"/>
  <c r="Z285" i="14"/>
  <c r="AA285" i="14"/>
  <c r="AB285" i="14"/>
  <c r="AC285" i="14"/>
  <c r="AD285" i="14"/>
  <c r="AE285" i="14"/>
  <c r="AF285" i="14"/>
  <c r="AH285" i="14"/>
  <c r="AI285" i="14"/>
  <c r="AJ285" i="14"/>
  <c r="AK285" i="14"/>
  <c r="AL285" i="14"/>
  <c r="AM285" i="14"/>
  <c r="AN285" i="14"/>
  <c r="AO285" i="14"/>
  <c r="P286" i="14"/>
  <c r="Q286" i="14"/>
  <c r="V286" i="14"/>
  <c r="W286" i="14"/>
  <c r="Y286" i="14"/>
  <c r="Z286" i="14"/>
  <c r="AA286" i="14"/>
  <c r="AB286" i="14"/>
  <c r="AC286" i="14"/>
  <c r="AD286" i="14"/>
  <c r="AE286" i="14"/>
  <c r="AF286" i="14"/>
  <c r="AH286" i="14"/>
  <c r="AI286" i="14"/>
  <c r="AJ286" i="14"/>
  <c r="AK286" i="14"/>
  <c r="AL286" i="14"/>
  <c r="AM286" i="14"/>
  <c r="AN286" i="14"/>
  <c r="AO286" i="14"/>
  <c r="P287" i="14"/>
  <c r="Q287" i="14"/>
  <c r="V287" i="14"/>
  <c r="W287" i="14"/>
  <c r="Y287" i="14"/>
  <c r="Z287" i="14"/>
  <c r="AA287" i="14"/>
  <c r="AB287" i="14"/>
  <c r="AC287" i="14"/>
  <c r="AD287" i="14"/>
  <c r="AE287" i="14"/>
  <c r="AF287" i="14"/>
  <c r="AH287" i="14"/>
  <c r="AI287" i="14"/>
  <c r="AJ287" i="14"/>
  <c r="AK287" i="14"/>
  <c r="AL287" i="14"/>
  <c r="AM287" i="14"/>
  <c r="AN287" i="14"/>
  <c r="AO287" i="14"/>
  <c r="P288" i="14"/>
  <c r="Q288" i="14"/>
  <c r="V288" i="14"/>
  <c r="W288" i="14"/>
  <c r="Y288" i="14"/>
  <c r="Z288" i="14"/>
  <c r="AA288" i="14"/>
  <c r="AB288" i="14"/>
  <c r="AC288" i="14"/>
  <c r="AD288" i="14"/>
  <c r="AE288" i="14"/>
  <c r="AF288" i="14"/>
  <c r="AH288" i="14"/>
  <c r="AI288" i="14"/>
  <c r="AJ288" i="14"/>
  <c r="AK288" i="14"/>
  <c r="AL288" i="14"/>
  <c r="AM288" i="14"/>
  <c r="AN288" i="14"/>
  <c r="AO288" i="14"/>
  <c r="P289" i="14"/>
  <c r="Q289" i="14"/>
  <c r="V289" i="14"/>
  <c r="W289" i="14"/>
  <c r="Y289" i="14"/>
  <c r="Z289" i="14"/>
  <c r="AA289" i="14"/>
  <c r="AB289" i="14"/>
  <c r="AC289" i="14"/>
  <c r="AD289" i="14"/>
  <c r="AE289" i="14"/>
  <c r="AF289" i="14"/>
  <c r="AH289" i="14"/>
  <c r="AI289" i="14"/>
  <c r="AJ289" i="14"/>
  <c r="AK289" i="14"/>
  <c r="AL289" i="14"/>
  <c r="AM289" i="14"/>
  <c r="AN289" i="14"/>
  <c r="AO289" i="14"/>
  <c r="P290" i="14"/>
  <c r="Q290" i="14"/>
  <c r="V290" i="14"/>
  <c r="W290" i="14"/>
  <c r="Y290" i="14"/>
  <c r="Z290" i="14"/>
  <c r="AA290" i="14"/>
  <c r="AB290" i="14"/>
  <c r="AC290" i="14"/>
  <c r="AD290" i="14"/>
  <c r="AE290" i="14"/>
  <c r="AF290" i="14"/>
  <c r="AH290" i="14"/>
  <c r="AI290" i="14"/>
  <c r="AJ290" i="14"/>
  <c r="AK290" i="14"/>
  <c r="AL290" i="14"/>
  <c r="AM290" i="14"/>
  <c r="AN290" i="14"/>
  <c r="AO290" i="14"/>
  <c r="P291" i="14"/>
  <c r="Q291" i="14"/>
  <c r="V291" i="14"/>
  <c r="W291" i="14"/>
  <c r="Y291" i="14"/>
  <c r="Z291" i="14"/>
  <c r="AA291" i="14"/>
  <c r="AB291" i="14"/>
  <c r="AC291" i="14"/>
  <c r="AD291" i="14"/>
  <c r="AE291" i="14"/>
  <c r="AF291" i="14"/>
  <c r="AH291" i="14"/>
  <c r="AI291" i="14"/>
  <c r="AJ291" i="14"/>
  <c r="AK291" i="14"/>
  <c r="AL291" i="14"/>
  <c r="AM291" i="14"/>
  <c r="AN291" i="14"/>
  <c r="AO291" i="14"/>
  <c r="P292" i="14"/>
  <c r="Q292" i="14"/>
  <c r="V292" i="14"/>
  <c r="W292" i="14"/>
  <c r="Y292" i="14"/>
  <c r="Z292" i="14"/>
  <c r="AA292" i="14"/>
  <c r="AB292" i="14"/>
  <c r="AC292" i="14"/>
  <c r="AD292" i="14"/>
  <c r="AE292" i="14"/>
  <c r="AF292" i="14"/>
  <c r="AH292" i="14"/>
  <c r="AI292" i="14"/>
  <c r="AJ292" i="14"/>
  <c r="AK292" i="14"/>
  <c r="AL292" i="14"/>
  <c r="AM292" i="14"/>
  <c r="AN292" i="14"/>
  <c r="AO292" i="14"/>
  <c r="P293" i="14"/>
  <c r="Q293" i="14"/>
  <c r="V293" i="14"/>
  <c r="W293" i="14"/>
  <c r="Y293" i="14"/>
  <c r="Z293" i="14"/>
  <c r="AA293" i="14"/>
  <c r="AB293" i="14"/>
  <c r="AC293" i="14"/>
  <c r="AD293" i="14"/>
  <c r="AE293" i="14"/>
  <c r="AF293" i="14"/>
  <c r="AH293" i="14"/>
  <c r="AI293" i="14"/>
  <c r="AJ293" i="14"/>
  <c r="AK293" i="14"/>
  <c r="AL293" i="14"/>
  <c r="AM293" i="14"/>
  <c r="AN293" i="14"/>
  <c r="AO293" i="14"/>
  <c r="P294" i="14"/>
  <c r="Q294" i="14"/>
  <c r="V294" i="14"/>
  <c r="W294" i="14"/>
  <c r="Y294" i="14"/>
  <c r="Z294" i="14"/>
  <c r="AA294" i="14"/>
  <c r="AB294" i="14"/>
  <c r="AC294" i="14"/>
  <c r="AD294" i="14"/>
  <c r="AE294" i="14"/>
  <c r="AF294" i="14"/>
  <c r="AH294" i="14"/>
  <c r="AI294" i="14"/>
  <c r="AJ294" i="14"/>
  <c r="AK294" i="14"/>
  <c r="AL294" i="14"/>
  <c r="AM294" i="14"/>
  <c r="AN294" i="14"/>
  <c r="AO294" i="14"/>
  <c r="P295" i="14"/>
  <c r="Q295" i="14"/>
  <c r="V295" i="14"/>
  <c r="W295" i="14"/>
  <c r="Y295" i="14"/>
  <c r="Z295" i="14"/>
  <c r="AA295" i="14"/>
  <c r="AB295" i="14"/>
  <c r="AC295" i="14"/>
  <c r="AD295" i="14"/>
  <c r="AE295" i="14"/>
  <c r="AF295" i="14"/>
  <c r="AH295" i="14"/>
  <c r="AI295" i="14"/>
  <c r="AJ295" i="14"/>
  <c r="AK295" i="14"/>
  <c r="AL295" i="14"/>
  <c r="AM295" i="14"/>
  <c r="AN295" i="14"/>
  <c r="AO295" i="14"/>
  <c r="P296" i="14"/>
  <c r="Q296" i="14"/>
  <c r="V296" i="14"/>
  <c r="W296" i="14"/>
  <c r="Y296" i="14"/>
  <c r="Z296" i="14"/>
  <c r="AA296" i="14"/>
  <c r="AB296" i="14"/>
  <c r="AC296" i="14"/>
  <c r="AD296" i="14"/>
  <c r="AE296" i="14"/>
  <c r="AF296" i="14"/>
  <c r="AH296" i="14"/>
  <c r="AI296" i="14"/>
  <c r="AJ296" i="14"/>
  <c r="AK296" i="14"/>
  <c r="AL296" i="14"/>
  <c r="AM296" i="14"/>
  <c r="AN296" i="14"/>
  <c r="AO296" i="14"/>
  <c r="P297" i="14"/>
  <c r="Q297" i="14"/>
  <c r="V297" i="14"/>
  <c r="W297" i="14"/>
  <c r="Y297" i="14"/>
  <c r="Z297" i="14"/>
  <c r="AA297" i="14"/>
  <c r="AB297" i="14"/>
  <c r="AC297" i="14"/>
  <c r="AD297" i="14"/>
  <c r="AE297" i="14"/>
  <c r="AF297" i="14"/>
  <c r="AH297" i="14"/>
  <c r="AI297" i="14"/>
  <c r="AJ297" i="14"/>
  <c r="AK297" i="14"/>
  <c r="AL297" i="14"/>
  <c r="AM297" i="14"/>
  <c r="AN297" i="14"/>
  <c r="AO297" i="14"/>
  <c r="P298" i="14"/>
  <c r="Q298" i="14"/>
  <c r="V298" i="14"/>
  <c r="W298" i="14"/>
  <c r="Y298" i="14"/>
  <c r="Z298" i="14"/>
  <c r="AA298" i="14"/>
  <c r="AB298" i="14"/>
  <c r="AC298" i="14"/>
  <c r="AD298" i="14"/>
  <c r="AE298" i="14"/>
  <c r="AF298" i="14"/>
  <c r="AH298" i="14"/>
  <c r="AI298" i="14"/>
  <c r="AJ298" i="14"/>
  <c r="AK298" i="14"/>
  <c r="AL298" i="14"/>
  <c r="AM298" i="14"/>
  <c r="AN298" i="14"/>
  <c r="AO298" i="14"/>
  <c r="P299" i="14"/>
  <c r="Q299" i="14"/>
  <c r="V299" i="14"/>
  <c r="W299" i="14"/>
  <c r="Y299" i="14"/>
  <c r="Z299" i="14"/>
  <c r="AA299" i="14"/>
  <c r="AB299" i="14"/>
  <c r="AC299" i="14"/>
  <c r="AD299" i="14"/>
  <c r="AE299" i="14"/>
  <c r="AF299" i="14"/>
  <c r="AH299" i="14"/>
  <c r="AI299" i="14"/>
  <c r="AJ299" i="14"/>
  <c r="AK299" i="14"/>
  <c r="AL299" i="14"/>
  <c r="AM299" i="14"/>
  <c r="AN299" i="14"/>
  <c r="AO299" i="14"/>
  <c r="P300" i="14"/>
  <c r="Q300" i="14"/>
  <c r="V300" i="14"/>
  <c r="W300" i="14"/>
  <c r="Y300" i="14"/>
  <c r="Z300" i="14"/>
  <c r="AA300" i="14"/>
  <c r="AB300" i="14"/>
  <c r="AC300" i="14"/>
  <c r="AD300" i="14"/>
  <c r="AE300" i="14"/>
  <c r="AF300" i="14"/>
  <c r="AH300" i="14"/>
  <c r="AI300" i="14"/>
  <c r="AJ300" i="14"/>
  <c r="AK300" i="14"/>
  <c r="AL300" i="14"/>
  <c r="AM300" i="14"/>
  <c r="AN300" i="14"/>
  <c r="AO300" i="14"/>
  <c r="P301" i="14"/>
  <c r="Q301" i="14"/>
  <c r="V301" i="14"/>
  <c r="W301" i="14"/>
  <c r="Y301" i="14"/>
  <c r="Z301" i="14"/>
  <c r="AA301" i="14"/>
  <c r="AB301" i="14"/>
  <c r="AC301" i="14"/>
  <c r="AD301" i="14"/>
  <c r="AE301" i="14"/>
  <c r="AF301" i="14"/>
  <c r="AH301" i="14"/>
  <c r="AI301" i="14"/>
  <c r="AJ301" i="14"/>
  <c r="AK301" i="14"/>
  <c r="AL301" i="14"/>
  <c r="AM301" i="14"/>
  <c r="AN301" i="14"/>
  <c r="AO301" i="14"/>
  <c r="P302" i="14"/>
  <c r="Q302" i="14"/>
  <c r="V302" i="14"/>
  <c r="W302" i="14"/>
  <c r="Y302" i="14"/>
  <c r="Z302" i="14"/>
  <c r="AA302" i="14"/>
  <c r="AB302" i="14"/>
  <c r="AC302" i="14"/>
  <c r="AD302" i="14"/>
  <c r="AE302" i="14"/>
  <c r="AF302" i="14"/>
  <c r="AH302" i="14"/>
  <c r="AI302" i="14"/>
  <c r="AJ302" i="14"/>
  <c r="AK302" i="14"/>
  <c r="AL302" i="14"/>
  <c r="AM302" i="14"/>
  <c r="AN302" i="14"/>
  <c r="AO302" i="14"/>
  <c r="P303" i="14"/>
  <c r="Q303" i="14"/>
  <c r="V303" i="14"/>
  <c r="W303" i="14"/>
  <c r="Y303" i="14"/>
  <c r="Z303" i="14"/>
  <c r="AA303" i="14"/>
  <c r="AB303" i="14"/>
  <c r="AC303" i="14"/>
  <c r="AD303" i="14"/>
  <c r="AE303" i="14"/>
  <c r="AF303" i="14"/>
  <c r="AH303" i="14"/>
  <c r="AI303" i="14"/>
  <c r="AJ303" i="14"/>
  <c r="AK303" i="14"/>
  <c r="AL303" i="14"/>
  <c r="AM303" i="14"/>
  <c r="AN303" i="14"/>
  <c r="AO303" i="14"/>
  <c r="P304" i="14"/>
  <c r="Q304" i="14"/>
  <c r="V304" i="14"/>
  <c r="W304" i="14"/>
  <c r="Y304" i="14"/>
  <c r="Z304" i="14"/>
  <c r="AA304" i="14"/>
  <c r="AB304" i="14"/>
  <c r="AC304" i="14"/>
  <c r="AD304" i="14"/>
  <c r="AE304" i="14"/>
  <c r="AF304" i="14"/>
  <c r="AH304" i="14"/>
  <c r="AI304" i="14"/>
  <c r="AJ304" i="14"/>
  <c r="AK304" i="14"/>
  <c r="AL304" i="14"/>
  <c r="AM304" i="14"/>
  <c r="AN304" i="14"/>
  <c r="AO304" i="14"/>
  <c r="P305" i="14"/>
  <c r="Q305" i="14"/>
  <c r="V305" i="14"/>
  <c r="W305" i="14"/>
  <c r="Y305" i="14"/>
  <c r="Z305" i="14"/>
  <c r="AA305" i="14"/>
  <c r="AB305" i="14"/>
  <c r="AC305" i="14"/>
  <c r="AD305" i="14"/>
  <c r="AE305" i="14"/>
  <c r="AF305" i="14"/>
  <c r="AH305" i="14"/>
  <c r="AI305" i="14"/>
  <c r="AJ305" i="14"/>
  <c r="AK305" i="14"/>
  <c r="AL305" i="14"/>
  <c r="AM305" i="14"/>
  <c r="AN305" i="14"/>
  <c r="AO305" i="14"/>
  <c r="P306" i="14"/>
  <c r="Q306" i="14"/>
  <c r="V306" i="14"/>
  <c r="W306" i="14"/>
  <c r="Y306" i="14"/>
  <c r="Z306" i="14"/>
  <c r="AA306" i="14"/>
  <c r="AB306" i="14"/>
  <c r="AC306" i="14"/>
  <c r="AD306" i="14"/>
  <c r="AE306" i="14"/>
  <c r="AF306" i="14"/>
  <c r="AH306" i="14"/>
  <c r="AI306" i="14"/>
  <c r="AJ306" i="14"/>
  <c r="AK306" i="14"/>
  <c r="AL306" i="14"/>
  <c r="AM306" i="14"/>
  <c r="AN306" i="14"/>
  <c r="AO306" i="14"/>
  <c r="P307" i="14"/>
  <c r="Q307" i="14"/>
  <c r="V307" i="14"/>
  <c r="W307" i="14"/>
  <c r="Y307" i="14"/>
  <c r="Z307" i="14"/>
  <c r="AA307" i="14"/>
  <c r="AB307" i="14"/>
  <c r="AC307" i="14"/>
  <c r="AD307" i="14"/>
  <c r="AE307" i="14"/>
  <c r="AF307" i="14"/>
  <c r="AH307" i="14"/>
  <c r="AI307" i="14"/>
  <c r="AJ307" i="14"/>
  <c r="AK307" i="14"/>
  <c r="AL307" i="14"/>
  <c r="AM307" i="14"/>
  <c r="AN307" i="14"/>
  <c r="AO307" i="14"/>
  <c r="P308" i="14"/>
  <c r="Q308" i="14"/>
  <c r="V308" i="14"/>
  <c r="W308" i="14"/>
  <c r="Y308" i="14"/>
  <c r="Z308" i="14"/>
  <c r="AA308" i="14"/>
  <c r="AB308" i="14"/>
  <c r="AC308" i="14"/>
  <c r="AD308" i="14"/>
  <c r="AE308" i="14"/>
  <c r="AF308" i="14"/>
  <c r="AH308" i="14"/>
  <c r="AI308" i="14"/>
  <c r="AJ308" i="14"/>
  <c r="AK308" i="14"/>
  <c r="AL308" i="14"/>
  <c r="AM308" i="14"/>
  <c r="AN308" i="14"/>
  <c r="AO308" i="14"/>
  <c r="P309" i="14"/>
  <c r="Q309" i="14"/>
  <c r="V309" i="14"/>
  <c r="W309" i="14"/>
  <c r="Y309" i="14"/>
  <c r="Z309" i="14"/>
  <c r="AA309" i="14"/>
  <c r="AB309" i="14"/>
  <c r="AC309" i="14"/>
  <c r="AD309" i="14"/>
  <c r="AE309" i="14"/>
  <c r="AF309" i="14"/>
  <c r="AH309" i="14"/>
  <c r="AI309" i="14"/>
  <c r="AJ309" i="14"/>
  <c r="AK309" i="14"/>
  <c r="AL309" i="14"/>
  <c r="AM309" i="14"/>
  <c r="AN309" i="14"/>
  <c r="AO309" i="14"/>
  <c r="P310" i="14"/>
  <c r="Q310" i="14"/>
  <c r="V310" i="14"/>
  <c r="W310" i="14"/>
  <c r="Y310" i="14"/>
  <c r="Z310" i="14"/>
  <c r="AA310" i="14"/>
  <c r="AB310" i="14"/>
  <c r="AC310" i="14"/>
  <c r="AD310" i="14"/>
  <c r="AE310" i="14"/>
  <c r="AF310" i="14"/>
  <c r="AH310" i="14"/>
  <c r="AI310" i="14"/>
  <c r="AJ310" i="14"/>
  <c r="AK310" i="14"/>
  <c r="AL310" i="14"/>
  <c r="AM310" i="14"/>
  <c r="AN310" i="14"/>
  <c r="AO310" i="14"/>
  <c r="P311" i="14"/>
  <c r="Q311" i="14"/>
  <c r="V311" i="14"/>
  <c r="W311" i="14"/>
  <c r="Y311" i="14"/>
  <c r="Z311" i="14"/>
  <c r="AA311" i="14"/>
  <c r="AB311" i="14"/>
  <c r="AC311" i="14"/>
  <c r="AD311" i="14"/>
  <c r="AE311" i="14"/>
  <c r="AF311" i="14"/>
  <c r="AH311" i="14"/>
  <c r="AI311" i="14"/>
  <c r="AJ311" i="14"/>
  <c r="AK311" i="14"/>
  <c r="AL311" i="14"/>
  <c r="AM311" i="14"/>
  <c r="AN311" i="14"/>
  <c r="AO311" i="14"/>
  <c r="P312" i="14"/>
  <c r="Q312" i="14"/>
  <c r="V312" i="14"/>
  <c r="W312" i="14"/>
  <c r="Y312" i="14"/>
  <c r="Z312" i="14"/>
  <c r="AA312" i="14"/>
  <c r="AB312" i="14"/>
  <c r="AC312" i="14"/>
  <c r="AD312" i="14"/>
  <c r="AE312" i="14"/>
  <c r="AF312" i="14"/>
  <c r="AH312" i="14"/>
  <c r="AI312" i="14"/>
  <c r="AJ312" i="14"/>
  <c r="AK312" i="14"/>
  <c r="AL312" i="14"/>
  <c r="AM312" i="14"/>
  <c r="AN312" i="14"/>
  <c r="AO312" i="14"/>
  <c r="P313" i="14"/>
  <c r="Q313" i="14"/>
  <c r="V313" i="14"/>
  <c r="W313" i="14"/>
  <c r="Y313" i="14"/>
  <c r="Z313" i="14"/>
  <c r="AA313" i="14"/>
  <c r="AB313" i="14"/>
  <c r="AC313" i="14"/>
  <c r="AD313" i="14"/>
  <c r="AE313" i="14"/>
  <c r="AF313" i="14"/>
  <c r="AH313" i="14"/>
  <c r="AI313" i="14"/>
  <c r="AJ313" i="14"/>
  <c r="AK313" i="14"/>
  <c r="AL313" i="14"/>
  <c r="AM313" i="14"/>
  <c r="AN313" i="14"/>
  <c r="AO313" i="14"/>
  <c r="P314" i="14"/>
  <c r="Q314" i="14"/>
  <c r="V314" i="14"/>
  <c r="W314" i="14"/>
  <c r="Y314" i="14"/>
  <c r="Z314" i="14"/>
  <c r="AA314" i="14"/>
  <c r="AB314" i="14"/>
  <c r="AC314" i="14"/>
  <c r="AD314" i="14"/>
  <c r="AE314" i="14"/>
  <c r="AF314" i="14"/>
  <c r="AH314" i="14"/>
  <c r="AI314" i="14"/>
  <c r="AJ314" i="14"/>
  <c r="AK314" i="14"/>
  <c r="AL314" i="14"/>
  <c r="AM314" i="14"/>
  <c r="AN314" i="14"/>
  <c r="AO314" i="14"/>
  <c r="P315" i="14"/>
  <c r="Q315" i="14"/>
  <c r="V315" i="14"/>
  <c r="W315" i="14"/>
  <c r="Y315" i="14"/>
  <c r="Z315" i="14"/>
  <c r="AA315" i="14"/>
  <c r="AB315" i="14"/>
  <c r="AC315" i="14"/>
  <c r="AD315" i="14"/>
  <c r="AE315" i="14"/>
  <c r="AF315" i="14"/>
  <c r="AH315" i="14"/>
  <c r="AI315" i="14"/>
  <c r="AJ315" i="14"/>
  <c r="AK315" i="14"/>
  <c r="AL315" i="14"/>
  <c r="AM315" i="14"/>
  <c r="AN315" i="14"/>
  <c r="AO315" i="14"/>
  <c r="P316" i="14"/>
  <c r="Q316" i="14"/>
  <c r="V316" i="14"/>
  <c r="W316" i="14"/>
  <c r="Y316" i="14"/>
  <c r="Z316" i="14"/>
  <c r="AA316" i="14"/>
  <c r="AB316" i="14"/>
  <c r="AC316" i="14"/>
  <c r="AD316" i="14"/>
  <c r="AE316" i="14"/>
  <c r="AF316" i="14"/>
  <c r="AH316" i="14"/>
  <c r="AI316" i="14"/>
  <c r="AJ316" i="14"/>
  <c r="AK316" i="14"/>
  <c r="AL316" i="14"/>
  <c r="AM316" i="14"/>
  <c r="AN316" i="14"/>
  <c r="AO316" i="14"/>
  <c r="P317" i="14"/>
  <c r="Q317" i="14"/>
  <c r="V317" i="14"/>
  <c r="W317" i="14"/>
  <c r="Y317" i="14"/>
  <c r="Z317" i="14"/>
  <c r="AA317" i="14"/>
  <c r="AB317" i="14"/>
  <c r="AC317" i="14"/>
  <c r="AD317" i="14"/>
  <c r="AE317" i="14"/>
  <c r="AF317" i="14"/>
  <c r="AH317" i="14"/>
  <c r="AI317" i="14"/>
  <c r="AJ317" i="14"/>
  <c r="AK317" i="14"/>
  <c r="AL317" i="14"/>
  <c r="AM317" i="14"/>
  <c r="AN317" i="14"/>
  <c r="AO317" i="14"/>
  <c r="P318" i="14"/>
  <c r="Q318" i="14"/>
  <c r="V318" i="14"/>
  <c r="W318" i="14"/>
  <c r="Y318" i="14"/>
  <c r="Z318" i="14"/>
  <c r="AA318" i="14"/>
  <c r="AB318" i="14"/>
  <c r="AC318" i="14"/>
  <c r="AD318" i="14"/>
  <c r="AE318" i="14"/>
  <c r="AF318" i="14"/>
  <c r="AH318" i="14"/>
  <c r="AI318" i="14"/>
  <c r="AJ318" i="14"/>
  <c r="AK318" i="14"/>
  <c r="AL318" i="14"/>
  <c r="AM318" i="14"/>
  <c r="AN318" i="14"/>
  <c r="AO318" i="14"/>
  <c r="P319" i="14"/>
  <c r="Q319" i="14"/>
  <c r="V319" i="14"/>
  <c r="W319" i="14"/>
  <c r="Y319" i="14"/>
  <c r="Z319" i="14"/>
  <c r="AA319" i="14"/>
  <c r="AB319" i="14"/>
  <c r="AC319" i="14"/>
  <c r="AD319" i="14"/>
  <c r="AE319" i="14"/>
  <c r="AF319" i="14"/>
  <c r="AH319" i="14"/>
  <c r="AI319" i="14"/>
  <c r="AJ319" i="14"/>
  <c r="AK319" i="14"/>
  <c r="AL319" i="14"/>
  <c r="AM319" i="14"/>
  <c r="AN319" i="14"/>
  <c r="AO319" i="14"/>
  <c r="P320" i="14"/>
  <c r="Q320" i="14"/>
  <c r="V320" i="14"/>
  <c r="W320" i="14"/>
  <c r="Y320" i="14"/>
  <c r="Z320" i="14"/>
  <c r="AA320" i="14"/>
  <c r="AB320" i="14"/>
  <c r="AC320" i="14"/>
  <c r="AD320" i="14"/>
  <c r="AE320" i="14"/>
  <c r="AF320" i="14"/>
  <c r="AH320" i="14"/>
  <c r="AI320" i="14"/>
  <c r="AJ320" i="14"/>
  <c r="AK320" i="14"/>
  <c r="AL320" i="14"/>
  <c r="AM320" i="14"/>
  <c r="AN320" i="14"/>
  <c r="AO320" i="14"/>
  <c r="P321" i="14"/>
  <c r="Q321" i="14"/>
  <c r="V321" i="14"/>
  <c r="W321" i="14"/>
  <c r="Y321" i="14"/>
  <c r="Z321" i="14"/>
  <c r="AA321" i="14"/>
  <c r="AB321" i="14"/>
  <c r="AC321" i="14"/>
  <c r="AD321" i="14"/>
  <c r="AE321" i="14"/>
  <c r="AF321" i="14"/>
  <c r="AH321" i="14"/>
  <c r="AI321" i="14"/>
  <c r="AJ321" i="14"/>
  <c r="AK321" i="14"/>
  <c r="AL321" i="14"/>
  <c r="AM321" i="14"/>
  <c r="AN321" i="14"/>
  <c r="AO321" i="14"/>
  <c r="P322" i="14"/>
  <c r="Q322" i="14"/>
  <c r="V322" i="14"/>
  <c r="W322" i="14"/>
  <c r="Y322" i="14"/>
  <c r="Z322" i="14"/>
  <c r="AA322" i="14"/>
  <c r="AB322" i="14"/>
  <c r="AC322" i="14"/>
  <c r="AD322" i="14"/>
  <c r="AE322" i="14"/>
  <c r="AF322" i="14"/>
  <c r="AH322" i="14"/>
  <c r="AI322" i="14"/>
  <c r="AJ322" i="14"/>
  <c r="AK322" i="14"/>
  <c r="AL322" i="14"/>
  <c r="AM322" i="14"/>
  <c r="AN322" i="14"/>
  <c r="AO322" i="14"/>
  <c r="P323" i="14"/>
  <c r="Q323" i="14"/>
  <c r="V323" i="14"/>
  <c r="W323" i="14"/>
  <c r="Y323" i="14"/>
  <c r="Z323" i="14"/>
  <c r="AA323" i="14"/>
  <c r="AB323" i="14"/>
  <c r="AC323" i="14"/>
  <c r="AD323" i="14"/>
  <c r="AE323" i="14"/>
  <c r="AF323" i="14"/>
  <c r="AH323" i="14"/>
  <c r="AI323" i="14"/>
  <c r="AJ323" i="14"/>
  <c r="AK323" i="14"/>
  <c r="AL323" i="14"/>
  <c r="AM323" i="14"/>
  <c r="AN323" i="14"/>
  <c r="AO323" i="14"/>
  <c r="P324" i="14"/>
  <c r="Q324" i="14"/>
  <c r="V324" i="14"/>
  <c r="W324" i="14"/>
  <c r="Y324" i="14"/>
  <c r="Z324" i="14"/>
  <c r="AA324" i="14"/>
  <c r="AB324" i="14"/>
  <c r="AC324" i="14"/>
  <c r="AD324" i="14"/>
  <c r="AE324" i="14"/>
  <c r="AF324" i="14"/>
  <c r="AH324" i="14"/>
  <c r="AI324" i="14"/>
  <c r="AJ324" i="14"/>
  <c r="AK324" i="14"/>
  <c r="AL324" i="14"/>
  <c r="AM324" i="14"/>
  <c r="AN324" i="14"/>
  <c r="AO324" i="14"/>
  <c r="P325" i="14"/>
  <c r="Q325" i="14"/>
  <c r="V325" i="14"/>
  <c r="W325" i="14"/>
  <c r="Y325" i="14"/>
  <c r="Z325" i="14"/>
  <c r="AA325" i="14"/>
  <c r="AB325" i="14"/>
  <c r="AC325" i="14"/>
  <c r="AD325" i="14"/>
  <c r="AE325" i="14"/>
  <c r="AF325" i="14"/>
  <c r="AH325" i="14"/>
  <c r="AI325" i="14"/>
  <c r="AJ325" i="14"/>
  <c r="AK325" i="14"/>
  <c r="AL325" i="14"/>
  <c r="AM325" i="14"/>
  <c r="AN325" i="14"/>
  <c r="AO325" i="14"/>
  <c r="P326" i="14"/>
  <c r="Q326" i="14"/>
  <c r="V326" i="14"/>
  <c r="W326" i="14"/>
  <c r="Y326" i="14"/>
  <c r="Z326" i="14"/>
  <c r="AA326" i="14"/>
  <c r="AB326" i="14"/>
  <c r="AC326" i="14"/>
  <c r="AD326" i="14"/>
  <c r="AE326" i="14"/>
  <c r="AF326" i="14"/>
  <c r="AH326" i="14"/>
  <c r="AI326" i="14"/>
  <c r="AJ326" i="14"/>
  <c r="AK326" i="14"/>
  <c r="AL326" i="14"/>
  <c r="AM326" i="14"/>
  <c r="AN326" i="14"/>
  <c r="AO326" i="14"/>
  <c r="P327" i="14"/>
  <c r="Q327" i="14"/>
  <c r="V327" i="14"/>
  <c r="W327" i="14"/>
  <c r="Y327" i="14"/>
  <c r="Z327" i="14"/>
  <c r="AA327" i="14"/>
  <c r="AB327" i="14"/>
  <c r="AC327" i="14"/>
  <c r="AD327" i="14"/>
  <c r="AE327" i="14"/>
  <c r="AF327" i="14"/>
  <c r="AH327" i="14"/>
  <c r="AI327" i="14"/>
  <c r="AJ327" i="14"/>
  <c r="AK327" i="14"/>
  <c r="AL327" i="14"/>
  <c r="AM327" i="14"/>
  <c r="AN327" i="14"/>
  <c r="AO327" i="14"/>
  <c r="P328" i="14"/>
  <c r="Q328" i="14"/>
  <c r="V328" i="14"/>
  <c r="W328" i="14"/>
  <c r="Y328" i="14"/>
  <c r="Z328" i="14"/>
  <c r="AA328" i="14"/>
  <c r="AB328" i="14"/>
  <c r="AC328" i="14"/>
  <c r="AD328" i="14"/>
  <c r="AE328" i="14"/>
  <c r="AF328" i="14"/>
  <c r="AH328" i="14"/>
  <c r="AI328" i="14"/>
  <c r="AJ328" i="14"/>
  <c r="AK328" i="14"/>
  <c r="AL328" i="14"/>
  <c r="AM328" i="14"/>
  <c r="AN328" i="14"/>
  <c r="AO328" i="14"/>
  <c r="P329" i="14"/>
  <c r="Q329" i="14"/>
  <c r="V329" i="14"/>
  <c r="W329" i="14"/>
  <c r="Y329" i="14"/>
  <c r="Z329" i="14"/>
  <c r="AA329" i="14"/>
  <c r="AB329" i="14"/>
  <c r="AC329" i="14"/>
  <c r="AD329" i="14"/>
  <c r="AE329" i="14"/>
  <c r="AF329" i="14"/>
  <c r="AH329" i="14"/>
  <c r="AI329" i="14"/>
  <c r="AJ329" i="14"/>
  <c r="AK329" i="14"/>
  <c r="AL329" i="14"/>
  <c r="AM329" i="14"/>
  <c r="AN329" i="14"/>
  <c r="AO329" i="14"/>
  <c r="P330" i="14"/>
  <c r="Q330" i="14"/>
  <c r="V330" i="14"/>
  <c r="W330" i="14"/>
  <c r="Y330" i="14"/>
  <c r="Z330" i="14"/>
  <c r="AA330" i="14"/>
  <c r="AB330" i="14"/>
  <c r="AC330" i="14"/>
  <c r="AD330" i="14"/>
  <c r="AE330" i="14"/>
  <c r="AF330" i="14"/>
  <c r="AH330" i="14"/>
  <c r="AI330" i="14"/>
  <c r="AJ330" i="14"/>
  <c r="AK330" i="14"/>
  <c r="AL330" i="14"/>
  <c r="AM330" i="14"/>
  <c r="AN330" i="14"/>
  <c r="AO330" i="14"/>
  <c r="P331" i="14"/>
  <c r="Q331" i="14"/>
  <c r="V331" i="14"/>
  <c r="W331" i="14"/>
  <c r="Y331" i="14"/>
  <c r="Z331" i="14"/>
  <c r="AA331" i="14"/>
  <c r="AB331" i="14"/>
  <c r="AC331" i="14"/>
  <c r="AD331" i="14"/>
  <c r="AE331" i="14"/>
  <c r="AF331" i="14"/>
  <c r="AH331" i="14"/>
  <c r="AI331" i="14"/>
  <c r="AJ331" i="14"/>
  <c r="AK331" i="14"/>
  <c r="AL331" i="14"/>
  <c r="AM331" i="14"/>
  <c r="AN331" i="14"/>
  <c r="AO331" i="14"/>
  <c r="P332" i="14"/>
  <c r="Q332" i="14"/>
  <c r="V332" i="14"/>
  <c r="W332" i="14"/>
  <c r="Y332" i="14"/>
  <c r="Z332" i="14"/>
  <c r="AA332" i="14"/>
  <c r="AB332" i="14"/>
  <c r="AC332" i="14"/>
  <c r="AD332" i="14"/>
  <c r="AE332" i="14"/>
  <c r="AF332" i="14"/>
  <c r="AH332" i="14"/>
  <c r="AI332" i="14"/>
  <c r="AJ332" i="14"/>
  <c r="AK332" i="14"/>
  <c r="AL332" i="14"/>
  <c r="AM332" i="14"/>
  <c r="AN332" i="14"/>
  <c r="AO332" i="14"/>
  <c r="P333" i="14"/>
  <c r="Q333" i="14"/>
  <c r="V333" i="14"/>
  <c r="W333" i="14"/>
  <c r="Y333" i="14"/>
  <c r="Z333" i="14"/>
  <c r="AA333" i="14"/>
  <c r="AB333" i="14"/>
  <c r="AC333" i="14"/>
  <c r="AD333" i="14"/>
  <c r="AE333" i="14"/>
  <c r="AF333" i="14"/>
  <c r="AH333" i="14"/>
  <c r="AI333" i="14"/>
  <c r="AJ333" i="14"/>
  <c r="AK333" i="14"/>
  <c r="AL333" i="14"/>
  <c r="AM333" i="14"/>
  <c r="AN333" i="14"/>
  <c r="AO333" i="14"/>
  <c r="P334" i="14"/>
  <c r="Q334" i="14"/>
  <c r="V334" i="14"/>
  <c r="W334" i="14"/>
  <c r="Y334" i="14"/>
  <c r="Z334" i="14"/>
  <c r="AA334" i="14"/>
  <c r="AB334" i="14"/>
  <c r="AC334" i="14"/>
  <c r="AD334" i="14"/>
  <c r="AE334" i="14"/>
  <c r="AF334" i="14"/>
  <c r="AH334" i="14"/>
  <c r="AI334" i="14"/>
  <c r="AJ334" i="14"/>
  <c r="AK334" i="14"/>
  <c r="AL334" i="14"/>
  <c r="AM334" i="14"/>
  <c r="AN334" i="14"/>
  <c r="AO334" i="14"/>
  <c r="P335" i="14"/>
  <c r="Q335" i="14"/>
  <c r="V335" i="14"/>
  <c r="W335" i="14"/>
  <c r="Y335" i="14"/>
  <c r="Z335" i="14"/>
  <c r="AA335" i="14"/>
  <c r="AB335" i="14"/>
  <c r="AC335" i="14"/>
  <c r="AD335" i="14"/>
  <c r="AE335" i="14"/>
  <c r="AF335" i="14"/>
  <c r="AH335" i="14"/>
  <c r="AI335" i="14"/>
  <c r="AJ335" i="14"/>
  <c r="AK335" i="14"/>
  <c r="AL335" i="14"/>
  <c r="AM335" i="14"/>
  <c r="AN335" i="14"/>
  <c r="AO335" i="14"/>
  <c r="P336" i="14"/>
  <c r="Q336" i="14"/>
  <c r="V336" i="14"/>
  <c r="W336" i="14"/>
  <c r="Y336" i="14"/>
  <c r="Z336" i="14"/>
  <c r="AA336" i="14"/>
  <c r="AB336" i="14"/>
  <c r="AC336" i="14"/>
  <c r="AD336" i="14"/>
  <c r="AE336" i="14"/>
  <c r="AF336" i="14"/>
  <c r="AH336" i="14"/>
  <c r="AI336" i="14"/>
  <c r="AJ336" i="14"/>
  <c r="AK336" i="14"/>
  <c r="AL336" i="14"/>
  <c r="AM336" i="14"/>
  <c r="AN336" i="14"/>
  <c r="AO336" i="14"/>
  <c r="P337" i="14"/>
  <c r="Q337" i="14"/>
  <c r="V337" i="14"/>
  <c r="W337" i="14"/>
  <c r="Y337" i="14"/>
  <c r="Z337" i="14"/>
  <c r="AA337" i="14"/>
  <c r="AB337" i="14"/>
  <c r="AC337" i="14"/>
  <c r="AD337" i="14"/>
  <c r="AE337" i="14"/>
  <c r="AF337" i="14"/>
  <c r="AH337" i="14"/>
  <c r="AI337" i="14"/>
  <c r="AJ337" i="14"/>
  <c r="AK337" i="14"/>
  <c r="AL337" i="14"/>
  <c r="AM337" i="14"/>
  <c r="AN337" i="14"/>
  <c r="AO337" i="14"/>
  <c r="P338" i="14"/>
  <c r="Q338" i="14"/>
  <c r="V338" i="14"/>
  <c r="W338" i="14"/>
  <c r="Y338" i="14"/>
  <c r="Z338" i="14"/>
  <c r="AA338" i="14"/>
  <c r="AB338" i="14"/>
  <c r="AC338" i="14"/>
  <c r="AD338" i="14"/>
  <c r="AE338" i="14"/>
  <c r="AF338" i="14"/>
  <c r="AH338" i="14"/>
  <c r="AI338" i="14"/>
  <c r="AJ338" i="14"/>
  <c r="AK338" i="14"/>
  <c r="AL338" i="14"/>
  <c r="AM338" i="14"/>
  <c r="AN338" i="14"/>
  <c r="AO338" i="14"/>
  <c r="P339" i="14"/>
  <c r="Q339" i="14"/>
  <c r="V339" i="14"/>
  <c r="W339" i="14"/>
  <c r="Y339" i="14"/>
  <c r="Z339" i="14"/>
  <c r="AA339" i="14"/>
  <c r="AB339" i="14"/>
  <c r="AC339" i="14"/>
  <c r="AD339" i="14"/>
  <c r="AE339" i="14"/>
  <c r="AF339" i="14"/>
  <c r="AH339" i="14"/>
  <c r="AI339" i="14"/>
  <c r="AJ339" i="14"/>
  <c r="AK339" i="14"/>
  <c r="AL339" i="14"/>
  <c r="AM339" i="14"/>
  <c r="AN339" i="14"/>
  <c r="AO339" i="14"/>
  <c r="P340" i="14"/>
  <c r="Q340" i="14"/>
  <c r="V340" i="14"/>
  <c r="W340" i="14"/>
  <c r="Y340" i="14"/>
  <c r="Z340" i="14"/>
  <c r="AA340" i="14"/>
  <c r="AB340" i="14"/>
  <c r="AC340" i="14"/>
  <c r="AD340" i="14"/>
  <c r="AE340" i="14"/>
  <c r="AF340" i="14"/>
  <c r="AH340" i="14"/>
  <c r="AI340" i="14"/>
  <c r="AJ340" i="14"/>
  <c r="AK340" i="14"/>
  <c r="AL340" i="14"/>
  <c r="AM340" i="14"/>
  <c r="AN340" i="14"/>
  <c r="AO340" i="14"/>
  <c r="P341" i="14"/>
  <c r="Q341" i="14"/>
  <c r="V341" i="14"/>
  <c r="W341" i="14"/>
  <c r="Y341" i="14"/>
  <c r="Z341" i="14"/>
  <c r="AA341" i="14"/>
  <c r="AB341" i="14"/>
  <c r="AC341" i="14"/>
  <c r="AD341" i="14"/>
  <c r="AE341" i="14"/>
  <c r="AF341" i="14"/>
  <c r="AH341" i="14"/>
  <c r="AI341" i="14"/>
  <c r="AJ341" i="14"/>
  <c r="AK341" i="14"/>
  <c r="AL341" i="14"/>
  <c r="AM341" i="14"/>
  <c r="AN341" i="14"/>
  <c r="AO341" i="14"/>
  <c r="P342" i="14"/>
  <c r="Q342" i="14"/>
  <c r="V342" i="14"/>
  <c r="W342" i="14"/>
  <c r="Y342" i="14"/>
  <c r="Z342" i="14"/>
  <c r="AA342" i="14"/>
  <c r="AB342" i="14"/>
  <c r="AC342" i="14"/>
  <c r="AD342" i="14"/>
  <c r="AE342" i="14"/>
  <c r="AF342" i="14"/>
  <c r="AH342" i="14"/>
  <c r="AI342" i="14"/>
  <c r="AJ342" i="14"/>
  <c r="AK342" i="14"/>
  <c r="AL342" i="14"/>
  <c r="AM342" i="14"/>
  <c r="AN342" i="14"/>
  <c r="AO342" i="14"/>
  <c r="P343" i="14"/>
  <c r="Q343" i="14"/>
  <c r="V343" i="14"/>
  <c r="W343" i="14"/>
  <c r="Y343" i="14"/>
  <c r="Z343" i="14"/>
  <c r="AA343" i="14"/>
  <c r="AB343" i="14"/>
  <c r="AC343" i="14"/>
  <c r="AD343" i="14"/>
  <c r="AE343" i="14"/>
  <c r="AF343" i="14"/>
  <c r="AH343" i="14"/>
  <c r="AI343" i="14"/>
  <c r="AJ343" i="14"/>
  <c r="AK343" i="14"/>
  <c r="AL343" i="14"/>
  <c r="AM343" i="14"/>
  <c r="AN343" i="14"/>
  <c r="AO343" i="14"/>
  <c r="P344" i="14"/>
  <c r="Q344" i="14"/>
  <c r="V344" i="14"/>
  <c r="W344" i="14"/>
  <c r="Y344" i="14"/>
  <c r="Z344" i="14"/>
  <c r="AA344" i="14"/>
  <c r="AB344" i="14"/>
  <c r="AC344" i="14"/>
  <c r="AD344" i="14"/>
  <c r="AE344" i="14"/>
  <c r="AF344" i="14"/>
  <c r="AH344" i="14"/>
  <c r="AI344" i="14"/>
  <c r="AJ344" i="14"/>
  <c r="AK344" i="14"/>
  <c r="AL344" i="14"/>
  <c r="AM344" i="14"/>
  <c r="AN344" i="14"/>
  <c r="AO344" i="14"/>
  <c r="P345" i="14"/>
  <c r="Q345" i="14"/>
  <c r="V345" i="14"/>
  <c r="W345" i="14"/>
  <c r="Y345" i="14"/>
  <c r="Z345" i="14"/>
  <c r="AA345" i="14"/>
  <c r="AB345" i="14"/>
  <c r="AC345" i="14"/>
  <c r="AD345" i="14"/>
  <c r="AE345" i="14"/>
  <c r="AF345" i="14"/>
  <c r="AH345" i="14"/>
  <c r="AI345" i="14"/>
  <c r="AJ345" i="14"/>
  <c r="AK345" i="14"/>
  <c r="AL345" i="14"/>
  <c r="AM345" i="14"/>
  <c r="AN345" i="14"/>
  <c r="AO345" i="14"/>
  <c r="P346" i="14"/>
  <c r="Q346" i="14"/>
  <c r="V346" i="14"/>
  <c r="W346" i="14"/>
  <c r="Y346" i="14"/>
  <c r="Z346" i="14"/>
  <c r="AA346" i="14"/>
  <c r="AB346" i="14"/>
  <c r="AC346" i="14"/>
  <c r="AD346" i="14"/>
  <c r="AE346" i="14"/>
  <c r="AF346" i="14"/>
  <c r="AH346" i="14"/>
  <c r="AI346" i="14"/>
  <c r="AJ346" i="14"/>
  <c r="AK346" i="14"/>
  <c r="AL346" i="14"/>
  <c r="AM346" i="14"/>
  <c r="AN346" i="14"/>
  <c r="AO346" i="14"/>
  <c r="P347" i="14"/>
  <c r="Q347" i="14"/>
  <c r="V347" i="14"/>
  <c r="W347" i="14"/>
  <c r="Y347" i="14"/>
  <c r="Z347" i="14"/>
  <c r="AA347" i="14"/>
  <c r="AB347" i="14"/>
  <c r="AC347" i="14"/>
  <c r="AD347" i="14"/>
  <c r="AE347" i="14"/>
  <c r="AF347" i="14"/>
  <c r="AH347" i="14"/>
  <c r="AI347" i="14"/>
  <c r="AJ347" i="14"/>
  <c r="AK347" i="14"/>
  <c r="AL347" i="14"/>
  <c r="AM347" i="14"/>
  <c r="AN347" i="14"/>
  <c r="AO347" i="14"/>
  <c r="P348" i="14"/>
  <c r="Q348" i="14"/>
  <c r="V348" i="14"/>
  <c r="W348" i="14"/>
  <c r="Y348" i="14"/>
  <c r="Z348" i="14"/>
  <c r="AA348" i="14"/>
  <c r="AB348" i="14"/>
  <c r="AC348" i="14"/>
  <c r="AD348" i="14"/>
  <c r="AE348" i="14"/>
  <c r="AF348" i="14"/>
  <c r="AH348" i="14"/>
  <c r="AI348" i="14"/>
  <c r="AJ348" i="14"/>
  <c r="AK348" i="14"/>
  <c r="AL348" i="14"/>
  <c r="AM348" i="14"/>
  <c r="AN348" i="14"/>
  <c r="AO348" i="14"/>
  <c r="P349" i="14"/>
  <c r="Q349" i="14"/>
  <c r="V349" i="14"/>
  <c r="W349" i="14"/>
  <c r="Y349" i="14"/>
  <c r="Z349" i="14"/>
  <c r="AA349" i="14"/>
  <c r="AB349" i="14"/>
  <c r="AC349" i="14"/>
  <c r="AD349" i="14"/>
  <c r="AE349" i="14"/>
  <c r="AF349" i="14"/>
  <c r="AH349" i="14"/>
  <c r="AI349" i="14"/>
  <c r="AJ349" i="14"/>
  <c r="AK349" i="14"/>
  <c r="AL349" i="14"/>
  <c r="AM349" i="14"/>
  <c r="AN349" i="14"/>
  <c r="AO349" i="14"/>
  <c r="P350" i="14"/>
  <c r="Q350" i="14"/>
  <c r="V350" i="14"/>
  <c r="W350" i="14"/>
  <c r="Y350" i="14"/>
  <c r="Z350" i="14"/>
  <c r="AA350" i="14"/>
  <c r="AB350" i="14"/>
  <c r="AC350" i="14"/>
  <c r="AD350" i="14"/>
  <c r="AE350" i="14"/>
  <c r="AF350" i="14"/>
  <c r="AH350" i="14"/>
  <c r="AI350" i="14"/>
  <c r="AJ350" i="14"/>
  <c r="AK350" i="14"/>
  <c r="AL350" i="14"/>
  <c r="AM350" i="14"/>
  <c r="AN350" i="14"/>
  <c r="AO350" i="14"/>
  <c r="P351" i="14"/>
  <c r="Q351" i="14"/>
  <c r="V351" i="14"/>
  <c r="W351" i="14"/>
  <c r="Y351" i="14"/>
  <c r="Z351" i="14"/>
  <c r="AA351" i="14"/>
  <c r="AB351" i="14"/>
  <c r="AC351" i="14"/>
  <c r="AD351" i="14"/>
  <c r="AE351" i="14"/>
  <c r="AF351" i="14"/>
  <c r="AH351" i="14"/>
  <c r="AI351" i="14"/>
  <c r="AJ351" i="14"/>
  <c r="AK351" i="14"/>
  <c r="AL351" i="14"/>
  <c r="AM351" i="14"/>
  <c r="AN351" i="14"/>
  <c r="AO351" i="14"/>
  <c r="P352" i="14"/>
  <c r="Q352" i="14"/>
  <c r="V352" i="14"/>
  <c r="W352" i="14"/>
  <c r="Y352" i="14"/>
  <c r="Z352" i="14"/>
  <c r="AA352" i="14"/>
  <c r="AB352" i="14"/>
  <c r="AC352" i="14"/>
  <c r="AD352" i="14"/>
  <c r="AE352" i="14"/>
  <c r="AF352" i="14"/>
  <c r="AH352" i="14"/>
  <c r="AI352" i="14"/>
  <c r="AJ352" i="14"/>
  <c r="AK352" i="14"/>
  <c r="AL352" i="14"/>
  <c r="AM352" i="14"/>
  <c r="AN352" i="14"/>
  <c r="AO352" i="14"/>
  <c r="P353" i="14"/>
  <c r="Q353" i="14"/>
  <c r="V353" i="14"/>
  <c r="W353" i="14"/>
  <c r="Y353" i="14"/>
  <c r="Z353" i="14"/>
  <c r="AA353" i="14"/>
  <c r="AB353" i="14"/>
  <c r="AC353" i="14"/>
  <c r="AD353" i="14"/>
  <c r="AE353" i="14"/>
  <c r="AF353" i="14"/>
  <c r="AH353" i="14"/>
  <c r="AI353" i="14"/>
  <c r="AJ353" i="14"/>
  <c r="AK353" i="14"/>
  <c r="AL353" i="14"/>
  <c r="AM353" i="14"/>
  <c r="AN353" i="14"/>
  <c r="AO353" i="14"/>
  <c r="P354" i="14"/>
  <c r="Q354" i="14"/>
  <c r="V354" i="14"/>
  <c r="W354" i="14"/>
  <c r="Y354" i="14"/>
  <c r="Z354" i="14"/>
  <c r="AA354" i="14"/>
  <c r="AB354" i="14"/>
  <c r="AC354" i="14"/>
  <c r="AD354" i="14"/>
  <c r="AE354" i="14"/>
  <c r="AF354" i="14"/>
  <c r="AH354" i="14"/>
  <c r="AI354" i="14"/>
  <c r="AJ354" i="14"/>
  <c r="AK354" i="14"/>
  <c r="AL354" i="14"/>
  <c r="AM354" i="14"/>
  <c r="AN354" i="14"/>
  <c r="AO354" i="14"/>
  <c r="P355" i="14"/>
  <c r="Q355" i="14"/>
  <c r="V355" i="14"/>
  <c r="W355" i="14"/>
  <c r="Y355" i="14"/>
  <c r="Z355" i="14"/>
  <c r="AA355" i="14"/>
  <c r="AB355" i="14"/>
  <c r="AC355" i="14"/>
  <c r="AD355" i="14"/>
  <c r="AE355" i="14"/>
  <c r="AF355" i="14"/>
  <c r="AH355" i="14"/>
  <c r="AI355" i="14"/>
  <c r="AJ355" i="14"/>
  <c r="AK355" i="14"/>
  <c r="AL355" i="14"/>
  <c r="AM355" i="14"/>
  <c r="AN355" i="14"/>
  <c r="AO355" i="14"/>
  <c r="P356" i="14"/>
  <c r="Q356" i="14"/>
  <c r="V356" i="14"/>
  <c r="W356" i="14"/>
  <c r="Y356" i="14"/>
  <c r="Z356" i="14"/>
  <c r="AA356" i="14"/>
  <c r="AB356" i="14"/>
  <c r="AC356" i="14"/>
  <c r="AD356" i="14"/>
  <c r="AE356" i="14"/>
  <c r="AF356" i="14"/>
  <c r="AH356" i="14"/>
  <c r="AI356" i="14"/>
  <c r="AJ356" i="14"/>
  <c r="AK356" i="14"/>
  <c r="AL356" i="14"/>
  <c r="AM356" i="14"/>
  <c r="AN356" i="14"/>
  <c r="AO356" i="14"/>
  <c r="P357" i="14"/>
  <c r="Q357" i="14"/>
  <c r="V357" i="14"/>
  <c r="W357" i="14"/>
  <c r="Y357" i="14"/>
  <c r="Z357" i="14"/>
  <c r="AA357" i="14"/>
  <c r="AB357" i="14"/>
  <c r="AC357" i="14"/>
  <c r="AD357" i="14"/>
  <c r="AE357" i="14"/>
  <c r="AF357" i="14"/>
  <c r="AH357" i="14"/>
  <c r="AI357" i="14"/>
  <c r="AJ357" i="14"/>
  <c r="AK357" i="14"/>
  <c r="AL357" i="14"/>
  <c r="AM357" i="14"/>
  <c r="AN357" i="14"/>
  <c r="AO357" i="14"/>
  <c r="P358" i="14"/>
  <c r="Q358" i="14"/>
  <c r="V358" i="14"/>
  <c r="W358" i="14"/>
  <c r="Y358" i="14"/>
  <c r="Z358" i="14"/>
  <c r="AA358" i="14"/>
  <c r="AB358" i="14"/>
  <c r="AC358" i="14"/>
  <c r="AD358" i="14"/>
  <c r="AE358" i="14"/>
  <c r="AF358" i="14"/>
  <c r="AH358" i="14"/>
  <c r="AI358" i="14"/>
  <c r="AJ358" i="14"/>
  <c r="AK358" i="14"/>
  <c r="AL358" i="14"/>
  <c r="AM358" i="14"/>
  <c r="AN358" i="14"/>
  <c r="AO358" i="14"/>
  <c r="P359" i="14"/>
  <c r="Q359" i="14"/>
  <c r="V359" i="14"/>
  <c r="W359" i="14"/>
  <c r="Y359" i="14"/>
  <c r="Z359" i="14"/>
  <c r="AA359" i="14"/>
  <c r="AB359" i="14"/>
  <c r="AC359" i="14"/>
  <c r="AD359" i="14"/>
  <c r="AE359" i="14"/>
  <c r="AF359" i="14"/>
  <c r="AH359" i="14"/>
  <c r="AI359" i="14"/>
  <c r="AJ359" i="14"/>
  <c r="AK359" i="14"/>
  <c r="AL359" i="14"/>
  <c r="AM359" i="14"/>
  <c r="AN359" i="14"/>
  <c r="AO359" i="14"/>
  <c r="P360" i="14"/>
  <c r="Q360" i="14"/>
  <c r="V360" i="14"/>
  <c r="W360" i="14"/>
  <c r="Y360" i="14"/>
  <c r="Z360" i="14"/>
  <c r="AA360" i="14"/>
  <c r="AB360" i="14"/>
  <c r="AC360" i="14"/>
  <c r="AD360" i="14"/>
  <c r="AE360" i="14"/>
  <c r="AF360" i="14"/>
  <c r="AH360" i="14"/>
  <c r="AI360" i="14"/>
  <c r="AJ360" i="14"/>
  <c r="AK360" i="14"/>
  <c r="AL360" i="14"/>
  <c r="AM360" i="14"/>
  <c r="AN360" i="14"/>
  <c r="AO360" i="14"/>
  <c r="P361" i="14"/>
  <c r="Q361" i="14"/>
  <c r="V361" i="14"/>
  <c r="W361" i="14"/>
  <c r="Y361" i="14"/>
  <c r="Z361" i="14"/>
  <c r="AA361" i="14"/>
  <c r="AB361" i="14"/>
  <c r="AC361" i="14"/>
  <c r="AD361" i="14"/>
  <c r="AE361" i="14"/>
  <c r="AF361" i="14"/>
  <c r="AH361" i="14"/>
  <c r="AI361" i="14"/>
  <c r="AJ361" i="14"/>
  <c r="AK361" i="14"/>
  <c r="AL361" i="14"/>
  <c r="AM361" i="14"/>
  <c r="AN361" i="14"/>
  <c r="AO361" i="14"/>
  <c r="P362" i="14"/>
  <c r="Q362" i="14"/>
  <c r="V362" i="14"/>
  <c r="W362" i="14"/>
  <c r="Y362" i="14"/>
  <c r="Z362" i="14"/>
  <c r="AA362" i="14"/>
  <c r="AB362" i="14"/>
  <c r="AC362" i="14"/>
  <c r="AD362" i="14"/>
  <c r="AE362" i="14"/>
  <c r="AF362" i="14"/>
  <c r="AH362" i="14"/>
  <c r="AI362" i="14"/>
  <c r="AJ362" i="14"/>
  <c r="AK362" i="14"/>
  <c r="AL362" i="14"/>
  <c r="AM362" i="14"/>
  <c r="AN362" i="14"/>
  <c r="AO362" i="14"/>
  <c r="P363" i="14"/>
  <c r="Q363" i="14"/>
  <c r="V363" i="14"/>
  <c r="W363" i="14"/>
  <c r="Y363" i="14"/>
  <c r="Z363" i="14"/>
  <c r="AA363" i="14"/>
  <c r="AB363" i="14"/>
  <c r="AC363" i="14"/>
  <c r="AD363" i="14"/>
  <c r="AE363" i="14"/>
  <c r="AF363" i="14"/>
  <c r="AH363" i="14"/>
  <c r="AI363" i="14"/>
  <c r="AJ363" i="14"/>
  <c r="AK363" i="14"/>
  <c r="AL363" i="14"/>
  <c r="AM363" i="14"/>
  <c r="AN363" i="14"/>
  <c r="AO363" i="14"/>
  <c r="P364" i="14"/>
  <c r="Q364" i="14"/>
  <c r="V364" i="14"/>
  <c r="W364" i="14"/>
  <c r="Y364" i="14"/>
  <c r="Z364" i="14"/>
  <c r="AA364" i="14"/>
  <c r="AB364" i="14"/>
  <c r="AC364" i="14"/>
  <c r="AD364" i="14"/>
  <c r="AE364" i="14"/>
  <c r="AF364" i="14"/>
  <c r="AH364" i="14"/>
  <c r="AI364" i="14"/>
  <c r="AJ364" i="14"/>
  <c r="AK364" i="14"/>
  <c r="AL364" i="14"/>
  <c r="AM364" i="14"/>
  <c r="AN364" i="14"/>
  <c r="AO364" i="14"/>
  <c r="P365" i="14"/>
  <c r="Q365" i="14"/>
  <c r="V365" i="14"/>
  <c r="W365" i="14"/>
  <c r="Y365" i="14"/>
  <c r="Z365" i="14"/>
  <c r="AA365" i="14"/>
  <c r="AB365" i="14"/>
  <c r="AC365" i="14"/>
  <c r="AD365" i="14"/>
  <c r="AE365" i="14"/>
  <c r="AF365" i="14"/>
  <c r="AH365" i="14"/>
  <c r="AI365" i="14"/>
  <c r="AJ365" i="14"/>
  <c r="AK365" i="14"/>
  <c r="AL365" i="14"/>
  <c r="AM365" i="14"/>
  <c r="AN365" i="14"/>
  <c r="AO365" i="14"/>
  <c r="P366" i="14"/>
  <c r="Q366" i="14"/>
  <c r="V366" i="14"/>
  <c r="W366" i="14"/>
  <c r="Y366" i="14"/>
  <c r="Z366" i="14"/>
  <c r="AA366" i="14"/>
  <c r="AB366" i="14"/>
  <c r="AC366" i="14"/>
  <c r="AD366" i="14"/>
  <c r="AE366" i="14"/>
  <c r="AF366" i="14"/>
  <c r="AH366" i="14"/>
  <c r="AI366" i="14"/>
  <c r="AJ366" i="14"/>
  <c r="AK366" i="14"/>
  <c r="AL366" i="14"/>
  <c r="AM366" i="14"/>
  <c r="AN366" i="14"/>
  <c r="AO366" i="14"/>
  <c r="P367" i="14"/>
  <c r="Q367" i="14"/>
  <c r="V367" i="14"/>
  <c r="W367" i="14"/>
  <c r="Y367" i="14"/>
  <c r="Z367" i="14"/>
  <c r="AA367" i="14"/>
  <c r="AB367" i="14"/>
  <c r="AC367" i="14"/>
  <c r="AD367" i="14"/>
  <c r="AE367" i="14"/>
  <c r="AF367" i="14"/>
  <c r="AH367" i="14"/>
  <c r="AI367" i="14"/>
  <c r="AJ367" i="14"/>
  <c r="AK367" i="14"/>
  <c r="AL367" i="14"/>
  <c r="AM367" i="14"/>
  <c r="AN367" i="14"/>
  <c r="AO367" i="14"/>
  <c r="P368" i="14"/>
  <c r="Q368" i="14"/>
  <c r="V368" i="14"/>
  <c r="W368" i="14"/>
  <c r="Y368" i="14"/>
  <c r="Z368" i="14"/>
  <c r="AA368" i="14"/>
  <c r="AB368" i="14"/>
  <c r="AC368" i="14"/>
  <c r="AD368" i="14"/>
  <c r="AE368" i="14"/>
  <c r="AF368" i="14"/>
  <c r="AH368" i="14"/>
  <c r="AI368" i="14"/>
  <c r="AJ368" i="14"/>
  <c r="AK368" i="14"/>
  <c r="AL368" i="14"/>
  <c r="AM368" i="14"/>
  <c r="AN368" i="14"/>
  <c r="AO368" i="14"/>
  <c r="P369" i="14"/>
  <c r="Q369" i="14"/>
  <c r="V369" i="14"/>
  <c r="W369" i="14"/>
  <c r="Y369" i="14"/>
  <c r="Z369" i="14"/>
  <c r="AA369" i="14"/>
  <c r="AB369" i="14"/>
  <c r="AC369" i="14"/>
  <c r="AD369" i="14"/>
  <c r="AE369" i="14"/>
  <c r="AF369" i="14"/>
  <c r="AH369" i="14"/>
  <c r="AI369" i="14"/>
  <c r="AJ369" i="14"/>
  <c r="AK369" i="14"/>
  <c r="AL369" i="14"/>
  <c r="AM369" i="14"/>
  <c r="AN369" i="14"/>
  <c r="AO369" i="14"/>
  <c r="P370" i="14"/>
  <c r="Q370" i="14"/>
  <c r="V370" i="14"/>
  <c r="W370" i="14"/>
  <c r="Y370" i="14"/>
  <c r="Z370" i="14"/>
  <c r="AA370" i="14"/>
  <c r="AB370" i="14"/>
  <c r="AC370" i="14"/>
  <c r="AD370" i="14"/>
  <c r="AE370" i="14"/>
  <c r="AF370" i="14"/>
  <c r="AH370" i="14"/>
  <c r="AI370" i="14"/>
  <c r="AJ370" i="14"/>
  <c r="AK370" i="14"/>
  <c r="AL370" i="14"/>
  <c r="AM370" i="14"/>
  <c r="AN370" i="14"/>
  <c r="AO370" i="14"/>
  <c r="P371" i="14"/>
  <c r="Q371" i="14"/>
  <c r="V371" i="14"/>
  <c r="W371" i="14"/>
  <c r="Y371" i="14"/>
  <c r="Z371" i="14"/>
  <c r="AA371" i="14"/>
  <c r="AB371" i="14"/>
  <c r="AC371" i="14"/>
  <c r="AD371" i="14"/>
  <c r="AE371" i="14"/>
  <c r="AF371" i="14"/>
  <c r="AH371" i="14"/>
  <c r="AI371" i="14"/>
  <c r="AJ371" i="14"/>
  <c r="AK371" i="14"/>
  <c r="AL371" i="14"/>
  <c r="AM371" i="14"/>
  <c r="AN371" i="14"/>
  <c r="AO371" i="14"/>
  <c r="P372" i="14"/>
  <c r="Q372" i="14"/>
  <c r="V372" i="14"/>
  <c r="W372" i="14"/>
  <c r="Y372" i="14"/>
  <c r="Z372" i="14"/>
  <c r="AA372" i="14"/>
  <c r="AB372" i="14"/>
  <c r="AC372" i="14"/>
  <c r="AD372" i="14"/>
  <c r="AE372" i="14"/>
  <c r="AF372" i="14"/>
  <c r="AH372" i="14"/>
  <c r="AI372" i="14"/>
  <c r="AJ372" i="14"/>
  <c r="AK372" i="14"/>
  <c r="AL372" i="14"/>
  <c r="AM372" i="14"/>
  <c r="AN372" i="14"/>
  <c r="AO372" i="14"/>
  <c r="P373" i="14"/>
  <c r="Q373" i="14"/>
  <c r="V373" i="14"/>
  <c r="W373" i="14"/>
  <c r="Y373" i="14"/>
  <c r="Z373" i="14"/>
  <c r="AA373" i="14"/>
  <c r="AB373" i="14"/>
  <c r="AC373" i="14"/>
  <c r="AD373" i="14"/>
  <c r="AE373" i="14"/>
  <c r="AF373" i="14"/>
  <c r="AH373" i="14"/>
  <c r="AI373" i="14"/>
  <c r="AJ373" i="14"/>
  <c r="AK373" i="14"/>
  <c r="AL373" i="14"/>
  <c r="AM373" i="14"/>
  <c r="AN373" i="14"/>
  <c r="AO373" i="14"/>
  <c r="P374" i="14"/>
  <c r="Q374" i="14"/>
  <c r="V374" i="14"/>
  <c r="W374" i="14"/>
  <c r="Y374" i="14"/>
  <c r="Z374" i="14"/>
  <c r="AA374" i="14"/>
  <c r="AB374" i="14"/>
  <c r="AC374" i="14"/>
  <c r="AD374" i="14"/>
  <c r="AE374" i="14"/>
  <c r="AF374" i="14"/>
  <c r="AH374" i="14"/>
  <c r="AI374" i="14"/>
  <c r="AJ374" i="14"/>
  <c r="AK374" i="14"/>
  <c r="AL374" i="14"/>
  <c r="AM374" i="14"/>
  <c r="AN374" i="14"/>
  <c r="AO374" i="14"/>
  <c r="P375" i="14"/>
  <c r="Q375" i="14"/>
  <c r="V375" i="14"/>
  <c r="W375" i="14"/>
  <c r="Y375" i="14"/>
  <c r="Z375" i="14"/>
  <c r="AA375" i="14"/>
  <c r="AB375" i="14"/>
  <c r="AC375" i="14"/>
  <c r="AD375" i="14"/>
  <c r="AE375" i="14"/>
  <c r="AF375" i="14"/>
  <c r="AH375" i="14"/>
  <c r="AI375" i="14"/>
  <c r="AJ375" i="14"/>
  <c r="AK375" i="14"/>
  <c r="AL375" i="14"/>
  <c r="AM375" i="14"/>
  <c r="AN375" i="14"/>
  <c r="AO375" i="14"/>
  <c r="P376" i="14"/>
  <c r="Q376" i="14"/>
  <c r="V376" i="14"/>
  <c r="W376" i="14"/>
  <c r="Y376" i="14"/>
  <c r="Z376" i="14"/>
  <c r="AA376" i="14"/>
  <c r="AB376" i="14"/>
  <c r="AC376" i="14"/>
  <c r="AD376" i="14"/>
  <c r="AE376" i="14"/>
  <c r="AF376" i="14"/>
  <c r="AH376" i="14"/>
  <c r="AI376" i="14"/>
  <c r="AJ376" i="14"/>
  <c r="AK376" i="14"/>
  <c r="AL376" i="14"/>
  <c r="AM376" i="14"/>
  <c r="AN376" i="14"/>
  <c r="AO376" i="14"/>
  <c r="P377" i="14"/>
  <c r="Q377" i="14"/>
  <c r="V377" i="14"/>
  <c r="W377" i="14"/>
  <c r="Y377" i="14"/>
  <c r="Z377" i="14"/>
  <c r="AA377" i="14"/>
  <c r="AB377" i="14"/>
  <c r="AC377" i="14"/>
  <c r="AD377" i="14"/>
  <c r="AE377" i="14"/>
  <c r="AF377" i="14"/>
  <c r="AH377" i="14"/>
  <c r="AI377" i="14"/>
  <c r="AJ377" i="14"/>
  <c r="AK377" i="14"/>
  <c r="AL377" i="14"/>
  <c r="AM377" i="14"/>
  <c r="AN377" i="14"/>
  <c r="AO377" i="14"/>
  <c r="P378" i="14"/>
  <c r="Q378" i="14"/>
  <c r="V378" i="14"/>
  <c r="W378" i="14"/>
  <c r="Y378" i="14"/>
  <c r="Z378" i="14"/>
  <c r="AA378" i="14"/>
  <c r="AB378" i="14"/>
  <c r="AC378" i="14"/>
  <c r="AD378" i="14"/>
  <c r="AE378" i="14"/>
  <c r="AF378" i="14"/>
  <c r="AH378" i="14"/>
  <c r="AI378" i="14"/>
  <c r="AJ378" i="14"/>
  <c r="AK378" i="14"/>
  <c r="AL378" i="14"/>
  <c r="AM378" i="14"/>
  <c r="AN378" i="14"/>
  <c r="AO378" i="14"/>
  <c r="P379" i="14"/>
  <c r="Q379" i="14"/>
  <c r="V379" i="14"/>
  <c r="W379" i="14"/>
  <c r="Y379" i="14"/>
  <c r="Z379" i="14"/>
  <c r="AA379" i="14"/>
  <c r="AB379" i="14"/>
  <c r="AC379" i="14"/>
  <c r="AD379" i="14"/>
  <c r="AE379" i="14"/>
  <c r="AF379" i="14"/>
  <c r="AH379" i="14"/>
  <c r="AI379" i="14"/>
  <c r="AJ379" i="14"/>
  <c r="AK379" i="14"/>
  <c r="AL379" i="14"/>
  <c r="AM379" i="14"/>
  <c r="AN379" i="14"/>
  <c r="AO379" i="14"/>
  <c r="P380" i="14"/>
  <c r="Q380" i="14"/>
  <c r="V380" i="14"/>
  <c r="W380" i="14"/>
  <c r="Y380" i="14"/>
  <c r="Z380" i="14"/>
  <c r="AA380" i="14"/>
  <c r="AB380" i="14"/>
  <c r="AC380" i="14"/>
  <c r="AD380" i="14"/>
  <c r="AE380" i="14"/>
  <c r="AF380" i="14"/>
  <c r="AH380" i="14"/>
  <c r="AI380" i="14"/>
  <c r="AJ380" i="14"/>
  <c r="AK380" i="14"/>
  <c r="AL380" i="14"/>
  <c r="AM380" i="14"/>
  <c r="AN380" i="14"/>
  <c r="AO380" i="14"/>
  <c r="P381" i="14"/>
  <c r="Q381" i="14"/>
  <c r="V381" i="14"/>
  <c r="W381" i="14"/>
  <c r="Y381" i="14"/>
  <c r="Z381" i="14"/>
  <c r="AA381" i="14"/>
  <c r="AB381" i="14"/>
  <c r="AC381" i="14"/>
  <c r="AD381" i="14"/>
  <c r="AE381" i="14"/>
  <c r="AF381" i="14"/>
  <c r="AH381" i="14"/>
  <c r="AI381" i="14"/>
  <c r="AJ381" i="14"/>
  <c r="AK381" i="14"/>
  <c r="AL381" i="14"/>
  <c r="AM381" i="14"/>
  <c r="AN381" i="14"/>
  <c r="AO381" i="14"/>
  <c r="P382" i="14"/>
  <c r="Q382" i="14"/>
  <c r="V382" i="14"/>
  <c r="W382" i="14"/>
  <c r="Y382" i="14"/>
  <c r="Z382" i="14"/>
  <c r="AA382" i="14"/>
  <c r="AB382" i="14"/>
  <c r="AC382" i="14"/>
  <c r="AD382" i="14"/>
  <c r="AE382" i="14"/>
  <c r="AF382" i="14"/>
  <c r="AH382" i="14"/>
  <c r="AI382" i="14"/>
  <c r="AJ382" i="14"/>
  <c r="AK382" i="14"/>
  <c r="AL382" i="14"/>
  <c r="AM382" i="14"/>
  <c r="AN382" i="14"/>
  <c r="AO382" i="14"/>
  <c r="P383" i="14"/>
  <c r="Q383" i="14"/>
  <c r="V383" i="14"/>
  <c r="W383" i="14"/>
  <c r="Y383" i="14"/>
  <c r="Z383" i="14"/>
  <c r="AA383" i="14"/>
  <c r="AB383" i="14"/>
  <c r="AC383" i="14"/>
  <c r="AD383" i="14"/>
  <c r="AE383" i="14"/>
  <c r="AF383" i="14"/>
  <c r="AH383" i="14"/>
  <c r="AI383" i="14"/>
  <c r="AJ383" i="14"/>
  <c r="AK383" i="14"/>
  <c r="AL383" i="14"/>
  <c r="AM383" i="14"/>
  <c r="AN383" i="14"/>
  <c r="AO383" i="14"/>
  <c r="P384" i="14"/>
  <c r="Q384" i="14"/>
  <c r="V384" i="14"/>
  <c r="W384" i="14"/>
  <c r="Y384" i="14"/>
  <c r="Z384" i="14"/>
  <c r="AA384" i="14"/>
  <c r="AB384" i="14"/>
  <c r="AC384" i="14"/>
  <c r="AD384" i="14"/>
  <c r="AE384" i="14"/>
  <c r="AF384" i="14"/>
  <c r="AH384" i="14"/>
  <c r="AI384" i="14"/>
  <c r="AJ384" i="14"/>
  <c r="AK384" i="14"/>
  <c r="AL384" i="14"/>
  <c r="AM384" i="14"/>
  <c r="AN384" i="14"/>
  <c r="AO384" i="14"/>
  <c r="P385" i="14"/>
  <c r="Q385" i="14"/>
  <c r="V385" i="14"/>
  <c r="W385" i="14"/>
  <c r="Y385" i="14"/>
  <c r="Z385" i="14"/>
  <c r="AA385" i="14"/>
  <c r="AB385" i="14"/>
  <c r="AC385" i="14"/>
  <c r="AD385" i="14"/>
  <c r="AE385" i="14"/>
  <c r="AF385" i="14"/>
  <c r="AH385" i="14"/>
  <c r="AI385" i="14"/>
  <c r="AJ385" i="14"/>
  <c r="AK385" i="14"/>
  <c r="AL385" i="14"/>
  <c r="AM385" i="14"/>
  <c r="AN385" i="14"/>
  <c r="AO385" i="14"/>
  <c r="P386" i="14"/>
  <c r="Q386" i="14"/>
  <c r="V386" i="14"/>
  <c r="W386" i="14"/>
  <c r="Y386" i="14"/>
  <c r="Z386" i="14"/>
  <c r="AA386" i="14"/>
  <c r="AB386" i="14"/>
  <c r="AC386" i="14"/>
  <c r="AD386" i="14"/>
  <c r="AE386" i="14"/>
  <c r="AF386" i="14"/>
  <c r="AH386" i="14"/>
  <c r="AI386" i="14"/>
  <c r="AJ386" i="14"/>
  <c r="AK386" i="14"/>
  <c r="AL386" i="14"/>
  <c r="AM386" i="14"/>
  <c r="AN386" i="14"/>
  <c r="AO386" i="14"/>
  <c r="P387" i="14"/>
  <c r="Q387" i="14"/>
  <c r="V387" i="14"/>
  <c r="W387" i="14"/>
  <c r="Y387" i="14"/>
  <c r="Z387" i="14"/>
  <c r="AA387" i="14"/>
  <c r="AB387" i="14"/>
  <c r="AC387" i="14"/>
  <c r="AD387" i="14"/>
  <c r="AE387" i="14"/>
  <c r="AF387" i="14"/>
  <c r="AH387" i="14"/>
  <c r="AI387" i="14"/>
  <c r="AJ387" i="14"/>
  <c r="AK387" i="14"/>
  <c r="AL387" i="14"/>
  <c r="AM387" i="14"/>
  <c r="AN387" i="14"/>
  <c r="AO387" i="14"/>
  <c r="P388" i="14"/>
  <c r="Q388" i="14"/>
  <c r="V388" i="14"/>
  <c r="W388" i="14"/>
  <c r="Y388" i="14"/>
  <c r="Z388" i="14"/>
  <c r="AA388" i="14"/>
  <c r="AB388" i="14"/>
  <c r="AC388" i="14"/>
  <c r="AD388" i="14"/>
  <c r="AE388" i="14"/>
  <c r="AF388" i="14"/>
  <c r="AH388" i="14"/>
  <c r="AI388" i="14"/>
  <c r="AJ388" i="14"/>
  <c r="AK388" i="14"/>
  <c r="AL388" i="14"/>
  <c r="AM388" i="14"/>
  <c r="AN388" i="14"/>
  <c r="AO388" i="14"/>
  <c r="P389" i="14"/>
  <c r="Q389" i="14"/>
  <c r="V389" i="14"/>
  <c r="W389" i="14"/>
  <c r="Y389" i="14"/>
  <c r="Z389" i="14"/>
  <c r="AA389" i="14"/>
  <c r="AB389" i="14"/>
  <c r="AC389" i="14"/>
  <c r="AD389" i="14"/>
  <c r="AE389" i="14"/>
  <c r="AF389" i="14"/>
  <c r="AH389" i="14"/>
  <c r="AI389" i="14"/>
  <c r="AJ389" i="14"/>
  <c r="AK389" i="14"/>
  <c r="AL389" i="14"/>
  <c r="AM389" i="14"/>
  <c r="AN389" i="14"/>
  <c r="AO389" i="14"/>
  <c r="P390" i="14"/>
  <c r="Q390" i="14"/>
  <c r="V390" i="14"/>
  <c r="W390" i="14"/>
  <c r="Y390" i="14"/>
  <c r="Z390" i="14"/>
  <c r="AA390" i="14"/>
  <c r="AB390" i="14"/>
  <c r="AC390" i="14"/>
  <c r="AD390" i="14"/>
  <c r="AE390" i="14"/>
  <c r="AF390" i="14"/>
  <c r="AH390" i="14"/>
  <c r="AI390" i="14"/>
  <c r="AJ390" i="14"/>
  <c r="AK390" i="14"/>
  <c r="AL390" i="14"/>
  <c r="AM390" i="14"/>
  <c r="AN390" i="14"/>
  <c r="AO390" i="14"/>
  <c r="P391" i="14"/>
  <c r="Q391" i="14"/>
  <c r="V391" i="14"/>
  <c r="W391" i="14"/>
  <c r="Y391" i="14"/>
  <c r="Z391" i="14"/>
  <c r="AA391" i="14"/>
  <c r="AB391" i="14"/>
  <c r="AC391" i="14"/>
  <c r="AD391" i="14"/>
  <c r="AE391" i="14"/>
  <c r="AF391" i="14"/>
  <c r="AH391" i="14"/>
  <c r="AI391" i="14"/>
  <c r="AJ391" i="14"/>
  <c r="AK391" i="14"/>
  <c r="AL391" i="14"/>
  <c r="AM391" i="14"/>
  <c r="AN391" i="14"/>
  <c r="AO391" i="14"/>
  <c r="P392" i="14"/>
  <c r="Q392" i="14"/>
  <c r="V392" i="14"/>
  <c r="W392" i="14"/>
  <c r="Y392" i="14"/>
  <c r="Z392" i="14"/>
  <c r="AA392" i="14"/>
  <c r="AB392" i="14"/>
  <c r="AC392" i="14"/>
  <c r="AD392" i="14"/>
  <c r="AE392" i="14"/>
  <c r="AF392" i="14"/>
  <c r="AH392" i="14"/>
  <c r="AI392" i="14"/>
  <c r="AJ392" i="14"/>
  <c r="AK392" i="14"/>
  <c r="AL392" i="14"/>
  <c r="AM392" i="14"/>
  <c r="AN392" i="14"/>
  <c r="AO392" i="14"/>
  <c r="P393" i="14"/>
  <c r="Q393" i="14"/>
  <c r="V393" i="14"/>
  <c r="W393" i="14"/>
  <c r="Y393" i="14"/>
  <c r="Z393" i="14"/>
  <c r="AA393" i="14"/>
  <c r="AB393" i="14"/>
  <c r="AC393" i="14"/>
  <c r="AD393" i="14"/>
  <c r="AE393" i="14"/>
  <c r="AF393" i="14"/>
  <c r="AH393" i="14"/>
  <c r="AI393" i="14"/>
  <c r="AJ393" i="14"/>
  <c r="AK393" i="14"/>
  <c r="AL393" i="14"/>
  <c r="AM393" i="14"/>
  <c r="AN393" i="14"/>
  <c r="AO393" i="14"/>
  <c r="P394" i="14"/>
  <c r="Q394" i="14"/>
  <c r="V394" i="14"/>
  <c r="W394" i="14"/>
  <c r="Y394" i="14"/>
  <c r="Z394" i="14"/>
  <c r="AA394" i="14"/>
  <c r="AB394" i="14"/>
  <c r="AC394" i="14"/>
  <c r="AD394" i="14"/>
  <c r="AE394" i="14"/>
  <c r="AF394" i="14"/>
  <c r="AH394" i="14"/>
  <c r="AI394" i="14"/>
  <c r="AJ394" i="14"/>
  <c r="AK394" i="14"/>
  <c r="AL394" i="14"/>
  <c r="AM394" i="14"/>
  <c r="AN394" i="14"/>
  <c r="AO394" i="14"/>
  <c r="P395" i="14"/>
  <c r="Q395" i="14"/>
  <c r="V395" i="14"/>
  <c r="W395" i="14"/>
  <c r="Y395" i="14"/>
  <c r="Z395" i="14"/>
  <c r="AA395" i="14"/>
  <c r="AB395" i="14"/>
  <c r="AC395" i="14"/>
  <c r="AD395" i="14"/>
  <c r="AE395" i="14"/>
  <c r="AF395" i="14"/>
  <c r="AH395" i="14"/>
  <c r="AI395" i="14"/>
  <c r="AJ395" i="14"/>
  <c r="AK395" i="14"/>
  <c r="AL395" i="14"/>
  <c r="AM395" i="14"/>
  <c r="AN395" i="14"/>
  <c r="AO395" i="14"/>
  <c r="P396" i="14"/>
  <c r="Q396" i="14"/>
  <c r="V396" i="14"/>
  <c r="W396" i="14"/>
  <c r="Y396" i="14"/>
  <c r="Z396" i="14"/>
  <c r="AA396" i="14"/>
  <c r="AB396" i="14"/>
  <c r="AC396" i="14"/>
  <c r="AD396" i="14"/>
  <c r="AE396" i="14"/>
  <c r="AF396" i="14"/>
  <c r="AH396" i="14"/>
  <c r="AI396" i="14"/>
  <c r="AJ396" i="14"/>
  <c r="AK396" i="14"/>
  <c r="AL396" i="14"/>
  <c r="AM396" i="14"/>
  <c r="AN396" i="14"/>
  <c r="AO396" i="14"/>
  <c r="P397" i="14"/>
  <c r="Q397" i="14"/>
  <c r="V397" i="14"/>
  <c r="W397" i="14"/>
  <c r="Y397" i="14"/>
  <c r="Z397" i="14"/>
  <c r="AA397" i="14"/>
  <c r="AB397" i="14"/>
  <c r="AC397" i="14"/>
  <c r="AD397" i="14"/>
  <c r="AE397" i="14"/>
  <c r="AF397" i="14"/>
  <c r="AH397" i="14"/>
  <c r="AI397" i="14"/>
  <c r="AJ397" i="14"/>
  <c r="AK397" i="14"/>
  <c r="AL397" i="14"/>
  <c r="AM397" i="14"/>
  <c r="AN397" i="14"/>
  <c r="AO397" i="14"/>
  <c r="P398" i="14"/>
  <c r="Q398" i="14"/>
  <c r="V398" i="14"/>
  <c r="W398" i="14"/>
  <c r="Y398" i="14"/>
  <c r="Z398" i="14"/>
  <c r="AA398" i="14"/>
  <c r="AB398" i="14"/>
  <c r="AC398" i="14"/>
  <c r="AD398" i="14"/>
  <c r="AE398" i="14"/>
  <c r="AF398" i="14"/>
  <c r="AH398" i="14"/>
  <c r="AI398" i="14"/>
  <c r="AJ398" i="14"/>
  <c r="AK398" i="14"/>
  <c r="AL398" i="14"/>
  <c r="AM398" i="14"/>
  <c r="AN398" i="14"/>
  <c r="AO398" i="14"/>
  <c r="P399" i="14"/>
  <c r="Q399" i="14"/>
  <c r="V399" i="14"/>
  <c r="W399" i="14"/>
  <c r="Y399" i="14"/>
  <c r="Z399" i="14"/>
  <c r="AA399" i="14"/>
  <c r="AB399" i="14"/>
  <c r="AC399" i="14"/>
  <c r="AD399" i="14"/>
  <c r="AE399" i="14"/>
  <c r="AF399" i="14"/>
  <c r="AH399" i="14"/>
  <c r="AI399" i="14"/>
  <c r="AJ399" i="14"/>
  <c r="AK399" i="14"/>
  <c r="AL399" i="14"/>
  <c r="AM399" i="14"/>
  <c r="AN399" i="14"/>
  <c r="AO399" i="14"/>
  <c r="P400" i="14"/>
  <c r="Q400" i="14"/>
  <c r="V400" i="14"/>
  <c r="W400" i="14"/>
  <c r="Y400" i="14"/>
  <c r="Z400" i="14"/>
  <c r="AA400" i="14"/>
  <c r="AB400" i="14"/>
  <c r="AC400" i="14"/>
  <c r="AD400" i="14"/>
  <c r="AE400" i="14"/>
  <c r="AF400" i="14"/>
  <c r="AH400" i="14"/>
  <c r="AI400" i="14"/>
  <c r="AJ400" i="14"/>
  <c r="AK400" i="14"/>
  <c r="AL400" i="14"/>
  <c r="AM400" i="14"/>
  <c r="AN400" i="14"/>
  <c r="AO400" i="14"/>
  <c r="P401" i="14"/>
  <c r="Q401" i="14"/>
  <c r="V401" i="14"/>
  <c r="W401" i="14"/>
  <c r="Y401" i="14"/>
  <c r="Z401" i="14"/>
  <c r="AA401" i="14"/>
  <c r="AB401" i="14"/>
  <c r="AC401" i="14"/>
  <c r="AD401" i="14"/>
  <c r="AE401" i="14"/>
  <c r="AF401" i="14"/>
  <c r="AH401" i="14"/>
  <c r="AI401" i="14"/>
  <c r="AJ401" i="14"/>
  <c r="AK401" i="14"/>
  <c r="AL401" i="14"/>
  <c r="AM401" i="14"/>
  <c r="AN401" i="14"/>
  <c r="AO401" i="14"/>
  <c r="P402" i="14"/>
  <c r="Q402" i="14"/>
  <c r="V402" i="14"/>
  <c r="W402" i="14"/>
  <c r="Y402" i="14"/>
  <c r="Z402" i="14"/>
  <c r="AA402" i="14"/>
  <c r="AB402" i="14"/>
  <c r="AC402" i="14"/>
  <c r="AD402" i="14"/>
  <c r="AE402" i="14"/>
  <c r="AF402" i="14"/>
  <c r="AH402" i="14"/>
  <c r="AI402" i="14"/>
  <c r="AJ402" i="14"/>
  <c r="AK402" i="14"/>
  <c r="AL402" i="14"/>
  <c r="AM402" i="14"/>
  <c r="AN402" i="14"/>
  <c r="AO402" i="14"/>
  <c r="P403" i="14"/>
  <c r="Q403" i="14"/>
  <c r="V403" i="14"/>
  <c r="W403" i="14"/>
  <c r="Y403" i="14"/>
  <c r="Z403" i="14"/>
  <c r="AA403" i="14"/>
  <c r="AB403" i="14"/>
  <c r="AC403" i="14"/>
  <c r="AD403" i="14"/>
  <c r="AE403" i="14"/>
  <c r="AF403" i="14"/>
  <c r="AH403" i="14"/>
  <c r="AI403" i="14"/>
  <c r="AJ403" i="14"/>
  <c r="AK403" i="14"/>
  <c r="AL403" i="14"/>
  <c r="AM403" i="14"/>
  <c r="AN403" i="14"/>
  <c r="AO403" i="14"/>
  <c r="P404" i="14"/>
  <c r="Q404" i="14"/>
  <c r="V404" i="14"/>
  <c r="W404" i="14"/>
  <c r="Y404" i="14"/>
  <c r="Z404" i="14"/>
  <c r="AA404" i="14"/>
  <c r="AB404" i="14"/>
  <c r="AC404" i="14"/>
  <c r="AD404" i="14"/>
  <c r="AE404" i="14"/>
  <c r="AF404" i="14"/>
  <c r="AH404" i="14"/>
  <c r="AI404" i="14"/>
  <c r="AJ404" i="14"/>
  <c r="AK404" i="14"/>
  <c r="AL404" i="14"/>
  <c r="AM404" i="14"/>
  <c r="AN404" i="14"/>
  <c r="AO404" i="14"/>
  <c r="P405" i="14"/>
  <c r="Q405" i="14"/>
  <c r="V405" i="14"/>
  <c r="W405" i="14"/>
  <c r="Y405" i="14"/>
  <c r="Z405" i="14"/>
  <c r="AA405" i="14"/>
  <c r="AB405" i="14"/>
  <c r="AC405" i="14"/>
  <c r="AD405" i="14"/>
  <c r="AE405" i="14"/>
  <c r="AF405" i="14"/>
  <c r="AH405" i="14"/>
  <c r="AI405" i="14"/>
  <c r="AJ405" i="14"/>
  <c r="AK405" i="14"/>
  <c r="AL405" i="14"/>
  <c r="AM405" i="14"/>
  <c r="AN405" i="14"/>
  <c r="AO405" i="14"/>
  <c r="P406" i="14"/>
  <c r="Q406" i="14"/>
  <c r="V406" i="14"/>
  <c r="W406" i="14"/>
  <c r="Y406" i="14"/>
  <c r="Z406" i="14"/>
  <c r="AA406" i="14"/>
  <c r="AB406" i="14"/>
  <c r="AC406" i="14"/>
  <c r="AD406" i="14"/>
  <c r="AE406" i="14"/>
  <c r="AF406" i="14"/>
  <c r="AH406" i="14"/>
  <c r="AI406" i="14"/>
  <c r="AJ406" i="14"/>
  <c r="AK406" i="14"/>
  <c r="AL406" i="14"/>
  <c r="AM406" i="14"/>
  <c r="AN406" i="14"/>
  <c r="AO406" i="14"/>
  <c r="P407" i="14"/>
  <c r="Q407" i="14"/>
  <c r="V407" i="14"/>
  <c r="W407" i="14"/>
  <c r="Y407" i="14"/>
  <c r="Z407" i="14"/>
  <c r="AA407" i="14"/>
  <c r="AB407" i="14"/>
  <c r="AC407" i="14"/>
  <c r="AD407" i="14"/>
  <c r="AE407" i="14"/>
  <c r="AF407" i="14"/>
  <c r="AH407" i="14"/>
  <c r="AI407" i="14"/>
  <c r="AJ407" i="14"/>
  <c r="AK407" i="14"/>
  <c r="AL407" i="14"/>
  <c r="AM407" i="14"/>
  <c r="AN407" i="14"/>
  <c r="AO407" i="14"/>
  <c r="P408" i="14"/>
  <c r="Q408" i="14"/>
  <c r="V408" i="14"/>
  <c r="W408" i="14"/>
  <c r="Y408" i="14"/>
  <c r="Z408" i="14"/>
  <c r="AA408" i="14"/>
  <c r="AB408" i="14"/>
  <c r="AC408" i="14"/>
  <c r="AD408" i="14"/>
  <c r="AE408" i="14"/>
  <c r="AF408" i="14"/>
  <c r="AH408" i="14"/>
  <c r="AI408" i="14"/>
  <c r="AJ408" i="14"/>
  <c r="AK408" i="14"/>
  <c r="AL408" i="14"/>
  <c r="AM408" i="14"/>
  <c r="AN408" i="14"/>
  <c r="AO408" i="14"/>
  <c r="P409" i="14"/>
  <c r="Q409" i="14"/>
  <c r="V409" i="14"/>
  <c r="W409" i="14"/>
  <c r="Y409" i="14"/>
  <c r="Z409" i="14"/>
  <c r="AA409" i="14"/>
  <c r="AB409" i="14"/>
  <c r="AC409" i="14"/>
  <c r="AD409" i="14"/>
  <c r="AE409" i="14"/>
  <c r="AF409" i="14"/>
  <c r="AH409" i="14"/>
  <c r="AI409" i="14"/>
  <c r="AJ409" i="14"/>
  <c r="AK409" i="14"/>
  <c r="AL409" i="14"/>
  <c r="AM409" i="14"/>
  <c r="AN409" i="14"/>
  <c r="AO409" i="14"/>
  <c r="P410" i="14"/>
  <c r="Q410" i="14"/>
  <c r="V410" i="14"/>
  <c r="W410" i="14"/>
  <c r="Y410" i="14"/>
  <c r="Z410" i="14"/>
  <c r="AA410" i="14"/>
  <c r="AB410" i="14"/>
  <c r="AC410" i="14"/>
  <c r="AD410" i="14"/>
  <c r="AE410" i="14"/>
  <c r="AF410" i="14"/>
  <c r="AH410" i="14"/>
  <c r="AI410" i="14"/>
  <c r="AJ410" i="14"/>
  <c r="AK410" i="14"/>
  <c r="AL410" i="14"/>
  <c r="AM410" i="14"/>
  <c r="AN410" i="14"/>
  <c r="AO410" i="14"/>
  <c r="P411" i="14"/>
  <c r="Q411" i="14"/>
  <c r="V411" i="14"/>
  <c r="W411" i="14"/>
  <c r="Y411" i="14"/>
  <c r="Z411" i="14"/>
  <c r="AA411" i="14"/>
  <c r="AB411" i="14"/>
  <c r="AC411" i="14"/>
  <c r="AD411" i="14"/>
  <c r="AE411" i="14"/>
  <c r="AF411" i="14"/>
  <c r="AH411" i="14"/>
  <c r="AI411" i="14"/>
  <c r="AJ411" i="14"/>
  <c r="AK411" i="14"/>
  <c r="AL411" i="14"/>
  <c r="AM411" i="14"/>
  <c r="AN411" i="14"/>
  <c r="AO411" i="14"/>
  <c r="P412" i="14"/>
  <c r="Q412" i="14"/>
  <c r="V412" i="14"/>
  <c r="W412" i="14"/>
  <c r="Y412" i="14"/>
  <c r="Z412" i="14"/>
  <c r="AA412" i="14"/>
  <c r="AB412" i="14"/>
  <c r="AC412" i="14"/>
  <c r="AD412" i="14"/>
  <c r="AE412" i="14"/>
  <c r="AF412" i="14"/>
  <c r="AH412" i="14"/>
  <c r="AI412" i="14"/>
  <c r="AJ412" i="14"/>
  <c r="AK412" i="14"/>
  <c r="AL412" i="14"/>
  <c r="AM412" i="14"/>
  <c r="AN412" i="14"/>
  <c r="AO412" i="14"/>
  <c r="P413" i="14"/>
  <c r="Q413" i="14"/>
  <c r="V413" i="14"/>
  <c r="W413" i="14"/>
  <c r="Y413" i="14"/>
  <c r="Z413" i="14"/>
  <c r="AA413" i="14"/>
  <c r="AB413" i="14"/>
  <c r="AC413" i="14"/>
  <c r="AD413" i="14"/>
  <c r="AE413" i="14"/>
  <c r="AF413" i="14"/>
  <c r="AH413" i="14"/>
  <c r="AI413" i="14"/>
  <c r="AJ413" i="14"/>
  <c r="AK413" i="14"/>
  <c r="AL413" i="14"/>
  <c r="AM413" i="14"/>
  <c r="AN413" i="14"/>
  <c r="AO413" i="14"/>
  <c r="P414" i="14"/>
  <c r="Q414" i="14"/>
  <c r="V414" i="14"/>
  <c r="W414" i="14"/>
  <c r="Y414" i="14"/>
  <c r="Z414" i="14"/>
  <c r="AA414" i="14"/>
  <c r="AB414" i="14"/>
  <c r="AC414" i="14"/>
  <c r="AD414" i="14"/>
  <c r="AE414" i="14"/>
  <c r="AF414" i="14"/>
  <c r="AH414" i="14"/>
  <c r="AI414" i="14"/>
  <c r="AJ414" i="14"/>
  <c r="AK414" i="14"/>
  <c r="AL414" i="14"/>
  <c r="AM414" i="14"/>
  <c r="AN414" i="14"/>
  <c r="AO414" i="14"/>
  <c r="P415" i="14"/>
  <c r="Q415" i="14"/>
  <c r="V415" i="14"/>
  <c r="W415" i="14"/>
  <c r="Y415" i="14"/>
  <c r="Z415" i="14"/>
  <c r="AA415" i="14"/>
  <c r="AB415" i="14"/>
  <c r="AC415" i="14"/>
  <c r="AD415" i="14"/>
  <c r="AE415" i="14"/>
  <c r="AF415" i="14"/>
  <c r="AH415" i="14"/>
  <c r="AI415" i="14"/>
  <c r="AJ415" i="14"/>
  <c r="AK415" i="14"/>
  <c r="AL415" i="14"/>
  <c r="AM415" i="14"/>
  <c r="AN415" i="14"/>
  <c r="AO415" i="14"/>
  <c r="P416" i="14"/>
  <c r="Q416" i="14"/>
  <c r="V416" i="14"/>
  <c r="W416" i="14"/>
  <c r="Y416" i="14"/>
  <c r="Z416" i="14"/>
  <c r="AA416" i="14"/>
  <c r="AB416" i="14"/>
  <c r="AC416" i="14"/>
  <c r="AD416" i="14"/>
  <c r="AE416" i="14"/>
  <c r="AF416" i="14"/>
  <c r="AH416" i="14"/>
  <c r="AI416" i="14"/>
  <c r="AJ416" i="14"/>
  <c r="AK416" i="14"/>
  <c r="AL416" i="14"/>
  <c r="AM416" i="14"/>
  <c r="AN416" i="14"/>
  <c r="AO416" i="14"/>
  <c r="P417" i="14"/>
  <c r="Q417" i="14"/>
  <c r="V417" i="14"/>
  <c r="W417" i="14"/>
  <c r="Y417" i="14"/>
  <c r="Z417" i="14"/>
  <c r="AA417" i="14"/>
  <c r="AB417" i="14"/>
  <c r="AC417" i="14"/>
  <c r="AD417" i="14"/>
  <c r="AE417" i="14"/>
  <c r="AF417" i="14"/>
  <c r="AH417" i="14"/>
  <c r="AI417" i="14"/>
  <c r="AJ417" i="14"/>
  <c r="AK417" i="14"/>
  <c r="AL417" i="14"/>
  <c r="AM417" i="14"/>
  <c r="AN417" i="14"/>
  <c r="AO417" i="14"/>
  <c r="P418" i="14"/>
  <c r="Q418" i="14"/>
  <c r="V418" i="14"/>
  <c r="W418" i="14"/>
  <c r="Y418" i="14"/>
  <c r="Z418" i="14"/>
  <c r="AA418" i="14"/>
  <c r="AB418" i="14"/>
  <c r="AC418" i="14"/>
  <c r="AD418" i="14"/>
  <c r="AE418" i="14"/>
  <c r="AF418" i="14"/>
  <c r="AH418" i="14"/>
  <c r="AI418" i="14"/>
  <c r="AJ418" i="14"/>
  <c r="AK418" i="14"/>
  <c r="AL418" i="14"/>
  <c r="AM418" i="14"/>
  <c r="AN418" i="14"/>
  <c r="AO418" i="14"/>
  <c r="P419" i="14"/>
  <c r="Q419" i="14"/>
  <c r="V419" i="14"/>
  <c r="W419" i="14"/>
  <c r="Y419" i="14"/>
  <c r="Z419" i="14"/>
  <c r="AA419" i="14"/>
  <c r="AB419" i="14"/>
  <c r="AC419" i="14"/>
  <c r="AD419" i="14"/>
  <c r="AE419" i="14"/>
  <c r="AF419" i="14"/>
  <c r="AH419" i="14"/>
  <c r="AI419" i="14"/>
  <c r="AJ419" i="14"/>
  <c r="AK419" i="14"/>
  <c r="AL419" i="14"/>
  <c r="AM419" i="14"/>
  <c r="AN419" i="14"/>
  <c r="AO419" i="14"/>
  <c r="P420" i="14"/>
  <c r="Q420" i="14"/>
  <c r="V420" i="14"/>
  <c r="W420" i="14"/>
  <c r="Y420" i="14"/>
  <c r="Z420" i="14"/>
  <c r="AA420" i="14"/>
  <c r="AB420" i="14"/>
  <c r="AC420" i="14"/>
  <c r="AD420" i="14"/>
  <c r="AE420" i="14"/>
  <c r="AF420" i="14"/>
  <c r="AH420" i="14"/>
  <c r="AI420" i="14"/>
  <c r="AJ420" i="14"/>
  <c r="AK420" i="14"/>
  <c r="AL420" i="14"/>
  <c r="AM420" i="14"/>
  <c r="AN420" i="14"/>
  <c r="AO420" i="14"/>
  <c r="P421" i="14"/>
  <c r="Q421" i="14"/>
  <c r="V421" i="14"/>
  <c r="W421" i="14"/>
  <c r="Y421" i="14"/>
  <c r="Z421" i="14"/>
  <c r="AA421" i="14"/>
  <c r="AB421" i="14"/>
  <c r="AC421" i="14"/>
  <c r="AD421" i="14"/>
  <c r="AE421" i="14"/>
  <c r="AF421" i="14"/>
  <c r="AH421" i="14"/>
  <c r="AI421" i="14"/>
  <c r="AJ421" i="14"/>
  <c r="AK421" i="14"/>
  <c r="AL421" i="14"/>
  <c r="AM421" i="14"/>
  <c r="AN421" i="14"/>
  <c r="AO421" i="14"/>
  <c r="P422" i="14"/>
  <c r="Q422" i="14"/>
  <c r="V422" i="14"/>
  <c r="W422" i="14"/>
  <c r="Y422" i="14"/>
  <c r="Z422" i="14"/>
  <c r="AA422" i="14"/>
  <c r="AB422" i="14"/>
  <c r="AC422" i="14"/>
  <c r="AD422" i="14"/>
  <c r="AE422" i="14"/>
  <c r="AF422" i="14"/>
  <c r="AH422" i="14"/>
  <c r="AI422" i="14"/>
  <c r="AJ422" i="14"/>
  <c r="AK422" i="14"/>
  <c r="AL422" i="14"/>
  <c r="AM422" i="14"/>
  <c r="AN422" i="14"/>
  <c r="AO422" i="14"/>
  <c r="P423" i="14"/>
  <c r="Q423" i="14"/>
  <c r="V423" i="14"/>
  <c r="W423" i="14"/>
  <c r="Y423" i="14"/>
  <c r="Z423" i="14"/>
  <c r="AA423" i="14"/>
  <c r="AB423" i="14"/>
  <c r="AC423" i="14"/>
  <c r="AD423" i="14"/>
  <c r="AE423" i="14"/>
  <c r="AF423" i="14"/>
  <c r="AH423" i="14"/>
  <c r="AI423" i="14"/>
  <c r="AJ423" i="14"/>
  <c r="AK423" i="14"/>
  <c r="AL423" i="14"/>
  <c r="AM423" i="14"/>
  <c r="AN423" i="14"/>
  <c r="AO423" i="14"/>
  <c r="P424" i="14"/>
  <c r="Q424" i="14"/>
  <c r="V424" i="14"/>
  <c r="W424" i="14"/>
  <c r="Y424" i="14"/>
  <c r="Z424" i="14"/>
  <c r="AA424" i="14"/>
  <c r="AB424" i="14"/>
  <c r="AC424" i="14"/>
  <c r="AD424" i="14"/>
  <c r="AE424" i="14"/>
  <c r="AF424" i="14"/>
  <c r="AH424" i="14"/>
  <c r="AI424" i="14"/>
  <c r="AJ424" i="14"/>
  <c r="AK424" i="14"/>
  <c r="AL424" i="14"/>
  <c r="AM424" i="14"/>
  <c r="AN424" i="14"/>
  <c r="AO424" i="14"/>
  <c r="P425" i="14"/>
  <c r="Q425" i="14"/>
  <c r="V425" i="14"/>
  <c r="W425" i="14"/>
  <c r="Y425" i="14"/>
  <c r="Z425" i="14"/>
  <c r="AA425" i="14"/>
  <c r="AB425" i="14"/>
  <c r="AC425" i="14"/>
  <c r="AD425" i="14"/>
  <c r="AE425" i="14"/>
  <c r="AF425" i="14"/>
  <c r="AH425" i="14"/>
  <c r="AI425" i="14"/>
  <c r="AJ425" i="14"/>
  <c r="AK425" i="14"/>
  <c r="AL425" i="14"/>
  <c r="AM425" i="14"/>
  <c r="AN425" i="14"/>
  <c r="AO425" i="14"/>
  <c r="P426" i="14"/>
  <c r="Q426" i="14"/>
  <c r="V426" i="14"/>
  <c r="W426" i="14"/>
  <c r="Y426" i="14"/>
  <c r="Z426" i="14"/>
  <c r="AA426" i="14"/>
  <c r="AB426" i="14"/>
  <c r="AC426" i="14"/>
  <c r="AD426" i="14"/>
  <c r="AE426" i="14"/>
  <c r="AF426" i="14"/>
  <c r="AH426" i="14"/>
  <c r="AI426" i="14"/>
  <c r="AJ426" i="14"/>
  <c r="AK426" i="14"/>
  <c r="AL426" i="14"/>
  <c r="AM426" i="14"/>
  <c r="AN426" i="14"/>
  <c r="AO426" i="14"/>
  <c r="P427" i="14"/>
  <c r="Q427" i="14"/>
  <c r="V427" i="14"/>
  <c r="W427" i="14"/>
  <c r="Y427" i="14"/>
  <c r="Z427" i="14"/>
  <c r="AA427" i="14"/>
  <c r="AB427" i="14"/>
  <c r="AC427" i="14"/>
  <c r="AD427" i="14"/>
  <c r="AE427" i="14"/>
  <c r="AF427" i="14"/>
  <c r="AH427" i="14"/>
  <c r="AI427" i="14"/>
  <c r="AJ427" i="14"/>
  <c r="AK427" i="14"/>
  <c r="AL427" i="14"/>
  <c r="AM427" i="14"/>
  <c r="AN427" i="14"/>
  <c r="AO427" i="14"/>
  <c r="P428" i="14"/>
  <c r="Q428" i="14"/>
  <c r="V428" i="14"/>
  <c r="W428" i="14"/>
  <c r="Y428" i="14"/>
  <c r="Z428" i="14"/>
  <c r="AA428" i="14"/>
  <c r="AB428" i="14"/>
  <c r="AC428" i="14"/>
  <c r="AD428" i="14"/>
  <c r="AE428" i="14"/>
  <c r="AF428" i="14"/>
  <c r="AH428" i="14"/>
  <c r="AI428" i="14"/>
  <c r="AJ428" i="14"/>
  <c r="AK428" i="14"/>
  <c r="AL428" i="14"/>
  <c r="AM428" i="14"/>
  <c r="AN428" i="14"/>
  <c r="AO428" i="14"/>
  <c r="P429" i="14"/>
  <c r="Q429" i="14"/>
  <c r="V429" i="14"/>
  <c r="W429" i="14"/>
  <c r="Y429" i="14"/>
  <c r="Z429" i="14"/>
  <c r="AA429" i="14"/>
  <c r="AB429" i="14"/>
  <c r="AC429" i="14"/>
  <c r="AD429" i="14"/>
  <c r="AE429" i="14"/>
  <c r="AF429" i="14"/>
  <c r="AH429" i="14"/>
  <c r="AI429" i="14"/>
  <c r="AJ429" i="14"/>
  <c r="AK429" i="14"/>
  <c r="AL429" i="14"/>
  <c r="AM429" i="14"/>
  <c r="AN429" i="14"/>
  <c r="AO429" i="14"/>
  <c r="P430" i="14"/>
  <c r="Q430" i="14"/>
  <c r="V430" i="14"/>
  <c r="W430" i="14"/>
  <c r="Y430" i="14"/>
  <c r="Z430" i="14"/>
  <c r="AA430" i="14"/>
  <c r="AB430" i="14"/>
  <c r="AC430" i="14"/>
  <c r="AD430" i="14"/>
  <c r="AE430" i="14"/>
  <c r="AF430" i="14"/>
  <c r="AH430" i="14"/>
  <c r="AI430" i="14"/>
  <c r="AJ430" i="14"/>
  <c r="AK430" i="14"/>
  <c r="AL430" i="14"/>
  <c r="AM430" i="14"/>
  <c r="AN430" i="14"/>
  <c r="AO430" i="14"/>
  <c r="P431" i="14"/>
  <c r="Q431" i="14"/>
  <c r="V431" i="14"/>
  <c r="W431" i="14"/>
  <c r="Y431" i="14"/>
  <c r="Z431" i="14"/>
  <c r="AA431" i="14"/>
  <c r="AB431" i="14"/>
  <c r="AC431" i="14"/>
  <c r="AD431" i="14"/>
  <c r="AE431" i="14"/>
  <c r="AF431" i="14"/>
  <c r="AH431" i="14"/>
  <c r="AI431" i="14"/>
  <c r="AJ431" i="14"/>
  <c r="AK431" i="14"/>
  <c r="AL431" i="14"/>
  <c r="AM431" i="14"/>
  <c r="AN431" i="14"/>
  <c r="AO431" i="14"/>
  <c r="P432" i="14"/>
  <c r="Q432" i="14"/>
  <c r="V432" i="14"/>
  <c r="W432" i="14"/>
  <c r="Y432" i="14"/>
  <c r="Z432" i="14"/>
  <c r="AA432" i="14"/>
  <c r="AB432" i="14"/>
  <c r="AC432" i="14"/>
  <c r="AD432" i="14"/>
  <c r="AE432" i="14"/>
  <c r="AF432" i="14"/>
  <c r="AH432" i="14"/>
  <c r="AI432" i="14"/>
  <c r="AJ432" i="14"/>
  <c r="AK432" i="14"/>
  <c r="AL432" i="14"/>
  <c r="AM432" i="14"/>
  <c r="AN432" i="14"/>
  <c r="AO432" i="14"/>
  <c r="P433" i="14"/>
  <c r="Q433" i="14"/>
  <c r="V433" i="14"/>
  <c r="W433" i="14"/>
  <c r="Y433" i="14"/>
  <c r="Z433" i="14"/>
  <c r="AA433" i="14"/>
  <c r="AB433" i="14"/>
  <c r="AC433" i="14"/>
  <c r="AD433" i="14"/>
  <c r="AE433" i="14"/>
  <c r="AF433" i="14"/>
  <c r="AH433" i="14"/>
  <c r="AI433" i="14"/>
  <c r="AJ433" i="14"/>
  <c r="AK433" i="14"/>
  <c r="AL433" i="14"/>
  <c r="AM433" i="14"/>
  <c r="AN433" i="14"/>
  <c r="AO433" i="14"/>
  <c r="P434" i="14"/>
  <c r="Q434" i="14"/>
  <c r="V434" i="14"/>
  <c r="W434" i="14"/>
  <c r="Y434" i="14"/>
  <c r="Z434" i="14"/>
  <c r="AA434" i="14"/>
  <c r="AB434" i="14"/>
  <c r="AC434" i="14"/>
  <c r="AD434" i="14"/>
  <c r="AE434" i="14"/>
  <c r="AF434" i="14"/>
  <c r="AH434" i="14"/>
  <c r="AI434" i="14"/>
  <c r="AJ434" i="14"/>
  <c r="AK434" i="14"/>
  <c r="AL434" i="14"/>
  <c r="AM434" i="14"/>
  <c r="AN434" i="14"/>
  <c r="AO434" i="14"/>
  <c r="P435" i="14"/>
  <c r="Q435" i="14"/>
  <c r="V435" i="14"/>
  <c r="W435" i="14"/>
  <c r="Y435" i="14"/>
  <c r="Z435" i="14"/>
  <c r="AA435" i="14"/>
  <c r="AB435" i="14"/>
  <c r="AC435" i="14"/>
  <c r="AD435" i="14"/>
  <c r="AE435" i="14"/>
  <c r="AF435" i="14"/>
  <c r="AH435" i="14"/>
  <c r="AI435" i="14"/>
  <c r="AJ435" i="14"/>
  <c r="AK435" i="14"/>
  <c r="AL435" i="14"/>
  <c r="AM435" i="14"/>
  <c r="AN435" i="14"/>
  <c r="AO435" i="14"/>
  <c r="P436" i="14"/>
  <c r="Q436" i="14"/>
  <c r="V436" i="14"/>
  <c r="W436" i="14"/>
  <c r="Y436" i="14"/>
  <c r="Z436" i="14"/>
  <c r="AA436" i="14"/>
  <c r="AB436" i="14"/>
  <c r="AC436" i="14"/>
  <c r="AD436" i="14"/>
  <c r="AE436" i="14"/>
  <c r="AF436" i="14"/>
  <c r="AH436" i="14"/>
  <c r="AI436" i="14"/>
  <c r="AJ436" i="14"/>
  <c r="AK436" i="14"/>
  <c r="AL436" i="14"/>
  <c r="AM436" i="14"/>
  <c r="AN436" i="14"/>
  <c r="AO436" i="14"/>
  <c r="P437" i="14"/>
  <c r="Q437" i="14"/>
  <c r="V437" i="14"/>
  <c r="W437" i="14"/>
  <c r="Y437" i="14"/>
  <c r="Z437" i="14"/>
  <c r="AA437" i="14"/>
  <c r="AB437" i="14"/>
  <c r="AC437" i="14"/>
  <c r="AD437" i="14"/>
  <c r="AE437" i="14"/>
  <c r="AF437" i="14"/>
  <c r="AH437" i="14"/>
  <c r="AI437" i="14"/>
  <c r="AJ437" i="14"/>
  <c r="AK437" i="14"/>
  <c r="AL437" i="14"/>
  <c r="AM437" i="14"/>
  <c r="AN437" i="14"/>
  <c r="AO437" i="14"/>
  <c r="P438" i="14"/>
  <c r="Q438" i="14"/>
  <c r="V438" i="14"/>
  <c r="W438" i="14"/>
  <c r="Y438" i="14"/>
  <c r="Z438" i="14"/>
  <c r="AA438" i="14"/>
  <c r="AB438" i="14"/>
  <c r="AC438" i="14"/>
  <c r="AD438" i="14"/>
  <c r="AE438" i="14"/>
  <c r="AF438" i="14"/>
  <c r="AH438" i="14"/>
  <c r="AI438" i="14"/>
  <c r="AJ438" i="14"/>
  <c r="AK438" i="14"/>
  <c r="AL438" i="14"/>
  <c r="AM438" i="14"/>
  <c r="AN438" i="14"/>
  <c r="AO438" i="14"/>
  <c r="P439" i="14"/>
  <c r="Q439" i="14"/>
  <c r="V439" i="14"/>
  <c r="W439" i="14"/>
  <c r="Y439" i="14"/>
  <c r="Z439" i="14"/>
  <c r="AA439" i="14"/>
  <c r="AB439" i="14"/>
  <c r="AC439" i="14"/>
  <c r="AD439" i="14"/>
  <c r="AE439" i="14"/>
  <c r="AF439" i="14"/>
  <c r="AH439" i="14"/>
  <c r="AI439" i="14"/>
  <c r="AJ439" i="14"/>
  <c r="AK439" i="14"/>
  <c r="AL439" i="14"/>
  <c r="AM439" i="14"/>
  <c r="AN439" i="14"/>
  <c r="AO439" i="14"/>
  <c r="P440" i="14"/>
  <c r="Q440" i="14"/>
  <c r="V440" i="14"/>
  <c r="W440" i="14"/>
  <c r="Y440" i="14"/>
  <c r="Z440" i="14"/>
  <c r="AA440" i="14"/>
  <c r="AB440" i="14"/>
  <c r="AC440" i="14"/>
  <c r="AD440" i="14"/>
  <c r="AE440" i="14"/>
  <c r="AF440" i="14"/>
  <c r="AH440" i="14"/>
  <c r="AI440" i="14"/>
  <c r="AJ440" i="14"/>
  <c r="AK440" i="14"/>
  <c r="AL440" i="14"/>
  <c r="AM440" i="14"/>
  <c r="AN440" i="14"/>
  <c r="AO440" i="14"/>
  <c r="P441" i="14"/>
  <c r="Q441" i="14"/>
  <c r="V441" i="14"/>
  <c r="W441" i="14"/>
  <c r="Y441" i="14"/>
  <c r="Z441" i="14"/>
  <c r="AA441" i="14"/>
  <c r="AB441" i="14"/>
  <c r="AC441" i="14"/>
  <c r="AD441" i="14"/>
  <c r="AE441" i="14"/>
  <c r="AF441" i="14"/>
  <c r="AH441" i="14"/>
  <c r="AI441" i="14"/>
  <c r="AJ441" i="14"/>
  <c r="AK441" i="14"/>
  <c r="AL441" i="14"/>
  <c r="AM441" i="14"/>
  <c r="AN441" i="14"/>
  <c r="AO441" i="14"/>
  <c r="P442" i="14"/>
  <c r="Q442" i="14"/>
  <c r="V442" i="14"/>
  <c r="W442" i="14"/>
  <c r="Y442" i="14"/>
  <c r="Z442" i="14"/>
  <c r="AA442" i="14"/>
  <c r="AB442" i="14"/>
  <c r="AC442" i="14"/>
  <c r="AD442" i="14"/>
  <c r="AE442" i="14"/>
  <c r="AF442" i="14"/>
  <c r="AH442" i="14"/>
  <c r="AI442" i="14"/>
  <c r="AJ442" i="14"/>
  <c r="AK442" i="14"/>
  <c r="AL442" i="14"/>
  <c r="AM442" i="14"/>
  <c r="AN442" i="14"/>
  <c r="AO442" i="14"/>
  <c r="P443" i="14"/>
  <c r="Q443" i="14"/>
  <c r="V443" i="14"/>
  <c r="W443" i="14"/>
  <c r="Y443" i="14"/>
  <c r="Z443" i="14"/>
  <c r="AA443" i="14"/>
  <c r="AB443" i="14"/>
  <c r="AC443" i="14"/>
  <c r="AD443" i="14"/>
  <c r="AE443" i="14"/>
  <c r="AF443" i="14"/>
  <c r="AH443" i="14"/>
  <c r="AI443" i="14"/>
  <c r="AJ443" i="14"/>
  <c r="AK443" i="14"/>
  <c r="AL443" i="14"/>
  <c r="AM443" i="14"/>
  <c r="AN443" i="14"/>
  <c r="AO443" i="14"/>
  <c r="P444" i="14"/>
  <c r="Q444" i="14"/>
  <c r="V444" i="14"/>
  <c r="W444" i="14"/>
  <c r="Y444" i="14"/>
  <c r="Z444" i="14"/>
  <c r="AA444" i="14"/>
  <c r="AB444" i="14"/>
  <c r="AC444" i="14"/>
  <c r="AD444" i="14"/>
  <c r="AE444" i="14"/>
  <c r="AF444" i="14"/>
  <c r="AH444" i="14"/>
  <c r="AI444" i="14"/>
  <c r="AJ444" i="14"/>
  <c r="AK444" i="14"/>
  <c r="AL444" i="14"/>
  <c r="AM444" i="14"/>
  <c r="AN444" i="14"/>
  <c r="AO444" i="14"/>
  <c r="P445" i="14"/>
  <c r="Q445" i="14"/>
  <c r="V445" i="14"/>
  <c r="W445" i="14"/>
  <c r="Y445" i="14"/>
  <c r="Z445" i="14"/>
  <c r="AA445" i="14"/>
  <c r="AB445" i="14"/>
  <c r="AC445" i="14"/>
  <c r="AD445" i="14"/>
  <c r="AE445" i="14"/>
  <c r="AF445" i="14"/>
  <c r="AH445" i="14"/>
  <c r="AI445" i="14"/>
  <c r="AJ445" i="14"/>
  <c r="AK445" i="14"/>
  <c r="AL445" i="14"/>
  <c r="AM445" i="14"/>
  <c r="AN445" i="14"/>
  <c r="AO445" i="14"/>
  <c r="P446" i="14"/>
  <c r="Q446" i="14"/>
  <c r="V446" i="14"/>
  <c r="W446" i="14"/>
  <c r="Y446" i="14"/>
  <c r="Z446" i="14"/>
  <c r="AA446" i="14"/>
  <c r="AB446" i="14"/>
  <c r="AC446" i="14"/>
  <c r="AD446" i="14"/>
  <c r="AE446" i="14"/>
  <c r="AF446" i="14"/>
  <c r="AH446" i="14"/>
  <c r="AI446" i="14"/>
  <c r="AJ446" i="14"/>
  <c r="AK446" i="14"/>
  <c r="AL446" i="14"/>
  <c r="AM446" i="14"/>
  <c r="AN446" i="14"/>
  <c r="AO446" i="14"/>
  <c r="P447" i="14"/>
  <c r="Q447" i="14"/>
  <c r="V447" i="14"/>
  <c r="W447" i="14"/>
  <c r="Y447" i="14"/>
  <c r="Z447" i="14"/>
  <c r="AA447" i="14"/>
  <c r="AB447" i="14"/>
  <c r="AC447" i="14"/>
  <c r="AD447" i="14"/>
  <c r="AE447" i="14"/>
  <c r="AF447" i="14"/>
  <c r="AH447" i="14"/>
  <c r="AI447" i="14"/>
  <c r="AJ447" i="14"/>
  <c r="AK447" i="14"/>
  <c r="AL447" i="14"/>
  <c r="AM447" i="14"/>
  <c r="AN447" i="14"/>
  <c r="AO447" i="14"/>
  <c r="P448" i="14"/>
  <c r="Q448" i="14"/>
  <c r="V448" i="14"/>
  <c r="W448" i="14"/>
  <c r="Y448" i="14"/>
  <c r="Z448" i="14"/>
  <c r="AA448" i="14"/>
  <c r="AB448" i="14"/>
  <c r="AC448" i="14"/>
  <c r="AD448" i="14"/>
  <c r="AE448" i="14"/>
  <c r="AF448" i="14"/>
  <c r="AH448" i="14"/>
  <c r="AI448" i="14"/>
  <c r="AJ448" i="14"/>
  <c r="AK448" i="14"/>
  <c r="AL448" i="14"/>
  <c r="AM448" i="14"/>
  <c r="AN448" i="14"/>
  <c r="AO448" i="14"/>
  <c r="P449" i="14"/>
  <c r="Q449" i="14"/>
  <c r="V449" i="14"/>
  <c r="W449" i="14"/>
  <c r="Y449" i="14"/>
  <c r="Z449" i="14"/>
  <c r="AA449" i="14"/>
  <c r="AB449" i="14"/>
  <c r="AC449" i="14"/>
  <c r="AD449" i="14"/>
  <c r="AE449" i="14"/>
  <c r="AF449" i="14"/>
  <c r="AH449" i="14"/>
  <c r="AI449" i="14"/>
  <c r="AJ449" i="14"/>
  <c r="AK449" i="14"/>
  <c r="AL449" i="14"/>
  <c r="AM449" i="14"/>
  <c r="AN449" i="14"/>
  <c r="AO449" i="14"/>
  <c r="P450" i="14"/>
  <c r="Q450" i="14"/>
  <c r="V450" i="14"/>
  <c r="W450" i="14"/>
  <c r="Y450" i="14"/>
  <c r="Z450" i="14"/>
  <c r="AA450" i="14"/>
  <c r="AB450" i="14"/>
  <c r="AC450" i="14"/>
  <c r="AD450" i="14"/>
  <c r="AE450" i="14"/>
  <c r="AF450" i="14"/>
  <c r="AH450" i="14"/>
  <c r="AI450" i="14"/>
  <c r="AJ450" i="14"/>
  <c r="AK450" i="14"/>
  <c r="AL450" i="14"/>
  <c r="AM450" i="14"/>
  <c r="AN450" i="14"/>
  <c r="AO450" i="14"/>
  <c r="P451" i="14"/>
  <c r="Q451" i="14"/>
  <c r="V451" i="14"/>
  <c r="W451" i="14"/>
  <c r="Y451" i="14"/>
  <c r="Z451" i="14"/>
  <c r="AA451" i="14"/>
  <c r="AB451" i="14"/>
  <c r="AC451" i="14"/>
  <c r="AD451" i="14"/>
  <c r="AE451" i="14"/>
  <c r="AF451" i="14"/>
  <c r="AH451" i="14"/>
  <c r="AI451" i="14"/>
  <c r="AJ451" i="14"/>
  <c r="AK451" i="14"/>
  <c r="AL451" i="14"/>
  <c r="AM451" i="14"/>
  <c r="AN451" i="14"/>
  <c r="AO451" i="14"/>
  <c r="P452" i="14"/>
  <c r="Q452" i="14"/>
  <c r="V452" i="14"/>
  <c r="W452" i="14"/>
  <c r="Y452" i="14"/>
  <c r="Z452" i="14"/>
  <c r="AA452" i="14"/>
  <c r="AB452" i="14"/>
  <c r="AC452" i="14"/>
  <c r="AD452" i="14"/>
  <c r="AE452" i="14"/>
  <c r="AF452" i="14"/>
  <c r="AH452" i="14"/>
  <c r="AI452" i="14"/>
  <c r="AJ452" i="14"/>
  <c r="AK452" i="14"/>
  <c r="AL452" i="14"/>
  <c r="AM452" i="14"/>
  <c r="AN452" i="14"/>
  <c r="AO452" i="14"/>
  <c r="P453" i="14"/>
  <c r="Q453" i="14"/>
  <c r="V453" i="14"/>
  <c r="W453" i="14"/>
  <c r="Y453" i="14"/>
  <c r="Z453" i="14"/>
  <c r="AA453" i="14"/>
  <c r="AB453" i="14"/>
  <c r="AC453" i="14"/>
  <c r="AD453" i="14"/>
  <c r="AE453" i="14"/>
  <c r="AF453" i="14"/>
  <c r="AH453" i="14"/>
  <c r="AI453" i="14"/>
  <c r="AJ453" i="14"/>
  <c r="AK453" i="14"/>
  <c r="AL453" i="14"/>
  <c r="AM453" i="14"/>
  <c r="AN453" i="14"/>
  <c r="AO453" i="14"/>
  <c r="P454" i="14"/>
  <c r="Q454" i="14"/>
  <c r="V454" i="14"/>
  <c r="W454" i="14"/>
  <c r="Y454" i="14"/>
  <c r="Z454" i="14"/>
  <c r="AA454" i="14"/>
  <c r="AB454" i="14"/>
  <c r="AC454" i="14"/>
  <c r="AD454" i="14"/>
  <c r="AE454" i="14"/>
  <c r="AF454" i="14"/>
  <c r="AH454" i="14"/>
  <c r="AI454" i="14"/>
  <c r="AJ454" i="14"/>
  <c r="AK454" i="14"/>
  <c r="AL454" i="14"/>
  <c r="AM454" i="14"/>
  <c r="AN454" i="14"/>
  <c r="AO454" i="14"/>
  <c r="P455" i="14"/>
  <c r="Q455" i="14"/>
  <c r="V455" i="14"/>
  <c r="W455" i="14"/>
  <c r="Y455" i="14"/>
  <c r="Z455" i="14"/>
  <c r="AA455" i="14"/>
  <c r="AB455" i="14"/>
  <c r="AC455" i="14"/>
  <c r="AD455" i="14"/>
  <c r="AE455" i="14"/>
  <c r="AF455" i="14"/>
  <c r="AH455" i="14"/>
  <c r="AI455" i="14"/>
  <c r="AJ455" i="14"/>
  <c r="AK455" i="14"/>
  <c r="AL455" i="14"/>
  <c r="AM455" i="14"/>
  <c r="AN455" i="14"/>
  <c r="AO455" i="14"/>
  <c r="P456" i="14"/>
  <c r="Q456" i="14"/>
  <c r="V456" i="14"/>
  <c r="W456" i="14"/>
  <c r="Y456" i="14"/>
  <c r="Z456" i="14"/>
  <c r="AA456" i="14"/>
  <c r="AB456" i="14"/>
  <c r="AC456" i="14"/>
  <c r="AD456" i="14"/>
  <c r="AE456" i="14"/>
  <c r="AF456" i="14"/>
  <c r="AH456" i="14"/>
  <c r="AI456" i="14"/>
  <c r="AJ456" i="14"/>
  <c r="AK456" i="14"/>
  <c r="AL456" i="14"/>
  <c r="AM456" i="14"/>
  <c r="AN456" i="14"/>
  <c r="AO456" i="14"/>
  <c r="P457" i="14"/>
  <c r="Q457" i="14"/>
  <c r="V457" i="14"/>
  <c r="W457" i="14"/>
  <c r="Y457" i="14"/>
  <c r="Z457" i="14"/>
  <c r="AA457" i="14"/>
  <c r="AB457" i="14"/>
  <c r="AC457" i="14"/>
  <c r="AD457" i="14"/>
  <c r="AE457" i="14"/>
  <c r="AF457" i="14"/>
  <c r="AH457" i="14"/>
  <c r="AI457" i="14"/>
  <c r="AJ457" i="14"/>
  <c r="AK457" i="14"/>
  <c r="AL457" i="14"/>
  <c r="AM457" i="14"/>
  <c r="AN457" i="14"/>
  <c r="AO457" i="14"/>
  <c r="P458" i="14"/>
  <c r="Q458" i="14"/>
  <c r="V458" i="14"/>
  <c r="W458" i="14"/>
  <c r="Y458" i="14"/>
  <c r="Z458" i="14"/>
  <c r="AA458" i="14"/>
  <c r="AB458" i="14"/>
  <c r="AC458" i="14"/>
  <c r="AD458" i="14"/>
  <c r="AE458" i="14"/>
  <c r="AF458" i="14"/>
  <c r="AH458" i="14"/>
  <c r="AI458" i="14"/>
  <c r="AJ458" i="14"/>
  <c r="AK458" i="14"/>
  <c r="AL458" i="14"/>
  <c r="AM458" i="14"/>
  <c r="AN458" i="14"/>
  <c r="AO458" i="14"/>
  <c r="P459" i="14"/>
  <c r="Q459" i="14"/>
  <c r="V459" i="14"/>
  <c r="W459" i="14"/>
  <c r="Y459" i="14"/>
  <c r="Z459" i="14"/>
  <c r="AA459" i="14"/>
  <c r="AB459" i="14"/>
  <c r="AC459" i="14"/>
  <c r="AD459" i="14"/>
  <c r="AE459" i="14"/>
  <c r="AF459" i="14"/>
  <c r="AH459" i="14"/>
  <c r="AI459" i="14"/>
  <c r="AJ459" i="14"/>
  <c r="AK459" i="14"/>
  <c r="AL459" i="14"/>
  <c r="AM459" i="14"/>
  <c r="AN459" i="14"/>
  <c r="AO459" i="14"/>
  <c r="P460" i="14"/>
  <c r="Q460" i="14"/>
  <c r="V460" i="14"/>
  <c r="W460" i="14"/>
  <c r="Y460" i="14"/>
  <c r="Z460" i="14"/>
  <c r="AA460" i="14"/>
  <c r="AB460" i="14"/>
  <c r="AC460" i="14"/>
  <c r="AD460" i="14"/>
  <c r="AE460" i="14"/>
  <c r="AF460" i="14"/>
  <c r="AH460" i="14"/>
  <c r="AI460" i="14"/>
  <c r="AJ460" i="14"/>
  <c r="AK460" i="14"/>
  <c r="AL460" i="14"/>
  <c r="AM460" i="14"/>
  <c r="AN460" i="14"/>
  <c r="AO460" i="14"/>
  <c r="P461" i="14"/>
  <c r="Q461" i="14"/>
  <c r="V461" i="14"/>
  <c r="W461" i="14"/>
  <c r="Y461" i="14"/>
  <c r="Z461" i="14"/>
  <c r="AA461" i="14"/>
  <c r="AB461" i="14"/>
  <c r="AC461" i="14"/>
  <c r="AD461" i="14"/>
  <c r="AE461" i="14"/>
  <c r="AF461" i="14"/>
  <c r="AH461" i="14"/>
  <c r="AI461" i="14"/>
  <c r="AJ461" i="14"/>
  <c r="AK461" i="14"/>
  <c r="AL461" i="14"/>
  <c r="AM461" i="14"/>
  <c r="AN461" i="14"/>
  <c r="AO461" i="14"/>
  <c r="P462" i="14"/>
  <c r="Q462" i="14"/>
  <c r="V462" i="14"/>
  <c r="W462" i="14"/>
  <c r="Y462" i="14"/>
  <c r="Z462" i="14"/>
  <c r="AA462" i="14"/>
  <c r="AB462" i="14"/>
  <c r="AC462" i="14"/>
  <c r="AD462" i="14"/>
  <c r="AE462" i="14"/>
  <c r="AF462" i="14"/>
  <c r="AH462" i="14"/>
  <c r="AI462" i="14"/>
  <c r="AJ462" i="14"/>
  <c r="AK462" i="14"/>
  <c r="AL462" i="14"/>
  <c r="AM462" i="14"/>
  <c r="AN462" i="14"/>
  <c r="AO462" i="14"/>
  <c r="P463" i="14"/>
  <c r="Q463" i="14"/>
  <c r="V463" i="14"/>
  <c r="W463" i="14"/>
  <c r="Y463" i="14"/>
  <c r="Z463" i="14"/>
  <c r="AA463" i="14"/>
  <c r="AB463" i="14"/>
  <c r="AC463" i="14"/>
  <c r="AD463" i="14"/>
  <c r="AE463" i="14"/>
  <c r="AF463" i="14"/>
  <c r="AH463" i="14"/>
  <c r="AI463" i="14"/>
  <c r="AJ463" i="14"/>
  <c r="AK463" i="14"/>
  <c r="AL463" i="14"/>
  <c r="AM463" i="14"/>
  <c r="AN463" i="14"/>
  <c r="AO463" i="14"/>
  <c r="P464" i="14"/>
  <c r="Q464" i="14"/>
  <c r="V464" i="14"/>
  <c r="W464" i="14"/>
  <c r="Y464" i="14"/>
  <c r="Z464" i="14"/>
  <c r="AA464" i="14"/>
  <c r="AB464" i="14"/>
  <c r="AC464" i="14"/>
  <c r="AD464" i="14"/>
  <c r="AE464" i="14"/>
  <c r="AF464" i="14"/>
  <c r="AH464" i="14"/>
  <c r="AI464" i="14"/>
  <c r="AJ464" i="14"/>
  <c r="AK464" i="14"/>
  <c r="AL464" i="14"/>
  <c r="AM464" i="14"/>
  <c r="AN464" i="14"/>
  <c r="AO464" i="14"/>
  <c r="P465" i="14"/>
  <c r="Q465" i="14"/>
  <c r="V465" i="14"/>
  <c r="W465" i="14"/>
  <c r="Y465" i="14"/>
  <c r="Z465" i="14"/>
  <c r="AA465" i="14"/>
  <c r="AB465" i="14"/>
  <c r="AC465" i="14"/>
  <c r="AD465" i="14"/>
  <c r="AE465" i="14"/>
  <c r="AF465" i="14"/>
  <c r="AH465" i="14"/>
  <c r="AI465" i="14"/>
  <c r="AJ465" i="14"/>
  <c r="AK465" i="14"/>
  <c r="AL465" i="14"/>
  <c r="AM465" i="14"/>
  <c r="AN465" i="14"/>
  <c r="AO465" i="14"/>
  <c r="P466" i="14"/>
  <c r="Q466" i="14"/>
  <c r="V466" i="14"/>
  <c r="W466" i="14"/>
  <c r="Y466" i="14"/>
  <c r="Z466" i="14"/>
  <c r="AA466" i="14"/>
  <c r="AB466" i="14"/>
  <c r="AC466" i="14"/>
  <c r="AD466" i="14"/>
  <c r="AE466" i="14"/>
  <c r="AF466" i="14"/>
  <c r="AH466" i="14"/>
  <c r="AI466" i="14"/>
  <c r="AJ466" i="14"/>
  <c r="AK466" i="14"/>
  <c r="AL466" i="14"/>
  <c r="AM466" i="14"/>
  <c r="AN466" i="14"/>
  <c r="AO466" i="14"/>
  <c r="P467" i="14"/>
  <c r="Q467" i="14"/>
  <c r="V467" i="14"/>
  <c r="W467" i="14"/>
  <c r="Y467" i="14"/>
  <c r="Z467" i="14"/>
  <c r="AA467" i="14"/>
  <c r="AB467" i="14"/>
  <c r="AC467" i="14"/>
  <c r="AD467" i="14"/>
  <c r="AE467" i="14"/>
  <c r="AF467" i="14"/>
  <c r="AH467" i="14"/>
  <c r="AI467" i="14"/>
  <c r="AJ467" i="14"/>
  <c r="AK467" i="14"/>
  <c r="AL467" i="14"/>
  <c r="AM467" i="14"/>
  <c r="AN467" i="14"/>
  <c r="AO467" i="14"/>
  <c r="P468" i="14"/>
  <c r="Q468" i="14"/>
  <c r="V468" i="14"/>
  <c r="W468" i="14"/>
  <c r="Y468" i="14"/>
  <c r="Z468" i="14"/>
  <c r="AA468" i="14"/>
  <c r="AB468" i="14"/>
  <c r="AC468" i="14"/>
  <c r="AD468" i="14"/>
  <c r="AE468" i="14"/>
  <c r="AF468" i="14"/>
  <c r="AH468" i="14"/>
  <c r="AI468" i="14"/>
  <c r="AJ468" i="14"/>
  <c r="AK468" i="14"/>
  <c r="AL468" i="14"/>
  <c r="AM468" i="14"/>
  <c r="AN468" i="14"/>
  <c r="AO468" i="14"/>
  <c r="P469" i="14"/>
  <c r="Q469" i="14"/>
  <c r="V469" i="14"/>
  <c r="W469" i="14"/>
  <c r="Y469" i="14"/>
  <c r="Z469" i="14"/>
  <c r="AA469" i="14"/>
  <c r="AB469" i="14"/>
  <c r="AC469" i="14"/>
  <c r="AD469" i="14"/>
  <c r="AE469" i="14"/>
  <c r="AF469" i="14"/>
  <c r="AH469" i="14"/>
  <c r="AI469" i="14"/>
  <c r="AJ469" i="14"/>
  <c r="AK469" i="14"/>
  <c r="AL469" i="14"/>
  <c r="AM469" i="14"/>
  <c r="AN469" i="14"/>
  <c r="AO469" i="14"/>
  <c r="P470" i="14"/>
  <c r="Q470" i="14"/>
  <c r="V470" i="14"/>
  <c r="W470" i="14"/>
  <c r="Y470" i="14"/>
  <c r="Z470" i="14"/>
  <c r="AA470" i="14"/>
  <c r="AB470" i="14"/>
  <c r="AC470" i="14"/>
  <c r="AD470" i="14"/>
  <c r="AE470" i="14"/>
  <c r="AF470" i="14"/>
  <c r="AH470" i="14"/>
  <c r="AI470" i="14"/>
  <c r="AJ470" i="14"/>
  <c r="AK470" i="14"/>
  <c r="AL470" i="14"/>
  <c r="AM470" i="14"/>
  <c r="AN470" i="14"/>
  <c r="AO470" i="14"/>
  <c r="P471" i="14"/>
  <c r="Q471" i="14"/>
  <c r="V471" i="14"/>
  <c r="W471" i="14"/>
  <c r="Y471" i="14"/>
  <c r="Z471" i="14"/>
  <c r="AA471" i="14"/>
  <c r="AB471" i="14"/>
  <c r="AC471" i="14"/>
  <c r="AD471" i="14"/>
  <c r="AE471" i="14"/>
  <c r="AF471" i="14"/>
  <c r="AH471" i="14"/>
  <c r="AI471" i="14"/>
  <c r="AJ471" i="14"/>
  <c r="AK471" i="14"/>
  <c r="AL471" i="14"/>
  <c r="AM471" i="14"/>
  <c r="AN471" i="14"/>
  <c r="AO471" i="14"/>
  <c r="P472" i="14"/>
  <c r="Q472" i="14"/>
  <c r="V472" i="14"/>
  <c r="W472" i="14"/>
  <c r="Y472" i="14"/>
  <c r="Z472" i="14"/>
  <c r="AA472" i="14"/>
  <c r="AB472" i="14"/>
  <c r="AC472" i="14"/>
  <c r="AD472" i="14"/>
  <c r="AE472" i="14"/>
  <c r="AF472" i="14"/>
  <c r="AH472" i="14"/>
  <c r="AI472" i="14"/>
  <c r="AJ472" i="14"/>
  <c r="AK472" i="14"/>
  <c r="AL472" i="14"/>
  <c r="AM472" i="14"/>
  <c r="AN472" i="14"/>
  <c r="AO472" i="14"/>
  <c r="P473" i="14"/>
  <c r="Q473" i="14"/>
  <c r="V473" i="14"/>
  <c r="W473" i="14"/>
  <c r="Y473" i="14"/>
  <c r="Z473" i="14"/>
  <c r="AA473" i="14"/>
  <c r="AB473" i="14"/>
  <c r="AC473" i="14"/>
  <c r="AD473" i="14"/>
  <c r="AE473" i="14"/>
  <c r="AF473" i="14"/>
  <c r="AH473" i="14"/>
  <c r="AI473" i="14"/>
  <c r="AJ473" i="14"/>
  <c r="AK473" i="14"/>
  <c r="AL473" i="14"/>
  <c r="AM473" i="14"/>
  <c r="AN473" i="14"/>
  <c r="AO473" i="14"/>
  <c r="P474" i="14"/>
  <c r="Q474" i="14"/>
  <c r="V474" i="14"/>
  <c r="W474" i="14"/>
  <c r="Y474" i="14"/>
  <c r="Z474" i="14"/>
  <c r="AA474" i="14"/>
  <c r="AB474" i="14"/>
  <c r="AC474" i="14"/>
  <c r="AD474" i="14"/>
  <c r="AE474" i="14"/>
  <c r="AF474" i="14"/>
  <c r="AH474" i="14"/>
  <c r="AI474" i="14"/>
  <c r="AJ474" i="14"/>
  <c r="AK474" i="14"/>
  <c r="AL474" i="14"/>
  <c r="AM474" i="14"/>
  <c r="AN474" i="14"/>
  <c r="AO474" i="14"/>
  <c r="P475" i="14"/>
  <c r="Q475" i="14"/>
  <c r="V475" i="14"/>
  <c r="W475" i="14"/>
  <c r="Y475" i="14"/>
  <c r="Z475" i="14"/>
  <c r="AA475" i="14"/>
  <c r="AB475" i="14"/>
  <c r="AC475" i="14"/>
  <c r="AD475" i="14"/>
  <c r="AE475" i="14"/>
  <c r="AF475" i="14"/>
  <c r="AH475" i="14"/>
  <c r="AI475" i="14"/>
  <c r="AJ475" i="14"/>
  <c r="AK475" i="14"/>
  <c r="AL475" i="14"/>
  <c r="AM475" i="14"/>
  <c r="AN475" i="14"/>
  <c r="AO475" i="14"/>
  <c r="P476" i="14"/>
  <c r="Q476" i="14"/>
  <c r="V476" i="14"/>
  <c r="W476" i="14"/>
  <c r="Y476" i="14"/>
  <c r="Z476" i="14"/>
  <c r="AA476" i="14"/>
  <c r="AB476" i="14"/>
  <c r="AC476" i="14"/>
  <c r="AD476" i="14"/>
  <c r="AE476" i="14"/>
  <c r="AF476" i="14"/>
  <c r="AH476" i="14"/>
  <c r="AI476" i="14"/>
  <c r="AJ476" i="14"/>
  <c r="AK476" i="14"/>
  <c r="AL476" i="14"/>
  <c r="AM476" i="14"/>
  <c r="AN476" i="14"/>
  <c r="AO476" i="14"/>
  <c r="P477" i="14"/>
  <c r="Q477" i="14"/>
  <c r="V477" i="14"/>
  <c r="W477" i="14"/>
  <c r="Y477" i="14"/>
  <c r="Z477" i="14"/>
  <c r="AA477" i="14"/>
  <c r="AB477" i="14"/>
  <c r="AC477" i="14"/>
  <c r="AD477" i="14"/>
  <c r="AE477" i="14"/>
  <c r="AF477" i="14"/>
  <c r="AH477" i="14"/>
  <c r="AI477" i="14"/>
  <c r="AJ477" i="14"/>
  <c r="AK477" i="14"/>
  <c r="AL477" i="14"/>
  <c r="AM477" i="14"/>
  <c r="AN477" i="14"/>
  <c r="AO477" i="14"/>
  <c r="P478" i="14"/>
  <c r="Q478" i="14"/>
  <c r="V478" i="14"/>
  <c r="W478" i="14"/>
  <c r="Y478" i="14"/>
  <c r="Z478" i="14"/>
  <c r="AA478" i="14"/>
  <c r="AB478" i="14"/>
  <c r="AC478" i="14"/>
  <c r="AD478" i="14"/>
  <c r="AE478" i="14"/>
  <c r="AF478" i="14"/>
  <c r="AH478" i="14"/>
  <c r="AI478" i="14"/>
  <c r="AJ478" i="14"/>
  <c r="AK478" i="14"/>
  <c r="AL478" i="14"/>
  <c r="AM478" i="14"/>
  <c r="AN478" i="14"/>
  <c r="AO478" i="14"/>
  <c r="P479" i="14"/>
  <c r="Q479" i="14"/>
  <c r="V479" i="14"/>
  <c r="W479" i="14"/>
  <c r="Y479" i="14"/>
  <c r="Z479" i="14"/>
  <c r="AA479" i="14"/>
  <c r="AB479" i="14"/>
  <c r="AC479" i="14"/>
  <c r="AD479" i="14"/>
  <c r="AE479" i="14"/>
  <c r="AF479" i="14"/>
  <c r="AH479" i="14"/>
  <c r="AI479" i="14"/>
  <c r="AJ479" i="14"/>
  <c r="AK479" i="14"/>
  <c r="AL479" i="14"/>
  <c r="AM479" i="14"/>
  <c r="AN479" i="14"/>
  <c r="AO479" i="14"/>
  <c r="P480" i="14"/>
  <c r="Q480" i="14"/>
  <c r="V480" i="14"/>
  <c r="W480" i="14"/>
  <c r="Y480" i="14"/>
  <c r="Z480" i="14"/>
  <c r="AA480" i="14"/>
  <c r="AB480" i="14"/>
  <c r="AC480" i="14"/>
  <c r="AD480" i="14"/>
  <c r="AE480" i="14"/>
  <c r="AF480" i="14"/>
  <c r="AH480" i="14"/>
  <c r="AI480" i="14"/>
  <c r="AJ480" i="14"/>
  <c r="AK480" i="14"/>
  <c r="AL480" i="14"/>
  <c r="AM480" i="14"/>
  <c r="AN480" i="14"/>
  <c r="AO480" i="14"/>
  <c r="P481" i="14"/>
  <c r="Q481" i="14"/>
  <c r="V481" i="14"/>
  <c r="W481" i="14"/>
  <c r="Y481" i="14"/>
  <c r="Z481" i="14"/>
  <c r="AA481" i="14"/>
  <c r="AB481" i="14"/>
  <c r="AC481" i="14"/>
  <c r="AD481" i="14"/>
  <c r="AE481" i="14"/>
  <c r="AF481" i="14"/>
  <c r="AH481" i="14"/>
  <c r="AI481" i="14"/>
  <c r="AJ481" i="14"/>
  <c r="AK481" i="14"/>
  <c r="AL481" i="14"/>
  <c r="AM481" i="14"/>
  <c r="AN481" i="14"/>
  <c r="AO481" i="14"/>
  <c r="P482" i="14"/>
  <c r="Q482" i="14"/>
  <c r="V482" i="14"/>
  <c r="W482" i="14"/>
  <c r="Y482" i="14"/>
  <c r="Z482" i="14"/>
  <c r="AA482" i="14"/>
  <c r="AB482" i="14"/>
  <c r="AC482" i="14"/>
  <c r="AD482" i="14"/>
  <c r="AE482" i="14"/>
  <c r="AF482" i="14"/>
  <c r="AH482" i="14"/>
  <c r="AI482" i="14"/>
  <c r="AJ482" i="14"/>
  <c r="AK482" i="14"/>
  <c r="AL482" i="14"/>
  <c r="AM482" i="14"/>
  <c r="AN482" i="14"/>
  <c r="AO482" i="14"/>
  <c r="P483" i="14"/>
  <c r="Q483" i="14"/>
  <c r="V483" i="14"/>
  <c r="W483" i="14"/>
  <c r="Y483" i="14"/>
  <c r="Z483" i="14"/>
  <c r="AA483" i="14"/>
  <c r="AB483" i="14"/>
  <c r="AC483" i="14"/>
  <c r="AD483" i="14"/>
  <c r="AE483" i="14"/>
  <c r="AF483" i="14"/>
  <c r="AH483" i="14"/>
  <c r="AI483" i="14"/>
  <c r="AJ483" i="14"/>
  <c r="AK483" i="14"/>
  <c r="AL483" i="14"/>
  <c r="AM483" i="14"/>
  <c r="AN483" i="14"/>
  <c r="AO483" i="14"/>
  <c r="P484" i="14"/>
  <c r="Q484" i="14"/>
  <c r="V484" i="14"/>
  <c r="W484" i="14"/>
  <c r="Y484" i="14"/>
  <c r="Z484" i="14"/>
  <c r="AA484" i="14"/>
  <c r="AB484" i="14"/>
  <c r="AC484" i="14"/>
  <c r="AD484" i="14"/>
  <c r="AE484" i="14"/>
  <c r="AF484" i="14"/>
  <c r="AH484" i="14"/>
  <c r="AI484" i="14"/>
  <c r="AJ484" i="14"/>
  <c r="AK484" i="14"/>
  <c r="AL484" i="14"/>
  <c r="AM484" i="14"/>
  <c r="AN484" i="14"/>
  <c r="AO484" i="14"/>
  <c r="P485" i="14"/>
  <c r="Q485" i="14"/>
  <c r="V485" i="14"/>
  <c r="W485" i="14"/>
  <c r="Y485" i="14"/>
  <c r="Z485" i="14"/>
  <c r="AA485" i="14"/>
  <c r="AB485" i="14"/>
  <c r="AC485" i="14"/>
  <c r="AD485" i="14"/>
  <c r="AE485" i="14"/>
  <c r="AF485" i="14"/>
  <c r="AH485" i="14"/>
  <c r="AI485" i="14"/>
  <c r="AJ485" i="14"/>
  <c r="AK485" i="14"/>
  <c r="AL485" i="14"/>
  <c r="AM485" i="14"/>
  <c r="AN485" i="14"/>
  <c r="AO485" i="14"/>
  <c r="P486" i="14"/>
  <c r="Q486" i="14"/>
  <c r="V486" i="14"/>
  <c r="W486" i="14"/>
  <c r="Y486" i="14"/>
  <c r="Z486" i="14"/>
  <c r="AA486" i="14"/>
  <c r="AB486" i="14"/>
  <c r="AC486" i="14"/>
  <c r="AD486" i="14"/>
  <c r="AE486" i="14"/>
  <c r="AF486" i="14"/>
  <c r="AH486" i="14"/>
  <c r="AI486" i="14"/>
  <c r="AJ486" i="14"/>
  <c r="AK486" i="14"/>
  <c r="AL486" i="14"/>
  <c r="AM486" i="14"/>
  <c r="AN486" i="14"/>
  <c r="AO486" i="14"/>
  <c r="P487" i="14"/>
  <c r="Q487" i="14"/>
  <c r="V487" i="14"/>
  <c r="W487" i="14"/>
  <c r="Y487" i="14"/>
  <c r="Z487" i="14"/>
  <c r="AA487" i="14"/>
  <c r="AB487" i="14"/>
  <c r="AC487" i="14"/>
  <c r="AD487" i="14"/>
  <c r="AE487" i="14"/>
  <c r="AF487" i="14"/>
  <c r="AH487" i="14"/>
  <c r="AI487" i="14"/>
  <c r="AJ487" i="14"/>
  <c r="AK487" i="14"/>
  <c r="AL487" i="14"/>
  <c r="AM487" i="14"/>
  <c r="AN487" i="14"/>
  <c r="AO487" i="14"/>
  <c r="P488" i="14"/>
  <c r="Q488" i="14"/>
  <c r="V488" i="14"/>
  <c r="W488" i="14"/>
  <c r="Y488" i="14"/>
  <c r="Z488" i="14"/>
  <c r="AA488" i="14"/>
  <c r="AB488" i="14"/>
  <c r="AC488" i="14"/>
  <c r="AD488" i="14"/>
  <c r="AE488" i="14"/>
  <c r="AF488" i="14"/>
  <c r="AH488" i="14"/>
  <c r="AI488" i="14"/>
  <c r="AJ488" i="14"/>
  <c r="AK488" i="14"/>
  <c r="AL488" i="14"/>
  <c r="AM488" i="14"/>
  <c r="AN488" i="14"/>
  <c r="AO488" i="14"/>
  <c r="P489" i="14"/>
  <c r="Q489" i="14"/>
  <c r="V489" i="14"/>
  <c r="W489" i="14"/>
  <c r="Y489" i="14"/>
  <c r="Z489" i="14"/>
  <c r="AA489" i="14"/>
  <c r="AB489" i="14"/>
  <c r="AC489" i="14"/>
  <c r="AD489" i="14"/>
  <c r="AE489" i="14"/>
  <c r="AF489" i="14"/>
  <c r="AH489" i="14"/>
  <c r="AI489" i="14"/>
  <c r="AJ489" i="14"/>
  <c r="AK489" i="14"/>
  <c r="AL489" i="14"/>
  <c r="AM489" i="14"/>
  <c r="AN489" i="14"/>
  <c r="AO489" i="14"/>
  <c r="P490" i="14"/>
  <c r="Q490" i="14"/>
  <c r="V490" i="14"/>
  <c r="W490" i="14"/>
  <c r="Y490" i="14"/>
  <c r="Z490" i="14"/>
  <c r="AA490" i="14"/>
  <c r="AB490" i="14"/>
  <c r="AC490" i="14"/>
  <c r="AD490" i="14"/>
  <c r="AE490" i="14"/>
  <c r="AF490" i="14"/>
  <c r="AH490" i="14"/>
  <c r="AI490" i="14"/>
  <c r="AJ490" i="14"/>
  <c r="AK490" i="14"/>
  <c r="AL490" i="14"/>
  <c r="AM490" i="14"/>
  <c r="AN490" i="14"/>
  <c r="AO490" i="14"/>
  <c r="P491" i="14"/>
  <c r="Q491" i="14"/>
  <c r="V491" i="14"/>
  <c r="W491" i="14"/>
  <c r="Y491" i="14"/>
  <c r="Z491" i="14"/>
  <c r="AA491" i="14"/>
  <c r="AB491" i="14"/>
  <c r="AC491" i="14"/>
  <c r="AD491" i="14"/>
  <c r="AE491" i="14"/>
  <c r="AF491" i="14"/>
  <c r="AH491" i="14"/>
  <c r="AI491" i="14"/>
  <c r="AJ491" i="14"/>
  <c r="AK491" i="14"/>
  <c r="AL491" i="14"/>
  <c r="AM491" i="14"/>
  <c r="AN491" i="14"/>
  <c r="AO491" i="14"/>
  <c r="P492" i="14"/>
  <c r="Q492" i="14"/>
  <c r="V492" i="14"/>
  <c r="W492" i="14"/>
  <c r="Y492" i="14"/>
  <c r="Z492" i="14"/>
  <c r="AA492" i="14"/>
  <c r="AB492" i="14"/>
  <c r="AC492" i="14"/>
  <c r="AD492" i="14"/>
  <c r="AE492" i="14"/>
  <c r="AF492" i="14"/>
  <c r="AH492" i="14"/>
  <c r="AI492" i="14"/>
  <c r="AJ492" i="14"/>
  <c r="AK492" i="14"/>
  <c r="AL492" i="14"/>
  <c r="AM492" i="14"/>
  <c r="AN492" i="14"/>
  <c r="AO492" i="14"/>
  <c r="P493" i="14"/>
  <c r="Q493" i="14"/>
  <c r="V493" i="14"/>
  <c r="W493" i="14"/>
  <c r="Y493" i="14"/>
  <c r="Z493" i="14"/>
  <c r="AA493" i="14"/>
  <c r="AB493" i="14"/>
  <c r="AC493" i="14"/>
  <c r="AD493" i="14"/>
  <c r="AE493" i="14"/>
  <c r="AF493" i="14"/>
  <c r="AH493" i="14"/>
  <c r="AI493" i="14"/>
  <c r="AJ493" i="14"/>
  <c r="AK493" i="14"/>
  <c r="AL493" i="14"/>
  <c r="AM493" i="14"/>
  <c r="AN493" i="14"/>
  <c r="AO493" i="14"/>
  <c r="P494" i="14"/>
  <c r="Q494" i="14"/>
  <c r="V494" i="14"/>
  <c r="W494" i="14"/>
  <c r="Y494" i="14"/>
  <c r="Z494" i="14"/>
  <c r="AA494" i="14"/>
  <c r="AB494" i="14"/>
  <c r="AC494" i="14"/>
  <c r="AD494" i="14"/>
  <c r="AE494" i="14"/>
  <c r="AF494" i="14"/>
  <c r="AH494" i="14"/>
  <c r="AI494" i="14"/>
  <c r="AJ494" i="14"/>
  <c r="AK494" i="14"/>
  <c r="AL494" i="14"/>
  <c r="AM494" i="14"/>
  <c r="AN494" i="14"/>
  <c r="AO494" i="14"/>
  <c r="P495" i="14"/>
  <c r="Q495" i="14"/>
  <c r="V495" i="14"/>
  <c r="W495" i="14"/>
  <c r="Y495" i="14"/>
  <c r="Z495" i="14"/>
  <c r="AA495" i="14"/>
  <c r="AB495" i="14"/>
  <c r="AC495" i="14"/>
  <c r="AD495" i="14"/>
  <c r="AE495" i="14"/>
  <c r="AF495" i="14"/>
  <c r="AH495" i="14"/>
  <c r="AI495" i="14"/>
  <c r="AJ495" i="14"/>
  <c r="AK495" i="14"/>
  <c r="AL495" i="14"/>
  <c r="AM495" i="14"/>
  <c r="AN495" i="14"/>
  <c r="AO495" i="14"/>
  <c r="P496" i="14"/>
  <c r="Q496" i="14"/>
  <c r="V496" i="14"/>
  <c r="W496" i="14"/>
  <c r="Y496" i="14"/>
  <c r="Z496" i="14"/>
  <c r="AA496" i="14"/>
  <c r="AB496" i="14"/>
  <c r="AC496" i="14"/>
  <c r="AD496" i="14"/>
  <c r="AE496" i="14"/>
  <c r="AF496" i="14"/>
  <c r="AH496" i="14"/>
  <c r="AI496" i="14"/>
  <c r="AJ496" i="14"/>
  <c r="AK496" i="14"/>
  <c r="AL496" i="14"/>
  <c r="AM496" i="14"/>
  <c r="AN496" i="14"/>
  <c r="AO496" i="14"/>
  <c r="P497" i="14"/>
  <c r="Q497" i="14"/>
  <c r="V497" i="14"/>
  <c r="W497" i="14"/>
  <c r="Y497" i="14"/>
  <c r="Z497" i="14"/>
  <c r="AA497" i="14"/>
  <c r="AB497" i="14"/>
  <c r="AC497" i="14"/>
  <c r="AD497" i="14"/>
  <c r="AE497" i="14"/>
  <c r="AF497" i="14"/>
  <c r="AH497" i="14"/>
  <c r="AI497" i="14"/>
  <c r="AJ497" i="14"/>
  <c r="AK497" i="14"/>
  <c r="AL497" i="14"/>
  <c r="AM497" i="14"/>
  <c r="AN497" i="14"/>
  <c r="AO497" i="14"/>
  <c r="P498" i="14"/>
  <c r="Q498" i="14"/>
  <c r="V498" i="14"/>
  <c r="W498" i="14"/>
  <c r="Y498" i="14"/>
  <c r="Z498" i="14"/>
  <c r="AA498" i="14"/>
  <c r="AB498" i="14"/>
  <c r="AC498" i="14"/>
  <c r="AD498" i="14"/>
  <c r="AE498" i="14"/>
  <c r="AF498" i="14"/>
  <c r="AH498" i="14"/>
  <c r="AI498" i="14"/>
  <c r="AJ498" i="14"/>
  <c r="AK498" i="14"/>
  <c r="AL498" i="14"/>
  <c r="AM498" i="14"/>
  <c r="AN498" i="14"/>
  <c r="AO498" i="14"/>
  <c r="P499" i="14"/>
  <c r="Q499" i="14"/>
  <c r="V499" i="14"/>
  <c r="W499" i="14"/>
  <c r="Y499" i="14"/>
  <c r="Z499" i="14"/>
  <c r="AA499" i="14"/>
  <c r="AB499" i="14"/>
  <c r="AC499" i="14"/>
  <c r="AD499" i="14"/>
  <c r="AE499" i="14"/>
  <c r="AF499" i="14"/>
  <c r="AH499" i="14"/>
  <c r="AI499" i="14"/>
  <c r="AJ499" i="14"/>
  <c r="AK499" i="14"/>
  <c r="AL499" i="14"/>
  <c r="AM499" i="14"/>
  <c r="AN499" i="14"/>
  <c r="AO499" i="14"/>
  <c r="P500" i="14"/>
  <c r="Q500" i="14"/>
  <c r="V500" i="14"/>
  <c r="W500" i="14"/>
  <c r="Y500" i="14"/>
  <c r="Z500" i="14"/>
  <c r="AA500" i="14"/>
  <c r="AB500" i="14"/>
  <c r="AC500" i="14"/>
  <c r="AD500" i="14"/>
  <c r="AE500" i="14"/>
  <c r="AF500" i="14"/>
  <c r="AH500" i="14"/>
  <c r="AI500" i="14"/>
  <c r="AJ500" i="14"/>
  <c r="AK500" i="14"/>
  <c r="AL500" i="14"/>
  <c r="AM500" i="14"/>
  <c r="AN500" i="14"/>
  <c r="AO500" i="14"/>
  <c r="P501" i="14"/>
  <c r="Q501" i="14"/>
  <c r="V501" i="14"/>
  <c r="W501" i="14"/>
  <c r="Y501" i="14"/>
  <c r="Z501" i="14"/>
  <c r="AA501" i="14"/>
  <c r="AB501" i="14"/>
  <c r="AC501" i="14"/>
  <c r="AD501" i="14"/>
  <c r="AE501" i="14"/>
  <c r="AF501" i="14"/>
  <c r="AH501" i="14"/>
  <c r="AI501" i="14"/>
  <c r="AJ501" i="14"/>
  <c r="AK501" i="14"/>
  <c r="AL501" i="14"/>
  <c r="AM501" i="14"/>
  <c r="AN501" i="14"/>
  <c r="AO501" i="14"/>
  <c r="P502" i="14"/>
  <c r="Q502" i="14"/>
  <c r="V502" i="14"/>
  <c r="W502" i="14"/>
  <c r="Y502" i="14"/>
  <c r="Z502" i="14"/>
  <c r="AA502" i="14"/>
  <c r="AB502" i="14"/>
  <c r="AC502" i="14"/>
  <c r="AD502" i="14"/>
  <c r="AE502" i="14"/>
  <c r="AF502" i="14"/>
  <c r="AH502" i="14"/>
  <c r="AI502" i="14"/>
  <c r="AJ502" i="14"/>
  <c r="AK502" i="14"/>
  <c r="AL502" i="14"/>
  <c r="AM502" i="14"/>
  <c r="AN502" i="14"/>
  <c r="AO502" i="14"/>
  <c r="P503" i="14"/>
  <c r="Q503" i="14"/>
  <c r="V503" i="14"/>
  <c r="W503" i="14"/>
  <c r="Y503" i="14"/>
  <c r="Z503" i="14"/>
  <c r="AA503" i="14"/>
  <c r="AB503" i="14"/>
  <c r="AC503" i="14"/>
  <c r="AD503" i="14"/>
  <c r="AE503" i="14"/>
  <c r="AF503" i="14"/>
  <c r="AH503" i="14"/>
  <c r="AI503" i="14"/>
  <c r="AJ503" i="14"/>
  <c r="AK503" i="14"/>
  <c r="AL503" i="14"/>
  <c r="AM503" i="14"/>
  <c r="AN503" i="14"/>
  <c r="AO503" i="14"/>
  <c r="P504" i="14"/>
  <c r="Q504" i="14"/>
  <c r="V504" i="14"/>
  <c r="W504" i="14"/>
  <c r="Y504" i="14"/>
  <c r="Z504" i="14"/>
  <c r="AA504" i="14"/>
  <c r="AB504" i="14"/>
  <c r="AC504" i="14"/>
  <c r="AD504" i="14"/>
  <c r="AE504" i="14"/>
  <c r="AF504" i="14"/>
  <c r="AH504" i="14"/>
  <c r="AI504" i="14"/>
  <c r="AJ504" i="14"/>
  <c r="AK504" i="14"/>
  <c r="AL504" i="14"/>
  <c r="AM504" i="14"/>
  <c r="AN504" i="14"/>
  <c r="AO504" i="14"/>
  <c r="P505" i="14"/>
  <c r="Q505" i="14"/>
  <c r="V505" i="14"/>
  <c r="W505" i="14"/>
  <c r="Y505" i="14"/>
  <c r="Z505" i="14"/>
  <c r="AA505" i="14"/>
  <c r="AB505" i="14"/>
  <c r="AC505" i="14"/>
  <c r="AD505" i="14"/>
  <c r="AE505" i="14"/>
  <c r="AF505" i="14"/>
  <c r="AH505" i="14"/>
  <c r="AI505" i="14"/>
  <c r="AJ505" i="14"/>
  <c r="AK505" i="14"/>
  <c r="AL505" i="14"/>
  <c r="AM505" i="14"/>
  <c r="AN505" i="14"/>
  <c r="AO505" i="14"/>
  <c r="P506" i="14"/>
  <c r="Q506" i="14"/>
  <c r="V506" i="14"/>
  <c r="W506" i="14"/>
  <c r="Y506" i="14"/>
  <c r="Z506" i="14"/>
  <c r="AA506" i="14"/>
  <c r="AB506" i="14"/>
  <c r="AC506" i="14"/>
  <c r="AD506" i="14"/>
  <c r="AE506" i="14"/>
  <c r="AF506" i="14"/>
  <c r="AH506" i="14"/>
  <c r="AI506" i="14"/>
  <c r="AJ506" i="14"/>
  <c r="AK506" i="14"/>
  <c r="AL506" i="14"/>
  <c r="AM506" i="14"/>
  <c r="AN506" i="14"/>
  <c r="AO506" i="14"/>
  <c r="P507" i="14"/>
  <c r="Q507" i="14"/>
  <c r="V507" i="14"/>
  <c r="W507" i="14"/>
  <c r="Y507" i="14"/>
  <c r="Z507" i="14"/>
  <c r="AA507" i="14"/>
  <c r="AB507" i="14"/>
  <c r="AC507" i="14"/>
  <c r="AD507" i="14"/>
  <c r="AE507" i="14"/>
  <c r="AF507" i="14"/>
  <c r="AH507" i="14"/>
  <c r="AI507" i="14"/>
  <c r="AJ507" i="14"/>
  <c r="AK507" i="14"/>
  <c r="AL507" i="14"/>
  <c r="AM507" i="14"/>
  <c r="AN507" i="14"/>
  <c r="AO507" i="14"/>
  <c r="P508" i="14"/>
  <c r="Q508" i="14"/>
  <c r="V508" i="14"/>
  <c r="W508" i="14"/>
  <c r="Y508" i="14"/>
  <c r="Z508" i="14"/>
  <c r="AA508" i="14"/>
  <c r="AB508" i="14"/>
  <c r="AC508" i="14"/>
  <c r="AD508" i="14"/>
  <c r="AE508" i="14"/>
  <c r="AF508" i="14"/>
  <c r="AH508" i="14"/>
  <c r="AI508" i="14"/>
  <c r="AJ508" i="14"/>
  <c r="AK508" i="14"/>
  <c r="AL508" i="14"/>
  <c r="AM508" i="14"/>
  <c r="AN508" i="14"/>
  <c r="AO508" i="14"/>
  <c r="P509" i="14"/>
  <c r="Q509" i="14"/>
  <c r="V509" i="14"/>
  <c r="W509" i="14"/>
  <c r="Y509" i="14"/>
  <c r="Z509" i="14"/>
  <c r="AA509" i="14"/>
  <c r="AB509" i="14"/>
  <c r="AC509" i="14"/>
  <c r="AD509" i="14"/>
  <c r="AE509" i="14"/>
  <c r="AF509" i="14"/>
  <c r="AH509" i="14"/>
  <c r="AI509" i="14"/>
  <c r="AJ509" i="14"/>
  <c r="AK509" i="14"/>
  <c r="AL509" i="14"/>
  <c r="AM509" i="14"/>
  <c r="AN509" i="14"/>
  <c r="AO509" i="14"/>
  <c r="P510" i="14"/>
  <c r="Q510" i="14"/>
  <c r="V510" i="14"/>
  <c r="W510" i="14"/>
  <c r="Y510" i="14"/>
  <c r="Z510" i="14"/>
  <c r="AA510" i="14"/>
  <c r="AB510" i="14"/>
  <c r="AC510" i="14"/>
  <c r="AD510" i="14"/>
  <c r="AE510" i="14"/>
  <c r="AF510" i="14"/>
  <c r="AH510" i="14"/>
  <c r="AI510" i="14"/>
  <c r="AJ510" i="14"/>
  <c r="AK510" i="14"/>
  <c r="AL510" i="14"/>
  <c r="AM510" i="14"/>
  <c r="AN510" i="14"/>
  <c r="AO510" i="14"/>
  <c r="P511" i="14"/>
  <c r="Q511" i="14"/>
  <c r="V511" i="14"/>
  <c r="W511" i="14"/>
  <c r="Y511" i="14"/>
  <c r="Z511" i="14"/>
  <c r="AA511" i="14"/>
  <c r="AB511" i="14"/>
  <c r="AC511" i="14"/>
  <c r="AD511" i="14"/>
  <c r="AE511" i="14"/>
  <c r="AF511" i="14"/>
  <c r="AH511" i="14"/>
  <c r="AI511" i="14"/>
  <c r="AJ511" i="14"/>
  <c r="AK511" i="14"/>
  <c r="AL511" i="14"/>
  <c r="AM511" i="14"/>
  <c r="AN511" i="14"/>
  <c r="AO511" i="14"/>
  <c r="P512" i="14"/>
  <c r="Q512" i="14"/>
  <c r="V512" i="14"/>
  <c r="W512" i="14"/>
  <c r="Y512" i="14"/>
  <c r="Z512" i="14"/>
  <c r="AA512" i="14"/>
  <c r="AB512" i="14"/>
  <c r="AC512" i="14"/>
  <c r="AD512" i="14"/>
  <c r="AE512" i="14"/>
  <c r="AF512" i="14"/>
  <c r="AH512" i="14"/>
  <c r="AI512" i="14"/>
  <c r="AJ512" i="14"/>
  <c r="AK512" i="14"/>
  <c r="AL512" i="14"/>
  <c r="AM512" i="14"/>
  <c r="AN512" i="14"/>
  <c r="AO512" i="14"/>
  <c r="P513" i="14"/>
  <c r="Q513" i="14"/>
  <c r="V513" i="14"/>
  <c r="W513" i="14"/>
  <c r="Y513" i="14"/>
  <c r="Z513" i="14"/>
  <c r="AA513" i="14"/>
  <c r="AB513" i="14"/>
  <c r="AC513" i="14"/>
  <c r="AD513" i="14"/>
  <c r="AE513" i="14"/>
  <c r="AF513" i="14"/>
  <c r="AH513" i="14"/>
  <c r="AI513" i="14"/>
  <c r="AJ513" i="14"/>
  <c r="AK513" i="14"/>
  <c r="AL513" i="14"/>
  <c r="AM513" i="14"/>
  <c r="AN513" i="14"/>
  <c r="AO513" i="14"/>
  <c r="P514" i="14"/>
  <c r="Q514" i="14"/>
  <c r="V514" i="14"/>
  <c r="W514" i="14"/>
  <c r="Y514" i="14"/>
  <c r="Z514" i="14"/>
  <c r="AA514" i="14"/>
  <c r="AB514" i="14"/>
  <c r="AC514" i="14"/>
  <c r="AD514" i="14"/>
  <c r="AE514" i="14"/>
  <c r="AF514" i="14"/>
  <c r="AH514" i="14"/>
  <c r="AI514" i="14"/>
  <c r="AJ514" i="14"/>
  <c r="AK514" i="14"/>
  <c r="AL514" i="14"/>
  <c r="AM514" i="14"/>
  <c r="AN514" i="14"/>
  <c r="AO514" i="14"/>
  <c r="P515" i="14"/>
  <c r="Q515" i="14"/>
  <c r="V515" i="14"/>
  <c r="W515" i="14"/>
  <c r="Y515" i="14"/>
  <c r="Z515" i="14"/>
  <c r="AA515" i="14"/>
  <c r="AB515" i="14"/>
  <c r="AC515" i="14"/>
  <c r="AD515" i="14"/>
  <c r="AE515" i="14"/>
  <c r="AF515" i="14"/>
  <c r="AH515" i="14"/>
  <c r="AI515" i="14"/>
  <c r="AJ515" i="14"/>
  <c r="AK515" i="14"/>
  <c r="AL515" i="14"/>
  <c r="AM515" i="14"/>
  <c r="AN515" i="14"/>
  <c r="AO515" i="14"/>
  <c r="P516" i="14"/>
  <c r="Q516" i="14"/>
  <c r="V516" i="14"/>
  <c r="W516" i="14"/>
  <c r="Y516" i="14"/>
  <c r="Z516" i="14"/>
  <c r="AA516" i="14"/>
  <c r="AB516" i="14"/>
  <c r="AC516" i="14"/>
  <c r="AD516" i="14"/>
  <c r="AE516" i="14"/>
  <c r="AF516" i="14"/>
  <c r="AH516" i="14"/>
  <c r="AI516" i="14"/>
  <c r="AJ516" i="14"/>
  <c r="AK516" i="14"/>
  <c r="AL516" i="14"/>
  <c r="AM516" i="14"/>
  <c r="AN516" i="14"/>
  <c r="AO516" i="14"/>
  <c r="P517" i="14"/>
  <c r="Q517" i="14"/>
  <c r="V517" i="14"/>
  <c r="W517" i="14"/>
  <c r="Y517" i="14"/>
  <c r="Z517" i="14"/>
  <c r="AA517" i="14"/>
  <c r="AB517" i="14"/>
  <c r="AC517" i="14"/>
  <c r="AD517" i="14"/>
  <c r="AE517" i="14"/>
  <c r="AF517" i="14"/>
  <c r="AH517" i="14"/>
  <c r="AI517" i="14"/>
  <c r="AJ517" i="14"/>
  <c r="AK517" i="14"/>
  <c r="AL517" i="14"/>
  <c r="AM517" i="14"/>
  <c r="AN517" i="14"/>
  <c r="AO517" i="14"/>
  <c r="P518" i="14"/>
  <c r="Q518" i="14"/>
  <c r="V518" i="14"/>
  <c r="W518" i="14"/>
  <c r="Y518" i="14"/>
  <c r="Z518" i="14"/>
  <c r="AA518" i="14"/>
  <c r="AB518" i="14"/>
  <c r="AC518" i="14"/>
  <c r="AD518" i="14"/>
  <c r="AE518" i="14"/>
  <c r="AF518" i="14"/>
  <c r="AH518" i="14"/>
  <c r="AI518" i="14"/>
  <c r="AJ518" i="14"/>
  <c r="AK518" i="14"/>
  <c r="AL518" i="14"/>
  <c r="AM518" i="14"/>
  <c r="AN518" i="14"/>
  <c r="AO518" i="14"/>
  <c r="P519" i="14"/>
  <c r="Q519" i="14"/>
  <c r="V519" i="14"/>
  <c r="W519" i="14"/>
  <c r="Y519" i="14"/>
  <c r="Z519" i="14"/>
  <c r="AA519" i="14"/>
  <c r="AB519" i="14"/>
  <c r="AC519" i="14"/>
  <c r="AD519" i="14"/>
  <c r="AE519" i="14"/>
  <c r="AF519" i="14"/>
  <c r="AH519" i="14"/>
  <c r="AI519" i="14"/>
  <c r="AJ519" i="14"/>
  <c r="AK519" i="14"/>
  <c r="AL519" i="14"/>
  <c r="AM519" i="14"/>
  <c r="AN519" i="14"/>
  <c r="AO519" i="14"/>
  <c r="P520" i="14"/>
  <c r="Q520" i="14"/>
  <c r="V520" i="14"/>
  <c r="W520" i="14"/>
  <c r="Y520" i="14"/>
  <c r="Z520" i="14"/>
  <c r="AA520" i="14"/>
  <c r="AB520" i="14"/>
  <c r="AC520" i="14"/>
  <c r="AD520" i="14"/>
  <c r="AE520" i="14"/>
  <c r="AF520" i="14"/>
  <c r="AH520" i="14"/>
  <c r="AI520" i="14"/>
  <c r="AJ520" i="14"/>
  <c r="AK520" i="14"/>
  <c r="AL520" i="14"/>
  <c r="AM520" i="14"/>
  <c r="AN520" i="14"/>
  <c r="AO520" i="14"/>
  <c r="P521" i="14"/>
  <c r="Q521" i="14"/>
  <c r="V521" i="14"/>
  <c r="W521" i="14"/>
  <c r="Y521" i="14"/>
  <c r="Z521" i="14"/>
  <c r="AA521" i="14"/>
  <c r="AB521" i="14"/>
  <c r="AC521" i="14"/>
  <c r="AD521" i="14"/>
  <c r="AE521" i="14"/>
  <c r="AF521" i="14"/>
  <c r="AH521" i="14"/>
  <c r="AI521" i="14"/>
  <c r="AJ521" i="14"/>
  <c r="AK521" i="14"/>
  <c r="AL521" i="14"/>
  <c r="AM521" i="14"/>
  <c r="AN521" i="14"/>
  <c r="AO521" i="14"/>
  <c r="P522" i="14"/>
  <c r="Q522" i="14"/>
  <c r="V522" i="14"/>
  <c r="W522" i="14"/>
  <c r="Y522" i="14"/>
  <c r="Z522" i="14"/>
  <c r="AA522" i="14"/>
  <c r="AB522" i="14"/>
  <c r="AC522" i="14"/>
  <c r="AD522" i="14"/>
  <c r="AE522" i="14"/>
  <c r="AF522" i="14"/>
  <c r="AH522" i="14"/>
  <c r="AI522" i="14"/>
  <c r="AJ522" i="14"/>
  <c r="AK522" i="14"/>
  <c r="AL522" i="14"/>
  <c r="AM522" i="14"/>
  <c r="AN522" i="14"/>
  <c r="AO522" i="14"/>
  <c r="P523" i="14"/>
  <c r="Q523" i="14"/>
  <c r="V523" i="14"/>
  <c r="W523" i="14"/>
  <c r="Y523" i="14"/>
  <c r="Z523" i="14"/>
  <c r="AA523" i="14"/>
  <c r="AB523" i="14"/>
  <c r="AC523" i="14"/>
  <c r="AD523" i="14"/>
  <c r="AE523" i="14"/>
  <c r="AF523" i="14"/>
  <c r="AH523" i="14"/>
  <c r="AI523" i="14"/>
  <c r="AJ523" i="14"/>
  <c r="AK523" i="14"/>
  <c r="AL523" i="14"/>
  <c r="AM523" i="14"/>
  <c r="AN523" i="14"/>
  <c r="AO523" i="14"/>
  <c r="P524" i="14"/>
  <c r="Q524" i="14"/>
  <c r="V524" i="14"/>
  <c r="W524" i="14"/>
  <c r="Y524" i="14"/>
  <c r="Z524" i="14"/>
  <c r="AA524" i="14"/>
  <c r="AB524" i="14"/>
  <c r="AC524" i="14"/>
  <c r="AD524" i="14"/>
  <c r="AE524" i="14"/>
  <c r="AF524" i="14"/>
  <c r="AH524" i="14"/>
  <c r="AI524" i="14"/>
  <c r="AJ524" i="14"/>
  <c r="AK524" i="14"/>
  <c r="AL524" i="14"/>
  <c r="AM524" i="14"/>
  <c r="AN524" i="14"/>
  <c r="AO524" i="14"/>
  <c r="P525" i="14"/>
  <c r="Q525" i="14"/>
  <c r="V525" i="14"/>
  <c r="W525" i="14"/>
  <c r="Y525" i="14"/>
  <c r="Z525" i="14"/>
  <c r="AA525" i="14"/>
  <c r="AB525" i="14"/>
  <c r="AC525" i="14"/>
  <c r="AD525" i="14"/>
  <c r="AE525" i="14"/>
  <c r="AF525" i="14"/>
  <c r="AH525" i="14"/>
  <c r="AI525" i="14"/>
  <c r="AJ525" i="14"/>
  <c r="AK525" i="14"/>
  <c r="AL525" i="14"/>
  <c r="AM525" i="14"/>
  <c r="AN525" i="14"/>
  <c r="AO525" i="14"/>
  <c r="P526" i="14"/>
  <c r="Q526" i="14"/>
  <c r="V526" i="14"/>
  <c r="W526" i="14"/>
  <c r="Y526" i="14"/>
  <c r="Z526" i="14"/>
  <c r="AA526" i="14"/>
  <c r="AB526" i="14"/>
  <c r="AC526" i="14"/>
  <c r="AD526" i="14"/>
  <c r="AE526" i="14"/>
  <c r="AF526" i="14"/>
  <c r="AH526" i="14"/>
  <c r="AI526" i="14"/>
  <c r="AJ526" i="14"/>
  <c r="AK526" i="14"/>
  <c r="AL526" i="14"/>
  <c r="AM526" i="14"/>
  <c r="AN526" i="14"/>
  <c r="AO526" i="14"/>
  <c r="P527" i="14"/>
  <c r="Q527" i="14"/>
  <c r="V527" i="14"/>
  <c r="W527" i="14"/>
  <c r="Y527" i="14"/>
  <c r="Z527" i="14"/>
  <c r="AA527" i="14"/>
  <c r="AB527" i="14"/>
  <c r="AC527" i="14"/>
  <c r="AD527" i="14"/>
  <c r="AE527" i="14"/>
  <c r="AF527" i="14"/>
  <c r="AH527" i="14"/>
  <c r="AI527" i="14"/>
  <c r="AJ527" i="14"/>
  <c r="AK527" i="14"/>
  <c r="AL527" i="14"/>
  <c r="AM527" i="14"/>
  <c r="AN527" i="14"/>
  <c r="AO527" i="14"/>
  <c r="P528" i="14"/>
  <c r="Q528" i="14"/>
  <c r="V528" i="14"/>
  <c r="W528" i="14"/>
  <c r="Y528" i="14"/>
  <c r="Z528" i="14"/>
  <c r="AA528" i="14"/>
  <c r="AB528" i="14"/>
  <c r="AC528" i="14"/>
  <c r="AD528" i="14"/>
  <c r="AE528" i="14"/>
  <c r="AF528" i="14"/>
  <c r="AH528" i="14"/>
  <c r="AI528" i="14"/>
  <c r="AJ528" i="14"/>
  <c r="AK528" i="14"/>
  <c r="AL528" i="14"/>
  <c r="AM528" i="14"/>
  <c r="AN528" i="14"/>
  <c r="AO528" i="14"/>
  <c r="P529" i="14"/>
  <c r="Q529" i="14"/>
  <c r="V529" i="14"/>
  <c r="W529" i="14"/>
  <c r="Y529" i="14"/>
  <c r="Z529" i="14"/>
  <c r="AA529" i="14"/>
  <c r="AB529" i="14"/>
  <c r="AC529" i="14"/>
  <c r="AD529" i="14"/>
  <c r="AE529" i="14"/>
  <c r="AF529" i="14"/>
  <c r="AH529" i="14"/>
  <c r="AI529" i="14"/>
  <c r="AJ529" i="14"/>
  <c r="AK529" i="14"/>
  <c r="AL529" i="14"/>
  <c r="AM529" i="14"/>
  <c r="AN529" i="14"/>
  <c r="AO529" i="14"/>
  <c r="P530" i="14"/>
  <c r="Q530" i="14"/>
  <c r="V530" i="14"/>
  <c r="W530" i="14"/>
  <c r="Y530" i="14"/>
  <c r="Z530" i="14"/>
  <c r="AA530" i="14"/>
  <c r="AB530" i="14"/>
  <c r="AC530" i="14"/>
  <c r="AD530" i="14"/>
  <c r="AE530" i="14"/>
  <c r="AF530" i="14"/>
  <c r="AH530" i="14"/>
  <c r="AI530" i="14"/>
  <c r="AJ530" i="14"/>
  <c r="AK530" i="14"/>
  <c r="AL530" i="14"/>
  <c r="AM530" i="14"/>
  <c r="AN530" i="14"/>
  <c r="AO530" i="14"/>
  <c r="P531" i="14"/>
  <c r="Q531" i="14"/>
  <c r="V531" i="14"/>
  <c r="W531" i="14"/>
  <c r="Y531" i="14"/>
  <c r="Z531" i="14"/>
  <c r="AA531" i="14"/>
  <c r="AB531" i="14"/>
  <c r="AC531" i="14"/>
  <c r="AD531" i="14"/>
  <c r="AE531" i="14"/>
  <c r="AF531" i="14"/>
  <c r="AH531" i="14"/>
  <c r="AI531" i="14"/>
  <c r="AJ531" i="14"/>
  <c r="AK531" i="14"/>
  <c r="AL531" i="14"/>
  <c r="AM531" i="14"/>
  <c r="AN531" i="14"/>
  <c r="AO531" i="14"/>
  <c r="P532" i="14"/>
  <c r="Q532" i="14"/>
  <c r="V532" i="14"/>
  <c r="W532" i="14"/>
  <c r="Y532" i="14"/>
  <c r="Z532" i="14"/>
  <c r="AA532" i="14"/>
  <c r="AB532" i="14"/>
  <c r="AC532" i="14"/>
  <c r="AD532" i="14"/>
  <c r="AE532" i="14"/>
  <c r="AF532" i="14"/>
  <c r="AH532" i="14"/>
  <c r="AI532" i="14"/>
  <c r="AJ532" i="14"/>
  <c r="AK532" i="14"/>
  <c r="AL532" i="14"/>
  <c r="AM532" i="14"/>
  <c r="AN532" i="14"/>
  <c r="AO532" i="14"/>
  <c r="P533" i="14"/>
  <c r="Q533" i="14"/>
  <c r="V533" i="14"/>
  <c r="W533" i="14"/>
  <c r="Y533" i="14"/>
  <c r="Z533" i="14"/>
  <c r="AA533" i="14"/>
  <c r="AB533" i="14"/>
  <c r="AC533" i="14"/>
  <c r="AD533" i="14"/>
  <c r="AE533" i="14"/>
  <c r="AF533" i="14"/>
  <c r="AH533" i="14"/>
  <c r="AI533" i="14"/>
  <c r="AJ533" i="14"/>
  <c r="AK533" i="14"/>
  <c r="AL533" i="14"/>
  <c r="AM533" i="14"/>
  <c r="AN533" i="14"/>
  <c r="AO533" i="14"/>
  <c r="P534" i="14"/>
  <c r="Q534" i="14"/>
  <c r="V534" i="14"/>
  <c r="W534" i="14"/>
  <c r="Y534" i="14"/>
  <c r="Z534" i="14"/>
  <c r="AA534" i="14"/>
  <c r="AB534" i="14"/>
  <c r="AC534" i="14"/>
  <c r="AD534" i="14"/>
  <c r="AE534" i="14"/>
  <c r="AF534" i="14"/>
  <c r="AH534" i="14"/>
  <c r="AI534" i="14"/>
  <c r="AJ534" i="14"/>
  <c r="AK534" i="14"/>
  <c r="AL534" i="14"/>
  <c r="AM534" i="14"/>
  <c r="AN534" i="14"/>
  <c r="AO534" i="14"/>
  <c r="P535" i="14"/>
  <c r="Q535" i="14"/>
  <c r="V535" i="14"/>
  <c r="W535" i="14"/>
  <c r="Y535" i="14"/>
  <c r="Z535" i="14"/>
  <c r="AA535" i="14"/>
  <c r="AB535" i="14"/>
  <c r="AC535" i="14"/>
  <c r="AD535" i="14"/>
  <c r="AE535" i="14"/>
  <c r="AF535" i="14"/>
  <c r="AH535" i="14"/>
  <c r="AI535" i="14"/>
  <c r="AJ535" i="14"/>
  <c r="AK535" i="14"/>
  <c r="AL535" i="14"/>
  <c r="AM535" i="14"/>
  <c r="AN535" i="14"/>
  <c r="AO535" i="14"/>
  <c r="P536" i="14"/>
  <c r="Q536" i="14"/>
  <c r="V536" i="14"/>
  <c r="W536" i="14"/>
  <c r="Y536" i="14"/>
  <c r="Z536" i="14"/>
  <c r="AA536" i="14"/>
  <c r="AB536" i="14"/>
  <c r="AC536" i="14"/>
  <c r="AD536" i="14"/>
  <c r="AE536" i="14"/>
  <c r="AF536" i="14"/>
  <c r="AH536" i="14"/>
  <c r="AI536" i="14"/>
  <c r="AJ536" i="14"/>
  <c r="AK536" i="14"/>
  <c r="AL536" i="14"/>
  <c r="AM536" i="14"/>
  <c r="AN536" i="14"/>
  <c r="AO536" i="14"/>
  <c r="P537" i="14"/>
  <c r="Q537" i="14"/>
  <c r="V537" i="14"/>
  <c r="W537" i="14"/>
  <c r="Y537" i="14"/>
  <c r="Z537" i="14"/>
  <c r="AA537" i="14"/>
  <c r="AB537" i="14"/>
  <c r="AC537" i="14"/>
  <c r="AD537" i="14"/>
  <c r="AE537" i="14"/>
  <c r="AF537" i="14"/>
  <c r="AH537" i="14"/>
  <c r="AI537" i="14"/>
  <c r="AJ537" i="14"/>
  <c r="AK537" i="14"/>
  <c r="AL537" i="14"/>
  <c r="AM537" i="14"/>
  <c r="AN537" i="14"/>
  <c r="AO537" i="14"/>
  <c r="P538" i="14"/>
  <c r="Q538" i="14"/>
  <c r="V538" i="14"/>
  <c r="W538" i="14"/>
  <c r="Y538" i="14"/>
  <c r="Z538" i="14"/>
  <c r="AA538" i="14"/>
  <c r="AB538" i="14"/>
  <c r="AC538" i="14"/>
  <c r="AD538" i="14"/>
  <c r="AE538" i="14"/>
  <c r="AF538" i="14"/>
  <c r="AH538" i="14"/>
  <c r="AI538" i="14"/>
  <c r="AJ538" i="14"/>
  <c r="AK538" i="14"/>
  <c r="AL538" i="14"/>
  <c r="AM538" i="14"/>
  <c r="AN538" i="14"/>
  <c r="AO538" i="14"/>
  <c r="P539" i="14"/>
  <c r="Q539" i="14"/>
  <c r="V539" i="14"/>
  <c r="W539" i="14"/>
  <c r="Y539" i="14"/>
  <c r="Z539" i="14"/>
  <c r="AA539" i="14"/>
  <c r="AB539" i="14"/>
  <c r="AC539" i="14"/>
  <c r="AD539" i="14"/>
  <c r="AE539" i="14"/>
  <c r="AF539" i="14"/>
  <c r="AH539" i="14"/>
  <c r="AI539" i="14"/>
  <c r="AJ539" i="14"/>
  <c r="AK539" i="14"/>
  <c r="AL539" i="14"/>
  <c r="AM539" i="14"/>
  <c r="AN539" i="14"/>
  <c r="AO539" i="14"/>
  <c r="P540" i="14"/>
  <c r="Q540" i="14"/>
  <c r="V540" i="14"/>
  <c r="W540" i="14"/>
  <c r="Y540" i="14"/>
  <c r="Z540" i="14"/>
  <c r="AA540" i="14"/>
  <c r="AB540" i="14"/>
  <c r="AC540" i="14"/>
  <c r="AD540" i="14"/>
  <c r="AE540" i="14"/>
  <c r="AF540" i="14"/>
  <c r="AH540" i="14"/>
  <c r="AI540" i="14"/>
  <c r="AJ540" i="14"/>
  <c r="AK540" i="14"/>
  <c r="AL540" i="14"/>
  <c r="AM540" i="14"/>
  <c r="AN540" i="14"/>
  <c r="AO540" i="14"/>
  <c r="P541" i="14"/>
  <c r="Q541" i="14"/>
  <c r="V541" i="14"/>
  <c r="W541" i="14"/>
  <c r="Y541" i="14"/>
  <c r="Z541" i="14"/>
  <c r="AA541" i="14"/>
  <c r="AB541" i="14"/>
  <c r="AC541" i="14"/>
  <c r="AD541" i="14"/>
  <c r="AE541" i="14"/>
  <c r="AF541" i="14"/>
  <c r="AH541" i="14"/>
  <c r="AI541" i="14"/>
  <c r="AJ541" i="14"/>
  <c r="AK541" i="14"/>
  <c r="AL541" i="14"/>
  <c r="AM541" i="14"/>
  <c r="AN541" i="14"/>
  <c r="AO541" i="14"/>
  <c r="P542" i="14"/>
  <c r="Q542" i="14"/>
  <c r="V542" i="14"/>
  <c r="W542" i="14"/>
  <c r="Y542" i="14"/>
  <c r="Z542" i="14"/>
  <c r="AA542" i="14"/>
  <c r="AB542" i="14"/>
  <c r="AC542" i="14"/>
  <c r="AD542" i="14"/>
  <c r="AE542" i="14"/>
  <c r="AF542" i="14"/>
  <c r="AH542" i="14"/>
  <c r="AI542" i="14"/>
  <c r="AJ542" i="14"/>
  <c r="AK542" i="14"/>
  <c r="AL542" i="14"/>
  <c r="AM542" i="14"/>
  <c r="AN542" i="14"/>
  <c r="AO542" i="14"/>
  <c r="P543" i="14"/>
  <c r="Q543" i="14"/>
  <c r="V543" i="14"/>
  <c r="W543" i="14"/>
  <c r="Y543" i="14"/>
  <c r="Z543" i="14"/>
  <c r="AA543" i="14"/>
  <c r="AB543" i="14"/>
  <c r="AC543" i="14"/>
  <c r="AD543" i="14"/>
  <c r="AE543" i="14"/>
  <c r="AF543" i="14"/>
  <c r="AH543" i="14"/>
  <c r="AI543" i="14"/>
  <c r="AJ543" i="14"/>
  <c r="AK543" i="14"/>
  <c r="AL543" i="14"/>
  <c r="AM543" i="14"/>
  <c r="AN543" i="14"/>
  <c r="AO543" i="14"/>
  <c r="P544" i="14"/>
  <c r="Q544" i="14"/>
  <c r="V544" i="14"/>
  <c r="W544" i="14"/>
  <c r="Y544" i="14"/>
  <c r="Z544" i="14"/>
  <c r="AA544" i="14"/>
  <c r="AB544" i="14"/>
  <c r="AC544" i="14"/>
  <c r="AD544" i="14"/>
  <c r="AE544" i="14"/>
  <c r="AF544" i="14"/>
  <c r="AH544" i="14"/>
  <c r="AI544" i="14"/>
  <c r="AJ544" i="14"/>
  <c r="AK544" i="14"/>
  <c r="AL544" i="14"/>
  <c r="AM544" i="14"/>
  <c r="AN544" i="14"/>
  <c r="AO544" i="14"/>
  <c r="P545" i="14"/>
  <c r="Q545" i="14"/>
  <c r="V545" i="14"/>
  <c r="W545" i="14"/>
  <c r="Y545" i="14"/>
  <c r="Z545" i="14"/>
  <c r="AA545" i="14"/>
  <c r="AB545" i="14"/>
  <c r="AC545" i="14"/>
  <c r="AD545" i="14"/>
  <c r="AE545" i="14"/>
  <c r="AF545" i="14"/>
  <c r="AH545" i="14"/>
  <c r="AI545" i="14"/>
  <c r="AJ545" i="14"/>
  <c r="AK545" i="14"/>
  <c r="AL545" i="14"/>
  <c r="AM545" i="14"/>
  <c r="AN545" i="14"/>
  <c r="AO545" i="14"/>
  <c r="P546" i="14"/>
  <c r="Q546" i="14"/>
  <c r="V546" i="14"/>
  <c r="W546" i="14"/>
  <c r="Y546" i="14"/>
  <c r="Z546" i="14"/>
  <c r="AA546" i="14"/>
  <c r="AB546" i="14"/>
  <c r="AC546" i="14"/>
  <c r="AD546" i="14"/>
  <c r="AE546" i="14"/>
  <c r="AF546" i="14"/>
  <c r="AH546" i="14"/>
  <c r="AI546" i="14"/>
  <c r="AJ546" i="14"/>
  <c r="AK546" i="14"/>
  <c r="AL546" i="14"/>
  <c r="AM546" i="14"/>
  <c r="AN546" i="14"/>
  <c r="AO546" i="14"/>
  <c r="P547" i="14"/>
  <c r="Q547" i="14"/>
  <c r="V547" i="14"/>
  <c r="W547" i="14"/>
  <c r="Y547" i="14"/>
  <c r="Z547" i="14"/>
  <c r="AA547" i="14"/>
  <c r="AB547" i="14"/>
  <c r="AC547" i="14"/>
  <c r="AD547" i="14"/>
  <c r="AE547" i="14"/>
  <c r="AF547" i="14"/>
  <c r="AH547" i="14"/>
  <c r="AI547" i="14"/>
  <c r="AJ547" i="14"/>
  <c r="AK547" i="14"/>
  <c r="AL547" i="14"/>
  <c r="AM547" i="14"/>
  <c r="AN547" i="14"/>
  <c r="AO547" i="14"/>
  <c r="P548" i="14"/>
  <c r="Q548" i="14"/>
  <c r="V548" i="14"/>
  <c r="W548" i="14"/>
  <c r="Y548" i="14"/>
  <c r="Z548" i="14"/>
  <c r="AA548" i="14"/>
  <c r="AB548" i="14"/>
  <c r="AC548" i="14"/>
  <c r="AD548" i="14"/>
  <c r="AE548" i="14"/>
  <c r="AF548" i="14"/>
  <c r="AH548" i="14"/>
  <c r="AI548" i="14"/>
  <c r="AJ548" i="14"/>
  <c r="AK548" i="14"/>
  <c r="AL548" i="14"/>
  <c r="AM548" i="14"/>
  <c r="AN548" i="14"/>
  <c r="AO548" i="14"/>
  <c r="P549" i="14"/>
  <c r="Q549" i="14"/>
  <c r="V549" i="14"/>
  <c r="W549" i="14"/>
  <c r="Y549" i="14"/>
  <c r="Z549" i="14"/>
  <c r="AA549" i="14"/>
  <c r="AB549" i="14"/>
  <c r="AC549" i="14"/>
  <c r="AD549" i="14"/>
  <c r="AE549" i="14"/>
  <c r="AF549" i="14"/>
  <c r="AH549" i="14"/>
  <c r="AI549" i="14"/>
  <c r="AJ549" i="14"/>
  <c r="AK549" i="14"/>
  <c r="AL549" i="14"/>
  <c r="AM549" i="14"/>
  <c r="AN549" i="14"/>
  <c r="AO549" i="14"/>
  <c r="P550" i="14"/>
  <c r="Q550" i="14"/>
  <c r="V550" i="14"/>
  <c r="W550" i="14"/>
  <c r="Y550" i="14"/>
  <c r="Z550" i="14"/>
  <c r="AA550" i="14"/>
  <c r="AB550" i="14"/>
  <c r="AC550" i="14"/>
  <c r="AD550" i="14"/>
  <c r="AE550" i="14"/>
  <c r="AF550" i="14"/>
  <c r="AH550" i="14"/>
  <c r="AI550" i="14"/>
  <c r="AJ550" i="14"/>
  <c r="AK550" i="14"/>
  <c r="AL550" i="14"/>
  <c r="AM550" i="14"/>
  <c r="AN550" i="14"/>
  <c r="AO550" i="14"/>
  <c r="P551" i="14"/>
  <c r="Q551" i="14"/>
  <c r="V551" i="14"/>
  <c r="W551" i="14"/>
  <c r="Y551" i="14"/>
  <c r="Z551" i="14"/>
  <c r="AA551" i="14"/>
  <c r="AB551" i="14"/>
  <c r="AC551" i="14"/>
  <c r="AD551" i="14"/>
  <c r="AE551" i="14"/>
  <c r="AF551" i="14"/>
  <c r="AH551" i="14"/>
  <c r="AI551" i="14"/>
  <c r="AJ551" i="14"/>
  <c r="AK551" i="14"/>
  <c r="AL551" i="14"/>
  <c r="AM551" i="14"/>
  <c r="AN551" i="14"/>
  <c r="AO551" i="14"/>
  <c r="P552" i="14"/>
  <c r="Q552" i="14"/>
  <c r="V552" i="14"/>
  <c r="W552" i="14"/>
  <c r="Y552" i="14"/>
  <c r="Z552" i="14"/>
  <c r="AA552" i="14"/>
  <c r="AB552" i="14"/>
  <c r="AC552" i="14"/>
  <c r="AD552" i="14"/>
  <c r="AE552" i="14"/>
  <c r="AF552" i="14"/>
  <c r="AH552" i="14"/>
  <c r="AI552" i="14"/>
  <c r="AJ552" i="14"/>
  <c r="AK552" i="14"/>
  <c r="AL552" i="14"/>
  <c r="AM552" i="14"/>
  <c r="AN552" i="14"/>
  <c r="AO552" i="14"/>
  <c r="P553" i="14"/>
  <c r="Q553" i="14"/>
  <c r="V553" i="14"/>
  <c r="W553" i="14"/>
  <c r="Y553" i="14"/>
  <c r="Z553" i="14"/>
  <c r="AA553" i="14"/>
  <c r="AB553" i="14"/>
  <c r="AC553" i="14"/>
  <c r="AD553" i="14"/>
  <c r="AE553" i="14"/>
  <c r="AF553" i="14"/>
  <c r="AH553" i="14"/>
  <c r="AI553" i="14"/>
  <c r="AJ553" i="14"/>
  <c r="AK553" i="14"/>
  <c r="AL553" i="14"/>
  <c r="AM553" i="14"/>
  <c r="AN553" i="14"/>
  <c r="AO553" i="14"/>
  <c r="P554" i="14"/>
  <c r="Q554" i="14"/>
  <c r="V554" i="14"/>
  <c r="W554" i="14"/>
  <c r="Y554" i="14"/>
  <c r="Z554" i="14"/>
  <c r="AA554" i="14"/>
  <c r="AB554" i="14"/>
  <c r="AC554" i="14"/>
  <c r="AD554" i="14"/>
  <c r="AE554" i="14"/>
  <c r="AF554" i="14"/>
  <c r="AH554" i="14"/>
  <c r="AI554" i="14"/>
  <c r="AJ554" i="14"/>
  <c r="AK554" i="14"/>
  <c r="AL554" i="14"/>
  <c r="AM554" i="14"/>
  <c r="AN554" i="14"/>
  <c r="AO554" i="14"/>
  <c r="P555" i="14"/>
  <c r="Q555" i="14"/>
  <c r="V555" i="14"/>
  <c r="W555" i="14"/>
  <c r="Y555" i="14"/>
  <c r="Z555" i="14"/>
  <c r="AA555" i="14"/>
  <c r="AB555" i="14"/>
  <c r="AC555" i="14"/>
  <c r="AD555" i="14"/>
  <c r="AE555" i="14"/>
  <c r="AF555" i="14"/>
  <c r="AH555" i="14"/>
  <c r="AI555" i="14"/>
  <c r="AJ555" i="14"/>
  <c r="AK555" i="14"/>
  <c r="AL555" i="14"/>
  <c r="AM555" i="14"/>
  <c r="AN555" i="14"/>
  <c r="AO555" i="14"/>
  <c r="P556" i="14"/>
  <c r="Q556" i="14"/>
  <c r="V556" i="14"/>
  <c r="W556" i="14"/>
  <c r="Y556" i="14"/>
  <c r="Z556" i="14"/>
  <c r="AA556" i="14"/>
  <c r="AB556" i="14"/>
  <c r="AC556" i="14"/>
  <c r="AD556" i="14"/>
  <c r="AE556" i="14"/>
  <c r="AF556" i="14"/>
  <c r="AH556" i="14"/>
  <c r="AI556" i="14"/>
  <c r="AJ556" i="14"/>
  <c r="AK556" i="14"/>
  <c r="AL556" i="14"/>
  <c r="AM556" i="14"/>
  <c r="AN556" i="14"/>
  <c r="AO556" i="14"/>
  <c r="P557" i="14"/>
  <c r="Q557" i="14"/>
  <c r="V557" i="14"/>
  <c r="W557" i="14"/>
  <c r="Y557" i="14"/>
  <c r="Z557" i="14"/>
  <c r="AA557" i="14"/>
  <c r="AB557" i="14"/>
  <c r="AC557" i="14"/>
  <c r="AD557" i="14"/>
  <c r="AE557" i="14"/>
  <c r="AF557" i="14"/>
  <c r="AH557" i="14"/>
  <c r="AI557" i="14"/>
  <c r="AJ557" i="14"/>
  <c r="AK557" i="14"/>
  <c r="AL557" i="14"/>
  <c r="AM557" i="14"/>
  <c r="AN557" i="14"/>
  <c r="AO557" i="14"/>
  <c r="P558" i="14"/>
  <c r="Q558" i="14"/>
  <c r="V558" i="14"/>
  <c r="W558" i="14"/>
  <c r="Y558" i="14"/>
  <c r="Z558" i="14"/>
  <c r="AA558" i="14"/>
  <c r="AB558" i="14"/>
  <c r="AC558" i="14"/>
  <c r="AD558" i="14"/>
  <c r="AE558" i="14"/>
  <c r="AF558" i="14"/>
  <c r="AH558" i="14"/>
  <c r="AI558" i="14"/>
  <c r="AJ558" i="14"/>
  <c r="AK558" i="14"/>
  <c r="AL558" i="14"/>
  <c r="AM558" i="14"/>
  <c r="AN558" i="14"/>
  <c r="AO558" i="14"/>
  <c r="P559" i="14"/>
  <c r="Q559" i="14"/>
  <c r="V559" i="14"/>
  <c r="W559" i="14"/>
  <c r="Y559" i="14"/>
  <c r="Z559" i="14"/>
  <c r="AA559" i="14"/>
  <c r="AB559" i="14"/>
  <c r="AC559" i="14"/>
  <c r="AD559" i="14"/>
  <c r="AE559" i="14"/>
  <c r="AF559" i="14"/>
  <c r="AH559" i="14"/>
  <c r="AI559" i="14"/>
  <c r="AJ559" i="14"/>
  <c r="AK559" i="14"/>
  <c r="AL559" i="14"/>
  <c r="AM559" i="14"/>
  <c r="AN559" i="14"/>
  <c r="AO559" i="14"/>
  <c r="P560" i="14"/>
  <c r="Q560" i="14"/>
  <c r="V560" i="14"/>
  <c r="W560" i="14"/>
  <c r="Y560" i="14"/>
  <c r="Z560" i="14"/>
  <c r="AA560" i="14"/>
  <c r="AB560" i="14"/>
  <c r="AC560" i="14"/>
  <c r="AD560" i="14"/>
  <c r="AE560" i="14"/>
  <c r="AF560" i="14"/>
  <c r="AH560" i="14"/>
  <c r="AI560" i="14"/>
  <c r="AJ560" i="14"/>
  <c r="AK560" i="14"/>
  <c r="AL560" i="14"/>
  <c r="AM560" i="14"/>
  <c r="AN560" i="14"/>
  <c r="AO560" i="14"/>
  <c r="P561" i="14"/>
  <c r="Q561" i="14"/>
  <c r="V561" i="14"/>
  <c r="W561" i="14"/>
  <c r="Y561" i="14"/>
  <c r="Z561" i="14"/>
  <c r="AA561" i="14"/>
  <c r="AB561" i="14"/>
  <c r="AC561" i="14"/>
  <c r="AD561" i="14"/>
  <c r="AE561" i="14"/>
  <c r="AF561" i="14"/>
  <c r="AH561" i="14"/>
  <c r="AI561" i="14"/>
  <c r="AJ561" i="14"/>
  <c r="AK561" i="14"/>
  <c r="AL561" i="14"/>
  <c r="AM561" i="14"/>
  <c r="AN561" i="14"/>
  <c r="AO561" i="14"/>
  <c r="P562" i="14"/>
  <c r="Q562" i="14"/>
  <c r="V562" i="14"/>
  <c r="W562" i="14"/>
  <c r="Y562" i="14"/>
  <c r="Z562" i="14"/>
  <c r="AA562" i="14"/>
  <c r="AB562" i="14"/>
  <c r="AC562" i="14"/>
  <c r="AD562" i="14"/>
  <c r="AE562" i="14"/>
  <c r="AF562" i="14"/>
  <c r="AH562" i="14"/>
  <c r="AI562" i="14"/>
  <c r="AJ562" i="14"/>
  <c r="AK562" i="14"/>
  <c r="AL562" i="14"/>
  <c r="AM562" i="14"/>
  <c r="AN562" i="14"/>
  <c r="AO562" i="14"/>
  <c r="P563" i="14"/>
  <c r="Q563" i="14"/>
  <c r="V563" i="14"/>
  <c r="W563" i="14"/>
  <c r="Y563" i="14"/>
  <c r="Z563" i="14"/>
  <c r="AA563" i="14"/>
  <c r="AB563" i="14"/>
  <c r="AC563" i="14"/>
  <c r="AD563" i="14"/>
  <c r="AE563" i="14"/>
  <c r="AF563" i="14"/>
  <c r="AH563" i="14"/>
  <c r="AI563" i="14"/>
  <c r="AJ563" i="14"/>
  <c r="AK563" i="14"/>
  <c r="AL563" i="14"/>
  <c r="AM563" i="14"/>
  <c r="AN563" i="14"/>
  <c r="AO563" i="14"/>
  <c r="P564" i="14"/>
  <c r="Q564" i="14"/>
  <c r="V564" i="14"/>
  <c r="W564" i="14"/>
  <c r="Y564" i="14"/>
  <c r="Z564" i="14"/>
  <c r="AA564" i="14"/>
  <c r="AB564" i="14"/>
  <c r="AC564" i="14"/>
  <c r="AD564" i="14"/>
  <c r="AE564" i="14"/>
  <c r="AF564" i="14"/>
  <c r="AH564" i="14"/>
  <c r="AI564" i="14"/>
  <c r="AJ564" i="14"/>
  <c r="AK564" i="14"/>
  <c r="AL564" i="14"/>
  <c r="AM564" i="14"/>
  <c r="AN564" i="14"/>
  <c r="AO564" i="14"/>
  <c r="P565" i="14"/>
  <c r="Q565" i="14"/>
  <c r="V565" i="14"/>
  <c r="W565" i="14"/>
  <c r="Y565" i="14"/>
  <c r="Z565" i="14"/>
  <c r="AA565" i="14"/>
  <c r="AB565" i="14"/>
  <c r="AC565" i="14"/>
  <c r="AD565" i="14"/>
  <c r="AE565" i="14"/>
  <c r="AF565" i="14"/>
  <c r="AH565" i="14"/>
  <c r="AI565" i="14"/>
  <c r="AJ565" i="14"/>
  <c r="AK565" i="14"/>
  <c r="AL565" i="14"/>
  <c r="AM565" i="14"/>
  <c r="AN565" i="14"/>
  <c r="AO565" i="14"/>
  <c r="P566" i="14"/>
  <c r="Q566" i="14"/>
  <c r="V566" i="14"/>
  <c r="W566" i="14"/>
  <c r="Y566" i="14"/>
  <c r="Z566" i="14"/>
  <c r="AA566" i="14"/>
  <c r="AB566" i="14"/>
  <c r="AC566" i="14"/>
  <c r="AD566" i="14"/>
  <c r="AE566" i="14"/>
  <c r="AF566" i="14"/>
  <c r="AH566" i="14"/>
  <c r="AI566" i="14"/>
  <c r="AJ566" i="14"/>
  <c r="AK566" i="14"/>
  <c r="AL566" i="14"/>
  <c r="AM566" i="14"/>
  <c r="AN566" i="14"/>
  <c r="AO566" i="14"/>
  <c r="P567" i="14"/>
  <c r="Q567" i="14"/>
  <c r="V567" i="14"/>
  <c r="W567" i="14"/>
  <c r="Y567" i="14"/>
  <c r="Z567" i="14"/>
  <c r="AA567" i="14"/>
  <c r="AB567" i="14"/>
  <c r="AC567" i="14"/>
  <c r="AD567" i="14"/>
  <c r="AE567" i="14"/>
  <c r="AF567" i="14"/>
  <c r="AH567" i="14"/>
  <c r="AI567" i="14"/>
  <c r="AJ567" i="14"/>
  <c r="AK567" i="14"/>
  <c r="AL567" i="14"/>
  <c r="AM567" i="14"/>
  <c r="AN567" i="14"/>
  <c r="AO567" i="14"/>
  <c r="P568" i="14"/>
  <c r="Q568" i="14"/>
  <c r="V568" i="14"/>
  <c r="W568" i="14"/>
  <c r="Y568" i="14"/>
  <c r="Z568" i="14"/>
  <c r="AA568" i="14"/>
  <c r="AB568" i="14"/>
  <c r="AC568" i="14"/>
  <c r="AD568" i="14"/>
  <c r="AE568" i="14"/>
  <c r="AF568" i="14"/>
  <c r="AH568" i="14"/>
  <c r="AI568" i="14"/>
  <c r="AJ568" i="14"/>
  <c r="AK568" i="14"/>
  <c r="AL568" i="14"/>
  <c r="AM568" i="14"/>
  <c r="AN568" i="14"/>
  <c r="AO568" i="14"/>
  <c r="P569" i="14"/>
  <c r="Q569" i="14"/>
  <c r="V569" i="14"/>
  <c r="W569" i="14"/>
  <c r="Y569" i="14"/>
  <c r="Z569" i="14"/>
  <c r="AA569" i="14"/>
  <c r="AB569" i="14"/>
  <c r="AC569" i="14"/>
  <c r="AD569" i="14"/>
  <c r="AE569" i="14"/>
  <c r="AF569" i="14"/>
  <c r="AH569" i="14"/>
  <c r="AI569" i="14"/>
  <c r="AJ569" i="14"/>
  <c r="AK569" i="14"/>
  <c r="AL569" i="14"/>
  <c r="AM569" i="14"/>
  <c r="AN569" i="14"/>
  <c r="AO569" i="14"/>
  <c r="P570" i="14"/>
  <c r="Q570" i="14"/>
  <c r="V570" i="14"/>
  <c r="W570" i="14"/>
  <c r="Y570" i="14"/>
  <c r="Z570" i="14"/>
  <c r="AA570" i="14"/>
  <c r="AB570" i="14"/>
  <c r="AC570" i="14"/>
  <c r="AD570" i="14"/>
  <c r="AE570" i="14"/>
  <c r="AF570" i="14"/>
  <c r="AH570" i="14"/>
  <c r="AI570" i="14"/>
  <c r="AJ570" i="14"/>
  <c r="AK570" i="14"/>
  <c r="AL570" i="14"/>
  <c r="AM570" i="14"/>
  <c r="AN570" i="14"/>
  <c r="AO570" i="14"/>
  <c r="P571" i="14"/>
  <c r="Q571" i="14"/>
  <c r="V571" i="14"/>
  <c r="W571" i="14"/>
  <c r="Y571" i="14"/>
  <c r="Z571" i="14"/>
  <c r="AA571" i="14"/>
  <c r="AB571" i="14"/>
  <c r="AC571" i="14"/>
  <c r="AD571" i="14"/>
  <c r="AE571" i="14"/>
  <c r="AF571" i="14"/>
  <c r="AH571" i="14"/>
  <c r="AI571" i="14"/>
  <c r="AJ571" i="14"/>
  <c r="AK571" i="14"/>
  <c r="AL571" i="14"/>
  <c r="AM571" i="14"/>
  <c r="AN571" i="14"/>
  <c r="AO571" i="14"/>
  <c r="P572" i="14"/>
  <c r="Q572" i="14"/>
  <c r="V572" i="14"/>
  <c r="W572" i="14"/>
  <c r="Y572" i="14"/>
  <c r="Z572" i="14"/>
  <c r="AA572" i="14"/>
  <c r="AB572" i="14"/>
  <c r="AC572" i="14"/>
  <c r="AD572" i="14"/>
  <c r="AE572" i="14"/>
  <c r="AF572" i="14"/>
  <c r="AH572" i="14"/>
  <c r="AI572" i="14"/>
  <c r="AJ572" i="14"/>
  <c r="AK572" i="14"/>
  <c r="AL572" i="14"/>
  <c r="AM572" i="14"/>
  <c r="AN572" i="14"/>
  <c r="AO572" i="14"/>
  <c r="P573" i="14"/>
  <c r="Q573" i="14"/>
  <c r="V573" i="14"/>
  <c r="W573" i="14"/>
  <c r="Y573" i="14"/>
  <c r="Z573" i="14"/>
  <c r="AA573" i="14"/>
  <c r="AB573" i="14"/>
  <c r="AC573" i="14"/>
  <c r="AD573" i="14"/>
  <c r="AE573" i="14"/>
  <c r="AF573" i="14"/>
  <c r="AH573" i="14"/>
  <c r="AI573" i="14"/>
  <c r="AJ573" i="14"/>
  <c r="AK573" i="14"/>
  <c r="AL573" i="14"/>
  <c r="AM573" i="14"/>
  <c r="AN573" i="14"/>
  <c r="AO573" i="14"/>
  <c r="P574" i="14"/>
  <c r="Q574" i="14"/>
  <c r="V574" i="14"/>
  <c r="W574" i="14"/>
  <c r="Y574" i="14"/>
  <c r="Z574" i="14"/>
  <c r="AA574" i="14"/>
  <c r="AB574" i="14"/>
  <c r="AC574" i="14"/>
  <c r="AD574" i="14"/>
  <c r="AE574" i="14"/>
  <c r="AF574" i="14"/>
  <c r="AH574" i="14"/>
  <c r="AI574" i="14"/>
  <c r="AJ574" i="14"/>
  <c r="AK574" i="14"/>
  <c r="AL574" i="14"/>
  <c r="AM574" i="14"/>
  <c r="AN574" i="14"/>
  <c r="AO574" i="14"/>
  <c r="P575" i="14"/>
  <c r="Q575" i="14"/>
  <c r="V575" i="14"/>
  <c r="W575" i="14"/>
  <c r="Y575" i="14"/>
  <c r="Z575" i="14"/>
  <c r="AA575" i="14"/>
  <c r="AB575" i="14"/>
  <c r="AC575" i="14"/>
  <c r="AD575" i="14"/>
  <c r="AE575" i="14"/>
  <c r="AF575" i="14"/>
  <c r="AH575" i="14"/>
  <c r="AI575" i="14"/>
  <c r="AJ575" i="14"/>
  <c r="AK575" i="14"/>
  <c r="AL575" i="14"/>
  <c r="AM575" i="14"/>
  <c r="AN575" i="14"/>
  <c r="AO575" i="14"/>
  <c r="P576" i="14"/>
  <c r="Q576" i="14"/>
  <c r="V576" i="14"/>
  <c r="W576" i="14"/>
  <c r="Y576" i="14"/>
  <c r="Z576" i="14"/>
  <c r="AA576" i="14"/>
  <c r="AB576" i="14"/>
  <c r="AC576" i="14"/>
  <c r="AD576" i="14"/>
  <c r="AE576" i="14"/>
  <c r="AF576" i="14"/>
  <c r="AH576" i="14"/>
  <c r="AI576" i="14"/>
  <c r="AJ576" i="14"/>
  <c r="AK576" i="14"/>
  <c r="AL576" i="14"/>
  <c r="AM576" i="14"/>
  <c r="AN576" i="14"/>
  <c r="AO576" i="14"/>
  <c r="P577" i="14"/>
  <c r="Q577" i="14"/>
  <c r="V577" i="14"/>
  <c r="W577" i="14"/>
  <c r="Y577" i="14"/>
  <c r="Z577" i="14"/>
  <c r="AA577" i="14"/>
  <c r="AB577" i="14"/>
  <c r="AC577" i="14"/>
  <c r="AD577" i="14"/>
  <c r="AE577" i="14"/>
  <c r="AF577" i="14"/>
  <c r="AH577" i="14"/>
  <c r="AI577" i="14"/>
  <c r="AJ577" i="14"/>
  <c r="AK577" i="14"/>
  <c r="AL577" i="14"/>
  <c r="AM577" i="14"/>
  <c r="AN577" i="14"/>
  <c r="AO577" i="14"/>
  <c r="P578" i="14"/>
  <c r="Q578" i="14"/>
  <c r="V578" i="14"/>
  <c r="W578" i="14"/>
  <c r="Y578" i="14"/>
  <c r="Z578" i="14"/>
  <c r="AA578" i="14"/>
  <c r="AB578" i="14"/>
  <c r="AC578" i="14"/>
  <c r="AD578" i="14"/>
  <c r="AE578" i="14"/>
  <c r="AF578" i="14"/>
  <c r="AH578" i="14"/>
  <c r="AI578" i="14"/>
  <c r="AJ578" i="14"/>
  <c r="AK578" i="14"/>
  <c r="AL578" i="14"/>
  <c r="AM578" i="14"/>
  <c r="AN578" i="14"/>
  <c r="AO578" i="14"/>
  <c r="P579" i="14"/>
  <c r="Q579" i="14"/>
  <c r="V579" i="14"/>
  <c r="W579" i="14"/>
  <c r="Y579" i="14"/>
  <c r="Z579" i="14"/>
  <c r="AA579" i="14"/>
  <c r="AB579" i="14"/>
  <c r="AC579" i="14"/>
  <c r="AD579" i="14"/>
  <c r="AE579" i="14"/>
  <c r="AF579" i="14"/>
  <c r="AH579" i="14"/>
  <c r="AI579" i="14"/>
  <c r="AJ579" i="14"/>
  <c r="AK579" i="14"/>
  <c r="AL579" i="14"/>
  <c r="AM579" i="14"/>
  <c r="AN579" i="14"/>
  <c r="AO579" i="14"/>
  <c r="P580" i="14"/>
  <c r="Q580" i="14"/>
  <c r="V580" i="14"/>
  <c r="W580" i="14"/>
  <c r="Y580" i="14"/>
  <c r="Z580" i="14"/>
  <c r="AA580" i="14"/>
  <c r="AB580" i="14"/>
  <c r="AC580" i="14"/>
  <c r="AD580" i="14"/>
  <c r="AE580" i="14"/>
  <c r="AF580" i="14"/>
  <c r="AH580" i="14"/>
  <c r="AI580" i="14"/>
  <c r="AJ580" i="14"/>
  <c r="AK580" i="14"/>
  <c r="AL580" i="14"/>
  <c r="AM580" i="14"/>
  <c r="AN580" i="14"/>
  <c r="AO580" i="14"/>
  <c r="P581" i="14"/>
  <c r="Q581" i="14"/>
  <c r="V581" i="14"/>
  <c r="W581" i="14"/>
  <c r="Y581" i="14"/>
  <c r="Z581" i="14"/>
  <c r="AA581" i="14"/>
  <c r="AB581" i="14"/>
  <c r="AC581" i="14"/>
  <c r="AD581" i="14"/>
  <c r="AE581" i="14"/>
  <c r="AF581" i="14"/>
  <c r="AH581" i="14"/>
  <c r="AI581" i="14"/>
  <c r="AJ581" i="14"/>
  <c r="AK581" i="14"/>
  <c r="AL581" i="14"/>
  <c r="AM581" i="14"/>
  <c r="AN581" i="14"/>
  <c r="AO581" i="14"/>
  <c r="P582" i="14"/>
  <c r="Q582" i="14"/>
  <c r="V582" i="14"/>
  <c r="W582" i="14"/>
  <c r="Y582" i="14"/>
  <c r="Z582" i="14"/>
  <c r="AA582" i="14"/>
  <c r="AB582" i="14"/>
  <c r="AC582" i="14"/>
  <c r="AD582" i="14"/>
  <c r="AE582" i="14"/>
  <c r="AF582" i="14"/>
  <c r="AH582" i="14"/>
  <c r="AI582" i="14"/>
  <c r="AJ582" i="14"/>
  <c r="AK582" i="14"/>
  <c r="AL582" i="14"/>
  <c r="AM582" i="14"/>
  <c r="AN582" i="14"/>
  <c r="AO582" i="14"/>
  <c r="P583" i="14"/>
  <c r="Q583" i="14"/>
  <c r="V583" i="14"/>
  <c r="W583" i="14"/>
  <c r="Y583" i="14"/>
  <c r="Z583" i="14"/>
  <c r="AA583" i="14"/>
  <c r="AB583" i="14"/>
  <c r="AC583" i="14"/>
  <c r="AD583" i="14"/>
  <c r="AE583" i="14"/>
  <c r="AF583" i="14"/>
  <c r="AH583" i="14"/>
  <c r="AI583" i="14"/>
  <c r="AJ583" i="14"/>
  <c r="AK583" i="14"/>
  <c r="AL583" i="14"/>
  <c r="AM583" i="14"/>
  <c r="AN583" i="14"/>
  <c r="AO583" i="14"/>
  <c r="P584" i="14"/>
  <c r="Q584" i="14"/>
  <c r="V584" i="14"/>
  <c r="W584" i="14"/>
  <c r="Y584" i="14"/>
  <c r="Z584" i="14"/>
  <c r="AA584" i="14"/>
  <c r="AB584" i="14"/>
  <c r="AC584" i="14"/>
  <c r="AD584" i="14"/>
  <c r="AE584" i="14"/>
  <c r="AF584" i="14"/>
  <c r="AH584" i="14"/>
  <c r="AI584" i="14"/>
  <c r="AJ584" i="14"/>
  <c r="AK584" i="14"/>
  <c r="AL584" i="14"/>
  <c r="AM584" i="14"/>
  <c r="AN584" i="14"/>
  <c r="AO584" i="14"/>
  <c r="P585" i="14"/>
  <c r="Q585" i="14"/>
  <c r="V585" i="14"/>
  <c r="W585" i="14"/>
  <c r="Y585" i="14"/>
  <c r="Z585" i="14"/>
  <c r="AA585" i="14"/>
  <c r="AB585" i="14"/>
  <c r="AC585" i="14"/>
  <c r="AD585" i="14"/>
  <c r="AE585" i="14"/>
  <c r="AF585" i="14"/>
  <c r="AH585" i="14"/>
  <c r="AI585" i="14"/>
  <c r="AJ585" i="14"/>
  <c r="AK585" i="14"/>
  <c r="AL585" i="14"/>
  <c r="AM585" i="14"/>
  <c r="AN585" i="14"/>
  <c r="AO585" i="14"/>
  <c r="P586" i="14"/>
  <c r="Q586" i="14"/>
  <c r="V586" i="14"/>
  <c r="W586" i="14"/>
  <c r="Y586" i="14"/>
  <c r="Z586" i="14"/>
  <c r="AA586" i="14"/>
  <c r="AB586" i="14"/>
  <c r="AC586" i="14"/>
  <c r="AD586" i="14"/>
  <c r="AE586" i="14"/>
  <c r="AF586" i="14"/>
  <c r="AH586" i="14"/>
  <c r="AI586" i="14"/>
  <c r="AJ586" i="14"/>
  <c r="AK586" i="14"/>
  <c r="AL586" i="14"/>
  <c r="AM586" i="14"/>
  <c r="AN586" i="14"/>
  <c r="AO586" i="14"/>
  <c r="P587" i="14"/>
  <c r="Q587" i="14"/>
  <c r="V587" i="14"/>
  <c r="W587" i="14"/>
  <c r="Y587" i="14"/>
  <c r="Z587" i="14"/>
  <c r="AA587" i="14"/>
  <c r="AB587" i="14"/>
  <c r="AC587" i="14"/>
  <c r="AD587" i="14"/>
  <c r="AE587" i="14"/>
  <c r="AF587" i="14"/>
  <c r="AH587" i="14"/>
  <c r="AI587" i="14"/>
  <c r="AJ587" i="14"/>
  <c r="AK587" i="14"/>
  <c r="AL587" i="14"/>
  <c r="AM587" i="14"/>
  <c r="AN587" i="14"/>
  <c r="AO587" i="14"/>
  <c r="P588" i="14"/>
  <c r="Q588" i="14"/>
  <c r="V588" i="14"/>
  <c r="W588" i="14"/>
  <c r="Y588" i="14"/>
  <c r="Z588" i="14"/>
  <c r="AA588" i="14"/>
  <c r="AB588" i="14"/>
  <c r="AC588" i="14"/>
  <c r="AD588" i="14"/>
  <c r="AE588" i="14"/>
  <c r="AF588" i="14"/>
  <c r="AH588" i="14"/>
  <c r="AI588" i="14"/>
  <c r="AJ588" i="14"/>
  <c r="AK588" i="14"/>
  <c r="AL588" i="14"/>
  <c r="AM588" i="14"/>
  <c r="AN588" i="14"/>
  <c r="AO588" i="14"/>
  <c r="P589" i="14"/>
  <c r="Q589" i="14"/>
  <c r="V589" i="14"/>
  <c r="W589" i="14"/>
  <c r="Y589" i="14"/>
  <c r="Z589" i="14"/>
  <c r="AA589" i="14"/>
  <c r="AB589" i="14"/>
  <c r="AC589" i="14"/>
  <c r="AD589" i="14"/>
  <c r="AE589" i="14"/>
  <c r="AF589" i="14"/>
  <c r="AH589" i="14"/>
  <c r="AI589" i="14"/>
  <c r="AJ589" i="14"/>
  <c r="AK589" i="14"/>
  <c r="AL589" i="14"/>
  <c r="AM589" i="14"/>
  <c r="AN589" i="14"/>
  <c r="AO589" i="14"/>
  <c r="P590" i="14"/>
  <c r="Q590" i="14"/>
  <c r="V590" i="14"/>
  <c r="W590" i="14"/>
  <c r="Y590" i="14"/>
  <c r="Z590" i="14"/>
  <c r="AA590" i="14"/>
  <c r="AB590" i="14"/>
  <c r="AC590" i="14"/>
  <c r="AD590" i="14"/>
  <c r="AE590" i="14"/>
  <c r="AF590" i="14"/>
  <c r="AH590" i="14"/>
  <c r="AI590" i="14"/>
  <c r="AJ590" i="14"/>
  <c r="AK590" i="14"/>
  <c r="AL590" i="14"/>
  <c r="AM590" i="14"/>
  <c r="AN590" i="14"/>
  <c r="AO590" i="14"/>
  <c r="P591" i="14"/>
  <c r="Q591" i="14"/>
  <c r="V591" i="14"/>
  <c r="W591" i="14"/>
  <c r="Y591" i="14"/>
  <c r="Z591" i="14"/>
  <c r="AA591" i="14"/>
  <c r="AB591" i="14"/>
  <c r="AC591" i="14"/>
  <c r="AD591" i="14"/>
  <c r="AE591" i="14"/>
  <c r="AF591" i="14"/>
  <c r="AH591" i="14"/>
  <c r="AI591" i="14"/>
  <c r="AJ591" i="14"/>
  <c r="AK591" i="14"/>
  <c r="AL591" i="14"/>
  <c r="AM591" i="14"/>
  <c r="AN591" i="14"/>
  <c r="AO591" i="14"/>
  <c r="P592" i="14"/>
  <c r="Q592" i="14"/>
  <c r="V592" i="14"/>
  <c r="W592" i="14"/>
  <c r="Y592" i="14"/>
  <c r="Z592" i="14"/>
  <c r="AA592" i="14"/>
  <c r="AB592" i="14"/>
  <c r="AC592" i="14"/>
  <c r="AD592" i="14"/>
  <c r="AE592" i="14"/>
  <c r="AF592" i="14"/>
  <c r="AH592" i="14"/>
  <c r="AI592" i="14"/>
  <c r="AJ592" i="14"/>
  <c r="AK592" i="14"/>
  <c r="AL592" i="14"/>
  <c r="AM592" i="14"/>
  <c r="AN592" i="14"/>
  <c r="AO592" i="14"/>
  <c r="P593" i="14"/>
  <c r="Q593" i="14"/>
  <c r="V593" i="14"/>
  <c r="W593" i="14"/>
  <c r="Y593" i="14"/>
  <c r="Z593" i="14"/>
  <c r="AA593" i="14"/>
  <c r="AB593" i="14"/>
  <c r="AC593" i="14"/>
  <c r="AD593" i="14"/>
  <c r="AE593" i="14"/>
  <c r="AF593" i="14"/>
  <c r="AH593" i="14"/>
  <c r="AI593" i="14"/>
  <c r="AJ593" i="14"/>
  <c r="AK593" i="14"/>
  <c r="AL593" i="14"/>
  <c r="AM593" i="14"/>
  <c r="AN593" i="14"/>
  <c r="AO593" i="14"/>
  <c r="P594" i="14"/>
  <c r="Q594" i="14"/>
  <c r="V594" i="14"/>
  <c r="W594" i="14"/>
  <c r="Y594" i="14"/>
  <c r="Z594" i="14"/>
  <c r="AA594" i="14"/>
  <c r="AB594" i="14"/>
  <c r="AC594" i="14"/>
  <c r="AD594" i="14"/>
  <c r="AE594" i="14"/>
  <c r="AF594" i="14"/>
  <c r="AH594" i="14"/>
  <c r="AI594" i="14"/>
  <c r="AJ594" i="14"/>
  <c r="AK594" i="14"/>
  <c r="AL594" i="14"/>
  <c r="AM594" i="14"/>
  <c r="AN594" i="14"/>
  <c r="AO594" i="14"/>
  <c r="P595" i="14"/>
  <c r="Q595" i="14"/>
  <c r="V595" i="14"/>
  <c r="W595" i="14"/>
  <c r="Y595" i="14"/>
  <c r="Z595" i="14"/>
  <c r="AA595" i="14"/>
  <c r="AB595" i="14"/>
  <c r="AC595" i="14"/>
  <c r="AD595" i="14"/>
  <c r="AE595" i="14"/>
  <c r="AF595" i="14"/>
  <c r="AH595" i="14"/>
  <c r="AI595" i="14"/>
  <c r="AJ595" i="14"/>
  <c r="AK595" i="14"/>
  <c r="AL595" i="14"/>
  <c r="AM595" i="14"/>
  <c r="AN595" i="14"/>
  <c r="AO595" i="14"/>
  <c r="P596" i="14"/>
  <c r="Q596" i="14"/>
  <c r="V596" i="14"/>
  <c r="W596" i="14"/>
  <c r="Y596" i="14"/>
  <c r="Z596" i="14"/>
  <c r="AA596" i="14"/>
  <c r="AB596" i="14"/>
  <c r="AC596" i="14"/>
  <c r="AD596" i="14"/>
  <c r="AE596" i="14"/>
  <c r="AF596" i="14"/>
  <c r="AH596" i="14"/>
  <c r="AI596" i="14"/>
  <c r="AJ596" i="14"/>
  <c r="AK596" i="14"/>
  <c r="AL596" i="14"/>
  <c r="AM596" i="14"/>
  <c r="AN596" i="14"/>
  <c r="AO596" i="14"/>
  <c r="Y81" i="14"/>
  <c r="Z81" i="14"/>
  <c r="AA81" i="14"/>
  <c r="AB81" i="14"/>
  <c r="AC81" i="14"/>
  <c r="AD81" i="14"/>
  <c r="AE81" i="14"/>
  <c r="AF81" i="14"/>
  <c r="AI81" i="14"/>
  <c r="AJ81" i="14"/>
  <c r="AK81" i="14"/>
  <c r="AL81" i="14"/>
  <c r="AM81" i="14"/>
  <c r="AN81" i="14"/>
  <c r="AO81" i="14"/>
  <c r="Y82" i="14"/>
  <c r="Z82" i="14"/>
  <c r="AA82" i="14"/>
  <c r="AB82" i="14"/>
  <c r="AC82" i="14"/>
  <c r="AD82" i="14"/>
  <c r="AE82" i="14"/>
  <c r="AF82" i="14"/>
  <c r="AH82" i="14"/>
  <c r="AI82" i="14"/>
  <c r="AJ82" i="14"/>
  <c r="AK82" i="14"/>
  <c r="AL82" i="14"/>
  <c r="AM82" i="14"/>
  <c r="AN82" i="14"/>
  <c r="AO82" i="14"/>
  <c r="Y83" i="14"/>
  <c r="Z83" i="14"/>
  <c r="AA83" i="14"/>
  <c r="AB83" i="14"/>
  <c r="AC83" i="14"/>
  <c r="AD83" i="14"/>
  <c r="AE83" i="14"/>
  <c r="AF83" i="14"/>
  <c r="AH83" i="14"/>
  <c r="AI83" i="14"/>
  <c r="AJ83" i="14"/>
  <c r="AK83" i="14"/>
  <c r="AL83" i="14"/>
  <c r="AM83" i="14"/>
  <c r="AN83" i="14"/>
  <c r="AO83" i="14"/>
  <c r="W41" i="14"/>
  <c r="V41" i="14"/>
  <c r="Q41" i="14"/>
  <c r="P41" i="14"/>
  <c r="V40" i="14"/>
  <c r="Q40" i="14"/>
  <c r="P40" i="14"/>
  <c r="W39" i="14"/>
  <c r="V39" i="14"/>
  <c r="Q39" i="14"/>
  <c r="P39" i="14"/>
  <c r="W38" i="14"/>
  <c r="V38" i="14"/>
  <c r="Q38" i="14"/>
  <c r="P38" i="14"/>
  <c r="V37" i="14"/>
  <c r="Q37" i="14"/>
  <c r="P37" i="14"/>
  <c r="W36" i="14"/>
  <c r="V36" i="14"/>
  <c r="Q36" i="14"/>
  <c r="P36" i="14"/>
  <c r="W35" i="14"/>
  <c r="V35" i="14"/>
  <c r="Q35" i="14"/>
  <c r="P35" i="14"/>
  <c r="W34" i="14"/>
  <c r="V34" i="14"/>
  <c r="Q34" i="14"/>
  <c r="P34" i="14"/>
  <c r="Q33" i="14"/>
  <c r="P33" i="14"/>
  <c r="W32" i="14"/>
  <c r="V32" i="14"/>
  <c r="Q32" i="14"/>
  <c r="P32" i="14"/>
  <c r="V31" i="14"/>
  <c r="Q31" i="14"/>
  <c r="P31" i="14"/>
  <c r="W30" i="14"/>
  <c r="V30" i="14"/>
  <c r="Q30" i="14"/>
  <c r="P30" i="14"/>
  <c r="W29" i="14"/>
  <c r="V29" i="14"/>
  <c r="Q29" i="14"/>
  <c r="P29" i="14"/>
  <c r="V28" i="14"/>
  <c r="Q28" i="14"/>
  <c r="P28" i="14"/>
  <c r="W27" i="14"/>
  <c r="V27" i="14"/>
  <c r="Q27" i="14"/>
  <c r="P27" i="14"/>
  <c r="W26" i="14"/>
  <c r="V26" i="14"/>
  <c r="Q26" i="14"/>
  <c r="P26" i="14"/>
  <c r="W25" i="14"/>
  <c r="V25" i="14"/>
  <c r="Q25" i="14"/>
  <c r="P25" i="14"/>
  <c r="Q24" i="14"/>
  <c r="P24" i="14"/>
  <c r="W23" i="14"/>
  <c r="V23" i="14"/>
  <c r="Q23" i="14"/>
  <c r="P23" i="14"/>
  <c r="V22" i="14"/>
  <c r="Q22" i="14"/>
  <c r="P22" i="14"/>
  <c r="W21" i="14"/>
  <c r="V21" i="14"/>
  <c r="Q21" i="14"/>
  <c r="P21" i="14"/>
  <c r="W20" i="14"/>
  <c r="V20" i="14"/>
  <c r="Q20" i="14"/>
  <c r="P20" i="14"/>
  <c r="V19" i="14"/>
  <c r="Q19" i="14"/>
  <c r="P19" i="14"/>
  <c r="W18" i="14"/>
  <c r="V18" i="14"/>
  <c r="Q18" i="14"/>
  <c r="P18" i="14"/>
  <c r="W17" i="14"/>
  <c r="V17" i="14"/>
  <c r="Q17" i="14"/>
  <c r="P17" i="14"/>
  <c r="W16" i="14"/>
  <c r="V16" i="14"/>
  <c r="Q16" i="14"/>
  <c r="P16" i="14"/>
  <c r="Q15" i="14"/>
  <c r="P15" i="14"/>
  <c r="W12" i="14"/>
  <c r="V12" i="14"/>
  <c r="V7" i="14"/>
  <c r="V8" i="14"/>
  <c r="V9" i="14"/>
  <c r="V10" i="14"/>
  <c r="V11" i="14"/>
  <c r="V13" i="14"/>
  <c r="V14" i="14"/>
  <c r="P7" i="14"/>
  <c r="Q6" i="14"/>
  <c r="P6" i="14"/>
  <c r="F25" i="16"/>
  <c r="AJ106" i="14" l="1"/>
  <c r="AJ120" i="14"/>
  <c r="AH102" i="14"/>
  <c r="AH96" i="14"/>
  <c r="AJ124" i="14"/>
  <c r="AM147" i="14"/>
  <c r="AH144" i="14"/>
  <c r="AJ138" i="14"/>
  <c r="AH124" i="14"/>
  <c r="AA120" i="14"/>
  <c r="AM129" i="14"/>
  <c r="AH168" i="14"/>
  <c r="AM102" i="14"/>
  <c r="AJ114" i="14"/>
  <c r="AJ123" i="14"/>
  <c r="AJ115" i="14"/>
  <c r="AH93" i="14"/>
  <c r="AH159" i="14"/>
  <c r="AH120" i="14"/>
  <c r="AD102" i="14"/>
  <c r="Y102" i="14"/>
  <c r="AJ93" i="14"/>
  <c r="AM120" i="14"/>
  <c r="AJ129" i="14"/>
  <c r="AH138" i="14"/>
  <c r="AH141" i="14"/>
  <c r="AH142" i="14"/>
  <c r="AH160" i="14"/>
  <c r="AH162" i="14"/>
  <c r="AH132" i="14"/>
  <c r="AH133" i="14"/>
  <c r="AH161" i="14"/>
  <c r="AJ156" i="14"/>
  <c r="AA114" i="14"/>
  <c r="AH81" i="14"/>
  <c r="AJ168" i="14"/>
  <c r="AJ169" i="14"/>
  <c r="AH170" i="14"/>
  <c r="AH177" i="14"/>
  <c r="AH178" i="14"/>
  <c r="AH180" i="14"/>
  <c r="Y141" i="14"/>
  <c r="AH126" i="14"/>
  <c r="AH116" i="14"/>
  <c r="AH134" i="14"/>
  <c r="AH87" i="14"/>
  <c r="AH88" i="14"/>
  <c r="AJ111" i="14"/>
  <c r="AJ142" i="14"/>
  <c r="AJ141" i="14"/>
  <c r="AJ84" i="14"/>
  <c r="AJ96" i="14"/>
  <c r="AJ97" i="14"/>
  <c r="AH98" i="14"/>
  <c r="AH105" i="14"/>
  <c r="AH106" i="14"/>
  <c r="AH108" i="14"/>
  <c r="AH156" i="14"/>
  <c r="AM156" i="14"/>
  <c r="AH169" i="14"/>
  <c r="AH171" i="14"/>
  <c r="AJ177" i="14"/>
  <c r="AJ178" i="14"/>
  <c r="AH179" i="14"/>
  <c r="AH135" i="14"/>
  <c r="Y132" i="14"/>
  <c r="AH90" i="14"/>
  <c r="Y88" i="14"/>
  <c r="AM93" i="14"/>
  <c r="AM138" i="14"/>
  <c r="AJ147" i="14"/>
  <c r="AH143" i="14"/>
  <c r="AJ159" i="14"/>
  <c r="AJ160" i="14"/>
  <c r="AH183" i="14"/>
  <c r="AH174" i="14"/>
  <c r="AJ183" i="14"/>
  <c r="AJ174" i="14"/>
  <c r="AJ151" i="14"/>
  <c r="AJ150" i="14"/>
  <c r="AH152" i="14"/>
  <c r="AJ165" i="14"/>
  <c r="AJ133" i="14"/>
  <c r="AJ132" i="14"/>
  <c r="AH125" i="14"/>
  <c r="AH117" i="14"/>
  <c r="AH115" i="14"/>
  <c r="AH114" i="14"/>
  <c r="AJ102" i="14"/>
  <c r="AM111" i="14"/>
  <c r="AH111" i="14"/>
  <c r="AJ88" i="14"/>
  <c r="AJ87" i="14"/>
  <c r="AH89" i="14"/>
  <c r="AM84" i="14"/>
  <c r="AH84" i="14"/>
  <c r="D61" i="16"/>
  <c r="D42" i="16"/>
  <c r="E43" i="16"/>
  <c r="D43" i="16"/>
  <c r="E42" i="16"/>
  <c r="F42" i="16" l="1"/>
  <c r="F61" i="16"/>
  <c r="F43" i="16"/>
  <c r="D15" i="16"/>
  <c r="D16" i="16"/>
  <c r="D38" i="16"/>
  <c r="D36" i="16"/>
  <c r="D40" i="16"/>
  <c r="E41" i="16"/>
  <c r="D41" i="16"/>
  <c r="E40" i="16"/>
  <c r="E39" i="16"/>
  <c r="D39" i="16"/>
  <c r="E38" i="16"/>
  <c r="E37" i="16"/>
  <c r="D37" i="16"/>
  <c r="E36" i="16"/>
  <c r="D34" i="16"/>
  <c r="D32" i="16"/>
  <c r="E35" i="16"/>
  <c r="D35" i="16"/>
  <c r="E33" i="16"/>
  <c r="D33" i="16"/>
  <c r="E31" i="16"/>
  <c r="D31" i="16"/>
  <c r="D30" i="16"/>
  <c r="D28" i="16"/>
  <c r="D26" i="16"/>
  <c r="D14" i="16"/>
  <c r="D13" i="16"/>
  <c r="D12" i="16"/>
  <c r="D11" i="16"/>
  <c r="D10" i="16"/>
  <c r="H81" i="18"/>
  <c r="G81" i="18"/>
  <c r="F81" i="18"/>
  <c r="C81" i="18"/>
  <c r="H80" i="18"/>
  <c r="H78" i="18" s="1"/>
  <c r="G80" i="18"/>
  <c r="F80" i="18"/>
  <c r="C80" i="18"/>
  <c r="G79" i="18"/>
  <c r="F79" i="18"/>
  <c r="C79" i="18"/>
  <c r="H76" i="18"/>
  <c r="G76" i="18"/>
  <c r="F76" i="18"/>
  <c r="C76" i="18"/>
  <c r="H75" i="18"/>
  <c r="H73" i="18" s="1"/>
  <c r="G75" i="18"/>
  <c r="F75" i="18"/>
  <c r="C75" i="18"/>
  <c r="G74" i="18"/>
  <c r="F74" i="18"/>
  <c r="C74" i="18"/>
  <c r="H71" i="18"/>
  <c r="G71" i="18"/>
  <c r="F71" i="18"/>
  <c r="C71" i="18"/>
  <c r="H70" i="18"/>
  <c r="H68" i="18" s="1"/>
  <c r="G70" i="18"/>
  <c r="F70" i="18"/>
  <c r="C70" i="18"/>
  <c r="G69" i="18"/>
  <c r="F69" i="18"/>
  <c r="C69" i="18"/>
  <c r="H66" i="18"/>
  <c r="G66" i="18"/>
  <c r="F66" i="18"/>
  <c r="C66" i="18"/>
  <c r="H65" i="18"/>
  <c r="H63" i="18" s="1"/>
  <c r="G65" i="18"/>
  <c r="F65" i="18"/>
  <c r="C65" i="18"/>
  <c r="G64" i="18"/>
  <c r="F64" i="18"/>
  <c r="C64" i="18"/>
  <c r="H61" i="18"/>
  <c r="G61" i="18"/>
  <c r="F61" i="18"/>
  <c r="C61" i="18"/>
  <c r="H60" i="18"/>
  <c r="H58" i="18" s="1"/>
  <c r="G60" i="18"/>
  <c r="F60" i="18"/>
  <c r="C60" i="18"/>
  <c r="G59" i="18"/>
  <c r="F59" i="18"/>
  <c r="C59" i="18"/>
  <c r="H56" i="18"/>
  <c r="G56" i="18"/>
  <c r="F56" i="18"/>
  <c r="C56" i="18"/>
  <c r="H55" i="18"/>
  <c r="H53" i="18" s="1"/>
  <c r="G55" i="18"/>
  <c r="F55" i="18"/>
  <c r="C55" i="18"/>
  <c r="G54" i="18"/>
  <c r="F54" i="18"/>
  <c r="C54" i="18"/>
  <c r="H51" i="18"/>
  <c r="G51" i="18"/>
  <c r="F51" i="18"/>
  <c r="C51" i="18"/>
  <c r="H50" i="18"/>
  <c r="H48" i="18" s="1"/>
  <c r="G50" i="18"/>
  <c r="F50" i="18"/>
  <c r="C50" i="18"/>
  <c r="G49" i="18"/>
  <c r="F49" i="18"/>
  <c r="C49" i="18"/>
  <c r="C44" i="18"/>
  <c r="F44" i="18"/>
  <c r="G44" i="18"/>
  <c r="C45" i="18"/>
  <c r="F45" i="18"/>
  <c r="G45" i="18"/>
  <c r="H45" i="18"/>
  <c r="H43" i="18" s="1"/>
  <c r="C46" i="18"/>
  <c r="F46" i="18"/>
  <c r="G46" i="18"/>
  <c r="H46" i="18"/>
  <c r="H41" i="18"/>
  <c r="G41" i="18"/>
  <c r="F41" i="18"/>
  <c r="C41" i="18"/>
  <c r="H40" i="18"/>
  <c r="H38" i="18" s="1"/>
  <c r="G40" i="18"/>
  <c r="F40" i="18"/>
  <c r="C40" i="18"/>
  <c r="G39" i="18"/>
  <c r="F39" i="18"/>
  <c r="C39" i="18"/>
  <c r="H36" i="18"/>
  <c r="G36" i="18"/>
  <c r="F36" i="18"/>
  <c r="C36" i="18"/>
  <c r="H35" i="18"/>
  <c r="H33" i="18" s="1"/>
  <c r="G35" i="18"/>
  <c r="F35" i="18"/>
  <c r="C35" i="18"/>
  <c r="G34" i="18"/>
  <c r="F34" i="18"/>
  <c r="C34" i="18"/>
  <c r="E51" i="18" l="1"/>
  <c r="D51" i="18" s="1"/>
  <c r="E54" i="18"/>
  <c r="D54" i="18" s="1"/>
  <c r="G53" i="18"/>
  <c r="M53" i="18" s="1"/>
  <c r="G78" i="18"/>
  <c r="M78" i="18" s="1"/>
  <c r="F63" i="18"/>
  <c r="J63" i="18" s="1"/>
  <c r="E59" i="18"/>
  <c r="D59" i="18" s="1"/>
  <c r="C73" i="18"/>
  <c r="F78" i="18"/>
  <c r="J78" i="18" s="1"/>
  <c r="F43" i="18"/>
  <c r="F58" i="18"/>
  <c r="L58" i="18" s="1"/>
  <c r="G63" i="18"/>
  <c r="M63" i="18" s="1"/>
  <c r="E34" i="18"/>
  <c r="D34" i="18" s="1"/>
  <c r="E71" i="18"/>
  <c r="D71" i="18" s="1"/>
  <c r="G43" i="18"/>
  <c r="K43" i="18" s="1"/>
  <c r="E35" i="18"/>
  <c r="D35" i="18" s="1"/>
  <c r="E36" i="18"/>
  <c r="D36" i="18" s="1"/>
  <c r="C53" i="18"/>
  <c r="E39" i="18"/>
  <c r="D39" i="18" s="1"/>
  <c r="E40" i="18"/>
  <c r="D40" i="18" s="1"/>
  <c r="E46" i="18"/>
  <c r="D46" i="18" s="1"/>
  <c r="E45" i="18"/>
  <c r="D45" i="18" s="1"/>
  <c r="C43" i="18"/>
  <c r="E49" i="18"/>
  <c r="E50" i="18"/>
  <c r="D50" i="18" s="1"/>
  <c r="E55" i="18"/>
  <c r="D55" i="18" s="1"/>
  <c r="E56" i="18"/>
  <c r="D56" i="18" s="1"/>
  <c r="E61" i="18"/>
  <c r="D61" i="18" s="1"/>
  <c r="E69" i="18"/>
  <c r="D69" i="18" s="1"/>
  <c r="E74" i="18"/>
  <c r="D74" i="18" s="1"/>
  <c r="E75" i="18"/>
  <c r="D75" i="18" s="1"/>
  <c r="C38" i="18"/>
  <c r="C48" i="18"/>
  <c r="C63" i="18"/>
  <c r="C68" i="18"/>
  <c r="E70" i="18"/>
  <c r="D70" i="18" s="1"/>
  <c r="C78" i="18"/>
  <c r="E80" i="18"/>
  <c r="D80" i="18" s="1"/>
  <c r="C58" i="18"/>
  <c r="E64" i="18"/>
  <c r="D64" i="18" s="1"/>
  <c r="G73" i="18"/>
  <c r="M73" i="18" s="1"/>
  <c r="E79" i="18"/>
  <c r="H112" i="18"/>
  <c r="E65" i="18"/>
  <c r="D65" i="18" s="1"/>
  <c r="F68" i="18"/>
  <c r="L68" i="18" s="1"/>
  <c r="F38" i="18"/>
  <c r="J38" i="18" s="1"/>
  <c r="E41" i="18"/>
  <c r="D41" i="18" s="1"/>
  <c r="E44" i="18"/>
  <c r="F48" i="18"/>
  <c r="J48" i="18" s="1"/>
  <c r="E60" i="18"/>
  <c r="D60" i="18" s="1"/>
  <c r="E66" i="18"/>
  <c r="D66" i="18" s="1"/>
  <c r="E76" i="18"/>
  <c r="D76" i="18" s="1"/>
  <c r="E81" i="18"/>
  <c r="D81" i="18" s="1"/>
  <c r="C33" i="18"/>
  <c r="F31" i="16"/>
  <c r="F15" i="16"/>
  <c r="F16" i="16"/>
  <c r="F36" i="16"/>
  <c r="F35" i="16"/>
  <c r="F40" i="16"/>
  <c r="F39" i="16"/>
  <c r="F41" i="16"/>
  <c r="F38" i="16"/>
  <c r="F33" i="16"/>
  <c r="F37" i="16"/>
  <c r="F73" i="18"/>
  <c r="G68" i="18"/>
  <c r="G58" i="18"/>
  <c r="F53" i="18"/>
  <c r="G48" i="18"/>
  <c r="G38" i="18"/>
  <c r="F33" i="18"/>
  <c r="G33" i="18"/>
  <c r="L63" i="18" l="1"/>
  <c r="M43" i="18"/>
  <c r="J58" i="18"/>
  <c r="K53" i="18"/>
  <c r="E53" i="18"/>
  <c r="D53" i="18" s="1"/>
  <c r="K78" i="18"/>
  <c r="E63" i="18"/>
  <c r="D63" i="18" s="1"/>
  <c r="L78" i="18"/>
  <c r="E33" i="18"/>
  <c r="D33" i="18" s="1"/>
  <c r="J43" i="18"/>
  <c r="L43" i="18" s="1"/>
  <c r="E48" i="18"/>
  <c r="D48" i="18" s="1"/>
  <c r="K63" i="18"/>
  <c r="E73" i="18"/>
  <c r="D73" i="18" s="1"/>
  <c r="L48" i="18"/>
  <c r="K73" i="18"/>
  <c r="D49" i="18"/>
  <c r="E68" i="18"/>
  <c r="D68" i="18" s="1"/>
  <c r="C112" i="18"/>
  <c r="L38" i="18"/>
  <c r="J68" i="18"/>
  <c r="E78" i="18"/>
  <c r="D78" i="18" s="1"/>
  <c r="E58" i="18"/>
  <c r="D58" i="18" s="1"/>
  <c r="E43" i="18"/>
  <c r="D43" i="18" s="1"/>
  <c r="D44" i="18"/>
  <c r="E38" i="18"/>
  <c r="D38" i="18" s="1"/>
  <c r="F112" i="18"/>
  <c r="D79" i="18"/>
  <c r="M68" i="18"/>
  <c r="K68" i="18"/>
  <c r="J73" i="18"/>
  <c r="L73" i="18"/>
  <c r="M58" i="18"/>
  <c r="K58" i="18"/>
  <c r="J53" i="18"/>
  <c r="L53" i="18" s="1"/>
  <c r="M48" i="18"/>
  <c r="K48" i="18"/>
  <c r="G112" i="18"/>
  <c r="M38" i="18"/>
  <c r="K38" i="18"/>
  <c r="M33" i="18"/>
  <c r="K33" i="18"/>
  <c r="J33" i="18"/>
  <c r="L33" i="18" s="1"/>
  <c r="H31" i="18"/>
  <c r="G31" i="18"/>
  <c r="F31" i="18"/>
  <c r="C31" i="18"/>
  <c r="H30" i="18"/>
  <c r="H28" i="18" s="1"/>
  <c r="G30" i="18"/>
  <c r="F30" i="18"/>
  <c r="C30" i="18"/>
  <c r="G29" i="18"/>
  <c r="F29" i="18"/>
  <c r="C29" i="18"/>
  <c r="E29" i="18" l="1"/>
  <c r="D29" i="18" s="1"/>
  <c r="L112" i="18"/>
  <c r="C28" i="18"/>
  <c r="E30" i="18"/>
  <c r="D30" i="18" s="1"/>
  <c r="E31" i="18"/>
  <c r="D31" i="18" s="1"/>
  <c r="E112" i="18"/>
  <c r="D112" i="18" s="1"/>
  <c r="G28" i="18"/>
  <c r="M28" i="18" s="1"/>
  <c r="J112" i="18"/>
  <c r="F28" i="18"/>
  <c r="L28" i="18" s="1"/>
  <c r="K112" i="18"/>
  <c r="M112" i="18" s="1"/>
  <c r="E28" i="18" l="1"/>
  <c r="D28" i="18" s="1"/>
  <c r="K28" i="18"/>
  <c r="J28" i="18"/>
  <c r="Y6" i="14"/>
  <c r="Q7" i="14"/>
  <c r="W7" i="14"/>
  <c r="P8" i="14"/>
  <c r="Q8" i="14"/>
  <c r="W8" i="14"/>
  <c r="P9" i="14"/>
  <c r="Q9" i="14"/>
  <c r="W9" i="14"/>
  <c r="P10" i="14"/>
  <c r="Q10" i="14"/>
  <c r="P11" i="14"/>
  <c r="Q11" i="14"/>
  <c r="W11" i="14"/>
  <c r="P12" i="14"/>
  <c r="Q12" i="14"/>
  <c r="P13" i="14"/>
  <c r="Q13" i="14"/>
  <c r="P14" i="14"/>
  <c r="Q14" i="14"/>
  <c r="W14" i="14"/>
  <c r="G29" i="16" l="1"/>
  <c r="F60" i="16"/>
  <c r="AN52" i="14"/>
  <c r="AM52" i="14"/>
  <c r="AL52" i="14"/>
  <c r="AK52" i="14"/>
  <c r="AJ52" i="14"/>
  <c r="AI52" i="14"/>
  <c r="AH52" i="14"/>
  <c r="AE52" i="14"/>
  <c r="AD52" i="14"/>
  <c r="AC52" i="14"/>
  <c r="AB52" i="14"/>
  <c r="AA52" i="14"/>
  <c r="Z52" i="14"/>
  <c r="Y52" i="14"/>
  <c r="AN53" i="14"/>
  <c r="AM53" i="14"/>
  <c r="AL53" i="14"/>
  <c r="AK53" i="14"/>
  <c r="AJ53" i="14"/>
  <c r="AI53" i="14"/>
  <c r="AH53" i="14"/>
  <c r="AE53" i="14"/>
  <c r="AD53" i="14"/>
  <c r="AC53" i="14"/>
  <c r="AB53" i="14"/>
  <c r="AA53" i="14"/>
  <c r="Z53" i="14"/>
  <c r="Y53" i="14"/>
  <c r="F59" i="16"/>
  <c r="F58" i="16"/>
  <c r="F57" i="16"/>
  <c r="F51" i="16"/>
  <c r="AO53" i="14" l="1"/>
  <c r="AO52" i="14"/>
  <c r="AF52" i="14"/>
  <c r="F49" i="16"/>
  <c r="F48" i="16"/>
  <c r="F14" i="16"/>
  <c r="AF53" i="14" l="1"/>
  <c r="AC26" i="14"/>
  <c r="F56" i="16"/>
  <c r="F52" i="16"/>
  <c r="AF79" i="14"/>
  <c r="F54" i="16"/>
  <c r="AD55" i="14" s="1"/>
  <c r="F55" i="16"/>
  <c r="AD78" i="14"/>
  <c r="F50" i="16"/>
  <c r="AD77" i="14"/>
  <c r="AN79" i="14"/>
  <c r="AM79" i="14"/>
  <c r="AL79" i="14"/>
  <c r="AK79" i="14"/>
  <c r="AJ79" i="14"/>
  <c r="AI79" i="14"/>
  <c r="AE79" i="14"/>
  <c r="AD79" i="14"/>
  <c r="AC79" i="14"/>
  <c r="AB79" i="14"/>
  <c r="AA79" i="14"/>
  <c r="Z79" i="14"/>
  <c r="AH79" i="14"/>
  <c r="AO78" i="14"/>
  <c r="AN78" i="14"/>
  <c r="AL78" i="14"/>
  <c r="AK78" i="14"/>
  <c r="AJ78" i="14"/>
  <c r="AI78" i="14"/>
  <c r="AF78" i="14"/>
  <c r="AE78" i="14"/>
  <c r="AC78" i="14"/>
  <c r="AB78" i="14"/>
  <c r="AA78" i="14"/>
  <c r="Z78" i="14"/>
  <c r="AH78" i="14"/>
  <c r="AO77" i="14"/>
  <c r="AN77" i="14"/>
  <c r="AL77" i="14"/>
  <c r="AK77" i="14"/>
  <c r="AJ77" i="14"/>
  <c r="AI77" i="14"/>
  <c r="AF77" i="14"/>
  <c r="AE77" i="14"/>
  <c r="AC77" i="14"/>
  <c r="AB77" i="14"/>
  <c r="AA77" i="14"/>
  <c r="Z77" i="14"/>
  <c r="F13" i="16"/>
  <c r="AO73" i="14"/>
  <c r="AN73" i="14"/>
  <c r="AM73" i="14"/>
  <c r="AL73" i="14"/>
  <c r="AK73" i="14"/>
  <c r="AJ73" i="14"/>
  <c r="AI73" i="14"/>
  <c r="AF73" i="14"/>
  <c r="AE73" i="14"/>
  <c r="AD73" i="14"/>
  <c r="AC73" i="14"/>
  <c r="AB73" i="14"/>
  <c r="AA73" i="14"/>
  <c r="Z73" i="14"/>
  <c r="AO72" i="14"/>
  <c r="AN72" i="14"/>
  <c r="AM72" i="14"/>
  <c r="AL72" i="14"/>
  <c r="AK72" i="14"/>
  <c r="AJ72" i="14"/>
  <c r="AI72" i="14"/>
  <c r="AF72" i="14"/>
  <c r="AE72" i="14"/>
  <c r="AD72" i="14"/>
  <c r="AC72" i="14"/>
  <c r="AB72" i="14"/>
  <c r="AA72" i="14"/>
  <c r="Z72" i="14"/>
  <c r="AO71" i="14"/>
  <c r="AN71" i="14"/>
  <c r="AM71" i="14"/>
  <c r="AL71" i="14"/>
  <c r="AK71" i="14"/>
  <c r="AJ71" i="14"/>
  <c r="AI71" i="14"/>
  <c r="AF71" i="14"/>
  <c r="AE71" i="14"/>
  <c r="AD71" i="14"/>
  <c r="AC71" i="14"/>
  <c r="AB71" i="14"/>
  <c r="AA71" i="14"/>
  <c r="Z71" i="14"/>
  <c r="AO70" i="14"/>
  <c r="AN70" i="14"/>
  <c r="AM70" i="14"/>
  <c r="AL70" i="14"/>
  <c r="AK70" i="14"/>
  <c r="AJ70" i="14"/>
  <c r="AI70" i="14"/>
  <c r="AH70" i="14"/>
  <c r="AF70" i="14"/>
  <c r="AE70" i="14"/>
  <c r="AD70" i="14"/>
  <c r="AC70" i="14"/>
  <c r="AB70" i="14"/>
  <c r="AA70" i="14"/>
  <c r="Z70" i="14"/>
  <c r="Y70" i="14"/>
  <c r="AO69" i="14"/>
  <c r="AN69" i="14"/>
  <c r="AM69" i="14"/>
  <c r="AL69" i="14"/>
  <c r="AK69" i="14"/>
  <c r="AJ69" i="14"/>
  <c r="AI69" i="14"/>
  <c r="AH69" i="14"/>
  <c r="AF69" i="14"/>
  <c r="AE69" i="14"/>
  <c r="AD69" i="14"/>
  <c r="AC69" i="14"/>
  <c r="AB69" i="14"/>
  <c r="AA69" i="14"/>
  <c r="Z69" i="14"/>
  <c r="Y69" i="14"/>
  <c r="AO68" i="14"/>
  <c r="AN68" i="14"/>
  <c r="AM68" i="14"/>
  <c r="AL68" i="14"/>
  <c r="AK68" i="14"/>
  <c r="AI68" i="14"/>
  <c r="AF68" i="14"/>
  <c r="AE68" i="14"/>
  <c r="AD68" i="14"/>
  <c r="AC68" i="14"/>
  <c r="AB68" i="14"/>
  <c r="Z68" i="14"/>
  <c r="AO67" i="14"/>
  <c r="AN67" i="14"/>
  <c r="AM67" i="14"/>
  <c r="AL67" i="14"/>
  <c r="AK67" i="14"/>
  <c r="AJ67" i="14"/>
  <c r="AI67" i="14"/>
  <c r="AH67" i="14"/>
  <c r="AF67" i="14"/>
  <c r="AE67" i="14"/>
  <c r="AD67" i="14"/>
  <c r="AC67" i="14"/>
  <c r="AB67" i="14"/>
  <c r="AA67" i="14"/>
  <c r="Z67" i="14"/>
  <c r="Y67" i="14"/>
  <c r="AO66" i="14"/>
  <c r="AN66" i="14"/>
  <c r="AL66" i="14"/>
  <c r="AK66" i="14"/>
  <c r="AJ66" i="14"/>
  <c r="AI66" i="14"/>
  <c r="AF66" i="14"/>
  <c r="AE66" i="14"/>
  <c r="AC66" i="14"/>
  <c r="AB66" i="14"/>
  <c r="AA66" i="14"/>
  <c r="Z66" i="14"/>
  <c r="AO65" i="14"/>
  <c r="AN65" i="14"/>
  <c r="AL65" i="14"/>
  <c r="AK65" i="14"/>
  <c r="AI65" i="14"/>
  <c r="AF65" i="14"/>
  <c r="AE65" i="14"/>
  <c r="AC65" i="14"/>
  <c r="AB65" i="14"/>
  <c r="Z65" i="14"/>
  <c r="AO8" i="14"/>
  <c r="AN8" i="14"/>
  <c r="AM8" i="14"/>
  <c r="AL8" i="14"/>
  <c r="AK8" i="14"/>
  <c r="AJ8" i="14"/>
  <c r="AI8" i="14"/>
  <c r="AH8" i="14"/>
  <c r="AF8" i="14"/>
  <c r="AE8" i="14"/>
  <c r="AD8" i="14"/>
  <c r="AC8" i="14"/>
  <c r="AB8" i="14"/>
  <c r="AA8" i="14"/>
  <c r="Z8" i="14"/>
  <c r="Y8" i="14"/>
  <c r="AO7" i="14"/>
  <c r="AN7" i="14"/>
  <c r="AM7" i="14"/>
  <c r="AL7" i="14"/>
  <c r="AK7" i="14"/>
  <c r="AJ7" i="14"/>
  <c r="AI7" i="14"/>
  <c r="AH7" i="14"/>
  <c r="AF7" i="14"/>
  <c r="AE7" i="14"/>
  <c r="AD7" i="14"/>
  <c r="AC7" i="14"/>
  <c r="AB7" i="14"/>
  <c r="AA7" i="14"/>
  <c r="Z7" i="14"/>
  <c r="Y7" i="14"/>
  <c r="AO6" i="14"/>
  <c r="AN6" i="14"/>
  <c r="AM6" i="14"/>
  <c r="AL6" i="14"/>
  <c r="AK6" i="14"/>
  <c r="AJ6" i="14"/>
  <c r="AI6" i="14"/>
  <c r="AF6" i="14"/>
  <c r="AE6" i="14"/>
  <c r="AD6" i="14"/>
  <c r="AC6" i="14"/>
  <c r="AB6" i="14"/>
  <c r="AA6" i="14"/>
  <c r="Z6" i="14"/>
  <c r="AO76" i="14"/>
  <c r="AN76" i="14"/>
  <c r="AM76" i="14"/>
  <c r="AL76" i="14"/>
  <c r="AK76" i="14"/>
  <c r="AJ76" i="14"/>
  <c r="AI76" i="14"/>
  <c r="AH76" i="14"/>
  <c r="AF76" i="14"/>
  <c r="AE76" i="14"/>
  <c r="AD76" i="14"/>
  <c r="AC76" i="14"/>
  <c r="AB76" i="14"/>
  <c r="AA76" i="14"/>
  <c r="Z76" i="14"/>
  <c r="Y76" i="14"/>
  <c r="AO75" i="14"/>
  <c r="AN75" i="14"/>
  <c r="AM75" i="14"/>
  <c r="AL75" i="14"/>
  <c r="AK75" i="14"/>
  <c r="AJ75" i="14"/>
  <c r="AI75" i="14"/>
  <c r="AH75" i="14"/>
  <c r="AF75" i="14"/>
  <c r="AE75" i="14"/>
  <c r="AD75" i="14"/>
  <c r="AC75" i="14"/>
  <c r="AB75" i="14"/>
  <c r="AA75" i="14"/>
  <c r="Z75" i="14"/>
  <c r="Y75" i="14"/>
  <c r="AO74" i="14"/>
  <c r="AN74" i="14"/>
  <c r="AM74" i="14"/>
  <c r="AL74" i="14"/>
  <c r="AK74" i="14"/>
  <c r="AI74" i="14"/>
  <c r="AF74" i="14"/>
  <c r="AE74" i="14"/>
  <c r="AD74" i="14"/>
  <c r="AC74" i="14"/>
  <c r="AB74" i="14"/>
  <c r="Z74" i="14"/>
  <c r="AJ74" i="14"/>
  <c r="AO14" i="14"/>
  <c r="AN14" i="14"/>
  <c r="AM14" i="14"/>
  <c r="AK14" i="14"/>
  <c r="AJ14" i="14"/>
  <c r="AI14" i="14"/>
  <c r="AH14" i="14"/>
  <c r="AF14" i="14"/>
  <c r="AE14" i="14"/>
  <c r="AD14" i="14"/>
  <c r="AB14" i="14"/>
  <c r="AA14" i="14"/>
  <c r="Z14" i="14"/>
  <c r="Y14" i="14"/>
  <c r="AO13" i="14"/>
  <c r="AN13" i="14"/>
  <c r="AM13" i="14"/>
  <c r="AL13" i="14"/>
  <c r="AK13" i="14"/>
  <c r="AI13" i="14"/>
  <c r="AH13" i="14"/>
  <c r="AF13" i="14"/>
  <c r="AE13" i="14"/>
  <c r="AD13" i="14"/>
  <c r="AC13" i="14"/>
  <c r="AB13" i="14"/>
  <c r="Z13" i="14"/>
  <c r="Y13" i="14"/>
  <c r="AO12" i="14"/>
  <c r="AN12" i="14"/>
  <c r="AL12" i="14"/>
  <c r="AK12" i="14"/>
  <c r="AI12" i="14"/>
  <c r="AF12" i="14"/>
  <c r="AE12" i="14"/>
  <c r="AC12" i="14"/>
  <c r="AB12" i="14"/>
  <c r="Z12" i="14"/>
  <c r="E34" i="16"/>
  <c r="D29" i="16"/>
  <c r="D27" i="16"/>
  <c r="E32" i="16"/>
  <c r="E30" i="16"/>
  <c r="E29" i="16"/>
  <c r="F29" i="16" s="1"/>
  <c r="E28" i="16"/>
  <c r="F28" i="16" s="1"/>
  <c r="AA28" i="14" s="1"/>
  <c r="AO64" i="14"/>
  <c r="AN64" i="14"/>
  <c r="AM64" i="14"/>
  <c r="AL64" i="14"/>
  <c r="AK64" i="14"/>
  <c r="AJ64" i="14"/>
  <c r="AI64" i="14"/>
  <c r="AH64" i="14"/>
  <c r="AF64" i="14"/>
  <c r="AE64" i="14"/>
  <c r="AD64" i="14"/>
  <c r="AC64" i="14"/>
  <c r="AB64" i="14"/>
  <c r="AA64" i="14"/>
  <c r="Z64" i="14"/>
  <c r="Y64" i="14"/>
  <c r="AO63" i="14"/>
  <c r="AN63" i="14"/>
  <c r="AM63" i="14"/>
  <c r="AL63" i="14"/>
  <c r="AK63" i="14"/>
  <c r="AI63" i="14"/>
  <c r="AH63" i="14"/>
  <c r="AF63" i="14"/>
  <c r="AE63" i="14"/>
  <c r="AD63" i="14"/>
  <c r="AC63" i="14"/>
  <c r="AB63" i="14"/>
  <c r="Z63" i="14"/>
  <c r="Y63" i="14"/>
  <c r="AJ63" i="14"/>
  <c r="AO62" i="14"/>
  <c r="AN62" i="14"/>
  <c r="AL62" i="14"/>
  <c r="AK62" i="14"/>
  <c r="AI62" i="14"/>
  <c r="AF62" i="14"/>
  <c r="AE62" i="14"/>
  <c r="AC62" i="14"/>
  <c r="AB62" i="14"/>
  <c r="Z62" i="14"/>
  <c r="AO61" i="14"/>
  <c r="AN61" i="14"/>
  <c r="AM61" i="14"/>
  <c r="AL61" i="14"/>
  <c r="AK61" i="14"/>
  <c r="AJ61" i="14"/>
  <c r="AI61" i="14"/>
  <c r="AH61" i="14"/>
  <c r="AF61" i="14"/>
  <c r="AE61" i="14"/>
  <c r="AD61" i="14"/>
  <c r="AC61" i="14"/>
  <c r="AB61" i="14"/>
  <c r="AA61" i="14"/>
  <c r="Z61" i="14"/>
  <c r="Y61" i="14"/>
  <c r="AO60" i="14"/>
  <c r="AN60" i="14"/>
  <c r="AM60" i="14"/>
  <c r="AL60" i="14"/>
  <c r="AK60" i="14"/>
  <c r="AI60" i="14"/>
  <c r="AF60" i="14"/>
  <c r="AE60" i="14"/>
  <c r="AD60" i="14"/>
  <c r="AC60" i="14"/>
  <c r="AB60" i="14"/>
  <c r="Z60" i="14"/>
  <c r="AJ60" i="14"/>
  <c r="AO59" i="14"/>
  <c r="AN59" i="14"/>
  <c r="AL59" i="14"/>
  <c r="AK59" i="14"/>
  <c r="AI59" i="14"/>
  <c r="AF59" i="14"/>
  <c r="AE59" i="14"/>
  <c r="AC59" i="14"/>
  <c r="AB59" i="14"/>
  <c r="Z59" i="14"/>
  <c r="AO50" i="14"/>
  <c r="AN50" i="14"/>
  <c r="AM50" i="14"/>
  <c r="AK50" i="14"/>
  <c r="AJ50" i="14"/>
  <c r="AI50" i="14"/>
  <c r="AH50" i="14"/>
  <c r="AF50" i="14"/>
  <c r="AE50" i="14"/>
  <c r="AD50" i="14"/>
  <c r="AB50" i="14"/>
  <c r="AA50" i="14"/>
  <c r="Z50" i="14"/>
  <c r="Y50" i="14"/>
  <c r="AO49" i="14"/>
  <c r="AN49" i="14"/>
  <c r="AM49" i="14"/>
  <c r="AL49" i="14"/>
  <c r="AK49" i="14"/>
  <c r="AI49" i="14"/>
  <c r="AH49" i="14"/>
  <c r="AF49" i="14"/>
  <c r="AE49" i="14"/>
  <c r="AD49" i="14"/>
  <c r="AC49" i="14"/>
  <c r="AB49" i="14"/>
  <c r="Z49" i="14"/>
  <c r="Y49" i="14"/>
  <c r="AO48" i="14"/>
  <c r="AN48" i="14"/>
  <c r="AL48" i="14"/>
  <c r="AK48" i="14"/>
  <c r="AI48" i="14"/>
  <c r="AF48" i="14"/>
  <c r="AE48" i="14"/>
  <c r="AC48" i="14"/>
  <c r="AB48" i="14"/>
  <c r="Z48" i="14"/>
  <c r="AO47" i="14"/>
  <c r="AN47" i="14"/>
  <c r="AM47" i="14"/>
  <c r="AL47" i="14"/>
  <c r="AK47" i="14"/>
  <c r="AJ47" i="14"/>
  <c r="AI47" i="14"/>
  <c r="AH47" i="14"/>
  <c r="AF47" i="14"/>
  <c r="AE47" i="14"/>
  <c r="AD47" i="14"/>
  <c r="AC47" i="14"/>
  <c r="AB47" i="14"/>
  <c r="AA47" i="14"/>
  <c r="Z47" i="14"/>
  <c r="Y47" i="14"/>
  <c r="AO46" i="14"/>
  <c r="AN46" i="14"/>
  <c r="AM46" i="14"/>
  <c r="AK46" i="14"/>
  <c r="AI46" i="14"/>
  <c r="AH46" i="14"/>
  <c r="AF46" i="14"/>
  <c r="AE46" i="14"/>
  <c r="AD46" i="14"/>
  <c r="AB46" i="14"/>
  <c r="Z46" i="14"/>
  <c r="Y46" i="14"/>
  <c r="AO45" i="14"/>
  <c r="AN45" i="14"/>
  <c r="AL45" i="14"/>
  <c r="AK45" i="14"/>
  <c r="AI45" i="14"/>
  <c r="AF45" i="14"/>
  <c r="AE45" i="14"/>
  <c r="AC45" i="14"/>
  <c r="AB45" i="14"/>
  <c r="Z45" i="14"/>
  <c r="AO44" i="14"/>
  <c r="AN44" i="14"/>
  <c r="AM44" i="14"/>
  <c r="AK44" i="14"/>
  <c r="AJ44" i="14"/>
  <c r="AI44" i="14"/>
  <c r="AH44" i="14"/>
  <c r="AF44" i="14"/>
  <c r="AE44" i="14"/>
  <c r="AD44" i="14"/>
  <c r="AB44" i="14"/>
  <c r="AA44" i="14"/>
  <c r="Z44" i="14"/>
  <c r="Y44" i="14"/>
  <c r="AO43" i="14"/>
  <c r="AN43" i="14"/>
  <c r="AM43" i="14"/>
  <c r="AL43" i="14"/>
  <c r="AK43" i="14"/>
  <c r="AI43" i="14"/>
  <c r="AH43" i="14"/>
  <c r="AF43" i="14"/>
  <c r="AE43" i="14"/>
  <c r="AD43" i="14"/>
  <c r="AC43" i="14"/>
  <c r="AB43" i="14"/>
  <c r="Z43" i="14"/>
  <c r="Y43" i="14"/>
  <c r="AO42" i="14"/>
  <c r="AN42" i="14"/>
  <c r="AL42" i="14"/>
  <c r="AK42" i="14"/>
  <c r="AI42" i="14"/>
  <c r="AF42" i="14"/>
  <c r="AE42" i="14"/>
  <c r="AC42" i="14"/>
  <c r="AB42" i="14"/>
  <c r="Z42" i="14"/>
  <c r="AO41" i="14"/>
  <c r="AN41" i="14"/>
  <c r="AM41" i="14"/>
  <c r="AK41" i="14"/>
  <c r="AJ41" i="14"/>
  <c r="AI41" i="14"/>
  <c r="AH41" i="14"/>
  <c r="AF41" i="14"/>
  <c r="AE41" i="14"/>
  <c r="AD41" i="14"/>
  <c r="AB41" i="14"/>
  <c r="AA41" i="14"/>
  <c r="Z41" i="14"/>
  <c r="Y41" i="14"/>
  <c r="AO40" i="14"/>
  <c r="AN40" i="14"/>
  <c r="AM40" i="14"/>
  <c r="AL40" i="14"/>
  <c r="AK40" i="14"/>
  <c r="AI40" i="14"/>
  <c r="AH40" i="14"/>
  <c r="AF40" i="14"/>
  <c r="AE40" i="14"/>
  <c r="AD40" i="14"/>
  <c r="AC40" i="14"/>
  <c r="AB40" i="14"/>
  <c r="Z40" i="14"/>
  <c r="Y40" i="14"/>
  <c r="AO39" i="14"/>
  <c r="AN39" i="14"/>
  <c r="AL39" i="14"/>
  <c r="AK39" i="14"/>
  <c r="AI39" i="14"/>
  <c r="AF39" i="14"/>
  <c r="AE39" i="14"/>
  <c r="AC39" i="14"/>
  <c r="AB39" i="14"/>
  <c r="Z39" i="14"/>
  <c r="AO38" i="14"/>
  <c r="AN38" i="14"/>
  <c r="AM38" i="14"/>
  <c r="AL38" i="14"/>
  <c r="AK38" i="14"/>
  <c r="AJ38" i="14"/>
  <c r="AI38" i="14"/>
  <c r="AH38" i="14"/>
  <c r="AF38" i="14"/>
  <c r="AE38" i="14"/>
  <c r="AD38" i="14"/>
  <c r="AC38" i="14"/>
  <c r="AB38" i="14"/>
  <c r="AA38" i="14"/>
  <c r="Z38" i="14"/>
  <c r="Y38" i="14"/>
  <c r="AO37" i="14"/>
  <c r="AN37" i="14"/>
  <c r="AM37" i="14"/>
  <c r="AL37" i="14"/>
  <c r="AK37" i="14"/>
  <c r="AI37" i="14"/>
  <c r="AH37" i="14"/>
  <c r="AF37" i="14"/>
  <c r="AE37" i="14"/>
  <c r="AD37" i="14"/>
  <c r="AC37" i="14"/>
  <c r="AB37" i="14"/>
  <c r="Z37" i="14"/>
  <c r="Y37" i="14"/>
  <c r="AJ37" i="14"/>
  <c r="AO36" i="14"/>
  <c r="AN36" i="14"/>
  <c r="AM36" i="14"/>
  <c r="AL36" i="14"/>
  <c r="AK36" i="14"/>
  <c r="AI36" i="14"/>
  <c r="AF36" i="14"/>
  <c r="AE36" i="14"/>
  <c r="AD36" i="14"/>
  <c r="AC36" i="14"/>
  <c r="AB36" i="14"/>
  <c r="Z36" i="14"/>
  <c r="AO35" i="14"/>
  <c r="AN35" i="14"/>
  <c r="AM35" i="14"/>
  <c r="AK35" i="14"/>
  <c r="AJ35" i="14"/>
  <c r="AI35" i="14"/>
  <c r="AH35" i="14"/>
  <c r="AF35" i="14"/>
  <c r="AE35" i="14"/>
  <c r="AD35" i="14"/>
  <c r="AB35" i="14"/>
  <c r="AA35" i="14"/>
  <c r="Z35" i="14"/>
  <c r="Y35" i="14"/>
  <c r="AO34" i="14"/>
  <c r="AN34" i="14"/>
  <c r="AM34" i="14"/>
  <c r="AL34" i="14"/>
  <c r="AK34" i="14"/>
  <c r="AI34" i="14"/>
  <c r="AH34" i="14"/>
  <c r="AF34" i="14"/>
  <c r="AE34" i="14"/>
  <c r="AD34" i="14"/>
  <c r="AC34" i="14"/>
  <c r="AB34" i="14"/>
  <c r="Z34" i="14"/>
  <c r="Y34" i="14"/>
  <c r="AO33" i="14"/>
  <c r="AN33" i="14"/>
  <c r="AL33" i="14"/>
  <c r="AK33" i="14"/>
  <c r="AI33" i="14"/>
  <c r="AF33" i="14"/>
  <c r="AE33" i="14"/>
  <c r="AC33" i="14"/>
  <c r="AB33" i="14"/>
  <c r="Z33" i="14"/>
  <c r="AO32" i="14"/>
  <c r="AN32" i="14"/>
  <c r="AM32" i="14"/>
  <c r="AK32" i="14"/>
  <c r="AJ32" i="14"/>
  <c r="AI32" i="14"/>
  <c r="AH32" i="14"/>
  <c r="AF32" i="14"/>
  <c r="AE32" i="14"/>
  <c r="AD32" i="14"/>
  <c r="AB32" i="14"/>
  <c r="AA32" i="14"/>
  <c r="Z32" i="14"/>
  <c r="Y32" i="14"/>
  <c r="AO31" i="14"/>
  <c r="AN31" i="14"/>
  <c r="AM31" i="14"/>
  <c r="AL31" i="14"/>
  <c r="AK31" i="14"/>
  <c r="AI31" i="14"/>
  <c r="AH31" i="14"/>
  <c r="AF31" i="14"/>
  <c r="AE31" i="14"/>
  <c r="AD31" i="14"/>
  <c r="AC31" i="14"/>
  <c r="AB31" i="14"/>
  <c r="Z31" i="14"/>
  <c r="Y31" i="14"/>
  <c r="AO30" i="14"/>
  <c r="AN30" i="14"/>
  <c r="AL30" i="14"/>
  <c r="AK30" i="14"/>
  <c r="AI30" i="14"/>
  <c r="AF30" i="14"/>
  <c r="AE30" i="14"/>
  <c r="AC30" i="14"/>
  <c r="AB30" i="14"/>
  <c r="Z30" i="14"/>
  <c r="AO29" i="14"/>
  <c r="AN29" i="14"/>
  <c r="AM29" i="14"/>
  <c r="AK29" i="14"/>
  <c r="AJ29" i="14"/>
  <c r="AI29" i="14"/>
  <c r="AH29" i="14"/>
  <c r="AF29" i="14"/>
  <c r="AE29" i="14"/>
  <c r="AD29" i="14"/>
  <c r="AB29" i="14"/>
  <c r="AA29" i="14"/>
  <c r="Z29" i="14"/>
  <c r="Y29" i="14"/>
  <c r="AO28" i="14"/>
  <c r="AN28" i="14"/>
  <c r="AM28" i="14"/>
  <c r="AL28" i="14"/>
  <c r="AK28" i="14"/>
  <c r="AI28" i="14"/>
  <c r="AF28" i="14"/>
  <c r="AE28" i="14"/>
  <c r="AD28" i="14"/>
  <c r="AC28" i="14"/>
  <c r="AB28" i="14"/>
  <c r="Z28" i="14"/>
  <c r="AO27" i="14"/>
  <c r="AN27" i="14"/>
  <c r="AM27" i="14"/>
  <c r="AL27" i="14"/>
  <c r="AK27" i="14"/>
  <c r="AI27" i="14"/>
  <c r="AF27" i="14"/>
  <c r="AE27" i="14"/>
  <c r="AD27" i="14"/>
  <c r="AC27" i="14"/>
  <c r="AB27" i="14"/>
  <c r="Z27" i="14"/>
  <c r="AO58" i="14"/>
  <c r="AN58" i="14"/>
  <c r="AM58" i="14"/>
  <c r="AL58" i="14"/>
  <c r="AK58" i="14"/>
  <c r="AJ58" i="14"/>
  <c r="AI58" i="14"/>
  <c r="AH58" i="14"/>
  <c r="AF58" i="14"/>
  <c r="AE58" i="14"/>
  <c r="AD58" i="14"/>
  <c r="AC58" i="14"/>
  <c r="AB58" i="14"/>
  <c r="AA58" i="14"/>
  <c r="Z58" i="14"/>
  <c r="Y58" i="14"/>
  <c r="AO57" i="14"/>
  <c r="AN57" i="14"/>
  <c r="AM57" i="14"/>
  <c r="AL57" i="14"/>
  <c r="AK57" i="14"/>
  <c r="AJ57" i="14"/>
  <c r="AI57" i="14"/>
  <c r="AH57" i="14"/>
  <c r="AF57" i="14"/>
  <c r="AE57" i="14"/>
  <c r="AD57" i="14"/>
  <c r="AC57" i="14"/>
  <c r="AB57" i="14"/>
  <c r="AA57" i="14"/>
  <c r="Z57" i="14"/>
  <c r="Y57" i="14"/>
  <c r="AO56" i="14"/>
  <c r="AN56" i="14"/>
  <c r="AL56" i="14"/>
  <c r="AK56" i="14"/>
  <c r="AI56" i="14"/>
  <c r="AF56" i="14"/>
  <c r="AE56" i="14"/>
  <c r="AC56" i="14"/>
  <c r="AB56" i="14"/>
  <c r="Z56" i="14"/>
  <c r="AO55" i="14"/>
  <c r="AN55" i="14"/>
  <c r="AL55" i="14"/>
  <c r="AK55" i="14"/>
  <c r="AJ55" i="14"/>
  <c r="AI55" i="14"/>
  <c r="AH55" i="14"/>
  <c r="AF55" i="14"/>
  <c r="AE55" i="14"/>
  <c r="AC55" i="14"/>
  <c r="AB55" i="14"/>
  <c r="AA55" i="14"/>
  <c r="Z55" i="14"/>
  <c r="Y55" i="14"/>
  <c r="AO54" i="14"/>
  <c r="AN54" i="14"/>
  <c r="AL54" i="14"/>
  <c r="AK54" i="14"/>
  <c r="AJ54" i="14"/>
  <c r="AI54" i="14"/>
  <c r="AH54" i="14"/>
  <c r="AF54" i="14"/>
  <c r="AE54" i="14"/>
  <c r="AC54" i="14"/>
  <c r="AB54" i="14"/>
  <c r="AA54" i="14"/>
  <c r="Z54" i="14"/>
  <c r="Y54" i="14"/>
  <c r="AO51" i="14"/>
  <c r="AN51" i="14"/>
  <c r="AL51" i="14"/>
  <c r="AK51" i="14"/>
  <c r="AI51" i="14"/>
  <c r="AF51" i="14"/>
  <c r="AE51" i="14"/>
  <c r="AC51" i="14"/>
  <c r="AB51" i="14"/>
  <c r="Z51" i="14"/>
  <c r="AO26" i="14"/>
  <c r="AN26" i="14"/>
  <c r="AM26" i="14"/>
  <c r="AK26" i="14"/>
  <c r="AI26" i="14"/>
  <c r="AH26" i="14"/>
  <c r="AF26" i="14"/>
  <c r="AE26" i="14"/>
  <c r="AD26" i="14"/>
  <c r="AB26" i="14"/>
  <c r="Z26" i="14"/>
  <c r="Y26" i="14"/>
  <c r="AO25" i="14"/>
  <c r="AN25" i="14"/>
  <c r="AM25" i="14"/>
  <c r="AK25" i="14"/>
  <c r="AI25" i="14"/>
  <c r="AH25" i="14"/>
  <c r="AF25" i="14"/>
  <c r="AE25" i="14"/>
  <c r="AD25" i="14"/>
  <c r="AB25" i="14"/>
  <c r="Z25" i="14"/>
  <c r="Y25" i="14"/>
  <c r="AO24" i="14"/>
  <c r="AN24" i="14"/>
  <c r="AM24" i="14"/>
  <c r="AL24" i="14"/>
  <c r="AK24" i="14"/>
  <c r="AI24" i="14"/>
  <c r="AF24" i="14"/>
  <c r="AE24" i="14"/>
  <c r="AD24" i="14"/>
  <c r="AC24" i="14"/>
  <c r="AB24" i="14"/>
  <c r="Z24" i="14"/>
  <c r="AO23" i="14"/>
  <c r="AN23" i="14"/>
  <c r="AM23" i="14"/>
  <c r="AK23" i="14"/>
  <c r="AJ23" i="14"/>
  <c r="AI23" i="14"/>
  <c r="AH23" i="14"/>
  <c r="AF23" i="14"/>
  <c r="AE23" i="14"/>
  <c r="AD23" i="14"/>
  <c r="AB23" i="14"/>
  <c r="AA23" i="14"/>
  <c r="Z23" i="14"/>
  <c r="Y23" i="14"/>
  <c r="AO22" i="14"/>
  <c r="AN22" i="14"/>
  <c r="AM22" i="14"/>
  <c r="AL22" i="14"/>
  <c r="AK22" i="14"/>
  <c r="AI22" i="14"/>
  <c r="AH22" i="14"/>
  <c r="AF22" i="14"/>
  <c r="AE22" i="14"/>
  <c r="AD22" i="14"/>
  <c r="AC22" i="14"/>
  <c r="AB22" i="14"/>
  <c r="Z22" i="14"/>
  <c r="Y22" i="14"/>
  <c r="AO21" i="14"/>
  <c r="AN21" i="14"/>
  <c r="AL21" i="14"/>
  <c r="AK21" i="14"/>
  <c r="AI21" i="14"/>
  <c r="AF21" i="14"/>
  <c r="AE21" i="14"/>
  <c r="AC21" i="14"/>
  <c r="AB21" i="14"/>
  <c r="Z21" i="14"/>
  <c r="AM77" i="14" l="1"/>
  <c r="AM78" i="14"/>
  <c r="AO79" i="14"/>
  <c r="F24" i="37" s="1"/>
  <c r="AH28" i="14"/>
  <c r="C24" i="37"/>
  <c r="Y28" i="14"/>
  <c r="AL29" i="14"/>
  <c r="AL26" i="14"/>
  <c r="AC29" i="14"/>
  <c r="AD59" i="14"/>
  <c r="AM65" i="14"/>
  <c r="AM66" i="14"/>
  <c r="AD66" i="14"/>
  <c r="AD65" i="14"/>
  <c r="AM55" i="14"/>
  <c r="F32" i="16"/>
  <c r="AC46" i="14"/>
  <c r="F34" i="16"/>
  <c r="AA26" i="14" s="1"/>
  <c r="F30" i="16"/>
  <c r="AJ45" i="14" s="1"/>
  <c r="Y78" i="14"/>
  <c r="Y79" i="14"/>
  <c r="AH65" i="14"/>
  <c r="Y65" i="14"/>
  <c r="AA74" i="14"/>
  <c r="AC23" i="14"/>
  <c r="AJ26" i="14"/>
  <c r="AA63" i="14"/>
  <c r="AA60" i="14"/>
  <c r="AJ46" i="14"/>
  <c r="AA46" i="14"/>
  <c r="AA37" i="14"/>
  <c r="AJ28" i="14"/>
  <c r="AA25" i="14" l="1"/>
  <c r="AL25" i="14"/>
  <c r="AC25" i="14"/>
  <c r="AL46" i="14"/>
  <c r="AL23" i="14"/>
  <c r="AM59" i="14"/>
  <c r="G24" i="18"/>
  <c r="G26" i="18"/>
  <c r="G25" i="18"/>
  <c r="AJ25" i="14"/>
  <c r="AA45" i="14"/>
  <c r="AA22" i="14" l="1"/>
  <c r="AJ22" i="14"/>
  <c r="F53" i="16" l="1"/>
  <c r="AM12" i="14" l="1"/>
  <c r="AD12" i="14"/>
  <c r="AM48" i="14"/>
  <c r="AD48" i="14"/>
  <c r="AM33" i="14"/>
  <c r="AD33" i="14"/>
  <c r="AD21" i="14"/>
  <c r="AM21" i="14"/>
  <c r="AD42" i="14"/>
  <c r="AM42" i="14"/>
  <c r="AD56" i="14"/>
  <c r="AM56" i="14"/>
  <c r="AM39" i="14"/>
  <c r="AD39" i="14"/>
  <c r="AD62" i="14"/>
  <c r="AM62" i="14"/>
  <c r="AM30" i="14"/>
  <c r="AD30" i="14"/>
  <c r="AD45" i="14"/>
  <c r="AM45" i="14"/>
  <c r="AO80" i="14" l="1"/>
  <c r="AM80" i="14"/>
  <c r="AL80" i="14"/>
  <c r="AK80" i="14"/>
  <c r="AJ80" i="14"/>
  <c r="AI80" i="14"/>
  <c r="AH80" i="14"/>
  <c r="AF80" i="14"/>
  <c r="AD80" i="14"/>
  <c r="AC80" i="14"/>
  <c r="AB80" i="14"/>
  <c r="AA80" i="14"/>
  <c r="Z80" i="14"/>
  <c r="Y80" i="14"/>
  <c r="AO20" i="14"/>
  <c r="AN20" i="14"/>
  <c r="AM20" i="14"/>
  <c r="AK20" i="14"/>
  <c r="AJ20" i="14"/>
  <c r="AI20" i="14"/>
  <c r="AH20" i="14"/>
  <c r="AF20" i="14"/>
  <c r="AE20" i="14"/>
  <c r="AD20" i="14"/>
  <c r="AB20" i="14"/>
  <c r="AA20" i="14"/>
  <c r="Z20" i="14"/>
  <c r="Y20" i="14"/>
  <c r="AO19" i="14"/>
  <c r="AN19" i="14"/>
  <c r="AL19" i="14"/>
  <c r="AK19" i="14"/>
  <c r="AJ19" i="14"/>
  <c r="AI19" i="14"/>
  <c r="AF19" i="14"/>
  <c r="AE19" i="14"/>
  <c r="AC19" i="14"/>
  <c r="AB19" i="14"/>
  <c r="AA19" i="14"/>
  <c r="Z19" i="14"/>
  <c r="AO18" i="14"/>
  <c r="AN18" i="14"/>
  <c r="AL18" i="14"/>
  <c r="AK18" i="14"/>
  <c r="AI18" i="14"/>
  <c r="AF18" i="14"/>
  <c r="AE18" i="14"/>
  <c r="AC18" i="14"/>
  <c r="AB18" i="14"/>
  <c r="Z18" i="14"/>
  <c r="AO17" i="14"/>
  <c r="AN17" i="14"/>
  <c r="AM17" i="14"/>
  <c r="AL17" i="14"/>
  <c r="AK17" i="14"/>
  <c r="AJ17" i="14"/>
  <c r="AI17" i="14"/>
  <c r="AH17" i="14"/>
  <c r="AF17" i="14"/>
  <c r="AE17" i="14"/>
  <c r="AD17" i="14"/>
  <c r="AC17" i="14"/>
  <c r="AB17" i="14"/>
  <c r="AA17" i="14"/>
  <c r="Z17" i="14"/>
  <c r="Y17" i="14"/>
  <c r="AO16" i="14"/>
  <c r="AN16" i="14"/>
  <c r="AL16" i="14"/>
  <c r="AK16" i="14"/>
  <c r="AJ16" i="14"/>
  <c r="AI16" i="14"/>
  <c r="AH16" i="14"/>
  <c r="AF16" i="14"/>
  <c r="AE16" i="14"/>
  <c r="AC16" i="14"/>
  <c r="AB16" i="14"/>
  <c r="AA16" i="14"/>
  <c r="Z16" i="14"/>
  <c r="Y16" i="14"/>
  <c r="AO15" i="14"/>
  <c r="AN15" i="14"/>
  <c r="AL15" i="14"/>
  <c r="AK15" i="14"/>
  <c r="AI15" i="14"/>
  <c r="AF15" i="14"/>
  <c r="AE15" i="14"/>
  <c r="AC15" i="14"/>
  <c r="AB15" i="14"/>
  <c r="Z15" i="14"/>
  <c r="AD15" i="14"/>
  <c r="AO11" i="14"/>
  <c r="AN11" i="14"/>
  <c r="AM11" i="14"/>
  <c r="AK11" i="14"/>
  <c r="AJ11" i="14"/>
  <c r="AI11" i="14"/>
  <c r="AH11" i="14"/>
  <c r="AF11" i="14"/>
  <c r="AE11" i="14"/>
  <c r="AD11" i="14"/>
  <c r="AB11" i="14"/>
  <c r="AA11" i="14"/>
  <c r="Z11" i="14"/>
  <c r="Y11" i="14"/>
  <c r="AO10" i="14"/>
  <c r="AN10" i="14"/>
  <c r="AL10" i="14"/>
  <c r="AK10" i="14"/>
  <c r="AI10" i="14"/>
  <c r="AH10" i="14"/>
  <c r="AF10" i="14"/>
  <c r="AE10" i="14"/>
  <c r="AC10" i="14"/>
  <c r="AB10" i="14"/>
  <c r="Z10" i="14"/>
  <c r="Y10" i="14"/>
  <c r="AO9" i="14"/>
  <c r="AN9" i="14"/>
  <c r="AL9" i="14"/>
  <c r="AK9" i="14"/>
  <c r="AI9" i="14"/>
  <c r="AF9" i="14"/>
  <c r="AE9" i="14"/>
  <c r="AC9" i="14"/>
  <c r="AB9" i="14"/>
  <c r="Z9" i="14"/>
  <c r="AD9" i="14"/>
  <c r="F20" i="37" l="1"/>
  <c r="E20" i="37" s="1"/>
  <c r="C20" i="37"/>
  <c r="G21" i="18"/>
  <c r="AM16" i="14"/>
  <c r="AM19" i="14"/>
  <c r="AM9" i="14"/>
  <c r="AM15" i="14"/>
  <c r="AM10" i="14"/>
  <c r="H21" i="18"/>
  <c r="AM18" i="14"/>
  <c r="AD19" i="14"/>
  <c r="AD10" i="14"/>
  <c r="AD16" i="14"/>
  <c r="AD18" i="14"/>
  <c r="H26" i="18"/>
  <c r="D20" i="37" l="1"/>
  <c r="G20" i="18"/>
  <c r="G19" i="18"/>
  <c r="AE80" i="14"/>
  <c r="AN80" i="14"/>
  <c r="G18" i="18" l="1"/>
  <c r="K18" i="18" s="1"/>
  <c r="AM54" i="14"/>
  <c r="AD54" i="14"/>
  <c r="M18" i="18" l="1"/>
  <c r="G9" i="24"/>
  <c r="G10" i="24" s="1"/>
  <c r="G11" i="24" s="1"/>
  <c r="G12" i="24" s="1"/>
  <c r="E27" i="16" l="1"/>
  <c r="E26" i="16"/>
  <c r="F24" i="16"/>
  <c r="F12" i="16"/>
  <c r="F11" i="16"/>
  <c r="F10" i="16"/>
  <c r="F9" i="16"/>
  <c r="Y12" i="14" l="1"/>
  <c r="AH12" i="14"/>
  <c r="AH73" i="14"/>
  <c r="Y73" i="14"/>
  <c r="Y59" i="14"/>
  <c r="AM51" i="14"/>
  <c r="AD51" i="14"/>
  <c r="F26" i="16"/>
  <c r="F27" i="16"/>
  <c r="Y77" i="14" l="1"/>
  <c r="AH77" i="14"/>
  <c r="AH59" i="14"/>
  <c r="Y66" i="14"/>
  <c r="AH66" i="14"/>
  <c r="AH6" i="14"/>
  <c r="AH74" i="14"/>
  <c r="Y74" i="14"/>
  <c r="Y72" i="14"/>
  <c r="AH72" i="14"/>
  <c r="AA65" i="14"/>
  <c r="AJ65" i="14"/>
  <c r="Y60" i="14"/>
  <c r="AH60" i="14"/>
  <c r="AH68" i="14"/>
  <c r="Y68" i="14"/>
  <c r="AH71" i="14"/>
  <c r="Y71" i="14"/>
  <c r="AJ12" i="14"/>
  <c r="AA12" i="14"/>
  <c r="AA68" i="14"/>
  <c r="AJ68" i="14"/>
  <c r="Y19" i="14"/>
  <c r="AH19" i="14"/>
  <c r="AA48" i="14"/>
  <c r="AJ48" i="14"/>
  <c r="AJ51" i="14"/>
  <c r="AA51" i="14"/>
  <c r="AA33" i="14"/>
  <c r="AJ33" i="14"/>
  <c r="AJ56" i="14"/>
  <c r="AA56" i="14"/>
  <c r="AA36" i="14"/>
  <c r="AJ36" i="14"/>
  <c r="AJ59" i="14"/>
  <c r="AA59" i="14"/>
  <c r="AJ42" i="14"/>
  <c r="AA42" i="14"/>
  <c r="AJ21" i="14"/>
  <c r="AA21" i="14"/>
  <c r="AA27" i="14"/>
  <c r="AJ27" i="14"/>
  <c r="AJ24" i="14"/>
  <c r="AA24" i="14"/>
  <c r="AJ30" i="14"/>
  <c r="AA30" i="14"/>
  <c r="AJ39" i="14"/>
  <c r="AA39" i="14"/>
  <c r="AJ62" i="14"/>
  <c r="AA62" i="14"/>
  <c r="Y56" i="14"/>
  <c r="AH56" i="14"/>
  <c r="AH30" i="14"/>
  <c r="Y30" i="14"/>
  <c r="AH36" i="14"/>
  <c r="Y36" i="14"/>
  <c r="Y24" i="14"/>
  <c r="AH24" i="14"/>
  <c r="Y42" i="14"/>
  <c r="AH42" i="14"/>
  <c r="AH48" i="14"/>
  <c r="Y48" i="14"/>
  <c r="Y27" i="14"/>
  <c r="AH27" i="14"/>
  <c r="AH33" i="14"/>
  <c r="Y33" i="14"/>
  <c r="Y21" i="14"/>
  <c r="AH21" i="14"/>
  <c r="AH39" i="14"/>
  <c r="Y39" i="14"/>
  <c r="Y45" i="14"/>
  <c r="AH45" i="14"/>
  <c r="AH62" i="14"/>
  <c r="Y62" i="14"/>
  <c r="Y51" i="14"/>
  <c r="AH51" i="14"/>
  <c r="Y9" i="14"/>
  <c r="AH9" i="14"/>
  <c r="AH15" i="14"/>
  <c r="Y15" i="14"/>
  <c r="AH18" i="14"/>
  <c r="Y18" i="14"/>
  <c r="AA15" i="14"/>
  <c r="AJ15" i="14"/>
  <c r="AJ9" i="14"/>
  <c r="AA9" i="14"/>
  <c r="AL41" i="14" l="1"/>
  <c r="AC41" i="14"/>
  <c r="AL35" i="14"/>
  <c r="AC35" i="14"/>
  <c r="AL14" i="14"/>
  <c r="AC14" i="14"/>
  <c r="AL44" i="14"/>
  <c r="AC44" i="14"/>
  <c r="AL32" i="14"/>
  <c r="AC32" i="14"/>
  <c r="AC50" i="14"/>
  <c r="AL50" i="14"/>
  <c r="C21" i="18"/>
  <c r="F21" i="18"/>
  <c r="E21" i="18" s="1"/>
  <c r="E24" i="37"/>
  <c r="D24" i="37" s="1"/>
  <c r="C26" i="18"/>
  <c r="F26" i="18"/>
  <c r="E26" i="18" s="1"/>
  <c r="AJ40" i="14"/>
  <c r="AA40" i="14"/>
  <c r="AA13" i="14"/>
  <c r="AJ13" i="14"/>
  <c r="AJ34" i="14"/>
  <c r="AA34" i="14"/>
  <c r="AJ43" i="14"/>
  <c r="AA43" i="14"/>
  <c r="AA31" i="14"/>
  <c r="AJ31" i="14"/>
  <c r="AA49" i="14"/>
  <c r="AJ49" i="14"/>
  <c r="AJ18" i="14"/>
  <c r="AA18" i="14"/>
  <c r="AJ10" i="14"/>
  <c r="AA10" i="14"/>
  <c r="AL20" i="14"/>
  <c r="AC20" i="14"/>
  <c r="AL11" i="14"/>
  <c r="AC11" i="14"/>
  <c r="G23" i="18"/>
  <c r="M23" i="18" s="1"/>
  <c r="C23" i="37" l="1"/>
  <c r="F23" i="37"/>
  <c r="D21" i="18"/>
  <c r="C24" i="18"/>
  <c r="C19" i="18"/>
  <c r="F24" i="18"/>
  <c r="E24" i="18" s="1"/>
  <c r="F19" i="18"/>
  <c r="E19" i="18" s="1"/>
  <c r="F19" i="37"/>
  <c r="C19" i="37"/>
  <c r="C18" i="37" s="1"/>
  <c r="H25" i="18"/>
  <c r="H23" i="18" s="1"/>
  <c r="D26" i="18"/>
  <c r="H20" i="18"/>
  <c r="H18" i="18" s="1"/>
  <c r="K23" i="18"/>
  <c r="D24" i="18" l="1"/>
  <c r="C25" i="18"/>
  <c r="C23" i="18" s="1"/>
  <c r="F20" i="18"/>
  <c r="E20" i="18" s="1"/>
  <c r="E23" i="37"/>
  <c r="F25" i="18"/>
  <c r="E25" i="18" s="1"/>
  <c r="C20" i="18"/>
  <c r="C18" i="18" s="1"/>
  <c r="C22" i="37"/>
  <c r="F18" i="37"/>
  <c r="E19" i="37"/>
  <c r="D19" i="18"/>
  <c r="C31" i="37" l="1"/>
  <c r="D19" i="37"/>
  <c r="E18" i="37"/>
  <c r="E22" i="37"/>
  <c r="D22" i="37" s="1"/>
  <c r="D23" i="37"/>
  <c r="F22" i="37"/>
  <c r="F23" i="18"/>
  <c r="F18" i="18"/>
  <c r="D20" i="18"/>
  <c r="E18" i="18"/>
  <c r="D18" i="18" s="1"/>
  <c r="D25" i="18"/>
  <c r="E23" i="18"/>
  <c r="D23" i="18" s="1"/>
  <c r="F31" i="37" l="1"/>
  <c r="D18" i="37"/>
  <c r="E31" i="37"/>
  <c r="D31" i="37" s="1"/>
  <c r="J23" i="18"/>
  <c r="J18" i="18"/>
  <c r="L23" i="18" l="1"/>
  <c r="L18" i="18"/>
</calcChain>
</file>

<file path=xl/sharedStrings.xml><?xml version="1.0" encoding="utf-8"?>
<sst xmlns="http://schemas.openxmlformats.org/spreadsheetml/2006/main" count="1031" uniqueCount="219">
  <si>
    <t>PCN</t>
  </si>
  <si>
    <t>Niveau</t>
  </si>
  <si>
    <t>Zone</t>
  </si>
  <si>
    <t>Type</t>
  </si>
  <si>
    <t>Quantité</t>
  </si>
  <si>
    <t>FS</t>
  </si>
  <si>
    <t>Description</t>
  </si>
  <si>
    <t>Cos Φ</t>
  </si>
  <si>
    <t>Fs</t>
  </si>
  <si>
    <t>REPERE</t>
  </si>
  <si>
    <t>INFORMATIONS LOCAL</t>
  </si>
  <si>
    <t>DESIGNATION</t>
  </si>
  <si>
    <t>LOCALISATION</t>
  </si>
  <si>
    <t>ECLAIRAGE</t>
  </si>
  <si>
    <t>ALIMENTATION &amp; FORCE MOTRICE</t>
  </si>
  <si>
    <t>PRISE DE COURANT</t>
  </si>
  <si>
    <t>CONSOMMATEURS ELECTRIQUES</t>
  </si>
  <si>
    <t>Alimentations diverses</t>
  </si>
  <si>
    <t>Equipements d'éclairage</t>
  </si>
  <si>
    <t>Puissances et foisonnements utilisés</t>
  </si>
  <si>
    <t xml:space="preserve"> </t>
  </si>
  <si>
    <t>P (kW)</t>
  </si>
  <si>
    <t>S (kVA)</t>
  </si>
  <si>
    <t>Prise 2 x 16A + T Normal</t>
  </si>
  <si>
    <t>N</t>
  </si>
  <si>
    <t>N/R</t>
  </si>
  <si>
    <t>Réseau</t>
  </si>
  <si>
    <t>RESEAU</t>
  </si>
  <si>
    <t>FM</t>
  </si>
  <si>
    <t>Tenant</t>
  </si>
  <si>
    <t>Punit. (kVA)</t>
  </si>
  <si>
    <t>PUISSANCES INSTALLEES (Kva)</t>
  </si>
  <si>
    <t>PUISSANCES FOISONNEES (Kva)</t>
  </si>
  <si>
    <t>Puissance Installée</t>
  </si>
  <si>
    <t>Puissance Installée Par Element</t>
  </si>
  <si>
    <t xml:space="preserve">ECL </t>
  </si>
  <si>
    <t>TD</t>
  </si>
  <si>
    <t>Puissance Réseau            N/R</t>
  </si>
  <si>
    <t>Puissance Réseau              N</t>
  </si>
  <si>
    <t>PC/PT</t>
  </si>
  <si>
    <t xml:space="preserve">Total  Puissance Foisonnée par Elément </t>
  </si>
  <si>
    <t>Foisonnement TD (K2)</t>
  </si>
  <si>
    <t>Puissance Foisonnée (K2)</t>
  </si>
  <si>
    <t>Puissance Foisonnée (K1)</t>
  </si>
  <si>
    <t>Foisonnement par Elément (K1)</t>
  </si>
  <si>
    <t>Entreprise</t>
  </si>
  <si>
    <t>-Puissances et foisonnements utilisés</t>
  </si>
  <si>
    <t>SOMMAIRE</t>
  </si>
  <si>
    <t>Page</t>
  </si>
  <si>
    <t>-Sommaire</t>
  </si>
  <si>
    <t>Titre</t>
  </si>
  <si>
    <t>.  .  .  .  .  .  .  .  .  .  .  .  .  .  .  .  .  .  .  .  .  .  .  .  .  .  .  .  .  .  .  .  .  .  .  .  .</t>
  </si>
  <si>
    <t>L1</t>
  </si>
  <si>
    <t>-</t>
  </si>
  <si>
    <t>L2</t>
  </si>
  <si>
    <t>L4</t>
  </si>
  <si>
    <t>L3</t>
  </si>
  <si>
    <t>L5</t>
  </si>
  <si>
    <t>L6</t>
  </si>
  <si>
    <t>OND</t>
  </si>
  <si>
    <t>BECS</t>
  </si>
  <si>
    <t>Dont Puissance Réseau            ONDULABLE</t>
  </si>
  <si>
    <t>Maître d'Ouvrage</t>
  </si>
  <si>
    <t>Maître d'Ouvrage Délégué</t>
  </si>
  <si>
    <t>Modifications</t>
  </si>
  <si>
    <t>H</t>
  </si>
  <si>
    <t>G</t>
  </si>
  <si>
    <t>F</t>
  </si>
  <si>
    <t>E</t>
  </si>
  <si>
    <t>D</t>
  </si>
  <si>
    <t>C</t>
  </si>
  <si>
    <t>B</t>
  </si>
  <si>
    <t>A</t>
  </si>
  <si>
    <t>Phase</t>
  </si>
  <si>
    <t>Nom du fichier</t>
  </si>
  <si>
    <t>Format</t>
  </si>
  <si>
    <t>A4</t>
  </si>
  <si>
    <t>Titre du document</t>
  </si>
  <si>
    <t>Affaire n°</t>
  </si>
  <si>
    <t>Date d'émission</t>
  </si>
  <si>
    <t>Echelle</t>
  </si>
  <si>
    <t>Plan n°</t>
  </si>
  <si>
    <t>Indice</t>
  </si>
  <si>
    <t>SANS</t>
  </si>
  <si>
    <t xml:space="preserve">Total : </t>
  </si>
  <si>
    <t>UPS1</t>
  </si>
  <si>
    <t>UPS2</t>
  </si>
  <si>
    <t>Poste de travail "Ondulé" Type A (4xPrise 2x16A+T)</t>
  </si>
  <si>
    <t>Poste de travail "Ondulé" Type B (4xPrise 2x16A+T)</t>
  </si>
  <si>
    <t>PTA-O</t>
  </si>
  <si>
    <t>PTB-O</t>
  </si>
  <si>
    <t>VMC</t>
  </si>
  <si>
    <t>UE1</t>
  </si>
  <si>
    <t>UI</t>
  </si>
  <si>
    <t>Unité interieure climatisation</t>
  </si>
  <si>
    <t>UE2</t>
  </si>
  <si>
    <t>UPS Poste</t>
  </si>
  <si>
    <t>UPS Collectivité</t>
  </si>
  <si>
    <t>VMC Sanitaires</t>
  </si>
  <si>
    <t>Groupe extérieur climatisation Poste</t>
  </si>
  <si>
    <t>Groupe extérieur climatisation Collectivité</t>
  </si>
  <si>
    <t>CAS</t>
  </si>
  <si>
    <t>UE3</t>
  </si>
  <si>
    <t>Cassette murale Local informatique</t>
  </si>
  <si>
    <t>Ballon eau chaud sanitaire 15l / 30l</t>
  </si>
  <si>
    <t>Prise de courant/Poste de travail</t>
  </si>
  <si>
    <t>RECAPITULATIF ONDULEURS</t>
  </si>
  <si>
    <t>Puissance Réseau              OND</t>
  </si>
  <si>
    <t>OND2 - COLLECTIVITE</t>
  </si>
  <si>
    <t>L7</t>
  </si>
  <si>
    <t>RECAPITULATIF TABLEAUX DIVISIONNAIRES TD</t>
  </si>
  <si>
    <t>-Tableau d'equipements</t>
  </si>
  <si>
    <t>-Récapitulatif Onduleurs</t>
  </si>
  <si>
    <t>SSI</t>
  </si>
  <si>
    <t>Centrale Incendie Type 4</t>
  </si>
  <si>
    <t>VDI</t>
  </si>
  <si>
    <t>Climatisation Secours (UE+UI) Local informatique</t>
  </si>
  <si>
    <t>CA</t>
  </si>
  <si>
    <t>Rack IT</t>
  </si>
  <si>
    <t>Centrale Intrusion Poste</t>
  </si>
  <si>
    <t>INT</t>
  </si>
  <si>
    <t>Centrale Contrôle d’Accès</t>
  </si>
  <si>
    <t>x</t>
  </si>
  <si>
    <t>-Récapitulatif Tableaux Divisionnaires TD</t>
  </si>
  <si>
    <t>TGBT B</t>
  </si>
  <si>
    <t>OND1 - SG</t>
  </si>
  <si>
    <t>TD SG R-1</t>
  </si>
  <si>
    <t>TD SG R+0</t>
  </si>
  <si>
    <t>TD SG R+1</t>
  </si>
  <si>
    <t>TD SG R+2</t>
  </si>
  <si>
    <t>TD SG R+3</t>
  </si>
  <si>
    <t>TD SG R+4</t>
  </si>
  <si>
    <t>TD SG R+5</t>
  </si>
  <si>
    <t>TD SG R+6</t>
  </si>
  <si>
    <t>TD SG R+7</t>
  </si>
  <si>
    <t>TD SG R+8</t>
  </si>
  <si>
    <t>TD SG R+9</t>
  </si>
  <si>
    <t>Downlight encastré rond LED TYPE A</t>
  </si>
  <si>
    <t>Applique murale décorative LED  TYPE B</t>
  </si>
  <si>
    <t>Downlight encastré rond LED TYPE C</t>
  </si>
  <si>
    <t>Downlight encastré rond LED TYPE D</t>
  </si>
  <si>
    <t>Luminaire à encastrer ou suspendre LED TYPE E</t>
  </si>
  <si>
    <t>PT1</t>
  </si>
  <si>
    <t>PT2</t>
  </si>
  <si>
    <t>PT3</t>
  </si>
  <si>
    <t>Poste de travail Reception "Normal"  (6xPrise 2x16A+T)</t>
  </si>
  <si>
    <t>Poste de travail Bureau "Normal" (5xPrise 2x16A+T)</t>
  </si>
  <si>
    <t>Office prises individuelles "Normal"  (10xPrise 2x16A+T)</t>
  </si>
  <si>
    <t>PT4</t>
  </si>
  <si>
    <t>PT5</t>
  </si>
  <si>
    <t>PT6</t>
  </si>
  <si>
    <t>PT7</t>
  </si>
  <si>
    <t>Circulation étages "Normal"  (6xPrise 2x16A+T)</t>
  </si>
  <si>
    <t>Salle repos personnel "Normal"  (2xPrise 2x16A+T)</t>
  </si>
  <si>
    <t>PT8</t>
  </si>
  <si>
    <t>Vestiaire personnel "Normal"  (xPrise 2x16A+T)</t>
  </si>
  <si>
    <t>Lampe de chevet  tête de lit</t>
  </si>
  <si>
    <t>Luminaire applique murale LED TYPE F</t>
  </si>
  <si>
    <t>L8</t>
  </si>
  <si>
    <t>Ligne LED lit</t>
  </si>
  <si>
    <t>PT9</t>
  </si>
  <si>
    <t>Prise Rasoir SDB"Normal"  (xPrise 2x16A+T)</t>
  </si>
  <si>
    <t>FA-B</t>
  </si>
  <si>
    <t>Film anti-buée miroir</t>
  </si>
  <si>
    <t>PT réserve et lingerie "Normal"  (2xPrise 2x16A+T)</t>
  </si>
  <si>
    <t>PTTV télévision "Normal" (1xPrise 2x16A+T)</t>
  </si>
  <si>
    <t>PCN-R</t>
  </si>
  <si>
    <t>R+1</t>
  </si>
  <si>
    <t>Chambre 01.HA 1.1</t>
  </si>
  <si>
    <t>SDB 01.HA 1.1</t>
  </si>
  <si>
    <t>Chambre 01.HA 1.2</t>
  </si>
  <si>
    <t>SDB 01.HA 1.2</t>
  </si>
  <si>
    <t>SDB 01.HA 1.3</t>
  </si>
  <si>
    <t>Chambre 01.HA 1.3</t>
  </si>
  <si>
    <t>Chambre 01.HA 1.4</t>
  </si>
  <si>
    <t>SDB 01.HA 1.4</t>
  </si>
  <si>
    <t>Chambre 01.HA 1.5</t>
  </si>
  <si>
    <t>SDB 01.HA 1.5</t>
  </si>
  <si>
    <t>Chambre 01.HA 1.6</t>
  </si>
  <si>
    <t>SDB 01.HA 1.6</t>
  </si>
  <si>
    <t>SDB 01.HA 1.7</t>
  </si>
  <si>
    <t>Chambre 01.HA 1.7</t>
  </si>
  <si>
    <t>Chambre 01.HA 1.8</t>
  </si>
  <si>
    <t>SDB 01.HA 1.8</t>
  </si>
  <si>
    <t>Chambre 01.HA 1.9</t>
  </si>
  <si>
    <t>SDB 01.HA 1.9</t>
  </si>
  <si>
    <t>Chambre 01.HA 1.10</t>
  </si>
  <si>
    <t>SDB 01.HA 1.10</t>
  </si>
  <si>
    <t>TB1.1</t>
  </si>
  <si>
    <t>TB1.2</t>
  </si>
  <si>
    <t>TB1.3</t>
  </si>
  <si>
    <t>TB1.4</t>
  </si>
  <si>
    <t>TB1.6</t>
  </si>
  <si>
    <t>TB1.7</t>
  </si>
  <si>
    <t>TB1.8</t>
  </si>
  <si>
    <t>TB1.9</t>
  </si>
  <si>
    <t>TB1.5</t>
  </si>
  <si>
    <t>SDB 01.HD 1.11</t>
  </si>
  <si>
    <t>SDB 01.HD 1.12</t>
  </si>
  <si>
    <t>SDB 01.HD 1.13</t>
  </si>
  <si>
    <t>SDB 01.HD 1.14</t>
  </si>
  <si>
    <t>SDB 01.HD 1.15</t>
  </si>
  <si>
    <t>SDB 01.HD 1.16</t>
  </si>
  <si>
    <t>SDB 01.HD 1.17</t>
  </si>
  <si>
    <t>SDB 01.HD 1.18</t>
  </si>
  <si>
    <t>Chambre 01.HD 1.11</t>
  </si>
  <si>
    <t>Chambre 01.HD 1.12</t>
  </si>
  <si>
    <t>Chambre 01.HD 1.13</t>
  </si>
  <si>
    <t>Chambre 01.HD 1.14</t>
  </si>
  <si>
    <t>Chambre 01.HD 1.15</t>
  </si>
  <si>
    <t>Chambre 01.HD 1.16</t>
  </si>
  <si>
    <t>Chambre 01.HD 1.17</t>
  </si>
  <si>
    <t>Chambre 01.HD 1.18</t>
  </si>
  <si>
    <t>TB1.10</t>
  </si>
  <si>
    <t>TB1.11</t>
  </si>
  <si>
    <t>Chambre 01.HD 1.19 (PMR)</t>
  </si>
  <si>
    <t>SDB 01.HD 1.19 (PMR)</t>
  </si>
  <si>
    <t>Chambre 01.HD 1.20 (PMR)</t>
  </si>
  <si>
    <t>SDB 01.HD 1.20 (PMR)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</si>
</sst>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0.000"/>
    <numFmt numFmtId="165" formatCode="0.00&quot; kVA&quot;"/>
    <numFmt numFmtId="166" formatCode="_-* #,##0.00\ &quot;F&quot;_-;\-* #,##0.00\ &quot;F&quot;_-;_-* &quot;-&quot;??\ &quot;F&quot;_-;_-@_-"/>
    <numFmt numFmtId="167" formatCode="#,##0.00&quot; kVA&quot;"/>
    <numFmt numFmtId="168" formatCode="&quot;P.Fois.+Réserve &quot;#,##0&quot;%&quot;"/>
    <numFmt numFmtId="169" formatCode="0.0000"/>
    <numFmt numFmtId="170" formatCode="0.0"/>
  </numFmts>
  <fonts count="35" x14ac:knownFonts="1">
    <font>
      <sz val="11"/>
      <color theme="1"/>
      <name val="Calibri"/>
      <family val="2"/>
      <scheme val="minor"/>
    </font>
    <font>
      <sz val="20"/>
      <color theme="1"/>
      <name val="Arial"/>
      <family val="2"/>
    </font>
    <font>
      <sz val="30"/>
      <color theme="1"/>
      <name val="Arial"/>
      <family val="2"/>
    </font>
    <font>
      <sz val="10"/>
      <name val="Arial"/>
      <family val="2"/>
    </font>
    <font>
      <u/>
      <sz val="12"/>
      <color theme="1"/>
      <name val="Arial"/>
      <family val="2"/>
    </font>
    <font>
      <sz val="11"/>
      <color theme="1"/>
      <name val="Arial"/>
      <family val="2"/>
    </font>
    <font>
      <sz val="11"/>
      <color rgb="FFC00000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4"/>
      <color theme="1"/>
      <name val="Arial"/>
      <family val="2"/>
    </font>
    <font>
      <sz val="11"/>
      <color theme="0" tint="-0.34998626667073579"/>
      <name val="Arial"/>
      <family val="2"/>
    </font>
    <font>
      <sz val="11"/>
      <color rgb="FF00B050"/>
      <name val="Arial"/>
      <family val="2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11"/>
      <name val="Arial"/>
      <family val="2"/>
    </font>
    <font>
      <b/>
      <sz val="11"/>
      <color theme="0"/>
      <name val="Arial"/>
      <family val="2"/>
    </font>
    <font>
      <sz val="12"/>
      <color theme="0"/>
      <name val="Arial"/>
      <family val="2"/>
    </font>
    <font>
      <sz val="10"/>
      <color indexed="8"/>
      <name val="Verdana"/>
      <family val="2"/>
    </font>
    <font>
      <sz val="14"/>
      <name val="Arial"/>
      <family val="2"/>
    </font>
    <font>
      <sz val="14"/>
      <color rgb="FFC00000"/>
      <name val="Arial"/>
      <family val="2"/>
    </font>
    <font>
      <sz val="10"/>
      <color rgb="FF000000"/>
      <name val="Times New Roman"/>
      <family val="1"/>
    </font>
    <font>
      <sz val="10"/>
      <color indexed="8"/>
      <name val="Trebuchet MS"/>
      <family val="2"/>
    </font>
    <font>
      <b/>
      <sz val="26"/>
      <color indexed="8"/>
      <name val="Trebuchet MS"/>
      <family val="2"/>
    </font>
    <font>
      <sz val="22"/>
      <color indexed="8"/>
      <name val="Trebuchet MS"/>
      <family val="2"/>
    </font>
    <font>
      <u/>
      <sz val="10"/>
      <color indexed="8"/>
      <name val="Trebuchet MS"/>
      <family val="2"/>
    </font>
    <font>
      <b/>
      <sz val="20"/>
      <color indexed="8"/>
      <name val="Trebuchet MS"/>
      <family val="2"/>
    </font>
    <font>
      <sz val="14"/>
      <color indexed="8"/>
      <name val="Trebuchet MS"/>
      <family val="2"/>
    </font>
    <font>
      <b/>
      <sz val="14"/>
      <color indexed="8"/>
      <name val="Trebuchet MS"/>
      <family val="2"/>
    </font>
    <font>
      <b/>
      <sz val="22"/>
      <color indexed="8"/>
      <name val="Trebuchet MS"/>
      <family val="2"/>
    </font>
    <font>
      <b/>
      <sz val="12"/>
      <color indexed="8"/>
      <name val="Trebuchet MS"/>
      <family val="2"/>
    </font>
    <font>
      <sz val="8"/>
      <color indexed="8"/>
      <name val="Trebuchet MS"/>
      <family val="2"/>
    </font>
    <font>
      <sz val="8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2" tint="-9.9978637043366805E-2"/>
        <bgColor indexed="64"/>
      </patternFill>
    </fill>
  </fills>
  <borders count="1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auto="1"/>
      </bottom>
      <diagonal/>
    </border>
    <border>
      <left/>
      <right/>
      <top style="double">
        <color indexed="64"/>
      </top>
      <bottom style="medium">
        <color auto="1"/>
      </bottom>
      <diagonal/>
    </border>
    <border>
      <left/>
      <right style="double">
        <color indexed="64"/>
      </right>
      <top style="double">
        <color indexed="64"/>
      </top>
      <bottom style="medium">
        <color auto="1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 style="double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double">
        <color auto="1"/>
      </top>
      <bottom style="double">
        <color auto="1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double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/>
    <xf numFmtId="0" fontId="3" fillId="0" borderId="0"/>
    <xf numFmtId="0" fontId="12" fillId="0" borderId="0"/>
    <xf numFmtId="166" fontId="12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20" fillId="0" borderId="0"/>
    <xf numFmtId="0" fontId="23" fillId="0" borderId="0"/>
  </cellStyleXfs>
  <cellXfs count="442">
    <xf numFmtId="0" fontId="0" fillId="0" borderId="0" xfId="0"/>
    <xf numFmtId="0" fontId="0" fillId="0" borderId="0" xfId="0" applyAlignment="1"/>
    <xf numFmtId="0" fontId="0" fillId="0" borderId="0" xfId="0" applyBorder="1"/>
    <xf numFmtId="0" fontId="0" fillId="3" borderId="14" xfId="0" applyFill="1" applyBorder="1"/>
    <xf numFmtId="0" fontId="0" fillId="3" borderId="15" xfId="0" applyFill="1" applyBorder="1"/>
    <xf numFmtId="0" fontId="0" fillId="3" borderId="16" xfId="0" applyFill="1" applyBorder="1"/>
    <xf numFmtId="0" fontId="0" fillId="0" borderId="0" xfId="0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3" fillId="0" borderId="0" xfId="1" applyAlignment="1">
      <alignment horizontal="center"/>
    </xf>
    <xf numFmtId="0" fontId="3" fillId="0" borderId="0" xfId="1" applyAlignment="1">
      <alignment horizontal="center" vertical="center"/>
    </xf>
    <xf numFmtId="0" fontId="3" fillId="0" borderId="0" xfId="1" applyAlignment="1">
      <alignment vertical="center"/>
    </xf>
    <xf numFmtId="2" fontId="3" fillId="0" borderId="0" xfId="1" applyNumberFormat="1" applyAlignment="1">
      <alignment horizontal="center" vertical="center"/>
    </xf>
    <xf numFmtId="0" fontId="3" fillId="0" borderId="0" xfId="1"/>
    <xf numFmtId="0" fontId="0" fillId="0" borderId="0" xfId="0" applyAlignment="1">
      <alignment vertical="center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/>
    <xf numFmtId="0" fontId="5" fillId="0" borderId="4" xfId="0" applyFont="1" applyBorder="1" applyAlignment="1">
      <alignment horizontal="center"/>
    </xf>
    <xf numFmtId="0" fontId="5" fillId="0" borderId="5" xfId="0" applyFont="1" applyBorder="1"/>
    <xf numFmtId="164" fontId="5" fillId="0" borderId="0" xfId="0" applyNumberFormat="1" applyFont="1" applyAlignment="1">
      <alignment vertical="center"/>
    </xf>
    <xf numFmtId="164" fontId="5" fillId="3" borderId="8" xfId="0" applyNumberFormat="1" applyFont="1" applyFill="1" applyBorder="1" applyAlignment="1">
      <alignment horizontal="center" vertical="center"/>
    </xf>
    <xf numFmtId="164" fontId="5" fillId="3" borderId="15" xfId="0" applyNumberFormat="1" applyFont="1" applyFill="1" applyBorder="1" applyAlignment="1">
      <alignment horizontal="center" vertical="center"/>
    </xf>
    <xf numFmtId="0" fontId="5" fillId="3" borderId="8" xfId="0" applyNumberFormat="1" applyFont="1" applyFill="1" applyBorder="1" applyAlignment="1">
      <alignment horizontal="centerContinuous" vertical="center"/>
    </xf>
    <xf numFmtId="0" fontId="5" fillId="0" borderId="19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3" borderId="38" xfId="0" applyNumberFormat="1" applyFont="1" applyFill="1" applyBorder="1" applyAlignment="1">
      <alignment horizontal="centerContinuous" vertical="center"/>
    </xf>
    <xf numFmtId="0" fontId="5" fillId="3" borderId="11" xfId="0" applyNumberFormat="1" applyFont="1" applyFill="1" applyBorder="1" applyAlignment="1">
      <alignment horizontal="centerContinuous" vertical="center"/>
    </xf>
    <xf numFmtId="0" fontId="7" fillId="0" borderId="39" xfId="0" applyFont="1" applyBorder="1" applyAlignment="1">
      <alignment horizontal="centerContinuous" vertical="center"/>
    </xf>
    <xf numFmtId="0" fontId="7" fillId="0" borderId="40" xfId="0" applyFont="1" applyBorder="1" applyAlignment="1">
      <alignment horizontal="centerContinuous" vertical="center"/>
    </xf>
    <xf numFmtId="0" fontId="7" fillId="0" borderId="41" xfId="0" applyFont="1" applyBorder="1" applyAlignment="1">
      <alignment horizontal="centerContinuous" vertical="center"/>
    </xf>
    <xf numFmtId="0" fontId="5" fillId="3" borderId="9" xfId="0" applyNumberFormat="1" applyFont="1" applyFill="1" applyBorder="1" applyAlignment="1">
      <alignment horizontal="centerContinuous" vertical="center"/>
    </xf>
    <xf numFmtId="0" fontId="5" fillId="3" borderId="42" xfId="0" applyNumberFormat="1" applyFont="1" applyFill="1" applyBorder="1" applyAlignment="1">
      <alignment horizontal="centerContinuous" vertical="center"/>
    </xf>
    <xf numFmtId="0" fontId="5" fillId="3" borderId="16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45" xfId="0" applyFont="1" applyBorder="1" applyAlignment="1">
      <alignment horizontal="centerContinuous" vertical="center"/>
    </xf>
    <xf numFmtId="0" fontId="5" fillId="0" borderId="43" xfId="0" applyFont="1" applyBorder="1" applyAlignment="1">
      <alignment horizontal="centerContinuous"/>
    </xf>
    <xf numFmtId="0" fontId="0" fillId="0" borderId="0" xfId="0" applyBorder="1" applyAlignment="1"/>
    <xf numFmtId="0" fontId="5" fillId="0" borderId="0" xfId="0" applyFont="1" applyBorder="1"/>
    <xf numFmtId="164" fontId="5" fillId="3" borderId="38" xfId="0" applyNumberFormat="1" applyFont="1" applyFill="1" applyBorder="1" applyAlignment="1">
      <alignment horizontal="center" vertical="center"/>
    </xf>
    <xf numFmtId="164" fontId="5" fillId="3" borderId="11" xfId="0" applyNumberFormat="1" applyFont="1" applyFill="1" applyBorder="1" applyAlignment="1">
      <alignment horizontal="center" vertical="center"/>
    </xf>
    <xf numFmtId="164" fontId="5" fillId="3" borderId="9" xfId="0" applyNumberFormat="1" applyFont="1" applyFill="1" applyBorder="1" applyAlignment="1">
      <alignment horizontal="center" vertical="center"/>
    </xf>
    <xf numFmtId="164" fontId="5" fillId="3" borderId="42" xfId="0" applyNumberFormat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0" fillId="0" borderId="0" xfId="0" applyFill="1"/>
    <xf numFmtId="0" fontId="1" fillId="0" borderId="35" xfId="0" applyFont="1" applyFill="1" applyBorder="1" applyAlignment="1">
      <alignment horizontal="centerContinuous" vertical="center"/>
    </xf>
    <xf numFmtId="0" fontId="15" fillId="0" borderId="52" xfId="0" applyFont="1" applyFill="1" applyBorder="1" applyAlignment="1" applyProtection="1">
      <alignment horizontal="left" vertical="center"/>
    </xf>
    <xf numFmtId="4" fontId="16" fillId="0" borderId="52" xfId="0" applyNumberFormat="1" applyFont="1" applyFill="1" applyBorder="1" applyAlignment="1">
      <alignment horizontal="center" vertical="center"/>
    </xf>
    <xf numFmtId="4" fontId="3" fillId="0" borderId="52" xfId="0" applyNumberFormat="1" applyFont="1" applyFill="1" applyBorder="1" applyAlignment="1">
      <alignment horizontal="center" vertical="center"/>
    </xf>
    <xf numFmtId="0" fontId="17" fillId="0" borderId="0" xfId="0" applyFont="1" applyFill="1"/>
    <xf numFmtId="4" fontId="14" fillId="3" borderId="46" xfId="0" applyNumberFormat="1" applyFont="1" applyFill="1" applyBorder="1" applyAlignment="1">
      <alignment horizontal="right" vertical="center"/>
    </xf>
    <xf numFmtId="4" fontId="14" fillId="3" borderId="49" xfId="0" applyNumberFormat="1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Continuous" vertical="center"/>
    </xf>
    <xf numFmtId="0" fontId="5" fillId="0" borderId="0" xfId="0" applyFont="1" applyFill="1"/>
    <xf numFmtId="0" fontId="15" fillId="0" borderId="0" xfId="0" applyFont="1" applyFill="1" applyBorder="1" applyAlignment="1" applyProtection="1">
      <alignment horizontal="left" vertical="center"/>
    </xf>
    <xf numFmtId="4" fontId="16" fillId="0" borderId="0" xfId="0" applyNumberFormat="1" applyFont="1" applyFill="1" applyBorder="1" applyAlignment="1">
      <alignment horizontal="center" vertical="center"/>
    </xf>
    <xf numFmtId="4" fontId="3" fillId="0" borderId="0" xfId="0" applyNumberFormat="1" applyFont="1" applyFill="1" applyBorder="1" applyAlignment="1">
      <alignment horizontal="center" vertical="center"/>
    </xf>
    <xf numFmtId="167" fontId="18" fillId="4" borderId="2" xfId="0" applyNumberFormat="1" applyFont="1" applyFill="1" applyBorder="1" applyAlignment="1">
      <alignment horizontal="center" vertical="center"/>
    </xf>
    <xf numFmtId="4" fontId="18" fillId="4" borderId="2" xfId="0" applyNumberFormat="1" applyFont="1" applyFill="1" applyBorder="1" applyAlignment="1">
      <alignment horizontal="center" vertical="center"/>
    </xf>
    <xf numFmtId="167" fontId="18" fillId="6" borderId="5" xfId="0" applyNumberFormat="1" applyFont="1" applyFill="1" applyBorder="1" applyAlignment="1">
      <alignment horizontal="center" vertical="center"/>
    </xf>
    <xf numFmtId="4" fontId="18" fillId="6" borderId="12" xfId="0" applyNumberFormat="1" applyFont="1" applyFill="1" applyBorder="1" applyAlignment="1">
      <alignment horizontal="center" vertical="center"/>
    </xf>
    <xf numFmtId="167" fontId="18" fillId="6" borderId="12" xfId="0" applyNumberFormat="1" applyFont="1" applyFill="1" applyBorder="1" applyAlignment="1">
      <alignment horizontal="center" vertical="center"/>
    </xf>
    <xf numFmtId="167" fontId="18" fillId="7" borderId="15" xfId="0" applyNumberFormat="1" applyFont="1" applyFill="1" applyBorder="1" applyAlignment="1">
      <alignment horizontal="center" vertical="center"/>
    </xf>
    <xf numFmtId="4" fontId="18" fillId="7" borderId="15" xfId="0" applyNumberFormat="1" applyFont="1" applyFill="1" applyBorder="1" applyAlignment="1">
      <alignment horizontal="center" vertical="center"/>
    </xf>
    <xf numFmtId="0" fontId="7" fillId="3" borderId="35" xfId="0" applyFont="1" applyFill="1" applyBorder="1" applyAlignment="1" applyProtection="1">
      <alignment horizontal="left" vertical="center"/>
    </xf>
    <xf numFmtId="0" fontId="18" fillId="6" borderId="56" xfId="0" applyFont="1" applyFill="1" applyBorder="1" applyAlignment="1" applyProtection="1">
      <alignment horizontal="left" vertical="center"/>
    </xf>
    <xf numFmtId="0" fontId="18" fillId="7" borderId="54" xfId="0" applyFont="1" applyFill="1" applyBorder="1" applyAlignment="1" applyProtection="1">
      <alignment horizontal="left" vertical="center"/>
    </xf>
    <xf numFmtId="167" fontId="18" fillId="7" borderId="16" xfId="0" applyNumberFormat="1" applyFont="1" applyFill="1" applyBorder="1" applyAlignment="1">
      <alignment horizontal="center" vertical="center"/>
    </xf>
    <xf numFmtId="3" fontId="8" fillId="5" borderId="15" xfId="0" applyNumberFormat="1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left" vertical="center"/>
    </xf>
    <xf numFmtId="0" fontId="18" fillId="4" borderId="4" xfId="0" applyFont="1" applyFill="1" applyBorder="1" applyAlignment="1" applyProtection="1">
      <alignment horizontal="left" vertical="center"/>
    </xf>
    <xf numFmtId="167" fontId="18" fillId="4" borderId="5" xfId="0" applyNumberFormat="1" applyFont="1" applyFill="1" applyBorder="1" applyAlignment="1">
      <alignment horizontal="center" vertical="center"/>
    </xf>
    <xf numFmtId="4" fontId="18" fillId="4" borderId="5" xfId="0" applyNumberFormat="1" applyFont="1" applyFill="1" applyBorder="1" applyAlignment="1">
      <alignment horizontal="center" vertical="center"/>
    </xf>
    <xf numFmtId="0" fontId="18" fillId="6" borderId="4" xfId="0" applyFont="1" applyFill="1" applyBorder="1" applyAlignment="1" applyProtection="1">
      <alignment horizontal="left" vertical="center"/>
    </xf>
    <xf numFmtId="4" fontId="18" fillId="6" borderId="5" xfId="0" applyNumberFormat="1" applyFont="1" applyFill="1" applyBorder="1" applyAlignment="1">
      <alignment horizontal="center" vertical="center"/>
    </xf>
    <xf numFmtId="0" fontId="18" fillId="7" borderId="14" xfId="0" applyFont="1" applyFill="1" applyBorder="1" applyAlignment="1" applyProtection="1">
      <alignment horizontal="left" vertical="center"/>
    </xf>
    <xf numFmtId="167" fontId="18" fillId="6" borderId="7" xfId="0" applyNumberFormat="1" applyFont="1" applyFill="1" applyBorder="1" applyAlignment="1">
      <alignment horizontal="center" vertical="center"/>
    </xf>
    <xf numFmtId="167" fontId="18" fillId="4" borderId="7" xfId="0" applyNumberFormat="1" applyFont="1" applyFill="1" applyBorder="1" applyAlignment="1">
      <alignment horizontal="center" vertical="center"/>
    </xf>
    <xf numFmtId="0" fontId="18" fillId="4" borderId="55" xfId="0" applyFont="1" applyFill="1" applyBorder="1" applyAlignment="1" applyProtection="1">
      <alignment horizontal="left" vertical="center"/>
    </xf>
    <xf numFmtId="0" fontId="14" fillId="0" borderId="0" xfId="0" applyFont="1" applyFill="1" applyBorder="1" applyAlignment="1">
      <alignment vertical="center"/>
    </xf>
    <xf numFmtId="0" fontId="14" fillId="8" borderId="2" xfId="0" applyFont="1" applyFill="1" applyBorder="1" applyAlignment="1">
      <alignment horizontal="centerContinuous" vertical="center"/>
    </xf>
    <xf numFmtId="3" fontId="3" fillId="8" borderId="15" xfId="0" applyNumberFormat="1" applyFont="1" applyFill="1" applyBorder="1" applyAlignment="1" applyProtection="1">
      <alignment horizontal="center" vertical="center" wrapText="1"/>
    </xf>
    <xf numFmtId="3" fontId="8" fillId="8" borderId="15" xfId="0" applyNumberFormat="1" applyFont="1" applyFill="1" applyBorder="1" applyAlignment="1" applyProtection="1">
      <alignment horizontal="center" vertical="center" wrapText="1"/>
    </xf>
    <xf numFmtId="4" fontId="14" fillId="8" borderId="2" xfId="0" applyNumberFormat="1" applyFont="1" applyFill="1" applyBorder="1" applyAlignment="1">
      <alignment horizontal="center" vertical="center"/>
    </xf>
    <xf numFmtId="168" fontId="8" fillId="7" borderId="1" xfId="0" applyNumberFormat="1" applyFont="1" applyFill="1" applyBorder="1" applyAlignment="1" applyProtection="1">
      <alignment horizontal="centerContinuous" vertical="center"/>
    </xf>
    <xf numFmtId="0" fontId="16" fillId="7" borderId="3" xfId="0" applyFont="1" applyFill="1" applyBorder="1" applyAlignment="1">
      <alignment horizontal="centerContinuous" vertical="center"/>
    </xf>
    <xf numFmtId="3" fontId="8" fillId="7" borderId="14" xfId="0" applyNumberFormat="1" applyFont="1" applyFill="1" applyBorder="1" applyAlignment="1" applyProtection="1">
      <alignment horizontal="center" vertical="center" wrapText="1"/>
    </xf>
    <xf numFmtId="3" fontId="8" fillId="7" borderId="16" xfId="0" applyNumberFormat="1" applyFont="1" applyFill="1" applyBorder="1" applyAlignment="1" applyProtection="1">
      <alignment horizontal="center" vertical="center" wrapText="1"/>
    </xf>
    <xf numFmtId="0" fontId="0" fillId="0" borderId="36" xfId="0" applyBorder="1" applyAlignment="1">
      <alignment horizontal="centerContinuous" vertical="center"/>
    </xf>
    <xf numFmtId="0" fontId="0" fillId="0" borderId="37" xfId="0" applyBorder="1" applyAlignment="1">
      <alignment horizontal="centerContinuous" vertical="center"/>
    </xf>
    <xf numFmtId="167" fontId="8" fillId="5" borderId="48" xfId="0" applyNumberFormat="1" applyFont="1" applyFill="1" applyBorder="1" applyAlignment="1">
      <alignment horizontal="center" vertical="center"/>
    </xf>
    <xf numFmtId="167" fontId="8" fillId="8" borderId="2" xfId="0" applyNumberFormat="1" applyFont="1" applyFill="1" applyBorder="1" applyAlignment="1">
      <alignment horizontal="center" vertical="center"/>
    </xf>
    <xf numFmtId="167" fontId="8" fillId="7" borderId="2" xfId="0" applyNumberFormat="1" applyFont="1" applyFill="1" applyBorder="1" applyAlignment="1">
      <alignment horizontal="center" vertical="center"/>
    </xf>
    <xf numFmtId="4" fontId="14" fillId="8" borderId="19" xfId="0" applyNumberFormat="1" applyFont="1" applyFill="1" applyBorder="1" applyAlignment="1">
      <alignment horizontal="center" vertical="center"/>
    </xf>
    <xf numFmtId="167" fontId="14" fillId="8" borderId="20" xfId="0" applyNumberFormat="1" applyFont="1" applyFill="1" applyBorder="1" applyAlignment="1">
      <alignment horizontal="center" vertical="center"/>
    </xf>
    <xf numFmtId="167" fontId="14" fillId="7" borderId="20" xfId="0" applyNumberFormat="1" applyFont="1" applyFill="1" applyBorder="1" applyAlignment="1">
      <alignment horizontal="center" vertical="center"/>
    </xf>
    <xf numFmtId="167" fontId="14" fillId="7" borderId="21" xfId="0" applyNumberFormat="1" applyFont="1" applyFill="1" applyBorder="1" applyAlignment="1">
      <alignment horizontal="center" vertical="center"/>
    </xf>
    <xf numFmtId="0" fontId="14" fillId="5" borderId="2" xfId="0" applyFont="1" applyFill="1" applyBorder="1" applyAlignment="1">
      <alignment horizontal="centerContinuous" vertical="center"/>
    </xf>
    <xf numFmtId="3" fontId="14" fillId="9" borderId="23" xfId="0" applyNumberFormat="1" applyFont="1" applyFill="1" applyBorder="1" applyAlignment="1" applyProtection="1">
      <alignment horizontal="center" vertical="center" wrapText="1"/>
    </xf>
    <xf numFmtId="3" fontId="8" fillId="9" borderId="30" xfId="0" applyNumberFormat="1" applyFont="1" applyFill="1" applyBorder="1" applyAlignment="1" applyProtection="1">
      <alignment horizontal="center" vertical="center" wrapText="1"/>
    </xf>
    <xf numFmtId="167" fontId="14" fillId="9" borderId="2" xfId="0" applyNumberFormat="1" applyFont="1" applyFill="1" applyBorder="1" applyAlignment="1">
      <alignment horizontal="center" vertical="center"/>
    </xf>
    <xf numFmtId="167" fontId="8" fillId="9" borderId="49" xfId="0" applyNumberFormat="1" applyFont="1" applyFill="1" applyBorder="1" applyAlignment="1">
      <alignment horizontal="center" vertical="center"/>
    </xf>
    <xf numFmtId="167" fontId="14" fillId="9" borderId="20" xfId="0" applyNumberFormat="1" applyFont="1" applyFill="1" applyBorder="1" applyAlignment="1">
      <alignment horizontal="center" vertical="center"/>
    </xf>
    <xf numFmtId="167" fontId="14" fillId="5" borderId="2" xfId="0" applyNumberFormat="1" applyFont="1" applyFill="1" applyBorder="1" applyAlignment="1">
      <alignment horizontal="center" vertical="center"/>
    </xf>
    <xf numFmtId="167" fontId="14" fillId="5" borderId="3" xfId="0" applyNumberFormat="1" applyFont="1" applyFill="1" applyBorder="1" applyAlignment="1">
      <alignment horizontal="center" vertical="center"/>
    </xf>
    <xf numFmtId="167" fontId="14" fillId="5" borderId="20" xfId="0" applyNumberFormat="1" applyFont="1" applyFill="1" applyBorder="1" applyAlignment="1">
      <alignment horizontal="center" vertical="center"/>
    </xf>
    <xf numFmtId="167" fontId="14" fillId="5" borderId="21" xfId="0" applyNumberFormat="1" applyFont="1" applyFill="1" applyBorder="1" applyAlignment="1">
      <alignment horizontal="center" vertical="center"/>
    </xf>
    <xf numFmtId="3" fontId="3" fillId="5" borderId="15" xfId="0" applyNumberFormat="1" applyFont="1" applyFill="1" applyBorder="1" applyAlignment="1" applyProtection="1">
      <alignment horizontal="center" vertical="center" wrapText="1"/>
    </xf>
    <xf numFmtId="3" fontId="14" fillId="5" borderId="2" xfId="0" applyNumberFormat="1" applyFont="1" applyFill="1" applyBorder="1" applyAlignment="1" applyProtection="1">
      <alignment horizontal="centerContinuous" vertical="center"/>
    </xf>
    <xf numFmtId="4" fontId="14" fillId="5" borderId="2" xfId="0" applyNumberFormat="1" applyFont="1" applyFill="1" applyBorder="1" applyAlignment="1">
      <alignment horizontal="center" vertical="center"/>
    </xf>
    <xf numFmtId="4" fontId="14" fillId="5" borderId="20" xfId="0" applyNumberFormat="1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4" fillId="0" borderId="0" xfId="1" applyFont="1" applyAlignment="1">
      <alignment horizontal="center"/>
    </xf>
    <xf numFmtId="0" fontId="14" fillId="0" borderId="0" xfId="1" applyFont="1" applyAlignment="1">
      <alignment horizontal="center" vertical="center"/>
    </xf>
    <xf numFmtId="0" fontId="14" fillId="0" borderId="0" xfId="1" applyFont="1" applyAlignment="1">
      <alignment vertical="center"/>
    </xf>
    <xf numFmtId="2" fontId="14" fillId="0" borderId="0" xfId="1" applyNumberFormat="1" applyFont="1" applyAlignment="1">
      <alignment horizontal="center" vertical="center"/>
    </xf>
    <xf numFmtId="0" fontId="14" fillId="0" borderId="0" xfId="1" applyFont="1"/>
    <xf numFmtId="0" fontId="9" fillId="0" borderId="0" xfId="0" applyFont="1" applyBorder="1" applyAlignment="1">
      <alignment horizontal="center" vertical="center"/>
    </xf>
    <xf numFmtId="2" fontId="21" fillId="0" borderId="0" xfId="1" applyNumberFormat="1" applyFont="1" applyAlignment="1">
      <alignment horizontal="center" vertical="center"/>
    </xf>
    <xf numFmtId="0" fontId="9" fillId="0" borderId="0" xfId="0" quotePrefix="1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21" fillId="0" borderId="0" xfId="1" applyFont="1" applyAlignment="1">
      <alignment horizontal="left" vertical="center"/>
    </xf>
    <xf numFmtId="0" fontId="9" fillId="0" borderId="0" xfId="0" quotePrefix="1" applyFont="1" applyBorder="1" applyAlignment="1">
      <alignment horizontal="centerContinuous" vertical="top"/>
    </xf>
    <xf numFmtId="0" fontId="9" fillId="0" borderId="0" xfId="0" applyFont="1" applyBorder="1" applyAlignment="1">
      <alignment horizontal="centerContinuous" vertical="top"/>
    </xf>
    <xf numFmtId="164" fontId="8" fillId="0" borderId="5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165" fontId="5" fillId="0" borderId="49" xfId="0" applyNumberFormat="1" applyFont="1" applyBorder="1" applyAlignment="1" applyProtection="1">
      <alignment horizontal="center" vertical="center"/>
      <protection hidden="1"/>
    </xf>
    <xf numFmtId="0" fontId="5" fillId="0" borderId="50" xfId="0" applyFont="1" applyFill="1" applyBorder="1" applyAlignment="1">
      <alignment horizontal="centerContinuous"/>
    </xf>
    <xf numFmtId="165" fontId="5" fillId="0" borderId="50" xfId="0" applyNumberFormat="1" applyFont="1" applyFill="1" applyBorder="1" applyAlignment="1" applyProtection="1">
      <alignment horizontal="center" vertical="center"/>
      <protection hidden="1"/>
    </xf>
    <xf numFmtId="165" fontId="5" fillId="0" borderId="50" xfId="0" applyNumberFormat="1" applyFont="1" applyFill="1" applyBorder="1" applyAlignment="1">
      <alignment horizontal="center" vertical="center"/>
    </xf>
    <xf numFmtId="165" fontId="10" fillId="0" borderId="50" xfId="0" applyNumberFormat="1" applyFont="1" applyFill="1" applyBorder="1" applyAlignment="1">
      <alignment horizontal="center" vertical="center"/>
    </xf>
    <xf numFmtId="165" fontId="5" fillId="0" borderId="0" xfId="0" applyNumberFormat="1" applyFont="1" applyFill="1" applyBorder="1" applyAlignment="1" applyProtection="1">
      <alignment horizontal="center" vertical="center"/>
      <protection hidden="1"/>
    </xf>
    <xf numFmtId="165" fontId="5" fillId="0" borderId="0" xfId="0" applyNumberFormat="1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/>
    </xf>
    <xf numFmtId="0" fontId="5" fillId="0" borderId="44" xfId="0" applyFont="1" applyBorder="1" applyAlignment="1">
      <alignment horizontal="centerContinuous" vertical="center"/>
    </xf>
    <xf numFmtId="0" fontId="5" fillId="0" borderId="69" xfId="0" applyFont="1" applyFill="1" applyBorder="1" applyAlignment="1">
      <alignment horizontal="center" vertical="center"/>
    </xf>
    <xf numFmtId="0" fontId="5" fillId="0" borderId="69" xfId="0" applyFont="1" applyBorder="1" applyAlignment="1">
      <alignment horizontal="center" vertical="center"/>
    </xf>
    <xf numFmtId="164" fontId="5" fillId="0" borderId="69" xfId="0" applyNumberFormat="1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164" fontId="5" fillId="0" borderId="72" xfId="0" applyNumberFormat="1" applyFont="1" applyBorder="1" applyAlignment="1">
      <alignment horizontal="center" vertical="center"/>
    </xf>
    <xf numFmtId="164" fontId="5" fillId="0" borderId="74" xfId="0" applyNumberFormat="1" applyFont="1" applyBorder="1" applyAlignment="1">
      <alignment horizontal="center" vertical="center"/>
    </xf>
    <xf numFmtId="164" fontId="5" fillId="0" borderId="77" xfId="0" applyNumberFormat="1" applyFont="1" applyBorder="1" applyAlignment="1">
      <alignment horizontal="center" vertical="center"/>
    </xf>
    <xf numFmtId="164" fontId="8" fillId="0" borderId="12" xfId="0" applyNumberFormat="1" applyFont="1" applyBorder="1" applyAlignment="1">
      <alignment horizontal="center" vertical="center"/>
    </xf>
    <xf numFmtId="164" fontId="8" fillId="0" borderId="77" xfId="0" applyNumberFormat="1" applyFont="1" applyBorder="1" applyAlignment="1">
      <alignment horizontal="center" vertical="center"/>
    </xf>
    <xf numFmtId="164" fontId="8" fillId="0" borderId="8" xfId="0" applyNumberFormat="1" applyFont="1" applyBorder="1" applyAlignment="1">
      <alignment horizontal="center" vertical="center"/>
    </xf>
    <xf numFmtId="164" fontId="8" fillId="0" borderId="72" xfId="0" applyNumberFormat="1" applyFont="1" applyBorder="1" applyAlignment="1">
      <alignment horizontal="center" vertical="center"/>
    </xf>
    <xf numFmtId="164" fontId="8" fillId="0" borderId="74" xfId="0" applyNumberFormat="1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164" fontId="8" fillId="0" borderId="69" xfId="0" applyNumberFormat="1" applyFont="1" applyBorder="1" applyAlignment="1">
      <alignment horizontal="center" vertical="center"/>
    </xf>
    <xf numFmtId="0" fontId="8" fillId="0" borderId="70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74" xfId="0" applyFont="1" applyBorder="1" applyAlignment="1">
      <alignment horizontal="center" vertical="center"/>
    </xf>
    <xf numFmtId="0" fontId="8" fillId="0" borderId="75" xfId="0" applyFont="1" applyBorder="1" applyAlignment="1">
      <alignment horizontal="center" vertical="center"/>
    </xf>
    <xf numFmtId="164" fontId="5" fillId="0" borderId="79" xfId="0" applyNumberFormat="1" applyFont="1" applyBorder="1" applyAlignment="1">
      <alignment horizontal="center" vertical="center"/>
    </xf>
    <xf numFmtId="164" fontId="5" fillId="0" borderId="70" xfId="0" applyNumberFormat="1" applyFont="1" applyBorder="1" applyAlignment="1">
      <alignment horizontal="center" vertical="center"/>
    </xf>
    <xf numFmtId="164" fontId="5" fillId="0" borderId="68" xfId="0" applyNumberFormat="1" applyFont="1" applyBorder="1" applyAlignment="1">
      <alignment horizontal="center" vertical="center"/>
    </xf>
    <xf numFmtId="164" fontId="5" fillId="0" borderId="80" xfId="0" applyNumberFormat="1" applyFont="1" applyBorder="1" applyAlignment="1">
      <alignment horizontal="center" vertical="center"/>
    </xf>
    <xf numFmtId="164" fontId="5" fillId="0" borderId="81" xfId="0" applyNumberFormat="1" applyFont="1" applyBorder="1" applyAlignment="1">
      <alignment horizontal="center" vertical="center"/>
    </xf>
    <xf numFmtId="164" fontId="5" fillId="0" borderId="75" xfId="0" applyNumberFormat="1" applyFont="1" applyBorder="1" applyAlignment="1">
      <alignment horizontal="center" vertical="center"/>
    </xf>
    <xf numFmtId="164" fontId="5" fillId="0" borderId="67" xfId="0" applyNumberFormat="1" applyFont="1" applyBorder="1" applyAlignment="1">
      <alignment horizontal="center" vertical="center"/>
    </xf>
    <xf numFmtId="164" fontId="5" fillId="0" borderId="82" xfId="0" applyNumberFormat="1" applyFont="1" applyBorder="1" applyAlignment="1">
      <alignment horizontal="center" vertical="center"/>
    </xf>
    <xf numFmtId="164" fontId="5" fillId="0" borderId="83" xfId="0" applyNumberFormat="1" applyFont="1" applyBorder="1" applyAlignment="1">
      <alignment horizontal="center" vertical="center"/>
    </xf>
    <xf numFmtId="164" fontId="5" fillId="0" borderId="78" xfId="0" applyNumberFormat="1" applyFont="1" applyBorder="1" applyAlignment="1">
      <alignment horizontal="center" vertical="center"/>
    </xf>
    <xf numFmtId="164" fontId="5" fillId="0" borderId="51" xfId="0" applyNumberFormat="1" applyFont="1" applyBorder="1" applyAlignment="1">
      <alignment horizontal="center" vertical="center"/>
    </xf>
    <xf numFmtId="164" fontId="5" fillId="0" borderId="84" xfId="0" applyNumberFormat="1" applyFont="1" applyBorder="1" applyAlignment="1">
      <alignment horizontal="center" vertical="center"/>
    </xf>
    <xf numFmtId="164" fontId="5" fillId="0" borderId="85" xfId="0" applyNumberFormat="1" applyFont="1" applyBorder="1" applyAlignment="1">
      <alignment horizontal="center" vertical="center"/>
    </xf>
    <xf numFmtId="164" fontId="5" fillId="0" borderId="87" xfId="0" applyNumberFormat="1" applyFont="1" applyBorder="1" applyAlignment="1">
      <alignment horizontal="center" vertical="center"/>
    </xf>
    <xf numFmtId="164" fontId="5" fillId="0" borderId="89" xfId="0" applyNumberFormat="1" applyFont="1" applyBorder="1" applyAlignment="1">
      <alignment horizontal="center" vertical="center"/>
    </xf>
    <xf numFmtId="164" fontId="5" fillId="0" borderId="73" xfId="0" applyNumberFormat="1" applyFont="1" applyBorder="1" applyAlignment="1">
      <alignment horizontal="center" vertical="center"/>
    </xf>
    <xf numFmtId="164" fontId="5" fillId="0" borderId="71" xfId="0" applyNumberFormat="1" applyFont="1" applyBorder="1" applyAlignment="1">
      <alignment horizontal="center" vertical="center"/>
    </xf>
    <xf numFmtId="164" fontId="5" fillId="0" borderId="90" xfId="0" applyNumberFormat="1" applyFont="1" applyBorder="1" applyAlignment="1">
      <alignment horizontal="center" vertical="center"/>
    </xf>
    <xf numFmtId="164" fontId="5" fillId="0" borderId="88" xfId="0" applyNumberFormat="1" applyFont="1" applyBorder="1" applyAlignment="1">
      <alignment horizontal="center" vertical="center"/>
    </xf>
    <xf numFmtId="164" fontId="5" fillId="0" borderId="91" xfId="0" applyNumberFormat="1" applyFont="1" applyBorder="1" applyAlignment="1">
      <alignment horizontal="center" vertical="center"/>
    </xf>
    <xf numFmtId="164" fontId="5" fillId="0" borderId="92" xfId="0" applyNumberFormat="1" applyFont="1" applyBorder="1" applyAlignment="1">
      <alignment horizontal="center" vertical="center"/>
    </xf>
    <xf numFmtId="164" fontId="5" fillId="0" borderId="86" xfId="0" applyNumberFormat="1" applyFont="1" applyBorder="1" applyAlignment="1">
      <alignment horizontal="center" vertical="center"/>
    </xf>
    <xf numFmtId="165" fontId="8" fillId="3" borderId="47" xfId="0" applyNumberFormat="1" applyFont="1" applyFill="1" applyBorder="1" applyAlignment="1">
      <alignment horizontal="center" vertical="center"/>
    </xf>
    <xf numFmtId="165" fontId="8" fillId="3" borderId="48" xfId="0" applyNumberFormat="1" applyFont="1" applyFill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77" xfId="0" applyFont="1" applyBorder="1" applyAlignment="1">
      <alignment horizontal="center" vertical="center"/>
    </xf>
    <xf numFmtId="0" fontId="8" fillId="0" borderId="78" xfId="0" applyFont="1" applyBorder="1" applyAlignment="1">
      <alignment horizontal="center" vertical="center"/>
    </xf>
    <xf numFmtId="0" fontId="8" fillId="0" borderId="77" xfId="0" applyFont="1" applyFill="1" applyBorder="1" applyAlignment="1">
      <alignment horizontal="center" vertical="center"/>
    </xf>
    <xf numFmtId="0" fontId="8" fillId="0" borderId="74" xfId="0" applyFont="1" applyFill="1" applyBorder="1" applyAlignment="1">
      <alignment horizontal="center" vertical="center"/>
    </xf>
    <xf numFmtId="164" fontId="8" fillId="0" borderId="12" xfId="0" applyNumberFormat="1" applyFont="1" applyFill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0" fontId="8" fillId="0" borderId="7" xfId="0" applyNumberFormat="1" applyFont="1" applyBorder="1" applyAlignment="1">
      <alignment horizontal="center" vertical="center"/>
    </xf>
    <xf numFmtId="0" fontId="8" fillId="0" borderId="93" xfId="0" applyFont="1" applyBorder="1" applyAlignment="1">
      <alignment horizontal="center" vertical="center"/>
    </xf>
    <xf numFmtId="164" fontId="5" fillId="0" borderId="94" xfId="0" applyNumberFormat="1" applyFont="1" applyBorder="1" applyAlignment="1">
      <alignment horizontal="center" vertical="center"/>
    </xf>
    <xf numFmtId="164" fontId="5" fillId="0" borderId="76" xfId="0" applyNumberFormat="1" applyFont="1" applyBorder="1" applyAlignment="1">
      <alignment horizontal="center" vertical="center"/>
    </xf>
    <xf numFmtId="164" fontId="5" fillId="0" borderId="95" xfId="0" applyNumberFormat="1" applyFont="1" applyBorder="1" applyAlignment="1">
      <alignment horizontal="center" vertical="center"/>
    </xf>
    <xf numFmtId="0" fontId="5" fillId="0" borderId="94" xfId="0" applyFont="1" applyFill="1" applyBorder="1" applyAlignment="1">
      <alignment horizontal="center" vertical="center"/>
    </xf>
    <xf numFmtId="0" fontId="5" fillId="0" borderId="94" xfId="0" applyFont="1" applyBorder="1" applyAlignment="1">
      <alignment horizontal="center" vertical="center"/>
    </xf>
    <xf numFmtId="0" fontId="8" fillId="0" borderId="72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165" fontId="5" fillId="4" borderId="66" xfId="0" applyNumberFormat="1" applyFont="1" applyFill="1" applyBorder="1" applyAlignment="1" applyProtection="1">
      <alignment horizontal="center" vertical="center"/>
      <protection hidden="1"/>
    </xf>
    <xf numFmtId="165" fontId="5" fillId="7" borderId="66" xfId="0" applyNumberFormat="1" applyFont="1" applyFill="1" applyBorder="1" applyAlignment="1" applyProtection="1">
      <alignment horizontal="center" vertical="center"/>
      <protection hidden="1"/>
    </xf>
    <xf numFmtId="0" fontId="0" fillId="0" borderId="0" xfId="0" applyFill="1" applyBorder="1"/>
    <xf numFmtId="0" fontId="3" fillId="0" borderId="0" xfId="1" applyFill="1" applyBorder="1"/>
    <xf numFmtId="0" fontId="24" fillId="0" borderId="63" xfId="6" applyFont="1" applyFill="1" applyBorder="1" applyAlignment="1">
      <alignment horizontal="left" vertical="top"/>
    </xf>
    <xf numFmtId="0" fontId="24" fillId="0" borderId="64" xfId="6" applyFont="1" applyFill="1" applyBorder="1" applyAlignment="1">
      <alignment horizontal="left" vertical="top"/>
    </xf>
    <xf numFmtId="0" fontId="24" fillId="0" borderId="65" xfId="6" applyFont="1" applyFill="1" applyBorder="1" applyAlignment="1">
      <alignment horizontal="left" vertical="top"/>
    </xf>
    <xf numFmtId="0" fontId="24" fillId="0" borderId="0" xfId="6" applyFont="1" applyFill="1" applyBorder="1" applyAlignment="1">
      <alignment horizontal="left" vertical="top"/>
    </xf>
    <xf numFmtId="0" fontId="24" fillId="0" borderId="59" xfId="6" applyFont="1" applyFill="1" applyBorder="1" applyAlignment="1">
      <alignment horizontal="left" vertical="top"/>
    </xf>
    <xf numFmtId="0" fontId="24" fillId="0" borderId="31" xfId="6" applyFont="1" applyFill="1" applyBorder="1" applyAlignment="1">
      <alignment horizontal="left" vertical="top"/>
    </xf>
    <xf numFmtId="0" fontId="24" fillId="0" borderId="10" xfId="6" applyFont="1" applyFill="1" applyBorder="1" applyAlignment="1">
      <alignment horizontal="left" vertical="top"/>
    </xf>
    <xf numFmtId="0" fontId="27" fillId="0" borderId="96" xfId="6" applyFont="1" applyFill="1" applyBorder="1" applyAlignment="1">
      <alignment horizontal="left" vertical="top"/>
    </xf>
    <xf numFmtId="0" fontId="24" fillId="0" borderId="96" xfId="6" applyFont="1" applyFill="1" applyBorder="1" applyAlignment="1">
      <alignment horizontal="center" vertical="top"/>
    </xf>
    <xf numFmtId="0" fontId="24" fillId="0" borderId="29" xfId="6" applyFont="1" applyFill="1" applyBorder="1" applyAlignment="1">
      <alignment horizontal="center" vertical="center"/>
    </xf>
    <xf numFmtId="0" fontId="24" fillId="0" borderId="26" xfId="6" applyFont="1" applyFill="1" applyBorder="1" applyAlignment="1">
      <alignment horizontal="left" vertical="center" wrapText="1"/>
    </xf>
    <xf numFmtId="0" fontId="24" fillId="0" borderId="26" xfId="6" applyFont="1" applyFill="1" applyBorder="1" applyAlignment="1">
      <alignment horizontal="center" vertical="top"/>
    </xf>
    <xf numFmtId="0" fontId="24" fillId="0" borderId="96" xfId="6" applyFont="1" applyFill="1" applyBorder="1" applyAlignment="1">
      <alignment horizontal="left" vertical="top"/>
    </xf>
    <xf numFmtId="0" fontId="24" fillId="0" borderId="24" xfId="6" applyFont="1" applyFill="1" applyBorder="1" applyAlignment="1">
      <alignment horizontal="left" vertical="top"/>
    </xf>
    <xf numFmtId="0" fontId="24" fillId="0" borderId="26" xfId="6" applyFont="1" applyFill="1" applyBorder="1" applyAlignment="1">
      <alignment horizontal="left" vertical="top" wrapText="1"/>
    </xf>
    <xf numFmtId="0" fontId="24" fillId="0" borderId="26" xfId="6" applyFont="1" applyFill="1" applyBorder="1" applyAlignment="1">
      <alignment horizontal="left" vertical="top"/>
    </xf>
    <xf numFmtId="0" fontId="24" fillId="0" borderId="97" xfId="6" applyFont="1" applyFill="1" applyBorder="1" applyAlignment="1">
      <alignment horizontal="left" vertical="top"/>
    </xf>
    <xf numFmtId="0" fontId="24" fillId="0" borderId="28" xfId="6" applyFont="1" applyFill="1" applyBorder="1" applyAlignment="1">
      <alignment horizontal="left" vertical="top"/>
    </xf>
    <xf numFmtId="0" fontId="24" fillId="0" borderId="62" xfId="6" applyFont="1" applyFill="1" applyBorder="1" applyAlignment="1">
      <alignment horizontal="left" vertical="top"/>
    </xf>
    <xf numFmtId="0" fontId="24" fillId="0" borderId="98" xfId="6" applyFont="1" applyFill="1" applyBorder="1" applyAlignment="1">
      <alignment horizontal="left" vertical="top"/>
    </xf>
    <xf numFmtId="0" fontId="24" fillId="0" borderId="101" xfId="6" applyFont="1" applyFill="1" applyBorder="1" applyAlignment="1">
      <alignment horizontal="left" vertical="top"/>
    </xf>
    <xf numFmtId="0" fontId="24" fillId="0" borderId="29" xfId="6" applyFont="1" applyFill="1" applyBorder="1" applyAlignment="1">
      <alignment horizontal="left" vertical="top"/>
    </xf>
    <xf numFmtId="0" fontId="24" fillId="0" borderId="104" xfId="6" quotePrefix="1" applyFont="1" applyFill="1" applyBorder="1" applyAlignment="1">
      <alignment horizontal="left" vertical="top"/>
    </xf>
    <xf numFmtId="0" fontId="24" fillId="0" borderId="32" xfId="6" applyFont="1" applyFill="1" applyBorder="1" applyAlignment="1">
      <alignment horizontal="left" vertical="top"/>
    </xf>
    <xf numFmtId="0" fontId="32" fillId="0" borderId="5" xfId="6" applyFont="1" applyFill="1" applyBorder="1" applyAlignment="1">
      <alignment horizontal="center" vertical="center"/>
    </xf>
    <xf numFmtId="0" fontId="32" fillId="0" borderId="0" xfId="6" applyFont="1" applyFill="1" applyBorder="1" applyAlignment="1">
      <alignment horizontal="center" vertical="center"/>
    </xf>
    <xf numFmtId="0" fontId="32" fillId="0" borderId="62" xfId="6" applyFont="1" applyFill="1" applyBorder="1" applyAlignment="1">
      <alignment horizontal="center" vertical="center"/>
    </xf>
    <xf numFmtId="0" fontId="24" fillId="0" borderId="33" xfId="6" applyFont="1" applyFill="1" applyBorder="1" applyAlignment="1">
      <alignment horizontal="left" vertical="top"/>
    </xf>
    <xf numFmtId="0" fontId="24" fillId="0" borderId="34" xfId="6" applyFont="1" applyFill="1" applyBorder="1" applyAlignment="1">
      <alignment horizontal="left" vertical="top"/>
    </xf>
    <xf numFmtId="0" fontId="24" fillId="0" borderId="60" xfId="6" applyFont="1" applyFill="1" applyBorder="1" applyAlignment="1">
      <alignment horizontal="left" vertical="top"/>
    </xf>
    <xf numFmtId="0" fontId="24" fillId="0" borderId="58" xfId="6" applyFont="1" applyFill="1" applyBorder="1" applyAlignment="1">
      <alignment horizontal="left" vertical="top"/>
    </xf>
    <xf numFmtId="0" fontId="24" fillId="0" borderId="61" xfId="6" applyFont="1" applyFill="1" applyBorder="1" applyAlignment="1">
      <alignment horizontal="left" vertical="top"/>
    </xf>
    <xf numFmtId="0" fontId="8" fillId="0" borderId="76" xfId="0" applyFont="1" applyBorder="1" applyAlignment="1">
      <alignment horizontal="center" vertical="center"/>
    </xf>
    <xf numFmtId="164" fontId="8" fillId="0" borderId="94" xfId="0" applyNumberFormat="1" applyFont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2" fontId="8" fillId="0" borderId="5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94" xfId="0" applyFont="1" applyBorder="1" applyAlignment="1">
      <alignment horizontal="center" vertical="center"/>
    </xf>
    <xf numFmtId="164" fontId="5" fillId="0" borderId="107" xfId="0" applyNumberFormat="1" applyFont="1" applyBorder="1" applyAlignment="1">
      <alignment horizontal="center" vertical="center"/>
    </xf>
    <xf numFmtId="164" fontId="5" fillId="0" borderId="93" xfId="0" applyNumberFormat="1" applyFont="1" applyBorder="1" applyAlignment="1">
      <alignment horizontal="center" vertical="center"/>
    </xf>
    <xf numFmtId="164" fontId="5" fillId="0" borderId="108" xfId="0" applyNumberFormat="1" applyFont="1" applyBorder="1" applyAlignment="1">
      <alignment horizontal="center" vertical="center"/>
    </xf>
    <xf numFmtId="164" fontId="5" fillId="0" borderId="109" xfId="0" applyNumberFormat="1" applyFont="1" applyBorder="1" applyAlignment="1">
      <alignment horizontal="center" vertical="center"/>
    </xf>
    <xf numFmtId="0" fontId="5" fillId="0" borderId="93" xfId="0" applyFont="1" applyBorder="1" applyAlignment="1">
      <alignment horizontal="center" vertical="center"/>
    </xf>
    <xf numFmtId="165" fontId="5" fillId="0" borderId="47" xfId="0" applyNumberFormat="1" applyFont="1" applyFill="1" applyBorder="1" applyAlignment="1" applyProtection="1">
      <alignment horizontal="center" vertical="center"/>
      <protection hidden="1"/>
    </xf>
    <xf numFmtId="165" fontId="5" fillId="0" borderId="49" xfId="0" applyNumberFormat="1" applyFont="1" applyFill="1" applyBorder="1" applyAlignment="1" applyProtection="1">
      <alignment horizontal="center" vertical="center"/>
      <protection hidden="1"/>
    </xf>
    <xf numFmtId="165" fontId="5" fillId="6" borderId="66" xfId="0" applyNumberFormat="1" applyFont="1" applyFill="1" applyBorder="1" applyAlignment="1" applyProtection="1">
      <alignment horizontal="center" vertical="center"/>
      <protection hidden="1"/>
    </xf>
    <xf numFmtId="0" fontId="14" fillId="5" borderId="3" xfId="0" applyFont="1" applyFill="1" applyBorder="1" applyAlignment="1">
      <alignment horizontal="centerContinuous" vertical="center"/>
    </xf>
    <xf numFmtId="3" fontId="8" fillId="5" borderId="16" xfId="0" applyNumberFormat="1" applyFont="1" applyFill="1" applyBorder="1" applyAlignment="1" applyProtection="1">
      <alignment horizontal="center" vertical="center" wrapText="1"/>
    </xf>
    <xf numFmtId="0" fontId="8" fillId="0" borderId="11" xfId="0" applyNumberFormat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/>
    </xf>
    <xf numFmtId="0" fontId="1" fillId="0" borderId="110" xfId="0" applyFont="1" applyFill="1" applyBorder="1" applyAlignment="1">
      <alignment horizontal="centerContinuous" vertical="center"/>
    </xf>
    <xf numFmtId="0" fontId="5" fillId="10" borderId="4" xfId="0" applyFont="1" applyFill="1" applyBorder="1" applyAlignment="1">
      <alignment horizontal="center"/>
    </xf>
    <xf numFmtId="0" fontId="5" fillId="10" borderId="5" xfId="0" applyFont="1" applyFill="1" applyBorder="1"/>
    <xf numFmtId="0" fontId="8" fillId="10" borderId="5" xfId="0" applyFont="1" applyFill="1" applyBorder="1" applyAlignment="1">
      <alignment horizontal="center" vertical="center"/>
    </xf>
    <xf numFmtId="2" fontId="8" fillId="10" borderId="5" xfId="0" applyNumberFormat="1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vertical="center"/>
    </xf>
    <xf numFmtId="164" fontId="5" fillId="0" borderId="5" xfId="0" applyNumberFormat="1" applyFont="1" applyBorder="1" applyAlignment="1">
      <alignment horizontal="center" vertical="center"/>
    </xf>
    <xf numFmtId="164" fontId="5" fillId="0" borderId="15" xfId="0" applyNumberFormat="1" applyFont="1" applyBorder="1" applyAlignment="1">
      <alignment horizontal="center" vertical="center"/>
    </xf>
    <xf numFmtId="0" fontId="5" fillId="0" borderId="16" xfId="0" applyNumberFormat="1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5" fillId="0" borderId="0" xfId="6" applyFont="1" applyFill="1" applyBorder="1" applyAlignment="1">
      <alignment horizontal="center" vertical="center" wrapText="1"/>
    </xf>
    <xf numFmtId="0" fontId="24" fillId="0" borderId="0" xfId="6" applyFont="1" applyFill="1" applyBorder="1" applyAlignment="1">
      <alignment horizontal="center" vertical="center"/>
    </xf>
    <xf numFmtId="0" fontId="26" fillId="0" borderId="0" xfId="6" applyFont="1" applyFill="1" applyBorder="1" applyAlignment="1">
      <alignment horizontal="center" vertical="center" wrapText="1"/>
    </xf>
    <xf numFmtId="0" fontId="26" fillId="0" borderId="0" xfId="6" applyFont="1" applyFill="1" applyBorder="1" applyAlignment="1">
      <alignment horizontal="center" vertical="center"/>
    </xf>
    <xf numFmtId="0" fontId="24" fillId="0" borderId="96" xfId="6" applyFont="1" applyFill="1" applyBorder="1" applyAlignment="1">
      <alignment horizontal="center" vertical="top"/>
    </xf>
    <xf numFmtId="0" fontId="27" fillId="0" borderId="96" xfId="6" applyFont="1" applyFill="1" applyBorder="1" applyAlignment="1">
      <alignment vertical="top"/>
    </xf>
    <xf numFmtId="0" fontId="27" fillId="0" borderId="24" xfId="6" applyFont="1" applyFill="1" applyBorder="1" applyAlignment="1">
      <alignment vertical="top"/>
    </xf>
    <xf numFmtId="0" fontId="24" fillId="0" borderId="26" xfId="6" applyFont="1" applyFill="1" applyBorder="1" applyAlignment="1">
      <alignment horizontal="center" vertical="top"/>
    </xf>
    <xf numFmtId="0" fontId="24" fillId="0" borderId="26" xfId="6" applyFont="1" applyFill="1" applyBorder="1" applyAlignment="1">
      <alignment horizontal="left" vertical="center" wrapText="1"/>
    </xf>
    <xf numFmtId="0" fontId="24" fillId="0" borderId="26" xfId="6" applyFont="1" applyFill="1" applyBorder="1" applyAlignment="1">
      <alignment horizontal="left" vertical="center"/>
    </xf>
    <xf numFmtId="0" fontId="24" fillId="0" borderId="97" xfId="6" applyFont="1" applyFill="1" applyBorder="1" applyAlignment="1">
      <alignment horizontal="left" vertical="center"/>
    </xf>
    <xf numFmtId="0" fontId="24" fillId="0" borderId="102" xfId="6" applyFont="1" applyFill="1" applyBorder="1" applyAlignment="1">
      <alignment horizontal="left" vertical="center"/>
    </xf>
    <xf numFmtId="0" fontId="24" fillId="0" borderId="103" xfId="6" applyFont="1" applyFill="1" applyBorder="1" applyAlignment="1">
      <alignment horizontal="left" vertical="center"/>
    </xf>
    <xf numFmtId="0" fontId="24" fillId="0" borderId="6" xfId="6" applyFont="1" applyFill="1" applyBorder="1" applyAlignment="1">
      <alignment horizontal="left" vertical="center"/>
    </xf>
    <xf numFmtId="0" fontId="24" fillId="0" borderId="53" xfId="6" applyFont="1" applyFill="1" applyBorder="1" applyAlignment="1">
      <alignment horizontal="left" vertical="center"/>
    </xf>
    <xf numFmtId="0" fontId="24" fillId="0" borderId="25" xfId="6" applyFont="1" applyFill="1" applyBorder="1" applyAlignment="1">
      <alignment horizontal="left" vertical="center"/>
    </xf>
    <xf numFmtId="0" fontId="24" fillId="0" borderId="29" xfId="6" applyFont="1" applyFill="1" applyBorder="1" applyAlignment="1">
      <alignment vertical="center"/>
    </xf>
    <xf numFmtId="0" fontId="24" fillId="0" borderId="26" xfId="6" applyFont="1" applyFill="1" applyBorder="1" applyAlignment="1">
      <alignment vertical="center"/>
    </xf>
    <xf numFmtId="0" fontId="33" fillId="0" borderId="26" xfId="6" applyFont="1" applyFill="1" applyBorder="1" applyAlignment="1">
      <alignment vertical="center" wrapText="1"/>
    </xf>
    <xf numFmtId="0" fontId="24" fillId="0" borderId="97" xfId="6" applyFont="1" applyFill="1" applyBorder="1" applyAlignment="1">
      <alignment vertical="center"/>
    </xf>
    <xf numFmtId="0" fontId="24" fillId="0" borderId="6" xfId="6" applyFont="1" applyFill="1" applyBorder="1" applyAlignment="1">
      <alignment horizontal="left" vertical="top"/>
    </xf>
    <xf numFmtId="0" fontId="24" fillId="0" borderId="53" xfId="6" applyFont="1" applyFill="1" applyBorder="1" applyAlignment="1">
      <alignment horizontal="left" vertical="top"/>
    </xf>
    <xf numFmtId="0" fontId="24" fillId="0" borderId="25" xfId="6" applyFont="1" applyFill="1" applyBorder="1" applyAlignment="1">
      <alignment horizontal="left" vertical="top"/>
    </xf>
    <xf numFmtId="0" fontId="24" fillId="0" borderId="99" xfId="6" applyFont="1" applyFill="1" applyBorder="1" applyAlignment="1">
      <alignment horizontal="left" vertical="top"/>
    </xf>
    <xf numFmtId="0" fontId="24" fillId="0" borderId="100" xfId="6" applyFont="1" applyFill="1" applyBorder="1" applyAlignment="1">
      <alignment horizontal="left" vertical="top"/>
    </xf>
    <xf numFmtId="0" fontId="24" fillId="0" borderId="102" xfId="6" applyFont="1" applyFill="1" applyBorder="1" applyAlignment="1">
      <alignment horizontal="left" vertical="top"/>
    </xf>
    <xf numFmtId="0" fontId="24" fillId="0" borderId="103" xfId="6" applyFont="1" applyFill="1" applyBorder="1" applyAlignment="1">
      <alignment horizontal="left" vertical="top"/>
    </xf>
    <xf numFmtId="0" fontId="24" fillId="0" borderId="105" xfId="6" applyFont="1" applyFill="1" applyBorder="1" applyAlignment="1">
      <alignment horizontal="left" vertical="top"/>
    </xf>
    <xf numFmtId="0" fontId="24" fillId="0" borderId="106" xfId="6" applyFont="1" applyFill="1" applyBorder="1" applyAlignment="1">
      <alignment horizontal="left" vertical="top"/>
    </xf>
    <xf numFmtId="0" fontId="24" fillId="0" borderId="6" xfId="6" applyFont="1" applyFill="1" applyBorder="1" applyAlignment="1">
      <alignment horizontal="center" vertical="center"/>
    </xf>
    <xf numFmtId="0" fontId="24" fillId="0" borderId="53" xfId="6" applyFont="1" applyFill="1" applyBorder="1" applyAlignment="1">
      <alignment horizontal="center" vertical="center"/>
    </xf>
    <xf numFmtId="0" fontId="24" fillId="0" borderId="25" xfId="6" applyFont="1" applyFill="1" applyBorder="1" applyAlignment="1">
      <alignment horizontal="center" vertical="center"/>
    </xf>
    <xf numFmtId="0" fontId="28" fillId="0" borderId="29" xfId="6" applyFont="1" applyFill="1" applyBorder="1" applyAlignment="1">
      <alignment horizontal="center" vertical="center"/>
    </xf>
    <xf numFmtId="0" fontId="28" fillId="0" borderId="97" xfId="6" applyFont="1" applyFill="1" applyBorder="1" applyAlignment="1">
      <alignment horizontal="center" vertical="center"/>
    </xf>
    <xf numFmtId="0" fontId="29" fillId="0" borderId="6" xfId="6" applyFont="1" applyFill="1" applyBorder="1" applyAlignment="1">
      <alignment horizontal="center" vertical="center"/>
    </xf>
    <xf numFmtId="0" fontId="29" fillId="0" borderId="53" xfId="6" applyFont="1" applyFill="1" applyBorder="1" applyAlignment="1">
      <alignment horizontal="center" vertical="center"/>
    </xf>
    <xf numFmtId="0" fontId="29" fillId="0" borderId="25" xfId="6" applyFont="1" applyFill="1" applyBorder="1" applyAlignment="1">
      <alignment horizontal="center" vertical="center"/>
    </xf>
    <xf numFmtId="0" fontId="30" fillId="0" borderId="6" xfId="6" applyFont="1" applyFill="1" applyBorder="1" applyAlignment="1">
      <alignment horizontal="center" vertical="center"/>
    </xf>
    <xf numFmtId="0" fontId="30" fillId="0" borderId="53" xfId="6" applyFont="1" applyFill="1" applyBorder="1" applyAlignment="1">
      <alignment horizontal="center" vertical="center"/>
    </xf>
    <xf numFmtId="0" fontId="30" fillId="0" borderId="25" xfId="6" applyFont="1" applyFill="1" applyBorder="1" applyAlignment="1">
      <alignment horizontal="center" vertical="center"/>
    </xf>
    <xf numFmtId="0" fontId="31" fillId="0" borderId="28" xfId="6" applyFont="1" applyFill="1" applyBorder="1" applyAlignment="1">
      <alignment horizontal="center" vertical="center" wrapText="1"/>
    </xf>
    <xf numFmtId="0" fontId="31" fillId="0" borderId="62" xfId="6" applyFont="1" applyFill="1" applyBorder="1" applyAlignment="1">
      <alignment horizontal="center" vertical="center"/>
    </xf>
    <xf numFmtId="0" fontId="31" fillId="0" borderId="28" xfId="6" applyFont="1" applyFill="1" applyBorder="1" applyAlignment="1">
      <alignment horizontal="center" vertical="center"/>
    </xf>
    <xf numFmtId="0" fontId="31" fillId="0" borderId="29" xfId="6" applyFont="1" applyFill="1" applyBorder="1" applyAlignment="1">
      <alignment horizontal="center" vertical="center"/>
    </xf>
    <xf numFmtId="0" fontId="31" fillId="0" borderId="97" xfId="6" applyFont="1" applyFill="1" applyBorder="1" applyAlignment="1">
      <alignment horizontal="center" vertical="center"/>
    </xf>
    <xf numFmtId="14" fontId="24" fillId="0" borderId="6" xfId="6" applyNumberFormat="1" applyFont="1" applyFill="1" applyBorder="1" applyAlignment="1">
      <alignment horizontal="center" vertical="center"/>
    </xf>
    <xf numFmtId="0" fontId="24" fillId="0" borderId="10" xfId="6" applyFont="1" applyFill="1" applyBorder="1" applyAlignment="1">
      <alignment horizontal="left" vertical="center"/>
    </xf>
    <xf numFmtId="0" fontId="24" fillId="0" borderId="96" xfId="6" applyFont="1" applyFill="1" applyBorder="1" applyAlignment="1">
      <alignment horizontal="left" vertical="center"/>
    </xf>
    <xf numFmtId="0" fontId="24" fillId="0" borderId="24" xfId="6" applyFont="1" applyFill="1" applyBorder="1" applyAlignment="1">
      <alignment horizontal="left" vertical="center"/>
    </xf>
    <xf numFmtId="0" fontId="24" fillId="0" borderId="10" xfId="6" applyFont="1" applyFill="1" applyBorder="1" applyAlignment="1">
      <alignment horizontal="center" vertical="center"/>
    </xf>
    <xf numFmtId="0" fontId="24" fillId="0" borderId="96" xfId="6" applyFont="1" applyFill="1" applyBorder="1" applyAlignment="1">
      <alignment horizontal="center" vertical="center"/>
    </xf>
    <xf numFmtId="0" fontId="24" fillId="0" borderId="24" xfId="6" applyFon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36" xfId="0" applyFont="1" applyFill="1" applyBorder="1" applyAlignment="1">
      <alignment horizontal="center" vertical="center"/>
    </xf>
    <xf numFmtId="0" fontId="1" fillId="0" borderId="37" xfId="0" applyFont="1" applyFill="1" applyBorder="1" applyAlignment="1">
      <alignment horizontal="center" vertical="center"/>
    </xf>
    <xf numFmtId="0" fontId="5" fillId="0" borderId="9" xfId="0" quotePrefix="1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5" fillId="0" borderId="33" xfId="0" quotePrefix="1" applyFont="1" applyFill="1" applyBorder="1" applyAlignment="1">
      <alignment horizontal="center" vertical="center"/>
    </xf>
    <xf numFmtId="0" fontId="5" fillId="0" borderId="13" xfId="0" quotePrefix="1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left" vertical="center"/>
    </xf>
    <xf numFmtId="0" fontId="5" fillId="0" borderId="12" xfId="0" applyFont="1" applyFill="1" applyBorder="1" applyAlignment="1">
      <alignment horizontal="left" vertical="center"/>
    </xf>
    <xf numFmtId="0" fontId="5" fillId="0" borderId="32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19" fillId="4" borderId="1" xfId="0" applyFont="1" applyFill="1" applyBorder="1" applyAlignment="1">
      <alignment horizontal="center" vertical="center"/>
    </xf>
    <xf numFmtId="0" fontId="19" fillId="4" borderId="2" xfId="0" applyFont="1" applyFill="1" applyBorder="1" applyAlignment="1">
      <alignment horizontal="center" vertical="center"/>
    </xf>
    <xf numFmtId="0" fontId="19" fillId="6" borderId="1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19" fillId="7" borderId="1" xfId="0" applyFont="1" applyFill="1" applyBorder="1" applyAlignment="1">
      <alignment horizontal="center" vertical="center"/>
    </xf>
    <xf numFmtId="0" fontId="19" fillId="7" borderId="2" xfId="0" applyFont="1" applyFill="1" applyBorder="1" applyAlignment="1">
      <alignment horizontal="center" vertical="center"/>
    </xf>
    <xf numFmtId="0" fontId="19" fillId="7" borderId="3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0" borderId="27" xfId="0" quotePrefix="1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left" vertical="center"/>
    </xf>
    <xf numFmtId="0" fontId="5" fillId="2" borderId="32" xfId="0" applyFont="1" applyFill="1" applyBorder="1" applyAlignment="1">
      <alignment horizontal="left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quotePrefix="1" applyFont="1" applyBorder="1" applyAlignment="1">
      <alignment horizontal="center" vertical="center"/>
    </xf>
    <xf numFmtId="0" fontId="5" fillId="0" borderId="34" xfId="0" quotePrefix="1" applyFont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13" fillId="3" borderId="27" xfId="0" applyFont="1" applyFill="1" applyBorder="1" applyAlignment="1">
      <alignment horizontal="center" vertical="center" wrapText="1"/>
    </xf>
    <xf numFmtId="0" fontId="13" fillId="3" borderId="57" xfId="0" applyFont="1" applyFill="1" applyBorder="1" applyAlignment="1">
      <alignment horizontal="center" vertical="center" wrapText="1"/>
    </xf>
    <xf numFmtId="0" fontId="0" fillId="0" borderId="59" xfId="0" applyBorder="1" applyAlignment="1">
      <alignment vertical="center"/>
    </xf>
    <xf numFmtId="0" fontId="4" fillId="0" borderId="0" xfId="0" applyFont="1" applyFill="1" applyBorder="1" applyAlignment="1">
      <alignment horizontal="left"/>
    </xf>
    <xf numFmtId="0" fontId="3" fillId="0" borderId="0" xfId="1" applyFill="1" applyBorder="1" applyAlignment="1">
      <alignment horizontal="center" vertical="center"/>
    </xf>
    <xf numFmtId="0" fontId="3" fillId="0" borderId="0" xfId="1" applyFill="1" applyBorder="1" applyAlignment="1">
      <alignment vertical="center"/>
    </xf>
    <xf numFmtId="2" fontId="3" fillId="0" borderId="0" xfId="1" applyNumberForma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2" fontId="8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169" fontId="8" fillId="0" borderId="0" xfId="0" applyNumberFormat="1" applyFont="1" applyFill="1" applyBorder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/>
    </xf>
    <xf numFmtId="170" fontId="8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/>
    </xf>
    <xf numFmtId="164" fontId="0" fillId="0" borderId="0" xfId="0" applyNumberFormat="1" applyFill="1" applyBorder="1"/>
    <xf numFmtId="0" fontId="5" fillId="2" borderId="32" xfId="0" applyFont="1" applyFill="1" applyBorder="1" applyAlignment="1">
      <alignment horizontal="left" vertical="center" wrapText="1"/>
    </xf>
    <xf numFmtId="0" fontId="5" fillId="2" borderId="12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left" vertical="center"/>
    </xf>
    <xf numFmtId="0" fontId="5" fillId="0" borderId="22" xfId="0" quotePrefix="1" applyFont="1" applyBorder="1" applyAlignment="1">
      <alignment horizontal="center" vertical="center"/>
    </xf>
    <xf numFmtId="0" fontId="5" fillId="2" borderId="12" xfId="0" applyFont="1" applyFill="1" applyBorder="1" applyAlignment="1">
      <alignment horizontal="left" vertical="center"/>
    </xf>
    <xf numFmtId="0" fontId="5" fillId="11" borderId="8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center" vertical="center"/>
    </xf>
    <xf numFmtId="0" fontId="5" fillId="11" borderId="11" xfId="0" applyFont="1" applyFill="1" applyBorder="1" applyAlignment="1">
      <alignment horizontal="center" vertical="center"/>
    </xf>
    <xf numFmtId="0" fontId="8" fillId="11" borderId="51" xfId="0" applyFont="1" applyFill="1" applyBorder="1" applyAlignment="1">
      <alignment horizontal="center" vertical="center"/>
    </xf>
    <xf numFmtId="0" fontId="8" fillId="11" borderId="77" xfId="0" applyFont="1" applyFill="1" applyBorder="1" applyAlignment="1">
      <alignment horizontal="center" vertical="center"/>
    </xf>
    <xf numFmtId="164" fontId="8" fillId="11" borderId="77" xfId="0" applyNumberFormat="1" applyFont="1" applyFill="1" applyBorder="1" applyAlignment="1">
      <alignment horizontal="center" vertical="center"/>
    </xf>
    <xf numFmtId="0" fontId="8" fillId="11" borderId="78" xfId="0" applyFont="1" applyFill="1" applyBorder="1" applyAlignment="1">
      <alignment horizontal="center" vertical="center"/>
    </xf>
    <xf numFmtId="0" fontId="5" fillId="11" borderId="32" xfId="0" applyFont="1" applyFill="1" applyBorder="1" applyAlignment="1">
      <alignment horizontal="left" vertical="center" wrapText="1"/>
    </xf>
    <xf numFmtId="0" fontId="5" fillId="11" borderId="32" xfId="0" applyFont="1" applyFill="1" applyBorder="1" applyAlignment="1">
      <alignment horizontal="center" vertical="center"/>
    </xf>
    <xf numFmtId="0" fontId="5" fillId="11" borderId="34" xfId="0" applyFont="1" applyFill="1" applyBorder="1" applyAlignment="1">
      <alignment horizontal="center" vertical="center"/>
    </xf>
    <xf numFmtId="0" fontId="8" fillId="11" borderId="71" xfId="0" applyFont="1" applyFill="1" applyBorder="1" applyAlignment="1">
      <alignment horizontal="center" vertical="center"/>
    </xf>
    <xf numFmtId="0" fontId="8" fillId="11" borderId="72" xfId="0" applyFont="1" applyFill="1" applyBorder="1" applyAlignment="1">
      <alignment horizontal="center" vertical="center"/>
    </xf>
    <xf numFmtId="164" fontId="8" fillId="11" borderId="72" xfId="0" applyNumberFormat="1" applyFont="1" applyFill="1" applyBorder="1" applyAlignment="1">
      <alignment horizontal="center" vertical="center"/>
    </xf>
    <xf numFmtId="0" fontId="8" fillId="11" borderId="73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left" vertical="center" wrapText="1"/>
    </xf>
    <xf numFmtId="0" fontId="5" fillId="11" borderId="12" xfId="0" applyFont="1" applyFill="1" applyBorder="1" applyAlignment="1">
      <alignment horizontal="center" vertical="center"/>
    </xf>
    <xf numFmtId="0" fontId="5" fillId="11" borderId="22" xfId="0" applyFont="1" applyFill="1" applyBorder="1" applyAlignment="1">
      <alignment horizontal="center" vertical="center"/>
    </xf>
    <xf numFmtId="0" fontId="8" fillId="11" borderId="67" xfId="0" applyFont="1" applyFill="1" applyBorder="1" applyAlignment="1">
      <alignment horizontal="center" vertical="center"/>
    </xf>
    <xf numFmtId="0" fontId="8" fillId="11" borderId="74" xfId="0" applyFont="1" applyFill="1" applyBorder="1" applyAlignment="1">
      <alignment horizontal="center" vertical="center"/>
    </xf>
    <xf numFmtId="164" fontId="8" fillId="11" borderId="74" xfId="0" applyNumberFormat="1" applyFont="1" applyFill="1" applyBorder="1" applyAlignment="1">
      <alignment horizontal="center" vertical="center"/>
    </xf>
    <xf numFmtId="0" fontId="8" fillId="11" borderId="75" xfId="0" applyFont="1" applyFill="1" applyBorder="1" applyAlignment="1">
      <alignment horizontal="center" vertical="center"/>
    </xf>
    <xf numFmtId="0" fontId="8" fillId="11" borderId="8" xfId="0" applyFont="1" applyFill="1" applyBorder="1" applyAlignment="1">
      <alignment horizontal="center" vertical="center"/>
    </xf>
    <xf numFmtId="164" fontId="8" fillId="11" borderId="8" xfId="0" applyNumberFormat="1" applyFont="1" applyFill="1" applyBorder="1" applyAlignment="1">
      <alignment horizontal="center" vertical="center"/>
    </xf>
    <xf numFmtId="0" fontId="8" fillId="11" borderId="11" xfId="0" applyFont="1" applyFill="1" applyBorder="1" applyAlignment="1">
      <alignment horizontal="center" vertical="center"/>
    </xf>
    <xf numFmtId="0" fontId="5" fillId="11" borderId="9" xfId="0" quotePrefix="1" applyFont="1" applyFill="1" applyBorder="1" applyAlignment="1">
      <alignment horizontal="center" vertical="center"/>
    </xf>
    <xf numFmtId="0" fontId="0" fillId="11" borderId="33" xfId="0" applyFill="1" applyBorder="1" applyAlignment="1">
      <alignment horizontal="center" vertical="center"/>
    </xf>
    <xf numFmtId="0" fontId="0" fillId="11" borderId="13" xfId="0" applyFill="1" applyBorder="1" applyAlignment="1">
      <alignment horizontal="center" vertical="center"/>
    </xf>
    <xf numFmtId="0" fontId="5" fillId="11" borderId="8" xfId="0" applyFont="1" applyFill="1" applyBorder="1" applyAlignment="1">
      <alignment horizontal="left" vertical="center"/>
    </xf>
    <xf numFmtId="0" fontId="5" fillId="11" borderId="32" xfId="0" applyFont="1" applyFill="1" applyBorder="1" applyAlignment="1">
      <alignment horizontal="left" vertical="center"/>
    </xf>
    <xf numFmtId="0" fontId="8" fillId="11" borderId="76" xfId="0" applyFont="1" applyFill="1" applyBorder="1" applyAlignment="1">
      <alignment horizontal="center" vertical="center"/>
    </xf>
    <xf numFmtId="0" fontId="5" fillId="11" borderId="12" xfId="0" applyFont="1" applyFill="1" applyBorder="1" applyAlignment="1">
      <alignment horizontal="left" vertical="center"/>
    </xf>
    <xf numFmtId="0" fontId="19" fillId="4" borderId="112" xfId="0" applyFont="1" applyFill="1" applyBorder="1" applyAlignment="1">
      <alignment horizontal="center" vertical="center"/>
    </xf>
    <xf numFmtId="0" fontId="19" fillId="4" borderId="113" xfId="0" applyFont="1" applyFill="1" applyBorder="1" applyAlignment="1">
      <alignment horizontal="center" vertical="center"/>
    </xf>
    <xf numFmtId="0" fontId="19" fillId="4" borderId="111" xfId="0" applyFont="1" applyFill="1" applyBorder="1" applyAlignment="1">
      <alignment horizontal="center" vertical="center"/>
    </xf>
  </cellXfs>
  <cellStyles count="7">
    <cellStyle name="Monétaire 2" xfId="3" xr:uid="{00000000-0005-0000-0000-000000000000}"/>
    <cellStyle name="Monétaire 3" xfId="4" xr:uid="{00000000-0005-0000-0000-000001000000}"/>
    <cellStyle name="Normal" xfId="0" builtinId="0"/>
    <cellStyle name="Normal 2" xfId="1" xr:uid="{00000000-0005-0000-0000-000003000000}"/>
    <cellStyle name="Normal 3" xfId="2" xr:uid="{00000000-0005-0000-0000-000004000000}"/>
    <cellStyle name="Normal 4" xfId="5" xr:uid="{00000000-0005-0000-0000-000005000000}"/>
    <cellStyle name="Normal 5" xfId="6" xr:uid="{00000000-0005-0000-0000-000006000000}"/>
  </cellStyles>
  <dxfs count="238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37"/>
  <sheetViews>
    <sheetView showGridLines="0" view="pageBreakPreview" topLeftCell="A14" zoomScale="115" zoomScaleNormal="115" zoomScaleSheetLayoutView="115" workbookViewId="0">
      <selection activeCell="AC30" sqref="AC30"/>
    </sheetView>
  </sheetViews>
  <sheetFormatPr baseColWidth="10" defaultColWidth="8" defaultRowHeight="15" x14ac:dyDescent="0.25"/>
  <cols>
    <col min="1" max="1" width="1.5703125" style="225" customWidth="1"/>
    <col min="2" max="2" width="15.5703125" style="225" customWidth="1"/>
    <col min="3" max="3" width="30.7109375" style="225" customWidth="1"/>
    <col min="4" max="4" width="2" style="225" customWidth="1"/>
    <col min="5" max="6" width="2.42578125" style="225" customWidth="1"/>
    <col min="7" max="7" width="2.5703125" style="225" customWidth="1"/>
    <col min="8" max="8" width="1" style="225" customWidth="1"/>
    <col min="9" max="9" width="2.42578125" style="225" customWidth="1"/>
    <col min="10" max="10" width="1" style="225" customWidth="1"/>
    <col min="11" max="13" width="2.42578125" style="225" customWidth="1"/>
    <col min="14" max="14" width="1" style="225" customWidth="1"/>
    <col min="15" max="17" width="2.42578125" style="225" customWidth="1"/>
    <col min="18" max="18" width="1" style="225" customWidth="1"/>
    <col min="19" max="25" width="2.42578125" style="225" customWidth="1"/>
    <col min="26" max="26" width="1.85546875" style="225" customWidth="1"/>
    <col min="27" max="262" width="8" style="225"/>
    <col min="263" max="263" width="1.5703125" style="225" customWidth="1"/>
    <col min="264" max="264" width="15.5703125" style="225" customWidth="1"/>
    <col min="265" max="265" width="41.140625" style="225" customWidth="1"/>
    <col min="266" max="266" width="2" style="225" customWidth="1"/>
    <col min="267" max="270" width="2.42578125" style="225" customWidth="1"/>
    <col min="271" max="271" width="1" style="225" customWidth="1"/>
    <col min="272" max="273" width="2.42578125" style="225" customWidth="1"/>
    <col min="274" max="274" width="1" style="225" customWidth="1"/>
    <col min="275" max="281" width="2.42578125" style="225" customWidth="1"/>
    <col min="282" max="282" width="1.85546875" style="225" customWidth="1"/>
    <col min="283" max="518" width="8" style="225"/>
    <col min="519" max="519" width="1.5703125" style="225" customWidth="1"/>
    <col min="520" max="520" width="15.5703125" style="225" customWidth="1"/>
    <col min="521" max="521" width="41.140625" style="225" customWidth="1"/>
    <col min="522" max="522" width="2" style="225" customWidth="1"/>
    <col min="523" max="526" width="2.42578125" style="225" customWidth="1"/>
    <col min="527" max="527" width="1" style="225" customWidth="1"/>
    <col min="528" max="529" width="2.42578125" style="225" customWidth="1"/>
    <col min="530" max="530" width="1" style="225" customWidth="1"/>
    <col min="531" max="537" width="2.42578125" style="225" customWidth="1"/>
    <col min="538" max="538" width="1.85546875" style="225" customWidth="1"/>
    <col min="539" max="774" width="8" style="225"/>
    <col min="775" max="775" width="1.5703125" style="225" customWidth="1"/>
    <col min="776" max="776" width="15.5703125" style="225" customWidth="1"/>
    <col min="777" max="777" width="41.140625" style="225" customWidth="1"/>
    <col min="778" max="778" width="2" style="225" customWidth="1"/>
    <col min="779" max="782" width="2.42578125" style="225" customWidth="1"/>
    <col min="783" max="783" width="1" style="225" customWidth="1"/>
    <col min="784" max="785" width="2.42578125" style="225" customWidth="1"/>
    <col min="786" max="786" width="1" style="225" customWidth="1"/>
    <col min="787" max="793" width="2.42578125" style="225" customWidth="1"/>
    <col min="794" max="794" width="1.85546875" style="225" customWidth="1"/>
    <col min="795" max="1030" width="8" style="225"/>
    <col min="1031" max="1031" width="1.5703125" style="225" customWidth="1"/>
    <col min="1032" max="1032" width="15.5703125" style="225" customWidth="1"/>
    <col min="1033" max="1033" width="41.140625" style="225" customWidth="1"/>
    <col min="1034" max="1034" width="2" style="225" customWidth="1"/>
    <col min="1035" max="1038" width="2.42578125" style="225" customWidth="1"/>
    <col min="1039" max="1039" width="1" style="225" customWidth="1"/>
    <col min="1040" max="1041" width="2.42578125" style="225" customWidth="1"/>
    <col min="1042" max="1042" width="1" style="225" customWidth="1"/>
    <col min="1043" max="1049" width="2.42578125" style="225" customWidth="1"/>
    <col min="1050" max="1050" width="1.85546875" style="225" customWidth="1"/>
    <col min="1051" max="1286" width="8" style="225"/>
    <col min="1287" max="1287" width="1.5703125" style="225" customWidth="1"/>
    <col min="1288" max="1288" width="15.5703125" style="225" customWidth="1"/>
    <col min="1289" max="1289" width="41.140625" style="225" customWidth="1"/>
    <col min="1290" max="1290" width="2" style="225" customWidth="1"/>
    <col min="1291" max="1294" width="2.42578125" style="225" customWidth="1"/>
    <col min="1295" max="1295" width="1" style="225" customWidth="1"/>
    <col min="1296" max="1297" width="2.42578125" style="225" customWidth="1"/>
    <col min="1298" max="1298" width="1" style="225" customWidth="1"/>
    <col min="1299" max="1305" width="2.42578125" style="225" customWidth="1"/>
    <col min="1306" max="1306" width="1.85546875" style="225" customWidth="1"/>
    <col min="1307" max="1542" width="8" style="225"/>
    <col min="1543" max="1543" width="1.5703125" style="225" customWidth="1"/>
    <col min="1544" max="1544" width="15.5703125" style="225" customWidth="1"/>
    <col min="1545" max="1545" width="41.140625" style="225" customWidth="1"/>
    <col min="1546" max="1546" width="2" style="225" customWidth="1"/>
    <col min="1547" max="1550" width="2.42578125" style="225" customWidth="1"/>
    <col min="1551" max="1551" width="1" style="225" customWidth="1"/>
    <col min="1552" max="1553" width="2.42578125" style="225" customWidth="1"/>
    <col min="1554" max="1554" width="1" style="225" customWidth="1"/>
    <col min="1555" max="1561" width="2.42578125" style="225" customWidth="1"/>
    <col min="1562" max="1562" width="1.85546875" style="225" customWidth="1"/>
    <col min="1563" max="1798" width="8" style="225"/>
    <col min="1799" max="1799" width="1.5703125" style="225" customWidth="1"/>
    <col min="1800" max="1800" width="15.5703125" style="225" customWidth="1"/>
    <col min="1801" max="1801" width="41.140625" style="225" customWidth="1"/>
    <col min="1802" max="1802" width="2" style="225" customWidth="1"/>
    <col min="1803" max="1806" width="2.42578125" style="225" customWidth="1"/>
    <col min="1807" max="1807" width="1" style="225" customWidth="1"/>
    <col min="1808" max="1809" width="2.42578125" style="225" customWidth="1"/>
    <col min="1810" max="1810" width="1" style="225" customWidth="1"/>
    <col min="1811" max="1817" width="2.42578125" style="225" customWidth="1"/>
    <col min="1818" max="1818" width="1.85546875" style="225" customWidth="1"/>
    <col min="1819" max="2054" width="8" style="225"/>
    <col min="2055" max="2055" width="1.5703125" style="225" customWidth="1"/>
    <col min="2056" max="2056" width="15.5703125" style="225" customWidth="1"/>
    <col min="2057" max="2057" width="41.140625" style="225" customWidth="1"/>
    <col min="2058" max="2058" width="2" style="225" customWidth="1"/>
    <col min="2059" max="2062" width="2.42578125" style="225" customWidth="1"/>
    <col min="2063" max="2063" width="1" style="225" customWidth="1"/>
    <col min="2064" max="2065" width="2.42578125" style="225" customWidth="1"/>
    <col min="2066" max="2066" width="1" style="225" customWidth="1"/>
    <col min="2067" max="2073" width="2.42578125" style="225" customWidth="1"/>
    <col min="2074" max="2074" width="1.85546875" style="225" customWidth="1"/>
    <col min="2075" max="2310" width="8" style="225"/>
    <col min="2311" max="2311" width="1.5703125" style="225" customWidth="1"/>
    <col min="2312" max="2312" width="15.5703125" style="225" customWidth="1"/>
    <col min="2313" max="2313" width="41.140625" style="225" customWidth="1"/>
    <col min="2314" max="2314" width="2" style="225" customWidth="1"/>
    <col min="2315" max="2318" width="2.42578125" style="225" customWidth="1"/>
    <col min="2319" max="2319" width="1" style="225" customWidth="1"/>
    <col min="2320" max="2321" width="2.42578125" style="225" customWidth="1"/>
    <col min="2322" max="2322" width="1" style="225" customWidth="1"/>
    <col min="2323" max="2329" width="2.42578125" style="225" customWidth="1"/>
    <col min="2330" max="2330" width="1.85546875" style="225" customWidth="1"/>
    <col min="2331" max="2566" width="8" style="225"/>
    <col min="2567" max="2567" width="1.5703125" style="225" customWidth="1"/>
    <col min="2568" max="2568" width="15.5703125" style="225" customWidth="1"/>
    <col min="2569" max="2569" width="41.140625" style="225" customWidth="1"/>
    <col min="2570" max="2570" width="2" style="225" customWidth="1"/>
    <col min="2571" max="2574" width="2.42578125" style="225" customWidth="1"/>
    <col min="2575" max="2575" width="1" style="225" customWidth="1"/>
    <col min="2576" max="2577" width="2.42578125" style="225" customWidth="1"/>
    <col min="2578" max="2578" width="1" style="225" customWidth="1"/>
    <col min="2579" max="2585" width="2.42578125" style="225" customWidth="1"/>
    <col min="2586" max="2586" width="1.85546875" style="225" customWidth="1"/>
    <col min="2587" max="2822" width="8" style="225"/>
    <col min="2823" max="2823" width="1.5703125" style="225" customWidth="1"/>
    <col min="2824" max="2824" width="15.5703125" style="225" customWidth="1"/>
    <col min="2825" max="2825" width="41.140625" style="225" customWidth="1"/>
    <col min="2826" max="2826" width="2" style="225" customWidth="1"/>
    <col min="2827" max="2830" width="2.42578125" style="225" customWidth="1"/>
    <col min="2831" max="2831" width="1" style="225" customWidth="1"/>
    <col min="2832" max="2833" width="2.42578125" style="225" customWidth="1"/>
    <col min="2834" max="2834" width="1" style="225" customWidth="1"/>
    <col min="2835" max="2841" width="2.42578125" style="225" customWidth="1"/>
    <col min="2842" max="2842" width="1.85546875" style="225" customWidth="1"/>
    <col min="2843" max="3078" width="8" style="225"/>
    <col min="3079" max="3079" width="1.5703125" style="225" customWidth="1"/>
    <col min="3080" max="3080" width="15.5703125" style="225" customWidth="1"/>
    <col min="3081" max="3081" width="41.140625" style="225" customWidth="1"/>
    <col min="3082" max="3082" width="2" style="225" customWidth="1"/>
    <col min="3083" max="3086" width="2.42578125" style="225" customWidth="1"/>
    <col min="3087" max="3087" width="1" style="225" customWidth="1"/>
    <col min="3088" max="3089" width="2.42578125" style="225" customWidth="1"/>
    <col min="3090" max="3090" width="1" style="225" customWidth="1"/>
    <col min="3091" max="3097" width="2.42578125" style="225" customWidth="1"/>
    <col min="3098" max="3098" width="1.85546875" style="225" customWidth="1"/>
    <col min="3099" max="3334" width="8" style="225"/>
    <col min="3335" max="3335" width="1.5703125" style="225" customWidth="1"/>
    <col min="3336" max="3336" width="15.5703125" style="225" customWidth="1"/>
    <col min="3337" max="3337" width="41.140625" style="225" customWidth="1"/>
    <col min="3338" max="3338" width="2" style="225" customWidth="1"/>
    <col min="3339" max="3342" width="2.42578125" style="225" customWidth="1"/>
    <col min="3343" max="3343" width="1" style="225" customWidth="1"/>
    <col min="3344" max="3345" width="2.42578125" style="225" customWidth="1"/>
    <col min="3346" max="3346" width="1" style="225" customWidth="1"/>
    <col min="3347" max="3353" width="2.42578125" style="225" customWidth="1"/>
    <col min="3354" max="3354" width="1.85546875" style="225" customWidth="1"/>
    <col min="3355" max="3590" width="8" style="225"/>
    <col min="3591" max="3591" width="1.5703125" style="225" customWidth="1"/>
    <col min="3592" max="3592" width="15.5703125" style="225" customWidth="1"/>
    <col min="3593" max="3593" width="41.140625" style="225" customWidth="1"/>
    <col min="3594" max="3594" width="2" style="225" customWidth="1"/>
    <col min="3595" max="3598" width="2.42578125" style="225" customWidth="1"/>
    <col min="3599" max="3599" width="1" style="225" customWidth="1"/>
    <col min="3600" max="3601" width="2.42578125" style="225" customWidth="1"/>
    <col min="3602" max="3602" width="1" style="225" customWidth="1"/>
    <col min="3603" max="3609" width="2.42578125" style="225" customWidth="1"/>
    <col min="3610" max="3610" width="1.85546875" style="225" customWidth="1"/>
    <col min="3611" max="3846" width="8" style="225"/>
    <col min="3847" max="3847" width="1.5703125" style="225" customWidth="1"/>
    <col min="3848" max="3848" width="15.5703125" style="225" customWidth="1"/>
    <col min="3849" max="3849" width="41.140625" style="225" customWidth="1"/>
    <col min="3850" max="3850" width="2" style="225" customWidth="1"/>
    <col min="3851" max="3854" width="2.42578125" style="225" customWidth="1"/>
    <col min="3855" max="3855" width="1" style="225" customWidth="1"/>
    <col min="3856" max="3857" width="2.42578125" style="225" customWidth="1"/>
    <col min="3858" max="3858" width="1" style="225" customWidth="1"/>
    <col min="3859" max="3865" width="2.42578125" style="225" customWidth="1"/>
    <col min="3866" max="3866" width="1.85546875" style="225" customWidth="1"/>
    <col min="3867" max="4102" width="8" style="225"/>
    <col min="4103" max="4103" width="1.5703125" style="225" customWidth="1"/>
    <col min="4104" max="4104" width="15.5703125" style="225" customWidth="1"/>
    <col min="4105" max="4105" width="41.140625" style="225" customWidth="1"/>
    <col min="4106" max="4106" width="2" style="225" customWidth="1"/>
    <col min="4107" max="4110" width="2.42578125" style="225" customWidth="1"/>
    <col min="4111" max="4111" width="1" style="225" customWidth="1"/>
    <col min="4112" max="4113" width="2.42578125" style="225" customWidth="1"/>
    <col min="4114" max="4114" width="1" style="225" customWidth="1"/>
    <col min="4115" max="4121" width="2.42578125" style="225" customWidth="1"/>
    <col min="4122" max="4122" width="1.85546875" style="225" customWidth="1"/>
    <col min="4123" max="4358" width="8" style="225"/>
    <col min="4359" max="4359" width="1.5703125" style="225" customWidth="1"/>
    <col min="4360" max="4360" width="15.5703125" style="225" customWidth="1"/>
    <col min="4361" max="4361" width="41.140625" style="225" customWidth="1"/>
    <col min="4362" max="4362" width="2" style="225" customWidth="1"/>
    <col min="4363" max="4366" width="2.42578125" style="225" customWidth="1"/>
    <col min="4367" max="4367" width="1" style="225" customWidth="1"/>
    <col min="4368" max="4369" width="2.42578125" style="225" customWidth="1"/>
    <col min="4370" max="4370" width="1" style="225" customWidth="1"/>
    <col min="4371" max="4377" width="2.42578125" style="225" customWidth="1"/>
    <col min="4378" max="4378" width="1.85546875" style="225" customWidth="1"/>
    <col min="4379" max="4614" width="8" style="225"/>
    <col min="4615" max="4615" width="1.5703125" style="225" customWidth="1"/>
    <col min="4616" max="4616" width="15.5703125" style="225" customWidth="1"/>
    <col min="4617" max="4617" width="41.140625" style="225" customWidth="1"/>
    <col min="4618" max="4618" width="2" style="225" customWidth="1"/>
    <col min="4619" max="4622" width="2.42578125" style="225" customWidth="1"/>
    <col min="4623" max="4623" width="1" style="225" customWidth="1"/>
    <col min="4624" max="4625" width="2.42578125" style="225" customWidth="1"/>
    <col min="4626" max="4626" width="1" style="225" customWidth="1"/>
    <col min="4627" max="4633" width="2.42578125" style="225" customWidth="1"/>
    <col min="4634" max="4634" width="1.85546875" style="225" customWidth="1"/>
    <col min="4635" max="4870" width="8" style="225"/>
    <col min="4871" max="4871" width="1.5703125" style="225" customWidth="1"/>
    <col min="4872" max="4872" width="15.5703125" style="225" customWidth="1"/>
    <col min="4873" max="4873" width="41.140625" style="225" customWidth="1"/>
    <col min="4874" max="4874" width="2" style="225" customWidth="1"/>
    <col min="4875" max="4878" width="2.42578125" style="225" customWidth="1"/>
    <col min="4879" max="4879" width="1" style="225" customWidth="1"/>
    <col min="4880" max="4881" width="2.42578125" style="225" customWidth="1"/>
    <col min="4882" max="4882" width="1" style="225" customWidth="1"/>
    <col min="4883" max="4889" width="2.42578125" style="225" customWidth="1"/>
    <col min="4890" max="4890" width="1.85546875" style="225" customWidth="1"/>
    <col min="4891" max="5126" width="8" style="225"/>
    <col min="5127" max="5127" width="1.5703125" style="225" customWidth="1"/>
    <col min="5128" max="5128" width="15.5703125" style="225" customWidth="1"/>
    <col min="5129" max="5129" width="41.140625" style="225" customWidth="1"/>
    <col min="5130" max="5130" width="2" style="225" customWidth="1"/>
    <col min="5131" max="5134" width="2.42578125" style="225" customWidth="1"/>
    <col min="5135" max="5135" width="1" style="225" customWidth="1"/>
    <col min="5136" max="5137" width="2.42578125" style="225" customWidth="1"/>
    <col min="5138" max="5138" width="1" style="225" customWidth="1"/>
    <col min="5139" max="5145" width="2.42578125" style="225" customWidth="1"/>
    <col min="5146" max="5146" width="1.85546875" style="225" customWidth="1"/>
    <col min="5147" max="5382" width="8" style="225"/>
    <col min="5383" max="5383" width="1.5703125" style="225" customWidth="1"/>
    <col min="5384" max="5384" width="15.5703125" style="225" customWidth="1"/>
    <col min="5385" max="5385" width="41.140625" style="225" customWidth="1"/>
    <col min="5386" max="5386" width="2" style="225" customWidth="1"/>
    <col min="5387" max="5390" width="2.42578125" style="225" customWidth="1"/>
    <col min="5391" max="5391" width="1" style="225" customWidth="1"/>
    <col min="5392" max="5393" width="2.42578125" style="225" customWidth="1"/>
    <col min="5394" max="5394" width="1" style="225" customWidth="1"/>
    <col min="5395" max="5401" width="2.42578125" style="225" customWidth="1"/>
    <col min="5402" max="5402" width="1.85546875" style="225" customWidth="1"/>
    <col min="5403" max="5638" width="8" style="225"/>
    <col min="5639" max="5639" width="1.5703125" style="225" customWidth="1"/>
    <col min="5640" max="5640" width="15.5703125" style="225" customWidth="1"/>
    <col min="5641" max="5641" width="41.140625" style="225" customWidth="1"/>
    <col min="5642" max="5642" width="2" style="225" customWidth="1"/>
    <col min="5643" max="5646" width="2.42578125" style="225" customWidth="1"/>
    <col min="5647" max="5647" width="1" style="225" customWidth="1"/>
    <col min="5648" max="5649" width="2.42578125" style="225" customWidth="1"/>
    <col min="5650" max="5650" width="1" style="225" customWidth="1"/>
    <col min="5651" max="5657" width="2.42578125" style="225" customWidth="1"/>
    <col min="5658" max="5658" width="1.85546875" style="225" customWidth="1"/>
    <col min="5659" max="5894" width="8" style="225"/>
    <col min="5895" max="5895" width="1.5703125" style="225" customWidth="1"/>
    <col min="5896" max="5896" width="15.5703125" style="225" customWidth="1"/>
    <col min="5897" max="5897" width="41.140625" style="225" customWidth="1"/>
    <col min="5898" max="5898" width="2" style="225" customWidth="1"/>
    <col min="5899" max="5902" width="2.42578125" style="225" customWidth="1"/>
    <col min="5903" max="5903" width="1" style="225" customWidth="1"/>
    <col min="5904" max="5905" width="2.42578125" style="225" customWidth="1"/>
    <col min="5906" max="5906" width="1" style="225" customWidth="1"/>
    <col min="5907" max="5913" width="2.42578125" style="225" customWidth="1"/>
    <col min="5914" max="5914" width="1.85546875" style="225" customWidth="1"/>
    <col min="5915" max="6150" width="8" style="225"/>
    <col min="6151" max="6151" width="1.5703125" style="225" customWidth="1"/>
    <col min="6152" max="6152" width="15.5703125" style="225" customWidth="1"/>
    <col min="6153" max="6153" width="41.140625" style="225" customWidth="1"/>
    <col min="6154" max="6154" width="2" style="225" customWidth="1"/>
    <col min="6155" max="6158" width="2.42578125" style="225" customWidth="1"/>
    <col min="6159" max="6159" width="1" style="225" customWidth="1"/>
    <col min="6160" max="6161" width="2.42578125" style="225" customWidth="1"/>
    <col min="6162" max="6162" width="1" style="225" customWidth="1"/>
    <col min="6163" max="6169" width="2.42578125" style="225" customWidth="1"/>
    <col min="6170" max="6170" width="1.85546875" style="225" customWidth="1"/>
    <col min="6171" max="6406" width="8" style="225"/>
    <col min="6407" max="6407" width="1.5703125" style="225" customWidth="1"/>
    <col min="6408" max="6408" width="15.5703125" style="225" customWidth="1"/>
    <col min="6409" max="6409" width="41.140625" style="225" customWidth="1"/>
    <col min="6410" max="6410" width="2" style="225" customWidth="1"/>
    <col min="6411" max="6414" width="2.42578125" style="225" customWidth="1"/>
    <col min="6415" max="6415" width="1" style="225" customWidth="1"/>
    <col min="6416" max="6417" width="2.42578125" style="225" customWidth="1"/>
    <col min="6418" max="6418" width="1" style="225" customWidth="1"/>
    <col min="6419" max="6425" width="2.42578125" style="225" customWidth="1"/>
    <col min="6426" max="6426" width="1.85546875" style="225" customWidth="1"/>
    <col min="6427" max="6662" width="8" style="225"/>
    <col min="6663" max="6663" width="1.5703125" style="225" customWidth="1"/>
    <col min="6664" max="6664" width="15.5703125" style="225" customWidth="1"/>
    <col min="6665" max="6665" width="41.140625" style="225" customWidth="1"/>
    <col min="6666" max="6666" width="2" style="225" customWidth="1"/>
    <col min="6667" max="6670" width="2.42578125" style="225" customWidth="1"/>
    <col min="6671" max="6671" width="1" style="225" customWidth="1"/>
    <col min="6672" max="6673" width="2.42578125" style="225" customWidth="1"/>
    <col min="6674" max="6674" width="1" style="225" customWidth="1"/>
    <col min="6675" max="6681" width="2.42578125" style="225" customWidth="1"/>
    <col min="6682" max="6682" width="1.85546875" style="225" customWidth="1"/>
    <col min="6683" max="6918" width="8" style="225"/>
    <col min="6919" max="6919" width="1.5703125" style="225" customWidth="1"/>
    <col min="6920" max="6920" width="15.5703125" style="225" customWidth="1"/>
    <col min="6921" max="6921" width="41.140625" style="225" customWidth="1"/>
    <col min="6922" max="6922" width="2" style="225" customWidth="1"/>
    <col min="6923" max="6926" width="2.42578125" style="225" customWidth="1"/>
    <col min="6927" max="6927" width="1" style="225" customWidth="1"/>
    <col min="6928" max="6929" width="2.42578125" style="225" customWidth="1"/>
    <col min="6930" max="6930" width="1" style="225" customWidth="1"/>
    <col min="6931" max="6937" width="2.42578125" style="225" customWidth="1"/>
    <col min="6938" max="6938" width="1.85546875" style="225" customWidth="1"/>
    <col min="6939" max="7174" width="8" style="225"/>
    <col min="7175" max="7175" width="1.5703125" style="225" customWidth="1"/>
    <col min="7176" max="7176" width="15.5703125" style="225" customWidth="1"/>
    <col min="7177" max="7177" width="41.140625" style="225" customWidth="1"/>
    <col min="7178" max="7178" width="2" style="225" customWidth="1"/>
    <col min="7179" max="7182" width="2.42578125" style="225" customWidth="1"/>
    <col min="7183" max="7183" width="1" style="225" customWidth="1"/>
    <col min="7184" max="7185" width="2.42578125" style="225" customWidth="1"/>
    <col min="7186" max="7186" width="1" style="225" customWidth="1"/>
    <col min="7187" max="7193" width="2.42578125" style="225" customWidth="1"/>
    <col min="7194" max="7194" width="1.85546875" style="225" customWidth="1"/>
    <col min="7195" max="7430" width="8" style="225"/>
    <col min="7431" max="7431" width="1.5703125" style="225" customWidth="1"/>
    <col min="7432" max="7432" width="15.5703125" style="225" customWidth="1"/>
    <col min="7433" max="7433" width="41.140625" style="225" customWidth="1"/>
    <col min="7434" max="7434" width="2" style="225" customWidth="1"/>
    <col min="7435" max="7438" width="2.42578125" style="225" customWidth="1"/>
    <col min="7439" max="7439" width="1" style="225" customWidth="1"/>
    <col min="7440" max="7441" width="2.42578125" style="225" customWidth="1"/>
    <col min="7442" max="7442" width="1" style="225" customWidth="1"/>
    <col min="7443" max="7449" width="2.42578125" style="225" customWidth="1"/>
    <col min="7450" max="7450" width="1.85546875" style="225" customWidth="1"/>
    <col min="7451" max="7686" width="8" style="225"/>
    <col min="7687" max="7687" width="1.5703125" style="225" customWidth="1"/>
    <col min="7688" max="7688" width="15.5703125" style="225" customWidth="1"/>
    <col min="7689" max="7689" width="41.140625" style="225" customWidth="1"/>
    <col min="7690" max="7690" width="2" style="225" customWidth="1"/>
    <col min="7691" max="7694" width="2.42578125" style="225" customWidth="1"/>
    <col min="7695" max="7695" width="1" style="225" customWidth="1"/>
    <col min="7696" max="7697" width="2.42578125" style="225" customWidth="1"/>
    <col min="7698" max="7698" width="1" style="225" customWidth="1"/>
    <col min="7699" max="7705" width="2.42578125" style="225" customWidth="1"/>
    <col min="7706" max="7706" width="1.85546875" style="225" customWidth="1"/>
    <col min="7707" max="7942" width="8" style="225"/>
    <col min="7943" max="7943" width="1.5703125" style="225" customWidth="1"/>
    <col min="7944" max="7944" width="15.5703125" style="225" customWidth="1"/>
    <col min="7945" max="7945" width="41.140625" style="225" customWidth="1"/>
    <col min="7946" max="7946" width="2" style="225" customWidth="1"/>
    <col min="7947" max="7950" width="2.42578125" style="225" customWidth="1"/>
    <col min="7951" max="7951" width="1" style="225" customWidth="1"/>
    <col min="7952" max="7953" width="2.42578125" style="225" customWidth="1"/>
    <col min="7954" max="7954" width="1" style="225" customWidth="1"/>
    <col min="7955" max="7961" width="2.42578125" style="225" customWidth="1"/>
    <col min="7962" max="7962" width="1.85546875" style="225" customWidth="1"/>
    <col min="7963" max="8198" width="8" style="225"/>
    <col min="8199" max="8199" width="1.5703125" style="225" customWidth="1"/>
    <col min="8200" max="8200" width="15.5703125" style="225" customWidth="1"/>
    <col min="8201" max="8201" width="41.140625" style="225" customWidth="1"/>
    <col min="8202" max="8202" width="2" style="225" customWidth="1"/>
    <col min="8203" max="8206" width="2.42578125" style="225" customWidth="1"/>
    <col min="8207" max="8207" width="1" style="225" customWidth="1"/>
    <col min="8208" max="8209" width="2.42578125" style="225" customWidth="1"/>
    <col min="8210" max="8210" width="1" style="225" customWidth="1"/>
    <col min="8211" max="8217" width="2.42578125" style="225" customWidth="1"/>
    <col min="8218" max="8218" width="1.85546875" style="225" customWidth="1"/>
    <col min="8219" max="8454" width="8" style="225"/>
    <col min="8455" max="8455" width="1.5703125" style="225" customWidth="1"/>
    <col min="8456" max="8456" width="15.5703125" style="225" customWidth="1"/>
    <col min="8457" max="8457" width="41.140625" style="225" customWidth="1"/>
    <col min="8458" max="8458" width="2" style="225" customWidth="1"/>
    <col min="8459" max="8462" width="2.42578125" style="225" customWidth="1"/>
    <col min="8463" max="8463" width="1" style="225" customWidth="1"/>
    <col min="8464" max="8465" width="2.42578125" style="225" customWidth="1"/>
    <col min="8466" max="8466" width="1" style="225" customWidth="1"/>
    <col min="8467" max="8473" width="2.42578125" style="225" customWidth="1"/>
    <col min="8474" max="8474" width="1.85546875" style="225" customWidth="1"/>
    <col min="8475" max="8710" width="8" style="225"/>
    <col min="8711" max="8711" width="1.5703125" style="225" customWidth="1"/>
    <col min="8712" max="8712" width="15.5703125" style="225" customWidth="1"/>
    <col min="8713" max="8713" width="41.140625" style="225" customWidth="1"/>
    <col min="8714" max="8714" width="2" style="225" customWidth="1"/>
    <col min="8715" max="8718" width="2.42578125" style="225" customWidth="1"/>
    <col min="8719" max="8719" width="1" style="225" customWidth="1"/>
    <col min="8720" max="8721" width="2.42578125" style="225" customWidth="1"/>
    <col min="8722" max="8722" width="1" style="225" customWidth="1"/>
    <col min="8723" max="8729" width="2.42578125" style="225" customWidth="1"/>
    <col min="8730" max="8730" width="1.85546875" style="225" customWidth="1"/>
    <col min="8731" max="8966" width="8" style="225"/>
    <col min="8967" max="8967" width="1.5703125" style="225" customWidth="1"/>
    <col min="8968" max="8968" width="15.5703125" style="225" customWidth="1"/>
    <col min="8969" max="8969" width="41.140625" style="225" customWidth="1"/>
    <col min="8970" max="8970" width="2" style="225" customWidth="1"/>
    <col min="8971" max="8974" width="2.42578125" style="225" customWidth="1"/>
    <col min="8975" max="8975" width="1" style="225" customWidth="1"/>
    <col min="8976" max="8977" width="2.42578125" style="225" customWidth="1"/>
    <col min="8978" max="8978" width="1" style="225" customWidth="1"/>
    <col min="8979" max="8985" width="2.42578125" style="225" customWidth="1"/>
    <col min="8986" max="8986" width="1.85546875" style="225" customWidth="1"/>
    <col min="8987" max="9222" width="8" style="225"/>
    <col min="9223" max="9223" width="1.5703125" style="225" customWidth="1"/>
    <col min="9224" max="9224" width="15.5703125" style="225" customWidth="1"/>
    <col min="9225" max="9225" width="41.140625" style="225" customWidth="1"/>
    <col min="9226" max="9226" width="2" style="225" customWidth="1"/>
    <col min="9227" max="9230" width="2.42578125" style="225" customWidth="1"/>
    <col min="9231" max="9231" width="1" style="225" customWidth="1"/>
    <col min="9232" max="9233" width="2.42578125" style="225" customWidth="1"/>
    <col min="9234" max="9234" width="1" style="225" customWidth="1"/>
    <col min="9235" max="9241" width="2.42578125" style="225" customWidth="1"/>
    <col min="9242" max="9242" width="1.85546875" style="225" customWidth="1"/>
    <col min="9243" max="9478" width="8" style="225"/>
    <col min="9479" max="9479" width="1.5703125" style="225" customWidth="1"/>
    <col min="9480" max="9480" width="15.5703125" style="225" customWidth="1"/>
    <col min="9481" max="9481" width="41.140625" style="225" customWidth="1"/>
    <col min="9482" max="9482" width="2" style="225" customWidth="1"/>
    <col min="9483" max="9486" width="2.42578125" style="225" customWidth="1"/>
    <col min="9487" max="9487" width="1" style="225" customWidth="1"/>
    <col min="9488" max="9489" width="2.42578125" style="225" customWidth="1"/>
    <col min="9490" max="9490" width="1" style="225" customWidth="1"/>
    <col min="9491" max="9497" width="2.42578125" style="225" customWidth="1"/>
    <col min="9498" max="9498" width="1.85546875" style="225" customWidth="1"/>
    <col min="9499" max="9734" width="8" style="225"/>
    <col min="9735" max="9735" width="1.5703125" style="225" customWidth="1"/>
    <col min="9736" max="9736" width="15.5703125" style="225" customWidth="1"/>
    <col min="9737" max="9737" width="41.140625" style="225" customWidth="1"/>
    <col min="9738" max="9738" width="2" style="225" customWidth="1"/>
    <col min="9739" max="9742" width="2.42578125" style="225" customWidth="1"/>
    <col min="9743" max="9743" width="1" style="225" customWidth="1"/>
    <col min="9744" max="9745" width="2.42578125" style="225" customWidth="1"/>
    <col min="9746" max="9746" width="1" style="225" customWidth="1"/>
    <col min="9747" max="9753" width="2.42578125" style="225" customWidth="1"/>
    <col min="9754" max="9754" width="1.85546875" style="225" customWidth="1"/>
    <col min="9755" max="9990" width="8" style="225"/>
    <col min="9991" max="9991" width="1.5703125" style="225" customWidth="1"/>
    <col min="9992" max="9992" width="15.5703125" style="225" customWidth="1"/>
    <col min="9993" max="9993" width="41.140625" style="225" customWidth="1"/>
    <col min="9994" max="9994" width="2" style="225" customWidth="1"/>
    <col min="9995" max="9998" width="2.42578125" style="225" customWidth="1"/>
    <col min="9999" max="9999" width="1" style="225" customWidth="1"/>
    <col min="10000" max="10001" width="2.42578125" style="225" customWidth="1"/>
    <col min="10002" max="10002" width="1" style="225" customWidth="1"/>
    <col min="10003" max="10009" width="2.42578125" style="225" customWidth="1"/>
    <col min="10010" max="10010" width="1.85546875" style="225" customWidth="1"/>
    <col min="10011" max="10246" width="8" style="225"/>
    <col min="10247" max="10247" width="1.5703125" style="225" customWidth="1"/>
    <col min="10248" max="10248" width="15.5703125" style="225" customWidth="1"/>
    <col min="10249" max="10249" width="41.140625" style="225" customWidth="1"/>
    <col min="10250" max="10250" width="2" style="225" customWidth="1"/>
    <col min="10251" max="10254" width="2.42578125" style="225" customWidth="1"/>
    <col min="10255" max="10255" width="1" style="225" customWidth="1"/>
    <col min="10256" max="10257" width="2.42578125" style="225" customWidth="1"/>
    <col min="10258" max="10258" width="1" style="225" customWidth="1"/>
    <col min="10259" max="10265" width="2.42578125" style="225" customWidth="1"/>
    <col min="10266" max="10266" width="1.85546875" style="225" customWidth="1"/>
    <col min="10267" max="10502" width="8" style="225"/>
    <col min="10503" max="10503" width="1.5703125" style="225" customWidth="1"/>
    <col min="10504" max="10504" width="15.5703125" style="225" customWidth="1"/>
    <col min="10505" max="10505" width="41.140625" style="225" customWidth="1"/>
    <col min="10506" max="10506" width="2" style="225" customWidth="1"/>
    <col min="10507" max="10510" width="2.42578125" style="225" customWidth="1"/>
    <col min="10511" max="10511" width="1" style="225" customWidth="1"/>
    <col min="10512" max="10513" width="2.42578125" style="225" customWidth="1"/>
    <col min="10514" max="10514" width="1" style="225" customWidth="1"/>
    <col min="10515" max="10521" width="2.42578125" style="225" customWidth="1"/>
    <col min="10522" max="10522" width="1.85546875" style="225" customWidth="1"/>
    <col min="10523" max="10758" width="8" style="225"/>
    <col min="10759" max="10759" width="1.5703125" style="225" customWidth="1"/>
    <col min="10760" max="10760" width="15.5703125" style="225" customWidth="1"/>
    <col min="10761" max="10761" width="41.140625" style="225" customWidth="1"/>
    <col min="10762" max="10762" width="2" style="225" customWidth="1"/>
    <col min="10763" max="10766" width="2.42578125" style="225" customWidth="1"/>
    <col min="10767" max="10767" width="1" style="225" customWidth="1"/>
    <col min="10768" max="10769" width="2.42578125" style="225" customWidth="1"/>
    <col min="10770" max="10770" width="1" style="225" customWidth="1"/>
    <col min="10771" max="10777" width="2.42578125" style="225" customWidth="1"/>
    <col min="10778" max="10778" width="1.85546875" style="225" customWidth="1"/>
    <col min="10779" max="11014" width="8" style="225"/>
    <col min="11015" max="11015" width="1.5703125" style="225" customWidth="1"/>
    <col min="11016" max="11016" width="15.5703125" style="225" customWidth="1"/>
    <col min="11017" max="11017" width="41.140625" style="225" customWidth="1"/>
    <col min="11018" max="11018" width="2" style="225" customWidth="1"/>
    <col min="11019" max="11022" width="2.42578125" style="225" customWidth="1"/>
    <col min="11023" max="11023" width="1" style="225" customWidth="1"/>
    <col min="11024" max="11025" width="2.42578125" style="225" customWidth="1"/>
    <col min="11026" max="11026" width="1" style="225" customWidth="1"/>
    <col min="11027" max="11033" width="2.42578125" style="225" customWidth="1"/>
    <col min="11034" max="11034" width="1.85546875" style="225" customWidth="1"/>
    <col min="11035" max="11270" width="8" style="225"/>
    <col min="11271" max="11271" width="1.5703125" style="225" customWidth="1"/>
    <col min="11272" max="11272" width="15.5703125" style="225" customWidth="1"/>
    <col min="11273" max="11273" width="41.140625" style="225" customWidth="1"/>
    <col min="11274" max="11274" width="2" style="225" customWidth="1"/>
    <col min="11275" max="11278" width="2.42578125" style="225" customWidth="1"/>
    <col min="11279" max="11279" width="1" style="225" customWidth="1"/>
    <col min="11280" max="11281" width="2.42578125" style="225" customWidth="1"/>
    <col min="11282" max="11282" width="1" style="225" customWidth="1"/>
    <col min="11283" max="11289" width="2.42578125" style="225" customWidth="1"/>
    <col min="11290" max="11290" width="1.85546875" style="225" customWidth="1"/>
    <col min="11291" max="11526" width="8" style="225"/>
    <col min="11527" max="11527" width="1.5703125" style="225" customWidth="1"/>
    <col min="11528" max="11528" width="15.5703125" style="225" customWidth="1"/>
    <col min="11529" max="11529" width="41.140625" style="225" customWidth="1"/>
    <col min="11530" max="11530" width="2" style="225" customWidth="1"/>
    <col min="11531" max="11534" width="2.42578125" style="225" customWidth="1"/>
    <col min="11535" max="11535" width="1" style="225" customWidth="1"/>
    <col min="11536" max="11537" width="2.42578125" style="225" customWidth="1"/>
    <col min="11538" max="11538" width="1" style="225" customWidth="1"/>
    <col min="11539" max="11545" width="2.42578125" style="225" customWidth="1"/>
    <col min="11546" max="11546" width="1.85546875" style="225" customWidth="1"/>
    <col min="11547" max="11782" width="8" style="225"/>
    <col min="11783" max="11783" width="1.5703125" style="225" customWidth="1"/>
    <col min="11784" max="11784" width="15.5703125" style="225" customWidth="1"/>
    <col min="11785" max="11785" width="41.140625" style="225" customWidth="1"/>
    <col min="11786" max="11786" width="2" style="225" customWidth="1"/>
    <col min="11787" max="11790" width="2.42578125" style="225" customWidth="1"/>
    <col min="11791" max="11791" width="1" style="225" customWidth="1"/>
    <col min="11792" max="11793" width="2.42578125" style="225" customWidth="1"/>
    <col min="11794" max="11794" width="1" style="225" customWidth="1"/>
    <col min="11795" max="11801" width="2.42578125" style="225" customWidth="1"/>
    <col min="11802" max="11802" width="1.85546875" style="225" customWidth="1"/>
    <col min="11803" max="12038" width="8" style="225"/>
    <col min="12039" max="12039" width="1.5703125" style="225" customWidth="1"/>
    <col min="12040" max="12040" width="15.5703125" style="225" customWidth="1"/>
    <col min="12041" max="12041" width="41.140625" style="225" customWidth="1"/>
    <col min="12042" max="12042" width="2" style="225" customWidth="1"/>
    <col min="12043" max="12046" width="2.42578125" style="225" customWidth="1"/>
    <col min="12047" max="12047" width="1" style="225" customWidth="1"/>
    <col min="12048" max="12049" width="2.42578125" style="225" customWidth="1"/>
    <col min="12050" max="12050" width="1" style="225" customWidth="1"/>
    <col min="12051" max="12057" width="2.42578125" style="225" customWidth="1"/>
    <col min="12058" max="12058" width="1.85546875" style="225" customWidth="1"/>
    <col min="12059" max="12294" width="8" style="225"/>
    <col min="12295" max="12295" width="1.5703125" style="225" customWidth="1"/>
    <col min="12296" max="12296" width="15.5703125" style="225" customWidth="1"/>
    <col min="12297" max="12297" width="41.140625" style="225" customWidth="1"/>
    <col min="12298" max="12298" width="2" style="225" customWidth="1"/>
    <col min="12299" max="12302" width="2.42578125" style="225" customWidth="1"/>
    <col min="12303" max="12303" width="1" style="225" customWidth="1"/>
    <col min="12304" max="12305" width="2.42578125" style="225" customWidth="1"/>
    <col min="12306" max="12306" width="1" style="225" customWidth="1"/>
    <col min="12307" max="12313" width="2.42578125" style="225" customWidth="1"/>
    <col min="12314" max="12314" width="1.85546875" style="225" customWidth="1"/>
    <col min="12315" max="12550" width="8" style="225"/>
    <col min="12551" max="12551" width="1.5703125" style="225" customWidth="1"/>
    <col min="12552" max="12552" width="15.5703125" style="225" customWidth="1"/>
    <col min="12553" max="12553" width="41.140625" style="225" customWidth="1"/>
    <col min="12554" max="12554" width="2" style="225" customWidth="1"/>
    <col min="12555" max="12558" width="2.42578125" style="225" customWidth="1"/>
    <col min="12559" max="12559" width="1" style="225" customWidth="1"/>
    <col min="12560" max="12561" width="2.42578125" style="225" customWidth="1"/>
    <col min="12562" max="12562" width="1" style="225" customWidth="1"/>
    <col min="12563" max="12569" width="2.42578125" style="225" customWidth="1"/>
    <col min="12570" max="12570" width="1.85546875" style="225" customWidth="1"/>
    <col min="12571" max="12806" width="8" style="225"/>
    <col min="12807" max="12807" width="1.5703125" style="225" customWidth="1"/>
    <col min="12808" max="12808" width="15.5703125" style="225" customWidth="1"/>
    <col min="12809" max="12809" width="41.140625" style="225" customWidth="1"/>
    <col min="12810" max="12810" width="2" style="225" customWidth="1"/>
    <col min="12811" max="12814" width="2.42578125" style="225" customWidth="1"/>
    <col min="12815" max="12815" width="1" style="225" customWidth="1"/>
    <col min="12816" max="12817" width="2.42578125" style="225" customWidth="1"/>
    <col min="12818" max="12818" width="1" style="225" customWidth="1"/>
    <col min="12819" max="12825" width="2.42578125" style="225" customWidth="1"/>
    <col min="12826" max="12826" width="1.85546875" style="225" customWidth="1"/>
    <col min="12827" max="13062" width="8" style="225"/>
    <col min="13063" max="13063" width="1.5703125" style="225" customWidth="1"/>
    <col min="13064" max="13064" width="15.5703125" style="225" customWidth="1"/>
    <col min="13065" max="13065" width="41.140625" style="225" customWidth="1"/>
    <col min="13066" max="13066" width="2" style="225" customWidth="1"/>
    <col min="13067" max="13070" width="2.42578125" style="225" customWidth="1"/>
    <col min="13071" max="13071" width="1" style="225" customWidth="1"/>
    <col min="13072" max="13073" width="2.42578125" style="225" customWidth="1"/>
    <col min="13074" max="13074" width="1" style="225" customWidth="1"/>
    <col min="13075" max="13081" width="2.42578125" style="225" customWidth="1"/>
    <col min="13082" max="13082" width="1.85546875" style="225" customWidth="1"/>
    <col min="13083" max="13318" width="8" style="225"/>
    <col min="13319" max="13319" width="1.5703125" style="225" customWidth="1"/>
    <col min="13320" max="13320" width="15.5703125" style="225" customWidth="1"/>
    <col min="13321" max="13321" width="41.140625" style="225" customWidth="1"/>
    <col min="13322" max="13322" width="2" style="225" customWidth="1"/>
    <col min="13323" max="13326" width="2.42578125" style="225" customWidth="1"/>
    <col min="13327" max="13327" width="1" style="225" customWidth="1"/>
    <col min="13328" max="13329" width="2.42578125" style="225" customWidth="1"/>
    <col min="13330" max="13330" width="1" style="225" customWidth="1"/>
    <col min="13331" max="13337" width="2.42578125" style="225" customWidth="1"/>
    <col min="13338" max="13338" width="1.85546875" style="225" customWidth="1"/>
    <col min="13339" max="13574" width="8" style="225"/>
    <col min="13575" max="13575" width="1.5703125" style="225" customWidth="1"/>
    <col min="13576" max="13576" width="15.5703125" style="225" customWidth="1"/>
    <col min="13577" max="13577" width="41.140625" style="225" customWidth="1"/>
    <col min="13578" max="13578" width="2" style="225" customWidth="1"/>
    <col min="13579" max="13582" width="2.42578125" style="225" customWidth="1"/>
    <col min="13583" max="13583" width="1" style="225" customWidth="1"/>
    <col min="13584" max="13585" width="2.42578125" style="225" customWidth="1"/>
    <col min="13586" max="13586" width="1" style="225" customWidth="1"/>
    <col min="13587" max="13593" width="2.42578125" style="225" customWidth="1"/>
    <col min="13594" max="13594" width="1.85546875" style="225" customWidth="1"/>
    <col min="13595" max="13830" width="8" style="225"/>
    <col min="13831" max="13831" width="1.5703125" style="225" customWidth="1"/>
    <col min="13832" max="13832" width="15.5703125" style="225" customWidth="1"/>
    <col min="13833" max="13833" width="41.140625" style="225" customWidth="1"/>
    <col min="13834" max="13834" width="2" style="225" customWidth="1"/>
    <col min="13835" max="13838" width="2.42578125" style="225" customWidth="1"/>
    <col min="13839" max="13839" width="1" style="225" customWidth="1"/>
    <col min="13840" max="13841" width="2.42578125" style="225" customWidth="1"/>
    <col min="13842" max="13842" width="1" style="225" customWidth="1"/>
    <col min="13843" max="13849" width="2.42578125" style="225" customWidth="1"/>
    <col min="13850" max="13850" width="1.85546875" style="225" customWidth="1"/>
    <col min="13851" max="14086" width="8" style="225"/>
    <col min="14087" max="14087" width="1.5703125" style="225" customWidth="1"/>
    <col min="14088" max="14088" width="15.5703125" style="225" customWidth="1"/>
    <col min="14089" max="14089" width="41.140625" style="225" customWidth="1"/>
    <col min="14090" max="14090" width="2" style="225" customWidth="1"/>
    <col min="14091" max="14094" width="2.42578125" style="225" customWidth="1"/>
    <col min="14095" max="14095" width="1" style="225" customWidth="1"/>
    <col min="14096" max="14097" width="2.42578125" style="225" customWidth="1"/>
    <col min="14098" max="14098" width="1" style="225" customWidth="1"/>
    <col min="14099" max="14105" width="2.42578125" style="225" customWidth="1"/>
    <col min="14106" max="14106" width="1.85546875" style="225" customWidth="1"/>
    <col min="14107" max="14342" width="8" style="225"/>
    <col min="14343" max="14343" width="1.5703125" style="225" customWidth="1"/>
    <col min="14344" max="14344" width="15.5703125" style="225" customWidth="1"/>
    <col min="14345" max="14345" width="41.140625" style="225" customWidth="1"/>
    <col min="14346" max="14346" width="2" style="225" customWidth="1"/>
    <col min="14347" max="14350" width="2.42578125" style="225" customWidth="1"/>
    <col min="14351" max="14351" width="1" style="225" customWidth="1"/>
    <col min="14352" max="14353" width="2.42578125" style="225" customWidth="1"/>
    <col min="14354" max="14354" width="1" style="225" customWidth="1"/>
    <col min="14355" max="14361" width="2.42578125" style="225" customWidth="1"/>
    <col min="14362" max="14362" width="1.85546875" style="225" customWidth="1"/>
    <col min="14363" max="14598" width="8" style="225"/>
    <col min="14599" max="14599" width="1.5703125" style="225" customWidth="1"/>
    <col min="14600" max="14600" width="15.5703125" style="225" customWidth="1"/>
    <col min="14601" max="14601" width="41.140625" style="225" customWidth="1"/>
    <col min="14602" max="14602" width="2" style="225" customWidth="1"/>
    <col min="14603" max="14606" width="2.42578125" style="225" customWidth="1"/>
    <col min="14607" max="14607" width="1" style="225" customWidth="1"/>
    <col min="14608" max="14609" width="2.42578125" style="225" customWidth="1"/>
    <col min="14610" max="14610" width="1" style="225" customWidth="1"/>
    <col min="14611" max="14617" width="2.42578125" style="225" customWidth="1"/>
    <col min="14618" max="14618" width="1.85546875" style="225" customWidth="1"/>
    <col min="14619" max="14854" width="8" style="225"/>
    <col min="14855" max="14855" width="1.5703125" style="225" customWidth="1"/>
    <col min="14856" max="14856" width="15.5703125" style="225" customWidth="1"/>
    <col min="14857" max="14857" width="41.140625" style="225" customWidth="1"/>
    <col min="14858" max="14858" width="2" style="225" customWidth="1"/>
    <col min="14859" max="14862" width="2.42578125" style="225" customWidth="1"/>
    <col min="14863" max="14863" width="1" style="225" customWidth="1"/>
    <col min="14864" max="14865" width="2.42578125" style="225" customWidth="1"/>
    <col min="14866" max="14866" width="1" style="225" customWidth="1"/>
    <col min="14867" max="14873" width="2.42578125" style="225" customWidth="1"/>
    <col min="14874" max="14874" width="1.85546875" style="225" customWidth="1"/>
    <col min="14875" max="15110" width="8" style="225"/>
    <col min="15111" max="15111" width="1.5703125" style="225" customWidth="1"/>
    <col min="15112" max="15112" width="15.5703125" style="225" customWidth="1"/>
    <col min="15113" max="15113" width="41.140625" style="225" customWidth="1"/>
    <col min="15114" max="15114" width="2" style="225" customWidth="1"/>
    <col min="15115" max="15118" width="2.42578125" style="225" customWidth="1"/>
    <col min="15119" max="15119" width="1" style="225" customWidth="1"/>
    <col min="15120" max="15121" width="2.42578125" style="225" customWidth="1"/>
    <col min="15122" max="15122" width="1" style="225" customWidth="1"/>
    <col min="15123" max="15129" width="2.42578125" style="225" customWidth="1"/>
    <col min="15130" max="15130" width="1.85546875" style="225" customWidth="1"/>
    <col min="15131" max="15366" width="8" style="225"/>
    <col min="15367" max="15367" width="1.5703125" style="225" customWidth="1"/>
    <col min="15368" max="15368" width="15.5703125" style="225" customWidth="1"/>
    <col min="15369" max="15369" width="41.140625" style="225" customWidth="1"/>
    <col min="15370" max="15370" width="2" style="225" customWidth="1"/>
    <col min="15371" max="15374" width="2.42578125" style="225" customWidth="1"/>
    <col min="15375" max="15375" width="1" style="225" customWidth="1"/>
    <col min="15376" max="15377" width="2.42578125" style="225" customWidth="1"/>
    <col min="15378" max="15378" width="1" style="225" customWidth="1"/>
    <col min="15379" max="15385" width="2.42578125" style="225" customWidth="1"/>
    <col min="15386" max="15386" width="1.85546875" style="225" customWidth="1"/>
    <col min="15387" max="15622" width="8" style="225"/>
    <col min="15623" max="15623" width="1.5703125" style="225" customWidth="1"/>
    <col min="15624" max="15624" width="15.5703125" style="225" customWidth="1"/>
    <col min="15625" max="15625" width="41.140625" style="225" customWidth="1"/>
    <col min="15626" max="15626" width="2" style="225" customWidth="1"/>
    <col min="15627" max="15630" width="2.42578125" style="225" customWidth="1"/>
    <col min="15631" max="15631" width="1" style="225" customWidth="1"/>
    <col min="15632" max="15633" width="2.42578125" style="225" customWidth="1"/>
    <col min="15634" max="15634" width="1" style="225" customWidth="1"/>
    <col min="15635" max="15641" width="2.42578125" style="225" customWidth="1"/>
    <col min="15642" max="15642" width="1.85546875" style="225" customWidth="1"/>
    <col min="15643" max="15878" width="8" style="225"/>
    <col min="15879" max="15879" width="1.5703125" style="225" customWidth="1"/>
    <col min="15880" max="15880" width="15.5703125" style="225" customWidth="1"/>
    <col min="15881" max="15881" width="41.140625" style="225" customWidth="1"/>
    <col min="15882" max="15882" width="2" style="225" customWidth="1"/>
    <col min="15883" max="15886" width="2.42578125" style="225" customWidth="1"/>
    <col min="15887" max="15887" width="1" style="225" customWidth="1"/>
    <col min="15888" max="15889" width="2.42578125" style="225" customWidth="1"/>
    <col min="15890" max="15890" width="1" style="225" customWidth="1"/>
    <col min="15891" max="15897" width="2.42578125" style="225" customWidth="1"/>
    <col min="15898" max="15898" width="1.85546875" style="225" customWidth="1"/>
    <col min="15899" max="16134" width="8" style="225"/>
    <col min="16135" max="16135" width="1.5703125" style="225" customWidth="1"/>
    <col min="16136" max="16136" width="15.5703125" style="225" customWidth="1"/>
    <col min="16137" max="16137" width="41.140625" style="225" customWidth="1"/>
    <col min="16138" max="16138" width="2" style="225" customWidth="1"/>
    <col min="16139" max="16142" width="2.42578125" style="225" customWidth="1"/>
    <col min="16143" max="16143" width="1" style="225" customWidth="1"/>
    <col min="16144" max="16145" width="2.42578125" style="225" customWidth="1"/>
    <col min="16146" max="16146" width="1" style="225" customWidth="1"/>
    <col min="16147" max="16153" width="2.42578125" style="225" customWidth="1"/>
    <col min="16154" max="16154" width="1.85546875" style="225" customWidth="1"/>
    <col min="16155" max="16384" width="8" style="225"/>
  </cols>
  <sheetData>
    <row r="1" spans="1:26" ht="5.25" customHeight="1" x14ac:dyDescent="0.25">
      <c r="A1" s="222"/>
      <c r="B1" s="223"/>
      <c r="C1" s="223"/>
      <c r="D1" s="223"/>
      <c r="E1" s="223"/>
      <c r="F1" s="223"/>
      <c r="G1" s="223"/>
      <c r="H1" s="223"/>
      <c r="I1" s="223"/>
      <c r="J1" s="223"/>
      <c r="K1" s="223"/>
      <c r="L1" s="223"/>
      <c r="M1" s="223"/>
      <c r="N1" s="223"/>
      <c r="O1" s="223"/>
      <c r="P1" s="223"/>
      <c r="Q1" s="223"/>
      <c r="R1" s="223"/>
      <c r="S1" s="223"/>
      <c r="T1" s="223"/>
      <c r="U1" s="223"/>
      <c r="V1" s="223"/>
      <c r="W1" s="223"/>
      <c r="X1" s="223"/>
      <c r="Y1" s="223"/>
      <c r="Z1" s="224"/>
    </row>
    <row r="2" spans="1:26" ht="43.5" customHeight="1" x14ac:dyDescent="0.25">
      <c r="A2" s="226"/>
      <c r="B2" s="289" t="s">
        <v>53</v>
      </c>
      <c r="C2" s="290"/>
      <c r="D2" s="290"/>
      <c r="E2" s="290"/>
      <c r="F2" s="290"/>
      <c r="G2" s="290"/>
      <c r="H2" s="290"/>
      <c r="I2" s="290"/>
      <c r="J2" s="290"/>
      <c r="K2" s="290"/>
      <c r="L2" s="290"/>
      <c r="M2" s="290"/>
      <c r="N2" s="290"/>
      <c r="O2" s="290"/>
      <c r="P2" s="290"/>
      <c r="Q2" s="290"/>
      <c r="R2" s="290"/>
      <c r="S2" s="290"/>
      <c r="T2" s="290"/>
      <c r="U2" s="290"/>
      <c r="V2" s="290"/>
      <c r="W2" s="290"/>
      <c r="X2" s="290"/>
      <c r="Y2" s="290"/>
      <c r="Z2" s="227"/>
    </row>
    <row r="3" spans="1:26" ht="141.75" customHeight="1" x14ac:dyDescent="0.25">
      <c r="A3" s="226"/>
      <c r="B3" s="291" t="s">
        <v>53</v>
      </c>
      <c r="C3" s="292"/>
      <c r="D3" s="292"/>
      <c r="E3" s="292"/>
      <c r="F3" s="292"/>
      <c r="G3" s="292"/>
      <c r="H3" s="292"/>
      <c r="I3" s="292"/>
      <c r="J3" s="292"/>
      <c r="K3" s="292"/>
      <c r="L3" s="292"/>
      <c r="M3" s="292"/>
      <c r="N3" s="292"/>
      <c r="O3" s="292"/>
      <c r="P3" s="292"/>
      <c r="Q3" s="292"/>
      <c r="R3" s="292"/>
      <c r="S3" s="292"/>
      <c r="T3" s="292"/>
      <c r="U3" s="292"/>
      <c r="V3" s="292"/>
      <c r="W3" s="292"/>
      <c r="X3" s="292"/>
      <c r="Y3" s="292"/>
      <c r="Z3" s="227"/>
    </row>
    <row r="4" spans="1:26" ht="65.099999999999994" customHeight="1" x14ac:dyDescent="0.25">
      <c r="A4" s="226"/>
      <c r="Z4" s="227"/>
    </row>
    <row r="5" spans="1:26" ht="14.25" customHeight="1" x14ac:dyDescent="0.25">
      <c r="A5" s="226"/>
      <c r="B5" s="228"/>
      <c r="C5" s="229" t="s">
        <v>62</v>
      </c>
      <c r="D5" s="293"/>
      <c r="E5" s="293"/>
      <c r="F5" s="293"/>
      <c r="G5" s="293"/>
      <c r="H5" s="230"/>
      <c r="I5" s="294" t="s">
        <v>63</v>
      </c>
      <c r="J5" s="294"/>
      <c r="K5" s="294"/>
      <c r="L5" s="294"/>
      <c r="M5" s="294"/>
      <c r="N5" s="294"/>
      <c r="O5" s="294"/>
      <c r="P5" s="294"/>
      <c r="Q5" s="294"/>
      <c r="R5" s="294"/>
      <c r="S5" s="294"/>
      <c r="T5" s="294"/>
      <c r="U5" s="294"/>
      <c r="V5" s="294"/>
      <c r="W5" s="294"/>
      <c r="X5" s="294"/>
      <c r="Y5" s="295"/>
      <c r="Z5" s="227"/>
    </row>
    <row r="6" spans="1:26" ht="62.25" customHeight="1" x14ac:dyDescent="0.25">
      <c r="A6" s="226"/>
      <c r="B6" s="231"/>
      <c r="C6" s="232"/>
      <c r="D6" s="296"/>
      <c r="E6" s="296"/>
      <c r="F6" s="296"/>
      <c r="G6" s="296"/>
      <c r="H6" s="233"/>
      <c r="I6" s="297"/>
      <c r="J6" s="298"/>
      <c r="K6" s="298"/>
      <c r="L6" s="298"/>
      <c r="M6" s="298"/>
      <c r="N6" s="298"/>
      <c r="O6" s="298"/>
      <c r="P6" s="298"/>
      <c r="Q6" s="298"/>
      <c r="R6" s="298"/>
      <c r="S6" s="298"/>
      <c r="T6" s="298"/>
      <c r="U6" s="298"/>
      <c r="V6" s="298"/>
      <c r="W6" s="298"/>
      <c r="X6" s="298"/>
      <c r="Y6" s="299"/>
      <c r="Z6" s="227"/>
    </row>
    <row r="7" spans="1:26" ht="5.25" customHeight="1" x14ac:dyDescent="0.25">
      <c r="A7" s="226"/>
      <c r="Z7" s="227"/>
    </row>
    <row r="8" spans="1:26" ht="14.25" customHeight="1" x14ac:dyDescent="0.25">
      <c r="A8" s="226"/>
      <c r="B8" s="228"/>
      <c r="C8" s="229"/>
      <c r="D8" s="234"/>
      <c r="E8" s="234"/>
      <c r="F8" s="234"/>
      <c r="G8" s="234"/>
      <c r="H8" s="234"/>
      <c r="I8" s="234"/>
      <c r="J8" s="234"/>
      <c r="K8" s="234"/>
      <c r="L8" s="234"/>
      <c r="M8" s="234"/>
      <c r="N8" s="234"/>
      <c r="O8" s="234"/>
      <c r="P8" s="234"/>
      <c r="Q8" s="234"/>
      <c r="R8" s="234"/>
      <c r="S8" s="234"/>
      <c r="T8" s="234"/>
      <c r="U8" s="234"/>
      <c r="V8" s="234"/>
      <c r="W8" s="234"/>
      <c r="X8" s="234"/>
      <c r="Y8" s="235"/>
      <c r="Z8" s="227"/>
    </row>
    <row r="9" spans="1:26" ht="62.25" customHeight="1" x14ac:dyDescent="0.25">
      <c r="A9" s="226"/>
      <c r="B9" s="231"/>
      <c r="C9" s="236"/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7"/>
      <c r="O9" s="237"/>
      <c r="P9" s="237"/>
      <c r="Q9" s="237"/>
      <c r="R9" s="237"/>
      <c r="S9" s="237"/>
      <c r="T9" s="237"/>
      <c r="U9" s="237"/>
      <c r="V9" s="237"/>
      <c r="W9" s="237"/>
      <c r="X9" s="237"/>
      <c r="Y9" s="238"/>
      <c r="Z9" s="227"/>
    </row>
    <row r="10" spans="1:26" ht="5.25" customHeight="1" x14ac:dyDescent="0.25">
      <c r="A10" s="226"/>
      <c r="Z10" s="227"/>
    </row>
    <row r="11" spans="1:26" ht="13.5" customHeight="1" x14ac:dyDescent="0.25">
      <c r="A11" s="226"/>
      <c r="B11" s="228"/>
      <c r="C11" s="235"/>
      <c r="E11" s="302" t="s">
        <v>45</v>
      </c>
      <c r="F11" s="303"/>
      <c r="G11" s="303"/>
      <c r="H11" s="303"/>
      <c r="I11" s="303"/>
      <c r="J11" s="303"/>
      <c r="K11" s="303"/>
      <c r="L11" s="303"/>
      <c r="M11" s="303"/>
      <c r="N11" s="303"/>
      <c r="O11" s="303"/>
      <c r="P11" s="303"/>
      <c r="Q11" s="303"/>
      <c r="R11" s="303"/>
      <c r="S11" s="303"/>
      <c r="T11" s="303"/>
      <c r="U11" s="303"/>
      <c r="V11" s="303"/>
      <c r="W11" s="303"/>
      <c r="X11" s="303"/>
      <c r="Y11" s="304"/>
      <c r="Z11" s="227"/>
    </row>
    <row r="12" spans="1:26" ht="51" customHeight="1" x14ac:dyDescent="0.25">
      <c r="A12" s="226"/>
      <c r="B12" s="239"/>
      <c r="C12" s="240"/>
      <c r="E12" s="305"/>
      <c r="F12" s="306"/>
      <c r="G12" s="306"/>
      <c r="H12" s="306"/>
      <c r="I12" s="306"/>
      <c r="J12" s="306"/>
      <c r="K12" s="306"/>
      <c r="L12" s="306"/>
      <c r="M12" s="306"/>
      <c r="N12" s="306"/>
      <c r="O12" s="306"/>
      <c r="P12" s="306"/>
      <c r="Q12" s="307"/>
      <c r="R12" s="306"/>
      <c r="S12" s="306"/>
      <c r="T12" s="306"/>
      <c r="U12" s="306"/>
      <c r="V12" s="306"/>
      <c r="W12" s="306"/>
      <c r="X12" s="306"/>
      <c r="Y12" s="308"/>
      <c r="Z12" s="227"/>
    </row>
    <row r="13" spans="1:26" x14ac:dyDescent="0.25">
      <c r="A13" s="226"/>
      <c r="B13" s="239"/>
      <c r="C13" s="240"/>
      <c r="Z13" s="227"/>
    </row>
    <row r="14" spans="1:26" x14ac:dyDescent="0.25">
      <c r="A14" s="226"/>
      <c r="B14" s="239"/>
      <c r="C14" s="240"/>
      <c r="E14" s="309" t="s">
        <v>64</v>
      </c>
      <c r="F14" s="310"/>
      <c r="G14" s="310"/>
      <c r="H14" s="310"/>
      <c r="I14" s="310"/>
      <c r="J14" s="310"/>
      <c r="K14" s="310"/>
      <c r="L14" s="310"/>
      <c r="M14" s="310"/>
      <c r="N14" s="310"/>
      <c r="O14" s="310"/>
      <c r="P14" s="310"/>
      <c r="Q14" s="310"/>
      <c r="R14" s="310"/>
      <c r="S14" s="310"/>
      <c r="T14" s="310"/>
      <c r="U14" s="310"/>
      <c r="V14" s="310"/>
      <c r="W14" s="310"/>
      <c r="X14" s="310"/>
      <c r="Y14" s="311"/>
      <c r="Z14" s="227"/>
    </row>
    <row r="15" spans="1:26" x14ac:dyDescent="0.25">
      <c r="A15" s="226"/>
      <c r="B15" s="239"/>
      <c r="C15" s="240"/>
      <c r="E15" s="241" t="s">
        <v>65</v>
      </c>
      <c r="F15" s="312"/>
      <c r="G15" s="312"/>
      <c r="H15" s="312"/>
      <c r="I15" s="312"/>
      <c r="J15" s="312"/>
      <c r="K15" s="312"/>
      <c r="L15" s="312"/>
      <c r="M15" s="312"/>
      <c r="N15" s="312"/>
      <c r="O15" s="312"/>
      <c r="P15" s="312"/>
      <c r="Q15" s="312"/>
      <c r="R15" s="312"/>
      <c r="S15" s="312"/>
      <c r="T15" s="312"/>
      <c r="U15" s="312"/>
      <c r="V15" s="312"/>
      <c r="W15" s="312"/>
      <c r="X15" s="312"/>
      <c r="Y15" s="313"/>
      <c r="Z15" s="227"/>
    </row>
    <row r="16" spans="1:26" x14ac:dyDescent="0.25">
      <c r="A16" s="226"/>
      <c r="B16" s="239"/>
      <c r="C16" s="240"/>
      <c r="E16" s="242" t="s">
        <v>66</v>
      </c>
      <c r="F16" s="314"/>
      <c r="G16" s="314"/>
      <c r="H16" s="314"/>
      <c r="I16" s="314"/>
      <c r="J16" s="314"/>
      <c r="K16" s="314"/>
      <c r="L16" s="314"/>
      <c r="M16" s="314"/>
      <c r="N16" s="314"/>
      <c r="O16" s="314"/>
      <c r="P16" s="314"/>
      <c r="Q16" s="314"/>
      <c r="R16" s="314"/>
      <c r="S16" s="314"/>
      <c r="T16" s="314"/>
      <c r="U16" s="314"/>
      <c r="V16" s="314"/>
      <c r="W16" s="314"/>
      <c r="X16" s="314"/>
      <c r="Y16" s="315"/>
      <c r="Z16" s="227"/>
    </row>
    <row r="17" spans="1:26" x14ac:dyDescent="0.25">
      <c r="A17" s="226"/>
      <c r="B17" s="239"/>
      <c r="C17" s="240"/>
      <c r="E17" s="242" t="s">
        <v>67</v>
      </c>
      <c r="F17" s="314"/>
      <c r="G17" s="314"/>
      <c r="H17" s="314"/>
      <c r="I17" s="314"/>
      <c r="J17" s="314"/>
      <c r="K17" s="314"/>
      <c r="L17" s="314"/>
      <c r="M17" s="314"/>
      <c r="N17" s="314"/>
      <c r="O17" s="314"/>
      <c r="P17" s="314"/>
      <c r="Q17" s="314"/>
      <c r="R17" s="314"/>
      <c r="S17" s="314"/>
      <c r="T17" s="314"/>
      <c r="U17" s="314"/>
      <c r="V17" s="314"/>
      <c r="W17" s="314"/>
      <c r="X17" s="314"/>
      <c r="Y17" s="315"/>
      <c r="Z17" s="227"/>
    </row>
    <row r="18" spans="1:26" x14ac:dyDescent="0.25">
      <c r="A18" s="226"/>
      <c r="B18" s="239"/>
      <c r="C18" s="240"/>
      <c r="E18" s="242" t="s">
        <v>68</v>
      </c>
      <c r="F18" s="314"/>
      <c r="G18" s="314"/>
      <c r="H18" s="314"/>
      <c r="I18" s="314"/>
      <c r="J18" s="314"/>
      <c r="K18" s="314"/>
      <c r="L18" s="314"/>
      <c r="M18" s="314"/>
      <c r="N18" s="314"/>
      <c r="O18" s="314"/>
      <c r="P18" s="314"/>
      <c r="Q18" s="314"/>
      <c r="R18" s="314"/>
      <c r="S18" s="314"/>
      <c r="T18" s="314"/>
      <c r="U18" s="314"/>
      <c r="V18" s="314"/>
      <c r="W18" s="314"/>
      <c r="X18" s="314"/>
      <c r="Y18" s="315"/>
      <c r="Z18" s="227"/>
    </row>
    <row r="19" spans="1:26" x14ac:dyDescent="0.25">
      <c r="A19" s="226"/>
      <c r="B19" s="239"/>
      <c r="C19" s="240"/>
      <c r="E19" s="242" t="s">
        <v>69</v>
      </c>
      <c r="F19" s="314"/>
      <c r="G19" s="314"/>
      <c r="H19" s="314"/>
      <c r="I19" s="314"/>
      <c r="J19" s="314"/>
      <c r="K19" s="314"/>
      <c r="L19" s="314"/>
      <c r="M19" s="314"/>
      <c r="N19" s="314"/>
      <c r="O19" s="314"/>
      <c r="P19" s="314"/>
      <c r="Q19" s="314"/>
      <c r="R19" s="314"/>
      <c r="S19" s="314"/>
      <c r="T19" s="314"/>
      <c r="U19" s="314"/>
      <c r="V19" s="314"/>
      <c r="W19" s="314"/>
      <c r="X19" s="314"/>
      <c r="Y19" s="315"/>
      <c r="Z19" s="227"/>
    </row>
    <row r="20" spans="1:26" x14ac:dyDescent="0.25">
      <c r="A20" s="226"/>
      <c r="B20" s="239"/>
      <c r="C20" s="240"/>
      <c r="E20" s="242" t="s">
        <v>70</v>
      </c>
      <c r="F20" s="314"/>
      <c r="G20" s="314"/>
      <c r="H20" s="314"/>
      <c r="I20" s="314"/>
      <c r="J20" s="314"/>
      <c r="K20" s="314"/>
      <c r="L20" s="314"/>
      <c r="M20" s="314"/>
      <c r="N20" s="314"/>
      <c r="O20" s="314"/>
      <c r="P20" s="314"/>
      <c r="Q20" s="314"/>
      <c r="R20" s="314"/>
      <c r="S20" s="314"/>
      <c r="T20" s="314"/>
      <c r="U20" s="314"/>
      <c r="V20" s="314"/>
      <c r="W20" s="314"/>
      <c r="X20" s="314"/>
      <c r="Y20" s="315"/>
      <c r="Z20" s="227"/>
    </row>
    <row r="21" spans="1:26" x14ac:dyDescent="0.25">
      <c r="A21" s="226"/>
      <c r="B21" s="239"/>
      <c r="C21" s="240"/>
      <c r="E21" s="242" t="s">
        <v>71</v>
      </c>
      <c r="F21" s="314"/>
      <c r="G21" s="314"/>
      <c r="H21" s="314"/>
      <c r="I21" s="314"/>
      <c r="J21" s="314"/>
      <c r="K21" s="314"/>
      <c r="L21" s="314"/>
      <c r="M21" s="314"/>
      <c r="N21" s="314"/>
      <c r="O21" s="314"/>
      <c r="P21" s="314"/>
      <c r="Q21" s="314"/>
      <c r="R21" s="314"/>
      <c r="S21" s="314"/>
      <c r="T21" s="314"/>
      <c r="U21" s="314"/>
      <c r="V21" s="314"/>
      <c r="W21" s="314"/>
      <c r="X21" s="314"/>
      <c r="Y21" s="315"/>
      <c r="Z21" s="227"/>
    </row>
    <row r="22" spans="1:26" x14ac:dyDescent="0.25">
      <c r="A22" s="226"/>
      <c r="B22" s="239"/>
      <c r="C22" s="240"/>
      <c r="E22" s="242" t="s">
        <v>72</v>
      </c>
      <c r="F22" s="300"/>
      <c r="G22" s="300"/>
      <c r="H22" s="300"/>
      <c r="I22" s="300"/>
      <c r="J22" s="300"/>
      <c r="K22" s="300"/>
      <c r="L22" s="300"/>
      <c r="M22" s="300"/>
      <c r="N22" s="300"/>
      <c r="O22" s="300"/>
      <c r="P22" s="300"/>
      <c r="Q22" s="300"/>
      <c r="R22" s="300"/>
      <c r="S22" s="300"/>
      <c r="T22" s="300"/>
      <c r="U22" s="300"/>
      <c r="V22" s="300"/>
      <c r="W22" s="300"/>
      <c r="X22" s="300"/>
      <c r="Y22" s="301"/>
      <c r="Z22" s="227"/>
    </row>
    <row r="23" spans="1:26" x14ac:dyDescent="0.25">
      <c r="A23" s="226"/>
      <c r="B23" s="243"/>
      <c r="C23" s="238"/>
      <c r="E23" s="244" t="s">
        <v>53</v>
      </c>
      <c r="F23" s="316"/>
      <c r="G23" s="316"/>
      <c r="H23" s="316"/>
      <c r="I23" s="316"/>
      <c r="J23" s="316"/>
      <c r="K23" s="316"/>
      <c r="L23" s="316"/>
      <c r="M23" s="316"/>
      <c r="N23" s="316"/>
      <c r="O23" s="316"/>
      <c r="P23" s="316"/>
      <c r="Q23" s="316"/>
      <c r="R23" s="316"/>
      <c r="S23" s="316"/>
      <c r="T23" s="316"/>
      <c r="U23" s="316"/>
      <c r="V23" s="316"/>
      <c r="W23" s="316"/>
      <c r="X23" s="316"/>
      <c r="Y23" s="317"/>
      <c r="Z23" s="227"/>
    </row>
    <row r="24" spans="1:26" ht="5.25" customHeight="1" x14ac:dyDescent="0.25">
      <c r="A24" s="226"/>
      <c r="Z24" s="227"/>
    </row>
    <row r="25" spans="1:26" ht="15.75" customHeight="1" x14ac:dyDescent="0.25">
      <c r="A25" s="226"/>
      <c r="B25" s="228" t="s">
        <v>73</v>
      </c>
      <c r="C25" s="235"/>
      <c r="E25" s="318" t="s">
        <v>74</v>
      </c>
      <c r="F25" s="319"/>
      <c r="G25" s="319"/>
      <c r="H25" s="319"/>
      <c r="I25" s="319"/>
      <c r="J25" s="319"/>
      <c r="K25" s="319"/>
      <c r="L25" s="319"/>
      <c r="M25" s="319"/>
      <c r="N25" s="319"/>
      <c r="O25" s="319"/>
      <c r="P25" s="319"/>
      <c r="Q25" s="319"/>
      <c r="R25" s="319"/>
      <c r="S25" s="319"/>
      <c r="T25" s="320"/>
      <c r="U25" s="318" t="s">
        <v>75</v>
      </c>
      <c r="V25" s="319"/>
      <c r="W25" s="319"/>
      <c r="X25" s="319"/>
      <c r="Y25" s="320"/>
      <c r="Z25" s="227"/>
    </row>
    <row r="26" spans="1:26" ht="23.25" customHeight="1" x14ac:dyDescent="0.25">
      <c r="A26" s="226"/>
      <c r="B26" s="321" t="s">
        <v>53</v>
      </c>
      <c r="C26" s="322"/>
      <c r="E26" s="318" t="s">
        <v>53</v>
      </c>
      <c r="F26" s="319"/>
      <c r="G26" s="319"/>
      <c r="H26" s="319"/>
      <c r="I26" s="319"/>
      <c r="J26" s="319"/>
      <c r="K26" s="319"/>
      <c r="L26" s="319"/>
      <c r="M26" s="319"/>
      <c r="N26" s="319"/>
      <c r="O26" s="319"/>
      <c r="P26" s="319"/>
      <c r="Q26" s="319"/>
      <c r="R26" s="319"/>
      <c r="S26" s="319"/>
      <c r="T26" s="320"/>
      <c r="U26" s="318" t="s">
        <v>76</v>
      </c>
      <c r="V26" s="319"/>
      <c r="W26" s="319"/>
      <c r="X26" s="319"/>
      <c r="Y26" s="320"/>
      <c r="Z26" s="227"/>
    </row>
    <row r="27" spans="1:26" ht="5.25" customHeight="1" x14ac:dyDescent="0.25">
      <c r="A27" s="226"/>
      <c r="Z27" s="227"/>
    </row>
    <row r="28" spans="1:26" ht="5.25" customHeight="1" x14ac:dyDescent="0.25">
      <c r="A28" s="226"/>
      <c r="Z28" s="227"/>
    </row>
    <row r="29" spans="1:26" ht="25.5" customHeight="1" x14ac:dyDescent="0.25">
      <c r="A29" s="226"/>
      <c r="B29" s="228" t="s">
        <v>77</v>
      </c>
      <c r="C29" s="235"/>
      <c r="E29" s="323" t="s">
        <v>78</v>
      </c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4"/>
      <c r="T29" s="325"/>
      <c r="U29" s="326" t="s">
        <v>53</v>
      </c>
      <c r="V29" s="327"/>
      <c r="W29" s="327"/>
      <c r="X29" s="327"/>
      <c r="Y29" s="328"/>
      <c r="Z29" s="227"/>
    </row>
    <row r="30" spans="1:26" ht="5.25" customHeight="1" x14ac:dyDescent="0.25">
      <c r="A30" s="226"/>
      <c r="B30" s="329" t="s">
        <v>53</v>
      </c>
      <c r="C30" s="330"/>
      <c r="Z30" s="227"/>
    </row>
    <row r="31" spans="1:26" ht="16.5" customHeight="1" x14ac:dyDescent="0.25">
      <c r="A31" s="226"/>
      <c r="B31" s="331"/>
      <c r="C31" s="330"/>
      <c r="E31" s="318" t="s">
        <v>79</v>
      </c>
      <c r="F31" s="319"/>
      <c r="G31" s="319"/>
      <c r="H31" s="319"/>
      <c r="I31" s="319"/>
      <c r="J31" s="319"/>
      <c r="K31" s="319"/>
      <c r="L31" s="319"/>
      <c r="M31" s="319"/>
      <c r="N31" s="319"/>
      <c r="O31" s="319"/>
      <c r="P31" s="319"/>
      <c r="Q31" s="320"/>
      <c r="R31" s="245"/>
      <c r="S31" s="318" t="s">
        <v>80</v>
      </c>
      <c r="T31" s="319"/>
      <c r="U31" s="319"/>
      <c r="V31" s="319"/>
      <c r="W31" s="319"/>
      <c r="X31" s="319"/>
      <c r="Y31" s="320"/>
      <c r="Z31" s="227"/>
    </row>
    <row r="32" spans="1:26" ht="24" customHeight="1" x14ac:dyDescent="0.25">
      <c r="A32" s="226"/>
      <c r="B32" s="331"/>
      <c r="C32" s="330"/>
      <c r="E32" s="334" t="s">
        <v>53</v>
      </c>
      <c r="F32" s="319"/>
      <c r="G32" s="319"/>
      <c r="H32" s="319"/>
      <c r="I32" s="319"/>
      <c r="J32" s="319"/>
      <c r="K32" s="319"/>
      <c r="L32" s="319"/>
      <c r="M32" s="319"/>
      <c r="N32" s="319"/>
      <c r="O32" s="319"/>
      <c r="P32" s="319"/>
      <c r="Q32" s="320"/>
      <c r="R32" s="245"/>
      <c r="S32" s="318" t="s">
        <v>83</v>
      </c>
      <c r="T32" s="319"/>
      <c r="U32" s="319"/>
      <c r="V32" s="319"/>
      <c r="W32" s="319"/>
      <c r="X32" s="319"/>
      <c r="Y32" s="320"/>
      <c r="Z32" s="227"/>
    </row>
    <row r="33" spans="1:26" ht="5.25" customHeight="1" x14ac:dyDescent="0.25">
      <c r="A33" s="226"/>
      <c r="B33" s="331"/>
      <c r="C33" s="330"/>
      <c r="Z33" s="227"/>
    </row>
    <row r="34" spans="1:26" ht="16.5" customHeight="1" x14ac:dyDescent="0.25">
      <c r="A34" s="226"/>
      <c r="B34" s="331"/>
      <c r="C34" s="330"/>
      <c r="E34" s="335" t="s">
        <v>81</v>
      </c>
      <c r="F34" s="336"/>
      <c r="G34" s="336"/>
      <c r="H34" s="336"/>
      <c r="I34" s="336"/>
      <c r="J34" s="336"/>
      <c r="K34" s="336"/>
      <c r="L34" s="336"/>
      <c r="M34" s="336"/>
      <c r="N34" s="336"/>
      <c r="O34" s="336"/>
      <c r="P34" s="336"/>
      <c r="Q34" s="336"/>
      <c r="R34" s="336"/>
      <c r="S34" s="336"/>
      <c r="T34" s="336"/>
      <c r="U34" s="336"/>
      <c r="V34" s="337"/>
      <c r="W34" s="338" t="s">
        <v>82</v>
      </c>
      <c r="X34" s="339"/>
      <c r="Y34" s="340"/>
      <c r="Z34" s="227"/>
    </row>
    <row r="35" spans="1:26" ht="18.75" customHeight="1" x14ac:dyDescent="0.25">
      <c r="A35" s="226"/>
      <c r="B35" s="331"/>
      <c r="C35" s="330"/>
      <c r="D35" s="245"/>
      <c r="E35" s="239"/>
      <c r="F35" s="246" t="s">
        <v>122</v>
      </c>
      <c r="G35" s="246" t="s">
        <v>122</v>
      </c>
      <c r="H35" s="247"/>
      <c r="I35" s="246" t="s">
        <v>122</v>
      </c>
      <c r="J35" s="247"/>
      <c r="K35" s="246" t="s">
        <v>122</v>
      </c>
      <c r="L35" s="246" t="s">
        <v>122</v>
      </c>
      <c r="M35" s="246" t="s">
        <v>122</v>
      </c>
      <c r="N35" s="247"/>
      <c r="O35" s="246" t="s">
        <v>24</v>
      </c>
      <c r="P35" s="246" t="s">
        <v>69</v>
      </c>
      <c r="Q35" s="246" t="s">
        <v>70</v>
      </c>
      <c r="R35" s="247"/>
      <c r="S35" s="246">
        <v>0</v>
      </c>
      <c r="T35" s="246">
        <v>0</v>
      </c>
      <c r="U35" s="246">
        <v>0</v>
      </c>
      <c r="V35" s="248"/>
      <c r="W35" s="247"/>
      <c r="X35" s="246" t="s">
        <v>53</v>
      </c>
      <c r="Y35" s="240"/>
      <c r="Z35" s="227"/>
    </row>
    <row r="36" spans="1:26" ht="5.25" customHeight="1" x14ac:dyDescent="0.25">
      <c r="A36" s="249"/>
      <c r="B36" s="332"/>
      <c r="C36" s="333"/>
      <c r="D36" s="245"/>
      <c r="E36" s="243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8"/>
      <c r="W36" s="237"/>
      <c r="X36" s="237"/>
      <c r="Y36" s="238"/>
      <c r="Z36" s="250"/>
    </row>
    <row r="37" spans="1:26" ht="5.25" customHeight="1" thickBot="1" x14ac:dyDescent="0.3">
      <c r="A37" s="251"/>
      <c r="B37" s="252"/>
      <c r="C37" s="252"/>
      <c r="D37" s="252"/>
      <c r="E37" s="252"/>
      <c r="F37" s="252"/>
      <c r="G37" s="252"/>
      <c r="H37" s="252"/>
      <c r="I37" s="252"/>
      <c r="J37" s="252"/>
      <c r="K37" s="252"/>
      <c r="L37" s="252"/>
      <c r="M37" s="252"/>
      <c r="N37" s="252"/>
      <c r="O37" s="252"/>
      <c r="P37" s="252"/>
      <c r="Q37" s="252"/>
      <c r="R37" s="252"/>
      <c r="S37" s="252"/>
      <c r="T37" s="252"/>
      <c r="U37" s="252"/>
      <c r="V37" s="252"/>
      <c r="W37" s="252"/>
      <c r="X37" s="252"/>
      <c r="Y37" s="252"/>
      <c r="Z37" s="253"/>
    </row>
  </sheetData>
  <mergeCells count="33">
    <mergeCell ref="E29:T29"/>
    <mergeCell ref="U29:Y29"/>
    <mergeCell ref="B30:C36"/>
    <mergeCell ref="E31:Q31"/>
    <mergeCell ref="S31:Y31"/>
    <mergeCell ref="E32:Q32"/>
    <mergeCell ref="S32:Y32"/>
    <mergeCell ref="E34:V34"/>
    <mergeCell ref="W34:Y34"/>
    <mergeCell ref="F23:Y23"/>
    <mergeCell ref="E25:T25"/>
    <mergeCell ref="U25:Y25"/>
    <mergeCell ref="B26:C26"/>
    <mergeCell ref="E26:T26"/>
    <mergeCell ref="U26:Y26"/>
    <mergeCell ref="F22:Y22"/>
    <mergeCell ref="E11:Y11"/>
    <mergeCell ref="E12:P12"/>
    <mergeCell ref="Q12:Y12"/>
    <mergeCell ref="E14:Y14"/>
    <mergeCell ref="F15:Y15"/>
    <mergeCell ref="F16:Y16"/>
    <mergeCell ref="F17:Y17"/>
    <mergeCell ref="F18:Y18"/>
    <mergeCell ref="F19:Y19"/>
    <mergeCell ref="F20:Y20"/>
    <mergeCell ref="F21:Y21"/>
    <mergeCell ref="B2:Y2"/>
    <mergeCell ref="B3:Y3"/>
    <mergeCell ref="D5:G5"/>
    <mergeCell ref="I5:Y5"/>
    <mergeCell ref="D6:G6"/>
    <mergeCell ref="I6:Y6"/>
  </mergeCells>
  <printOptions horizontalCentered="1" verticalCentered="1"/>
  <pageMargins left="0.15748031496062992" right="0.15748031496062992" top="0.15748031496062992" bottom="0.15748031496062992" header="0.15748031496062992" footer="0.1574803149606299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13"/>
  <sheetViews>
    <sheetView view="pageBreakPreview" zoomScale="60" zoomScaleNormal="97" workbookViewId="0">
      <selection activeCell="E45" sqref="E45"/>
    </sheetView>
  </sheetViews>
  <sheetFormatPr baseColWidth="10" defaultColWidth="11.42578125" defaultRowHeight="15" x14ac:dyDescent="0.25"/>
  <cols>
    <col min="1" max="1" width="3.28515625" customWidth="1"/>
    <col min="2" max="2" width="63.5703125" customWidth="1"/>
    <col min="3" max="6" width="20.7109375" customWidth="1"/>
    <col min="7" max="7" width="8.7109375" style="128" customWidth="1"/>
    <col min="8" max="8" width="4.7109375" customWidth="1"/>
  </cols>
  <sheetData>
    <row r="2" spans="1:9" ht="15.75" thickBot="1" x14ac:dyDescent="0.3"/>
    <row r="3" spans="1:9" ht="38.25" thickBot="1" x14ac:dyDescent="0.3">
      <c r="B3" s="341" t="s">
        <v>47</v>
      </c>
      <c r="C3" s="342"/>
      <c r="D3" s="342"/>
      <c r="E3" s="342"/>
      <c r="F3" s="342"/>
      <c r="G3" s="343"/>
      <c r="H3" t="s">
        <v>20</v>
      </c>
      <c r="I3" s="7"/>
    </row>
    <row r="4" spans="1:9" ht="24.75" customHeight="1" x14ac:dyDescent="0.25"/>
    <row r="5" spans="1:9" s="12" customFormat="1" ht="12.75" x14ac:dyDescent="0.2">
      <c r="A5" s="8"/>
      <c r="B5" s="9"/>
      <c r="C5" s="10"/>
      <c r="D5" s="10"/>
      <c r="E5" s="10"/>
      <c r="F5" s="9"/>
      <c r="G5" s="11"/>
      <c r="H5" s="8"/>
    </row>
    <row r="6" spans="1:9" s="139" customFormat="1" ht="18" customHeight="1" x14ac:dyDescent="0.25">
      <c r="B6" s="137" t="s">
        <v>50</v>
      </c>
      <c r="C6" s="137"/>
      <c r="D6" s="137"/>
      <c r="E6" s="137"/>
      <c r="F6" s="137"/>
      <c r="G6" s="134" t="s">
        <v>48</v>
      </c>
    </row>
    <row r="7" spans="1:9" s="140" customFormat="1" ht="8.1" customHeight="1" x14ac:dyDescent="0.25">
      <c r="G7" s="135"/>
    </row>
    <row r="8" spans="1:9" s="139" customFormat="1" ht="20.100000000000001" customHeight="1" x14ac:dyDescent="0.25">
      <c r="B8" s="136" t="s">
        <v>49</v>
      </c>
      <c r="C8" s="141" t="s">
        <v>51</v>
      </c>
      <c r="D8" s="141"/>
      <c r="E8" s="142"/>
      <c r="F8" s="142"/>
      <c r="G8" s="134">
        <v>1</v>
      </c>
      <c r="I8" s="139">
        <v>1</v>
      </c>
    </row>
    <row r="9" spans="1:9" s="139" customFormat="1" ht="20.100000000000001" customHeight="1" x14ac:dyDescent="0.25">
      <c r="B9" s="136" t="s">
        <v>46</v>
      </c>
      <c r="C9" s="141" t="s">
        <v>51</v>
      </c>
      <c r="D9" s="141"/>
      <c r="E9" s="142"/>
      <c r="F9" s="142"/>
      <c r="G9" s="134">
        <f>G8+I8</f>
        <v>2</v>
      </c>
      <c r="I9" s="139">
        <v>1</v>
      </c>
    </row>
    <row r="10" spans="1:9" s="139" customFormat="1" ht="20.100000000000001" customHeight="1" x14ac:dyDescent="0.25">
      <c r="B10" s="136" t="s">
        <v>111</v>
      </c>
      <c r="C10" s="141" t="s">
        <v>51</v>
      </c>
      <c r="D10" s="141"/>
      <c r="E10" s="142"/>
      <c r="F10" s="142"/>
      <c r="G10" s="134">
        <f t="shared" ref="G10" si="0">G9+I9</f>
        <v>3</v>
      </c>
      <c r="I10" s="139">
        <v>2</v>
      </c>
    </row>
    <row r="11" spans="1:9" s="139" customFormat="1" ht="19.5" customHeight="1" x14ac:dyDescent="0.25">
      <c r="B11" s="136" t="s">
        <v>112</v>
      </c>
      <c r="C11" s="141" t="s">
        <v>51</v>
      </c>
      <c r="D11" s="141"/>
      <c r="E11" s="142"/>
      <c r="F11" s="142"/>
      <c r="G11" s="134">
        <f>G10+I10</f>
        <v>5</v>
      </c>
      <c r="I11" s="138">
        <v>1</v>
      </c>
    </row>
    <row r="12" spans="1:9" s="139" customFormat="1" ht="20.100000000000001" customHeight="1" x14ac:dyDescent="0.25">
      <c r="B12" s="136" t="s">
        <v>123</v>
      </c>
      <c r="C12" s="141" t="s">
        <v>51</v>
      </c>
      <c r="D12" s="141"/>
      <c r="E12" s="142"/>
      <c r="F12" s="142"/>
      <c r="G12" s="134">
        <f>G11+I11</f>
        <v>6</v>
      </c>
      <c r="I12" s="138">
        <v>1</v>
      </c>
    </row>
    <row r="13" spans="1:9" s="133" customFormat="1" x14ac:dyDescent="0.2">
      <c r="A13" s="129"/>
      <c r="B13" s="130"/>
      <c r="C13" s="131"/>
      <c r="D13" s="131"/>
      <c r="E13" s="131"/>
      <c r="F13" s="130"/>
      <c r="G13" s="132"/>
      <c r="H13" s="129"/>
    </row>
  </sheetData>
  <mergeCells count="1">
    <mergeCell ref="B3:G3"/>
  </mergeCells>
  <printOptions horizontalCentered="1"/>
  <pageMargins left="0.31496062992125984" right="0.31496062992125984" top="1.5748031496062993" bottom="0" header="0.78740157480314965" footer="0.31496062992125984"/>
  <pageSetup paperSize="9" scale="59" orientation="portrait" r:id="rId1"/>
  <headerFooter>
    <oddHeader>&amp;L&amp;G&amp;C&amp;"Arial,Normal"&amp;14PROJET LORIENT
« CONSTRUCTION D’UN BATIMENT ADMINISTRATIF»
BILAN DE PUISSANCE&amp;R&amp;G</oddHeader>
    <oddFooter>&amp;L&amp;"Arial,Normal"&amp;12EXE-EL-17-TN-NDC-101
INDICE 0 DU 21.09.2018&amp;C&amp;"Arial,Normal"&amp;12&amp;A&amp;R&amp;"Arial,Normal"&amp;12&amp;P/6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V612"/>
  <sheetViews>
    <sheetView showGridLines="0" tabSelected="1" zoomScale="70" zoomScaleNormal="70" workbookViewId="0">
      <pane xSplit="5" ySplit="5" topLeftCell="S6" activePane="bottomRight" state="frozen"/>
      <selection pane="topRight" activeCell="F1" sqref="F1"/>
      <selection pane="bottomLeft" activeCell="A6" sqref="A6"/>
      <selection pane="bottomRight" activeCell="X18" sqref="X18"/>
    </sheetView>
  </sheetViews>
  <sheetFormatPr baseColWidth="10" defaultColWidth="11.42578125" defaultRowHeight="15" x14ac:dyDescent="0.25"/>
  <cols>
    <col min="1" max="1" width="4.42578125" customWidth="1"/>
    <col min="2" max="2" width="12.7109375" customWidth="1"/>
    <col min="3" max="3" width="27.7109375" customWidth="1"/>
    <col min="4" max="5" width="8.7109375" customWidth="1"/>
    <col min="6" max="6" width="19.42578125" style="36" bestFit="1" customWidth="1"/>
    <col min="7" max="7" width="10.7109375" style="36" customWidth="1"/>
    <col min="8" max="8" width="8.7109375" style="36" customWidth="1"/>
    <col min="9" max="9" width="8.85546875" style="36" customWidth="1"/>
    <col min="10" max="10" width="13.5703125" style="40" customWidth="1"/>
    <col min="11" max="11" width="6.7109375" style="36" customWidth="1"/>
    <col min="12" max="12" width="19.42578125" style="36" bestFit="1" customWidth="1"/>
    <col min="13" max="13" width="10.7109375" style="36" customWidth="1"/>
    <col min="14" max="14" width="8.7109375" style="36" customWidth="1"/>
    <col min="15" max="15" width="8.85546875" style="36" customWidth="1"/>
    <col min="16" max="16" width="13.5703125" style="40" customWidth="1"/>
    <col min="17" max="17" width="6.7109375" style="36" customWidth="1"/>
    <col min="18" max="18" width="19.42578125" style="36" bestFit="1" customWidth="1"/>
    <col min="19" max="19" width="10.7109375" style="36" customWidth="1"/>
    <col min="20" max="20" width="8.7109375" style="36" customWidth="1"/>
    <col min="21" max="21" width="8.85546875" style="36" customWidth="1"/>
    <col min="22" max="22" width="16.85546875" style="40" customWidth="1"/>
    <col min="23" max="23" width="6.7109375" style="36" customWidth="1"/>
    <col min="24" max="24" width="11.42578125" customWidth="1"/>
    <col min="25" max="32" width="13.5703125" style="26" customWidth="1"/>
    <col min="33" max="33" width="5.7109375" style="2" customWidth="1"/>
    <col min="34" max="41" width="13.5703125" style="26" customWidth="1"/>
  </cols>
  <sheetData>
    <row r="1" spans="2:48" ht="15.75" thickBot="1" x14ac:dyDescent="0.3"/>
    <row r="2" spans="2:48" ht="16.5" thickTop="1" thickBot="1" x14ac:dyDescent="0.3">
      <c r="B2" s="362" t="s">
        <v>10</v>
      </c>
      <c r="C2" s="363"/>
      <c r="D2" s="363"/>
      <c r="E2" s="364"/>
      <c r="F2" s="362" t="s">
        <v>16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4"/>
      <c r="Y2" s="43" t="s">
        <v>31</v>
      </c>
      <c r="Z2" s="44"/>
      <c r="AA2" s="44"/>
      <c r="AB2" s="44"/>
      <c r="AC2" s="44"/>
      <c r="AD2" s="44"/>
      <c r="AE2" s="44"/>
      <c r="AF2" s="45"/>
      <c r="AH2" s="43" t="s">
        <v>32</v>
      </c>
      <c r="AI2" s="44"/>
      <c r="AJ2" s="44"/>
      <c r="AK2" s="44"/>
      <c r="AL2" s="44"/>
      <c r="AM2" s="44"/>
      <c r="AN2" s="44"/>
      <c r="AO2" s="45"/>
    </row>
    <row r="3" spans="2:48" x14ac:dyDescent="0.25">
      <c r="B3" s="365" t="s">
        <v>9</v>
      </c>
      <c r="C3" s="367" t="s">
        <v>11</v>
      </c>
      <c r="D3" s="367" t="s">
        <v>12</v>
      </c>
      <c r="E3" s="369"/>
      <c r="F3" s="439" t="s">
        <v>13</v>
      </c>
      <c r="G3" s="440"/>
      <c r="H3" s="440"/>
      <c r="I3" s="440"/>
      <c r="J3" s="440"/>
      <c r="K3" s="441"/>
      <c r="L3" s="372" t="s">
        <v>15</v>
      </c>
      <c r="M3" s="373"/>
      <c r="N3" s="373"/>
      <c r="O3" s="373"/>
      <c r="P3" s="373"/>
      <c r="Q3" s="374"/>
      <c r="R3" s="375" t="s">
        <v>14</v>
      </c>
      <c r="S3" s="376"/>
      <c r="T3" s="376"/>
      <c r="U3" s="376"/>
      <c r="V3" s="376"/>
      <c r="W3" s="377"/>
      <c r="X3" s="1"/>
      <c r="Y3" s="370" t="s">
        <v>13</v>
      </c>
      <c r="Z3" s="371"/>
      <c r="AA3" s="372" t="s">
        <v>39</v>
      </c>
      <c r="AB3" s="373"/>
      <c r="AC3" s="373"/>
      <c r="AD3" s="375" t="s">
        <v>28</v>
      </c>
      <c r="AE3" s="376"/>
      <c r="AF3" s="376"/>
      <c r="AG3" s="52"/>
      <c r="AH3" s="370" t="s">
        <v>13</v>
      </c>
      <c r="AI3" s="371"/>
      <c r="AJ3" s="372" t="s">
        <v>39</v>
      </c>
      <c r="AK3" s="373"/>
      <c r="AL3" s="373"/>
      <c r="AM3" s="375" t="s">
        <v>28</v>
      </c>
      <c r="AN3" s="376"/>
      <c r="AO3" s="376"/>
      <c r="AP3" s="1"/>
      <c r="AQ3" s="1"/>
      <c r="AR3" s="1"/>
      <c r="AS3" s="1"/>
      <c r="AT3" s="1"/>
      <c r="AU3" s="1"/>
      <c r="AV3" s="1"/>
    </row>
    <row r="4" spans="2:48" x14ac:dyDescent="0.25">
      <c r="B4" s="366"/>
      <c r="C4" s="368"/>
      <c r="D4" s="127" t="s">
        <v>1</v>
      </c>
      <c r="E4" s="39" t="s">
        <v>2</v>
      </c>
      <c r="F4" s="126" t="s">
        <v>29</v>
      </c>
      <c r="G4" s="127" t="s">
        <v>26</v>
      </c>
      <c r="H4" s="127" t="s">
        <v>3</v>
      </c>
      <c r="I4" s="127" t="s">
        <v>4</v>
      </c>
      <c r="J4" s="27" t="s">
        <v>30</v>
      </c>
      <c r="K4" s="39" t="s">
        <v>5</v>
      </c>
      <c r="L4" s="126" t="s">
        <v>29</v>
      </c>
      <c r="M4" s="127" t="s">
        <v>26</v>
      </c>
      <c r="N4" s="127" t="s">
        <v>3</v>
      </c>
      <c r="O4" s="127" t="s">
        <v>4</v>
      </c>
      <c r="P4" s="27" t="s">
        <v>30</v>
      </c>
      <c r="Q4" s="39" t="s">
        <v>5</v>
      </c>
      <c r="R4" s="126" t="s">
        <v>29</v>
      </c>
      <c r="S4" s="127" t="s">
        <v>26</v>
      </c>
      <c r="T4" s="127" t="s">
        <v>3</v>
      </c>
      <c r="U4" s="127" t="s">
        <v>4</v>
      </c>
      <c r="V4" s="27" t="s">
        <v>30</v>
      </c>
      <c r="W4" s="39" t="s">
        <v>5</v>
      </c>
      <c r="Y4" s="41" t="s">
        <v>27</v>
      </c>
      <c r="Z4" s="42"/>
      <c r="AA4" s="46" t="s">
        <v>27</v>
      </c>
      <c r="AB4" s="29"/>
      <c r="AC4" s="42"/>
      <c r="AD4" s="46" t="s">
        <v>27</v>
      </c>
      <c r="AE4" s="29"/>
      <c r="AF4" s="47"/>
      <c r="AG4" s="49"/>
      <c r="AH4" s="41" t="s">
        <v>27</v>
      </c>
      <c r="AI4" s="42"/>
      <c r="AJ4" s="46" t="s">
        <v>27</v>
      </c>
      <c r="AK4" s="29"/>
      <c r="AL4" s="42"/>
      <c r="AM4" s="46" t="s">
        <v>27</v>
      </c>
      <c r="AN4" s="29"/>
      <c r="AO4" s="47"/>
      <c r="AP4" s="6"/>
      <c r="AQ4" s="6"/>
      <c r="AR4" s="6"/>
      <c r="AS4" s="6"/>
      <c r="AT4" s="6"/>
      <c r="AU4" s="6"/>
      <c r="AV4" s="6"/>
    </row>
    <row r="5" spans="2:48" ht="15.75" thickBot="1" x14ac:dyDescent="0.3">
      <c r="B5" s="3"/>
      <c r="C5" s="4"/>
      <c r="D5" s="4"/>
      <c r="E5" s="5"/>
      <c r="F5" s="37"/>
      <c r="G5" s="38"/>
      <c r="H5" s="38"/>
      <c r="I5" s="38"/>
      <c r="J5" s="28"/>
      <c r="K5" s="48"/>
      <c r="L5" s="37"/>
      <c r="M5" s="38"/>
      <c r="N5" s="38"/>
      <c r="O5" s="38"/>
      <c r="P5" s="28"/>
      <c r="Q5" s="48"/>
      <c r="R5" s="37"/>
      <c r="S5" s="38"/>
      <c r="T5" s="38"/>
      <c r="U5" s="38"/>
      <c r="V5" s="28"/>
      <c r="W5" s="48"/>
      <c r="Y5" s="54" t="s">
        <v>24</v>
      </c>
      <c r="Z5" s="55" t="s">
        <v>25</v>
      </c>
      <c r="AA5" s="56" t="s">
        <v>24</v>
      </c>
      <c r="AB5" s="27" t="s">
        <v>25</v>
      </c>
      <c r="AC5" s="55" t="s">
        <v>59</v>
      </c>
      <c r="AD5" s="56" t="s">
        <v>24</v>
      </c>
      <c r="AE5" s="27" t="s">
        <v>25</v>
      </c>
      <c r="AF5" s="57" t="s">
        <v>59</v>
      </c>
      <c r="AH5" s="54" t="s">
        <v>24</v>
      </c>
      <c r="AI5" s="55" t="s">
        <v>25</v>
      </c>
      <c r="AJ5" s="56" t="s">
        <v>24</v>
      </c>
      <c r="AK5" s="27" t="s">
        <v>25</v>
      </c>
      <c r="AL5" s="55" t="s">
        <v>59</v>
      </c>
      <c r="AM5" s="56" t="s">
        <v>24</v>
      </c>
      <c r="AN5" s="27" t="s">
        <v>25</v>
      </c>
      <c r="AO5" s="57" t="s">
        <v>59</v>
      </c>
    </row>
    <row r="6" spans="2:48" x14ac:dyDescent="0.25">
      <c r="B6" s="379"/>
      <c r="C6" s="380" t="s">
        <v>168</v>
      </c>
      <c r="D6" s="382" t="s">
        <v>167</v>
      </c>
      <c r="E6" s="383" t="s">
        <v>188</v>
      </c>
      <c r="F6" s="202" t="s">
        <v>128</v>
      </c>
      <c r="G6" s="154" t="s">
        <v>24</v>
      </c>
      <c r="H6" s="155" t="s">
        <v>52</v>
      </c>
      <c r="I6" s="155">
        <v>2</v>
      </c>
      <c r="J6" s="156">
        <f>IF($H6&lt;&gt;"",(VLOOKUP($H6,'Puissances et FS utilisés'!$B$7:$G$44,5,FALSE)),"")</f>
        <v>1.4130434782608694E-2</v>
      </c>
      <c r="K6" s="157">
        <f>IF($H6&lt;&gt;"",(VLOOKUP($H6,'Puissances et FS utilisés'!$B$7:$G$44,6,FALSE)),"")</f>
        <v>1</v>
      </c>
      <c r="L6" s="202" t="s">
        <v>128</v>
      </c>
      <c r="M6" s="154" t="s">
        <v>24</v>
      </c>
      <c r="N6" s="155" t="s">
        <v>0</v>
      </c>
      <c r="O6" s="154">
        <v>9</v>
      </c>
      <c r="P6" s="211">
        <f>IF($N6&lt;&gt;"",(VLOOKUP($N6,'Puissances et FS utilisés'!$B$7:$G$44,5,FALSE)),"")</f>
        <v>0.44444444444444448</v>
      </c>
      <c r="Q6" s="267">
        <f>IF($N6&lt;&gt;"",(VLOOKUP($N6,'Puissances et FS utilisés'!$B$7:$G$44,6,FALSE)),"")</f>
        <v>0.3</v>
      </c>
      <c r="R6" s="202"/>
      <c r="S6" s="169"/>
      <c r="T6" s="169"/>
      <c r="U6" s="169"/>
      <c r="V6" s="170"/>
      <c r="W6" s="171"/>
      <c r="Y6" s="175">
        <f>IF($G6=Y$5,$I6*$J6,"")</f>
        <v>2.8260869565217388E-2</v>
      </c>
      <c r="Z6" s="176" t="str">
        <f>IF($G6=Z$5,$I6*$J6,"")</f>
        <v/>
      </c>
      <c r="AA6" s="177">
        <f t="shared" ref="AA6:AC8" si="0">IF($M6=AA$5,$O6*$P6,"")</f>
        <v>4</v>
      </c>
      <c r="AB6" s="156" t="str">
        <f t="shared" si="0"/>
        <v/>
      </c>
      <c r="AC6" s="176" t="str">
        <f t="shared" si="0"/>
        <v/>
      </c>
      <c r="AD6" s="177" t="str">
        <f>IF($S6=AD$5,$U6*$V6,"")</f>
        <v/>
      </c>
      <c r="AE6" s="156" t="str">
        <f t="shared" ref="AE6:AF8" si="1">IF($S6=AE$5,$U6*$V6,"")</f>
        <v/>
      </c>
      <c r="AF6" s="178" t="str">
        <f t="shared" si="1"/>
        <v/>
      </c>
      <c r="AH6" s="175">
        <f>IF($G6=AH$5,$I6*$J6*$K6,"")</f>
        <v>2.8260869565217388E-2</v>
      </c>
      <c r="AI6" s="176" t="str">
        <f>IF($G6=AI$5,$I6*$J6*$K6,"")</f>
        <v/>
      </c>
      <c r="AJ6" s="177">
        <f>IF($M6=AJ$5,$O6*$P6*$Q6,"")</f>
        <v>1.2</v>
      </c>
      <c r="AK6" s="156" t="str">
        <f t="shared" ref="AK6:AL8" si="2">IF($M6=AK$5,$O6*$P6*$Q6,"")</f>
        <v/>
      </c>
      <c r="AL6" s="176" t="str">
        <f t="shared" si="2"/>
        <v/>
      </c>
      <c r="AM6" s="177" t="str">
        <f>IF($S6=AM$5,$U6*$V6*$W6,"")</f>
        <v/>
      </c>
      <c r="AN6" s="156" t="str">
        <f t="shared" ref="AN6:AO8" si="3">IF($S6=AN$5,$U6*$V6*$W6,"")</f>
        <v/>
      </c>
      <c r="AO6" s="178" t="str">
        <f t="shared" si="3"/>
        <v/>
      </c>
    </row>
    <row r="7" spans="2:48" x14ac:dyDescent="0.25">
      <c r="B7" s="354"/>
      <c r="C7" s="381"/>
      <c r="D7" s="358"/>
      <c r="E7" s="384"/>
      <c r="F7" s="202" t="s">
        <v>128</v>
      </c>
      <c r="G7" s="214" t="s">
        <v>24</v>
      </c>
      <c r="H7" s="215" t="s">
        <v>54</v>
      </c>
      <c r="I7" s="215">
        <v>2</v>
      </c>
      <c r="J7" s="211">
        <f>IF($H7&lt;&gt;"",(VLOOKUP($H7,'Puissances et FS utilisés'!$B$7:$G$44,5,FALSE)),"")</f>
        <v>5.434782608695652E-3</v>
      </c>
      <c r="K7" s="267">
        <f>IF($H7&lt;&gt;"",(VLOOKUP($H7,'Puissances et FS utilisés'!$B$7:$G$44,6,FALSE)),"")</f>
        <v>1</v>
      </c>
      <c r="L7" s="202" t="s">
        <v>128</v>
      </c>
      <c r="M7" s="214" t="s">
        <v>24</v>
      </c>
      <c r="N7" s="215" t="s">
        <v>150</v>
      </c>
      <c r="O7" s="214">
        <v>1</v>
      </c>
      <c r="P7" s="211">
        <f>IF($N7&lt;&gt;"",(VLOOKUP($N7,'Puissances et FS utilisés'!$B$7:$G$44,5,FALSE)),"")</f>
        <v>0.27777777777777779</v>
      </c>
      <c r="Q7" s="267">
        <f>IF($N7&lt;&gt;"",(VLOOKUP($N7,'Puissances et FS utilisés'!$B$7:$G$44,6,FALSE)),"")</f>
        <v>0.3</v>
      </c>
      <c r="R7" s="254"/>
      <c r="S7" s="262"/>
      <c r="T7" s="262"/>
      <c r="U7" s="262"/>
      <c r="V7" s="255" t="str">
        <f>IF($T7&lt;&gt;"",(VLOOKUP($T7,'Puissances et FS utilisés'!$B$7:$G$900,5,FALSE)),"")</f>
        <v/>
      </c>
      <c r="W7" s="210" t="str">
        <f>IF($T7&lt;&gt;"",(VLOOKUP($T7,'Puissances et FS utilisés'!$B$7:$G$44,6,FALSE)),"")</f>
        <v/>
      </c>
      <c r="Y7" s="263">
        <f>IF($G7=Y$5,$I7*$J7,"")</f>
        <v>1.0869565217391304E-2</v>
      </c>
      <c r="Z7" s="264" t="str">
        <f>IF($G7=Z$5,$I7*$J7,"")</f>
        <v/>
      </c>
      <c r="AA7" s="212">
        <f t="shared" si="0"/>
        <v>0.27777777777777779</v>
      </c>
      <c r="AB7" s="211" t="str">
        <f t="shared" si="0"/>
        <v/>
      </c>
      <c r="AC7" s="264" t="str">
        <f t="shared" si="0"/>
        <v/>
      </c>
      <c r="AD7" s="212" t="str">
        <f>IF($S7=AD$5,$U7*$V7,"")</f>
        <v/>
      </c>
      <c r="AE7" s="211" t="str">
        <f t="shared" si="1"/>
        <v/>
      </c>
      <c r="AF7" s="213" t="str">
        <f t="shared" si="1"/>
        <v/>
      </c>
      <c r="AH7" s="263">
        <f>IF($G7=AH$5,$I7*$J7*$K7,"")</f>
        <v>1.0869565217391304E-2</v>
      </c>
      <c r="AI7" s="264" t="str">
        <f>IF($G7=AI$5,$I7*$J7*$K7,"")</f>
        <v/>
      </c>
      <c r="AJ7" s="212">
        <f>IF($M7=AJ$5,$O7*$P7*$Q7,"")</f>
        <v>8.3333333333333329E-2</v>
      </c>
      <c r="AK7" s="211" t="str">
        <f t="shared" si="2"/>
        <v/>
      </c>
      <c r="AL7" s="264" t="str">
        <f t="shared" si="2"/>
        <v/>
      </c>
      <c r="AM7" s="212" t="str">
        <f>IF($S7=AM$5,$U7*$V7*$W7,"")</f>
        <v/>
      </c>
      <c r="AN7" s="211" t="str">
        <f t="shared" si="3"/>
        <v/>
      </c>
      <c r="AO7" s="213" t="str">
        <f t="shared" si="3"/>
        <v/>
      </c>
    </row>
    <row r="8" spans="2:48" x14ac:dyDescent="0.25">
      <c r="B8" s="345"/>
      <c r="C8" s="407"/>
      <c r="D8" s="359"/>
      <c r="E8" s="406"/>
      <c r="F8" s="166" t="s">
        <v>128</v>
      </c>
      <c r="G8" s="214" t="s">
        <v>24</v>
      </c>
      <c r="H8" s="215" t="s">
        <v>109</v>
      </c>
      <c r="I8" s="215">
        <v>2</v>
      </c>
      <c r="J8" s="211">
        <f>IF($H8&lt;&gt;"",(VLOOKUP($H8,'Puissances et FS utilisés'!$B$7:$G$44,5,FALSE)),"")</f>
        <v>1.0869565217391304E-2</v>
      </c>
      <c r="K8" s="267">
        <f>IF($H8&lt;&gt;"",(VLOOKUP($H8,'Puissances et FS utilisés'!$B$7:$G$44,6,FALSE)),"")</f>
        <v>1</v>
      </c>
      <c r="L8" s="166"/>
      <c r="M8" s="214"/>
      <c r="N8" s="215"/>
      <c r="O8" s="214"/>
      <c r="P8" s="211" t="str">
        <f>IF($N8&lt;&gt;"",(VLOOKUP($N8,'Puissances et FS utilisés'!$B$7:$G$44,5,FALSE)),"")</f>
        <v/>
      </c>
      <c r="Q8" s="267" t="str">
        <f>IF($N8&lt;&gt;"",(VLOOKUP($N8,'Puissances et FS utilisés'!$B$7:$G$44,6,FALSE)),"")</f>
        <v/>
      </c>
      <c r="R8" s="254"/>
      <c r="S8" s="262"/>
      <c r="T8" s="262"/>
      <c r="U8" s="262"/>
      <c r="V8" s="255" t="str">
        <f>IF($T8&lt;&gt;"",(VLOOKUP($T8,'Puissances et FS utilisés'!$B$7:$G$900,5,FALSE)),"")</f>
        <v/>
      </c>
      <c r="W8" s="210" t="str">
        <f>IF($T8&lt;&gt;"",(VLOOKUP($T8,'Puissances et FS utilisés'!$B$7:$G$44,6,FALSE)),"")</f>
        <v/>
      </c>
      <c r="Y8" s="263">
        <f>IF($G8=Y$5,$I8*$J8,"")</f>
        <v>2.1739130434782608E-2</v>
      </c>
      <c r="Z8" s="264" t="str">
        <f>IF($G8=Z$5,$I8*$J8,"")</f>
        <v/>
      </c>
      <c r="AA8" s="212" t="str">
        <f t="shared" si="0"/>
        <v/>
      </c>
      <c r="AB8" s="211" t="str">
        <f t="shared" si="0"/>
        <v/>
      </c>
      <c r="AC8" s="264" t="str">
        <f t="shared" si="0"/>
        <v/>
      </c>
      <c r="AD8" s="212" t="str">
        <f>IF($S8=AD$5,$U8*$V8,"")</f>
        <v/>
      </c>
      <c r="AE8" s="211" t="str">
        <f t="shared" si="1"/>
        <v/>
      </c>
      <c r="AF8" s="213" t="str">
        <f t="shared" si="1"/>
        <v/>
      </c>
      <c r="AH8" s="263">
        <f>IF($G8=AH$5,$I8*$J8*$K8,"")</f>
        <v>2.1739130434782608E-2</v>
      </c>
      <c r="AI8" s="264" t="str">
        <f>IF($G8=AI$5,$I8*$J8*$K8,"")</f>
        <v/>
      </c>
      <c r="AJ8" s="212" t="str">
        <f>IF($M8=AJ$5,$O8*$P8*$Q8,"")</f>
        <v/>
      </c>
      <c r="AK8" s="211" t="str">
        <f t="shared" si="2"/>
        <v/>
      </c>
      <c r="AL8" s="264" t="str">
        <f t="shared" si="2"/>
        <v/>
      </c>
      <c r="AM8" s="212" t="str">
        <f>IF($S8=AM$5,$U8*$V8*$W8,"")</f>
        <v/>
      </c>
      <c r="AN8" s="211" t="str">
        <f t="shared" si="3"/>
        <v/>
      </c>
      <c r="AO8" s="213" t="str">
        <f t="shared" si="3"/>
        <v/>
      </c>
    </row>
    <row r="9" spans="2:48" x14ac:dyDescent="0.25">
      <c r="B9" s="344"/>
      <c r="C9" s="378" t="s">
        <v>168</v>
      </c>
      <c r="D9" s="348" t="s">
        <v>167</v>
      </c>
      <c r="E9" s="351" t="s">
        <v>188</v>
      </c>
      <c r="F9" s="202" t="s">
        <v>128</v>
      </c>
      <c r="G9" s="203" t="s">
        <v>24</v>
      </c>
      <c r="H9" s="203" t="s">
        <v>158</v>
      </c>
      <c r="I9" s="203">
        <v>1</v>
      </c>
      <c r="J9" s="162">
        <f>IF($H9&lt;&gt;"",(VLOOKUP($H9,'Puissances et FS utilisés'!$B$7:$G$44,5,FALSE)),"")</f>
        <v>1.0869565217391304E-2</v>
      </c>
      <c r="K9" s="204">
        <f>IF($H9&lt;&gt;"",(VLOOKUP($H9,'Puissances et FS utilisés'!$B$7:$G$44,6,FALSE)),"")</f>
        <v>1</v>
      </c>
      <c r="L9" s="202"/>
      <c r="M9" s="203"/>
      <c r="N9" s="203"/>
      <c r="O9" s="203"/>
      <c r="P9" s="162" t="str">
        <f>IF($N9&lt;&gt;"",(VLOOKUP($N9,'Puissances et FS utilisés'!$B$7:$G$44,5,FALSE)),"")</f>
        <v/>
      </c>
      <c r="Q9" s="204" t="str">
        <f>IF($N9&lt;&gt;"",(VLOOKUP($N9,'Puissances et FS utilisés'!$B$7:$G$44,6,FALSE)),"")</f>
        <v/>
      </c>
      <c r="R9" s="202"/>
      <c r="S9" s="203"/>
      <c r="T9" s="205"/>
      <c r="U9" s="203"/>
      <c r="V9" s="162" t="str">
        <f>IF($T9&lt;&gt;"",(VLOOKUP($T9,'Puissances et FS utilisés'!$B$7:$G$900,5,FALSE)),"")</f>
        <v/>
      </c>
      <c r="W9" s="204" t="str">
        <f>IF($T9&lt;&gt;"",(VLOOKUP($T9,'Puissances et FS utilisés'!$B$7:$G$44,6,FALSE)),"")</f>
        <v/>
      </c>
      <c r="Y9" s="183">
        <f>IF($G9=Y$5,$I9*$J9,"")</f>
        <v>1.0869565217391304E-2</v>
      </c>
      <c r="Z9" s="184" t="str">
        <f>IF($G9=Z$5,$I9*$J9,"")</f>
        <v/>
      </c>
      <c r="AA9" s="185" t="str">
        <f t="shared" ref="AA9:AC24" si="4">IF($M9=AA$5,$O9*$P9,"")</f>
        <v/>
      </c>
      <c r="AB9" s="160" t="str">
        <f t="shared" si="4"/>
        <v/>
      </c>
      <c r="AC9" s="184" t="str">
        <f t="shared" si="4"/>
        <v/>
      </c>
      <c r="AD9" s="185" t="str">
        <f>IF($S9=AD$5,$U9*$V9,"")</f>
        <v/>
      </c>
      <c r="AE9" s="160" t="str">
        <f t="shared" ref="AE9:AF81" si="5">IF($S9=AE$5,$U9*$V9,"")</f>
        <v/>
      </c>
      <c r="AF9" s="186" t="str">
        <f t="shared" si="5"/>
        <v/>
      </c>
      <c r="AH9" s="183">
        <f>IF($G9=AH$5,$I9*$J9*$K9,"")</f>
        <v>1.0869565217391304E-2</v>
      </c>
      <c r="AI9" s="193" t="str">
        <f>IF($G9=AI$5,$I9*$J9*$K9,"")</f>
        <v/>
      </c>
      <c r="AJ9" s="185" t="str">
        <f>IF($M9=AJ$5,$O9*$P9*$Q9,"")</f>
        <v/>
      </c>
      <c r="AK9" s="160" t="str">
        <f t="shared" ref="AK9:AL24" si="6">IF($M9=AK$5,$O9*$P9*$Q9,"")</f>
        <v/>
      </c>
      <c r="AL9" s="184" t="str">
        <f t="shared" si="6"/>
        <v/>
      </c>
      <c r="AM9" s="187" t="str">
        <f>IF($S9=AM$5,$U9*$V9*$W9,"")</f>
        <v/>
      </c>
      <c r="AN9" s="160" t="str">
        <f t="shared" ref="AN9:AO24" si="7">IF($S9=AN$5,$U9*$V9*$W9,"")</f>
        <v/>
      </c>
      <c r="AO9" s="186" t="str">
        <f t="shared" si="7"/>
        <v/>
      </c>
    </row>
    <row r="10" spans="2:48" x14ac:dyDescent="0.25">
      <c r="B10" s="345"/>
      <c r="C10" s="403"/>
      <c r="D10" s="349"/>
      <c r="E10" s="352"/>
      <c r="F10" s="199"/>
      <c r="G10" s="200"/>
      <c r="H10" s="200"/>
      <c r="I10" s="200"/>
      <c r="J10" s="164" t="str">
        <f>IF($H10&lt;&gt;"",(VLOOKUP($H10,'Puissances et FS utilisés'!$B$7:$G$44,5,FALSE)),"")</f>
        <v/>
      </c>
      <c r="K10" s="201" t="str">
        <f>IF($H10&lt;&gt;"",(VLOOKUP($H10,'Puissances et FS utilisés'!$B$7:$G$44,6,FALSE)),"")</f>
        <v/>
      </c>
      <c r="L10" s="199"/>
      <c r="M10" s="200"/>
      <c r="N10" s="200"/>
      <c r="O10" s="200"/>
      <c r="P10" s="164" t="str">
        <f>IF($N10&lt;&gt;"",(VLOOKUP($N10,'Puissances et FS utilisés'!$B$7:$G$44,5,FALSE)),"")</f>
        <v/>
      </c>
      <c r="Q10" s="201" t="str">
        <f>IF($N10&lt;&gt;"",(VLOOKUP($N10,'Puissances et FS utilisés'!$B$7:$G$44,6,FALSE)),"")</f>
        <v/>
      </c>
      <c r="R10" s="199"/>
      <c r="S10" s="200"/>
      <c r="T10" s="216"/>
      <c r="U10" s="200"/>
      <c r="V10" s="164" t="str">
        <f>IF($T10&lt;&gt;"",(VLOOKUP($T10,'Puissances et FS utilisés'!$B$7:$G$900,5,FALSE)),"")</f>
        <v/>
      </c>
      <c r="W10" s="201"/>
      <c r="Y10" s="189" t="str">
        <f>IF($G10=Y$5,$I10*$J10,"")</f>
        <v/>
      </c>
      <c r="Z10" s="190" t="str">
        <f>IF($G10=Z$5,$I10*$J10,"")</f>
        <v/>
      </c>
      <c r="AA10" s="191" t="str">
        <f t="shared" si="4"/>
        <v/>
      </c>
      <c r="AB10" s="158" t="str">
        <f t="shared" si="4"/>
        <v/>
      </c>
      <c r="AC10" s="190" t="str">
        <f t="shared" si="4"/>
        <v/>
      </c>
      <c r="AD10" s="191" t="str">
        <f t="shared" ref="AD10:AF81" si="8">IF($S10=AD$5,$U10*$V10,"")</f>
        <v/>
      </c>
      <c r="AE10" s="158" t="str">
        <f t="shared" si="5"/>
        <v/>
      </c>
      <c r="AF10" s="192" t="str">
        <f t="shared" si="5"/>
        <v/>
      </c>
      <c r="AH10" s="189" t="str">
        <f>IF($G10=AH$5,$I10*$J10*$K10,"")</f>
        <v/>
      </c>
      <c r="AI10" s="194" t="str">
        <f>IF($G10=AI$5,$I10*$J10*$K10,"")</f>
        <v/>
      </c>
      <c r="AJ10" s="191" t="str">
        <f t="shared" ref="AJ10:AL81" si="9">IF($M10=AJ$5,$O10*$P10*$Q10,"")</f>
        <v/>
      </c>
      <c r="AK10" s="158" t="str">
        <f t="shared" si="6"/>
        <v/>
      </c>
      <c r="AL10" s="190" t="str">
        <f t="shared" si="6"/>
        <v/>
      </c>
      <c r="AM10" s="195" t="str">
        <f t="shared" ref="AM10:AO25" si="10">IF($S10=AM$5,$U10*$V10*$W10,"")</f>
        <v/>
      </c>
      <c r="AN10" s="158" t="str">
        <f t="shared" si="7"/>
        <v/>
      </c>
      <c r="AO10" s="192" t="str">
        <f t="shared" si="7"/>
        <v/>
      </c>
    </row>
    <row r="11" spans="2:48" x14ac:dyDescent="0.25">
      <c r="B11" s="346"/>
      <c r="C11" s="404"/>
      <c r="D11" s="350"/>
      <c r="E11" s="353"/>
      <c r="F11" s="172"/>
      <c r="G11" s="173"/>
      <c r="H11" s="173"/>
      <c r="I11" s="173"/>
      <c r="J11" s="165" t="str">
        <f>IF($H11&lt;&gt;"",(VLOOKUP($H11,'Puissances et FS utilisés'!$B$7:$G$44,5,FALSE)),"")</f>
        <v/>
      </c>
      <c r="K11" s="174" t="str">
        <f>IF($H11&lt;&gt;"",(VLOOKUP($H11,'Puissances et FS utilisés'!$B$7:$G$44,6,FALSE)),"")</f>
        <v/>
      </c>
      <c r="L11" s="172"/>
      <c r="M11" s="173"/>
      <c r="N11" s="173"/>
      <c r="O11" s="173"/>
      <c r="P11" s="164" t="str">
        <f>IF($N11&lt;&gt;"",(VLOOKUP($N11,'Puissances et FS utilisés'!$B$7:$G$44,5,FALSE)),"")</f>
        <v/>
      </c>
      <c r="Q11" s="201" t="str">
        <f>IF($N11&lt;&gt;"",(VLOOKUP($N11,'Puissances et FS utilisés'!$B$7:$G$44,6,FALSE)),"")</f>
        <v/>
      </c>
      <c r="R11" s="172"/>
      <c r="S11" s="173"/>
      <c r="T11" s="173"/>
      <c r="U11" s="173"/>
      <c r="V11" s="165" t="str">
        <f>IF($T11&lt;&gt;"",(VLOOKUP($T11,'Puissances et FS utilisés'!$B$7:$G$900,5,FALSE)),"")</f>
        <v/>
      </c>
      <c r="W11" s="174" t="str">
        <f>IF($T11&lt;&gt;"",(VLOOKUP($T11,'Puissances et FS utilisés'!$B$7:$G$44,6,FALSE)),"")</f>
        <v/>
      </c>
      <c r="Y11" s="263" t="str">
        <f>IF($G11=Y$5,$I11*$J11,"")</f>
        <v/>
      </c>
      <c r="Z11" s="264" t="str">
        <f>IF($G11=Z$5,$I11*$J11,"")</f>
        <v/>
      </c>
      <c r="AA11" s="212" t="str">
        <f t="shared" si="4"/>
        <v/>
      </c>
      <c r="AB11" s="211" t="str">
        <f t="shared" si="4"/>
        <v/>
      </c>
      <c r="AC11" s="264" t="str">
        <f t="shared" si="4"/>
        <v/>
      </c>
      <c r="AD11" s="212" t="str">
        <f t="shared" si="8"/>
        <v/>
      </c>
      <c r="AE11" s="211" t="str">
        <f t="shared" si="5"/>
        <v/>
      </c>
      <c r="AF11" s="213" t="str">
        <f t="shared" si="5"/>
        <v/>
      </c>
      <c r="AH11" s="263" t="str">
        <f>IF($G11=AH$5,$I11*$J11*$K11,"")</f>
        <v/>
      </c>
      <c r="AI11" s="265" t="str">
        <f>IF($G11=AI$5,$I11*$J11*$K11,"")</f>
        <v/>
      </c>
      <c r="AJ11" s="212" t="str">
        <f t="shared" si="9"/>
        <v/>
      </c>
      <c r="AK11" s="211" t="str">
        <f t="shared" si="6"/>
        <v/>
      </c>
      <c r="AL11" s="264" t="str">
        <f t="shared" si="6"/>
        <v/>
      </c>
      <c r="AM11" s="266" t="str">
        <f t="shared" si="10"/>
        <v/>
      </c>
      <c r="AN11" s="211" t="str">
        <f t="shared" si="7"/>
        <v/>
      </c>
      <c r="AO11" s="213" t="str">
        <f t="shared" si="7"/>
        <v/>
      </c>
    </row>
    <row r="12" spans="2:48" x14ac:dyDescent="0.25">
      <c r="B12" s="344"/>
      <c r="C12" s="405" t="s">
        <v>169</v>
      </c>
      <c r="D12" s="348" t="s">
        <v>167</v>
      </c>
      <c r="E12" s="351" t="s">
        <v>188</v>
      </c>
      <c r="F12" s="202" t="s">
        <v>128</v>
      </c>
      <c r="G12" s="205" t="s">
        <v>24</v>
      </c>
      <c r="H12" s="203" t="s">
        <v>56</v>
      </c>
      <c r="I12" s="203">
        <v>2</v>
      </c>
      <c r="J12" s="162">
        <f>IF($H12&lt;&gt;"",(VLOOKUP($H12,'Puissances et FS utilisés'!$B$7:$G$44,5,FALSE)),"")</f>
        <v>1.3043478260869565E-2</v>
      </c>
      <c r="K12" s="204">
        <f>IF($H12&lt;&gt;"",(VLOOKUP($H12,'Puissances et FS utilisés'!$B$7:$G$44,6,FALSE)),"")</f>
        <v>1</v>
      </c>
      <c r="L12" s="202" t="s">
        <v>128</v>
      </c>
      <c r="M12" s="205" t="s">
        <v>24</v>
      </c>
      <c r="N12" s="203" t="s">
        <v>166</v>
      </c>
      <c r="O12" s="203">
        <v>1</v>
      </c>
      <c r="P12" s="162">
        <f>IF($N12&lt;&gt;"",(VLOOKUP($N12,'Puissances et FS utilisés'!$B$7:$G$44,5,FALSE)),"")</f>
        <v>0.44444444444444448</v>
      </c>
      <c r="Q12" s="204">
        <f>IF($N12&lt;&gt;"",(VLOOKUP($N12,'Puissances et FS utilisés'!$B$7:$G$44,6,FALSE)),"")</f>
        <v>0.3</v>
      </c>
      <c r="R12" s="202" t="s">
        <v>128</v>
      </c>
      <c r="S12" s="203" t="s">
        <v>24</v>
      </c>
      <c r="T12" s="205" t="s">
        <v>162</v>
      </c>
      <c r="U12" s="203">
        <v>1</v>
      </c>
      <c r="V12" s="162">
        <f>IF($T12&lt;&gt;"",(VLOOKUP($T12,'Puissances et FS utilisés'!$B$7:$G$900,5,FALSE)),"")</f>
        <v>6.0000000000000012E-2</v>
      </c>
      <c r="W12" s="204">
        <f>IF($T12&lt;&gt;"",(VLOOKUP($T12,'Puissances et FS utilisés'!$B$7:$G$900,6,FALSE)),"")</f>
        <v>0.5</v>
      </c>
      <c r="Y12" s="183">
        <f>IF($G12=Y$5,$I12*$J12,"")</f>
        <v>2.6086956521739129E-2</v>
      </c>
      <c r="Z12" s="184" t="str">
        <f>IF($G12=Z$5,$I12*$J12,"")</f>
        <v/>
      </c>
      <c r="AA12" s="185">
        <f t="shared" si="4"/>
        <v>0.44444444444444448</v>
      </c>
      <c r="AB12" s="160" t="str">
        <f t="shared" si="4"/>
        <v/>
      </c>
      <c r="AC12" s="184" t="str">
        <f t="shared" si="4"/>
        <v/>
      </c>
      <c r="AD12" s="185">
        <f>IF($S12=AD$5,$U12*$V12,"")</f>
        <v>6.0000000000000012E-2</v>
      </c>
      <c r="AE12" s="160" t="str">
        <f t="shared" si="5"/>
        <v/>
      </c>
      <c r="AF12" s="186" t="str">
        <f t="shared" si="5"/>
        <v/>
      </c>
      <c r="AH12" s="183">
        <f>IF($G12=AH$5,$I12*$J12*$K12,"")</f>
        <v>2.6086956521739129E-2</v>
      </c>
      <c r="AI12" s="193" t="str">
        <f>IF($G12=AI$5,$I12*$J12*$K12,"")</f>
        <v/>
      </c>
      <c r="AJ12" s="185">
        <f>IF($M12=AJ$5,$O12*$P12*$Q12,"")</f>
        <v>0.13333333333333333</v>
      </c>
      <c r="AK12" s="160" t="str">
        <f t="shared" si="6"/>
        <v/>
      </c>
      <c r="AL12" s="184" t="str">
        <f t="shared" si="6"/>
        <v/>
      </c>
      <c r="AM12" s="187">
        <f>IF($S12=AM$5,$U12*$V12*$W12,"")</f>
        <v>3.0000000000000006E-2</v>
      </c>
      <c r="AN12" s="160" t="str">
        <f t="shared" si="7"/>
        <v/>
      </c>
      <c r="AO12" s="186" t="str">
        <f t="shared" si="7"/>
        <v/>
      </c>
    </row>
    <row r="13" spans="2:48" x14ac:dyDescent="0.25">
      <c r="B13" s="345"/>
      <c r="C13" s="405"/>
      <c r="D13" s="349"/>
      <c r="E13" s="360"/>
      <c r="F13" s="202"/>
      <c r="G13" s="216"/>
      <c r="H13" s="200"/>
      <c r="I13" s="200"/>
      <c r="J13" s="164" t="str">
        <f>IF($H13&lt;&gt;"",(VLOOKUP($H13,'Puissances et FS utilisés'!$B$7:$G$44,5,FALSE)),"")</f>
        <v/>
      </c>
      <c r="K13" s="201" t="str">
        <f>IF($H13&lt;&gt;"",(VLOOKUP($H13,'Puissances et FS utilisés'!$B$7:$G$44,6,FALSE)),"")</f>
        <v/>
      </c>
      <c r="L13" s="202"/>
      <c r="M13" s="216"/>
      <c r="N13" s="200"/>
      <c r="O13" s="200"/>
      <c r="P13" s="164" t="str">
        <f>IF($N13&lt;&gt;"",(VLOOKUP($N13,'Puissances et FS utilisés'!$B$7:$G$44,5,FALSE)),"")</f>
        <v/>
      </c>
      <c r="Q13" s="201" t="str">
        <f>IF($N13&lt;&gt;"",(VLOOKUP($N13,'Puissances et FS utilisés'!$B$7:$G$44,6,FALSE)),"")</f>
        <v/>
      </c>
      <c r="R13" s="199"/>
      <c r="S13" s="200"/>
      <c r="T13" s="200"/>
      <c r="U13" s="200"/>
      <c r="V13" s="164" t="str">
        <f>IF($T13&lt;&gt;"",(VLOOKUP($T13,'Puissances et FS utilisés'!$B$7:$G$900,5,FALSE)),"")</f>
        <v/>
      </c>
      <c r="W13" s="201"/>
      <c r="Y13" s="189" t="str">
        <f>IF($G13=Y$5,$I13*$J13,"")</f>
        <v/>
      </c>
      <c r="Z13" s="190" t="str">
        <f>IF($G13=Z$5,$I13*$J13,"")</f>
        <v/>
      </c>
      <c r="AA13" s="191" t="str">
        <f t="shared" si="4"/>
        <v/>
      </c>
      <c r="AB13" s="158" t="str">
        <f t="shared" si="4"/>
        <v/>
      </c>
      <c r="AC13" s="190" t="str">
        <f t="shared" si="4"/>
        <v/>
      </c>
      <c r="AD13" s="191" t="str">
        <f t="shared" si="8"/>
        <v/>
      </c>
      <c r="AE13" s="158" t="str">
        <f t="shared" si="5"/>
        <v/>
      </c>
      <c r="AF13" s="192" t="str">
        <f t="shared" si="5"/>
        <v/>
      </c>
      <c r="AH13" s="189" t="str">
        <f>IF($G13=AH$5,$I13*$J13*$K13,"")</f>
        <v/>
      </c>
      <c r="AI13" s="194" t="str">
        <f>IF($G13=AI$5,$I13*$J13*$K13,"")</f>
        <v/>
      </c>
      <c r="AJ13" s="191" t="str">
        <f t="shared" si="9"/>
        <v/>
      </c>
      <c r="AK13" s="158" t="str">
        <f t="shared" si="6"/>
        <v/>
      </c>
      <c r="AL13" s="190" t="str">
        <f t="shared" si="6"/>
        <v/>
      </c>
      <c r="AM13" s="195" t="str">
        <f t="shared" si="10"/>
        <v/>
      </c>
      <c r="AN13" s="158" t="str">
        <f t="shared" si="7"/>
        <v/>
      </c>
      <c r="AO13" s="192" t="str">
        <f t="shared" si="7"/>
        <v/>
      </c>
    </row>
    <row r="14" spans="2:48" x14ac:dyDescent="0.25">
      <c r="B14" s="346"/>
      <c r="C14" s="405"/>
      <c r="D14" s="350"/>
      <c r="E14" s="361"/>
      <c r="F14" s="202"/>
      <c r="G14" s="206"/>
      <c r="H14" s="173"/>
      <c r="I14" s="173"/>
      <c r="J14" s="165" t="str">
        <f>IF($H14&lt;&gt;"",(VLOOKUP($H14,'Puissances et FS utilisés'!$B$7:$G$44,5,FALSE)),"")</f>
        <v/>
      </c>
      <c r="K14" s="174" t="str">
        <f>IF($H14&lt;&gt;"",(VLOOKUP($H14,'Puissances et FS utilisés'!$B$7:$G$44,6,FALSE)),"")</f>
        <v/>
      </c>
      <c r="L14" s="202"/>
      <c r="M14" s="206"/>
      <c r="N14" s="173"/>
      <c r="O14" s="173"/>
      <c r="P14" s="164" t="str">
        <f>IF($N14&lt;&gt;"",(VLOOKUP($N14,'Puissances et FS utilisés'!$B$7:$G$44,5,FALSE)),"")</f>
        <v/>
      </c>
      <c r="Q14" s="201" t="str">
        <f>IF($N14&lt;&gt;"",(VLOOKUP($N14,'Puissances et FS utilisés'!$B$7:$G$44,6,FALSE)),"")</f>
        <v/>
      </c>
      <c r="R14" s="172"/>
      <c r="S14" s="173"/>
      <c r="T14" s="173"/>
      <c r="U14" s="173"/>
      <c r="V14" s="165" t="str">
        <f>IF($T14&lt;&gt;"",(VLOOKUP($T14,'Puissances et FS utilisés'!$B$7:$G$900,5,FALSE)),"")</f>
        <v/>
      </c>
      <c r="W14" s="174" t="str">
        <f>IF($T14&lt;&gt;"",(VLOOKUP($T14,'Puissances et FS utilisés'!$B$7:$G$44,6,FALSE)),"")</f>
        <v/>
      </c>
      <c r="Y14" s="179" t="str">
        <f>IF($G14=Y$5,$I14*$J14,"")</f>
        <v/>
      </c>
      <c r="Z14" s="180" t="str">
        <f>IF($G14=Z$5,$I14*$J14,"")</f>
        <v/>
      </c>
      <c r="AA14" s="181" t="str">
        <f t="shared" si="4"/>
        <v/>
      </c>
      <c r="AB14" s="159" t="str">
        <f t="shared" si="4"/>
        <v/>
      </c>
      <c r="AC14" s="180" t="str">
        <f t="shared" si="4"/>
        <v/>
      </c>
      <c r="AD14" s="181" t="str">
        <f t="shared" si="8"/>
        <v/>
      </c>
      <c r="AE14" s="159" t="str">
        <f t="shared" si="5"/>
        <v/>
      </c>
      <c r="AF14" s="182" t="str">
        <f t="shared" si="5"/>
        <v/>
      </c>
      <c r="AH14" s="179" t="str">
        <f>IF($G14=AH$5,$I14*$J14*$K14,"")</f>
        <v/>
      </c>
      <c r="AI14" s="196" t="str">
        <f>IF($G14=AI$5,$I14*$J14*$K14,"")</f>
        <v/>
      </c>
      <c r="AJ14" s="181" t="str">
        <f t="shared" si="9"/>
        <v/>
      </c>
      <c r="AK14" s="159" t="str">
        <f t="shared" si="6"/>
        <v/>
      </c>
      <c r="AL14" s="180" t="str">
        <f t="shared" si="6"/>
        <v/>
      </c>
      <c r="AM14" s="188" t="str">
        <f t="shared" si="10"/>
        <v/>
      </c>
      <c r="AN14" s="159" t="str">
        <f t="shared" si="7"/>
        <v/>
      </c>
      <c r="AO14" s="182" t="str">
        <f t="shared" si="7"/>
        <v/>
      </c>
    </row>
    <row r="15" spans="2:48" x14ac:dyDescent="0.25">
      <c r="B15" s="344"/>
      <c r="C15" s="378" t="s">
        <v>170</v>
      </c>
      <c r="D15" s="348" t="s">
        <v>167</v>
      </c>
      <c r="E15" s="351" t="s">
        <v>188</v>
      </c>
      <c r="F15" s="202" t="s">
        <v>128</v>
      </c>
      <c r="G15" s="203" t="s">
        <v>24</v>
      </c>
      <c r="H15" s="203" t="s">
        <v>52</v>
      </c>
      <c r="I15" s="203">
        <v>1</v>
      </c>
      <c r="J15" s="162">
        <f>IF($H15&lt;&gt;"",(VLOOKUP($H15,'Puissances et FS utilisés'!$B$7:$G$44,5,FALSE)),"")</f>
        <v>1.4130434782608694E-2</v>
      </c>
      <c r="K15" s="204">
        <f>IF($H15&lt;&gt;"",(VLOOKUP($H15,'Puissances et FS utilisés'!$B$7:$G$44,6,FALSE)),"")</f>
        <v>1</v>
      </c>
      <c r="L15" s="202" t="s">
        <v>128</v>
      </c>
      <c r="M15" s="203" t="s">
        <v>24</v>
      </c>
      <c r="N15" s="203" t="s">
        <v>0</v>
      </c>
      <c r="O15" s="203">
        <v>8</v>
      </c>
      <c r="P15" s="162">
        <f>IF($N15&lt;&gt;"",(VLOOKUP($N15,'Puissances et FS utilisés'!$B$7:$G$44,5,FALSE)),"")</f>
        <v>0.44444444444444448</v>
      </c>
      <c r="Q15" s="204">
        <f>IF($N15&lt;&gt;"",(VLOOKUP($N15,'Puissances et FS utilisés'!$B$7:$G$44,6,FALSE)),"")</f>
        <v>0.3</v>
      </c>
      <c r="R15" s="202"/>
      <c r="S15" s="203"/>
      <c r="T15" s="205"/>
      <c r="U15" s="203"/>
      <c r="V15" s="162"/>
      <c r="W15" s="204"/>
      <c r="Y15" s="183">
        <f>IF($G15=Y$5,$I15*$J15,"")</f>
        <v>1.4130434782608694E-2</v>
      </c>
      <c r="Z15" s="184" t="str">
        <f>IF($G15=Z$5,$I15*$J15,"")</f>
        <v/>
      </c>
      <c r="AA15" s="185">
        <f t="shared" si="4"/>
        <v>3.5555555555555558</v>
      </c>
      <c r="AB15" s="160" t="str">
        <f t="shared" si="4"/>
        <v/>
      </c>
      <c r="AC15" s="184" t="str">
        <f t="shared" si="4"/>
        <v/>
      </c>
      <c r="AD15" s="185" t="str">
        <f t="shared" si="8"/>
        <v/>
      </c>
      <c r="AE15" s="160" t="str">
        <f t="shared" si="5"/>
        <v/>
      </c>
      <c r="AF15" s="186" t="str">
        <f t="shared" si="5"/>
        <v/>
      </c>
      <c r="AH15" s="183">
        <f>IF($G15=AH$5,$I15*$J15*$K15,"")</f>
        <v>1.4130434782608694E-2</v>
      </c>
      <c r="AI15" s="193" t="str">
        <f>IF($G15=AI$5,$I15*$J15*$K15,"")</f>
        <v/>
      </c>
      <c r="AJ15" s="185">
        <f t="shared" si="9"/>
        <v>1.0666666666666667</v>
      </c>
      <c r="AK15" s="160" t="str">
        <f t="shared" si="6"/>
        <v/>
      </c>
      <c r="AL15" s="184" t="str">
        <f t="shared" si="6"/>
        <v/>
      </c>
      <c r="AM15" s="187" t="str">
        <f t="shared" si="10"/>
        <v/>
      </c>
      <c r="AN15" s="160" t="str">
        <f t="shared" si="7"/>
        <v/>
      </c>
      <c r="AO15" s="186" t="str">
        <f t="shared" si="7"/>
        <v/>
      </c>
    </row>
    <row r="16" spans="2:48" x14ac:dyDescent="0.25">
      <c r="B16" s="345"/>
      <c r="C16" s="403"/>
      <c r="D16" s="358"/>
      <c r="E16" s="360"/>
      <c r="F16" s="199" t="s">
        <v>128</v>
      </c>
      <c r="G16" s="200" t="s">
        <v>24</v>
      </c>
      <c r="H16" s="200" t="s">
        <v>54</v>
      </c>
      <c r="I16" s="200">
        <v>2</v>
      </c>
      <c r="J16" s="164">
        <f>IF($H16&lt;&gt;"",(VLOOKUP($H16,'Puissances et FS utilisés'!$B$7:$G$44,5,FALSE)),"")</f>
        <v>5.434782608695652E-3</v>
      </c>
      <c r="K16" s="201">
        <f>IF($H16&lt;&gt;"",(VLOOKUP($H16,'Puissances et FS utilisés'!$B$7:$G$44,6,FALSE)),"")</f>
        <v>1</v>
      </c>
      <c r="L16" s="199" t="s">
        <v>128</v>
      </c>
      <c r="M16" s="200" t="s">
        <v>24</v>
      </c>
      <c r="N16" s="200" t="s">
        <v>150</v>
      </c>
      <c r="O16" s="200">
        <v>1</v>
      </c>
      <c r="P16" s="164">
        <f>IF($N16&lt;&gt;"",(VLOOKUP($N16,'Puissances et FS utilisés'!$B$7:$G$44,5,FALSE)),"")</f>
        <v>0.27777777777777779</v>
      </c>
      <c r="Q16" s="201">
        <f>IF($N16&lt;&gt;"",(VLOOKUP($N16,'Puissances et FS utilisés'!$B$7:$G$44,6,FALSE)),"")</f>
        <v>0.3</v>
      </c>
      <c r="R16" s="199"/>
      <c r="S16" s="200"/>
      <c r="T16" s="200"/>
      <c r="U16" s="200"/>
      <c r="V16" s="164" t="str">
        <f>IF($T16&lt;&gt;"",(VLOOKUP($T16,'Puissances et FS utilisés'!$B$7:$G$900,5,FALSE)),"")</f>
        <v/>
      </c>
      <c r="W16" s="201" t="str">
        <f>IF($T16&lt;&gt;"",(VLOOKUP($T16,'Puissances et FS utilisés'!$B$7:$G$44,6,FALSE)),"")</f>
        <v/>
      </c>
      <c r="Y16" s="189">
        <f>IF($G16=Y$5,$I16*$J16,"")</f>
        <v>1.0869565217391304E-2</v>
      </c>
      <c r="Z16" s="190" t="str">
        <f>IF($G16=Z$5,$I16*$J16,"")</f>
        <v/>
      </c>
      <c r="AA16" s="191">
        <f t="shared" si="4"/>
        <v>0.27777777777777779</v>
      </c>
      <c r="AB16" s="158" t="str">
        <f t="shared" si="4"/>
        <v/>
      </c>
      <c r="AC16" s="190" t="str">
        <f t="shared" si="4"/>
        <v/>
      </c>
      <c r="AD16" s="191" t="str">
        <f t="shared" si="8"/>
        <v/>
      </c>
      <c r="AE16" s="158" t="str">
        <f t="shared" si="5"/>
        <v/>
      </c>
      <c r="AF16" s="192" t="str">
        <f t="shared" si="5"/>
        <v/>
      </c>
      <c r="AH16" s="189">
        <f>IF($G16=AH$5,$I16*$J16*$K16,"")</f>
        <v>1.0869565217391304E-2</v>
      </c>
      <c r="AI16" s="194" t="str">
        <f>IF($G16=AI$5,$I16*$J16*$K16,"")</f>
        <v/>
      </c>
      <c r="AJ16" s="191">
        <f t="shared" si="9"/>
        <v>8.3333333333333329E-2</v>
      </c>
      <c r="AK16" s="158" t="str">
        <f t="shared" si="6"/>
        <v/>
      </c>
      <c r="AL16" s="190" t="str">
        <f t="shared" si="6"/>
        <v/>
      </c>
      <c r="AM16" s="195" t="str">
        <f t="shared" si="10"/>
        <v/>
      </c>
      <c r="AN16" s="158" t="str">
        <f t="shared" si="7"/>
        <v/>
      </c>
      <c r="AO16" s="192" t="str">
        <f t="shared" si="7"/>
        <v/>
      </c>
    </row>
    <row r="17" spans="2:41" x14ac:dyDescent="0.25">
      <c r="B17" s="346"/>
      <c r="C17" s="404"/>
      <c r="D17" s="359"/>
      <c r="E17" s="361"/>
      <c r="F17" s="172" t="s">
        <v>128</v>
      </c>
      <c r="G17" s="173" t="s">
        <v>24</v>
      </c>
      <c r="H17" s="173" t="s">
        <v>109</v>
      </c>
      <c r="I17" s="173">
        <v>2</v>
      </c>
      <c r="J17" s="165">
        <f>IF($H17&lt;&gt;"",(VLOOKUP($H17,'Puissances et FS utilisés'!$B$7:$G$44,5,FALSE)),"")</f>
        <v>1.0869565217391304E-2</v>
      </c>
      <c r="K17" s="174">
        <f>IF($H17&lt;&gt;"",(VLOOKUP($H17,'Puissances et FS utilisés'!$B$7:$G$44,6,FALSE)),"")</f>
        <v>1</v>
      </c>
      <c r="L17" s="172"/>
      <c r="M17" s="173"/>
      <c r="N17" s="173"/>
      <c r="O17" s="173"/>
      <c r="P17" s="165" t="str">
        <f>IF($N17&lt;&gt;"",(VLOOKUP($N17,'Puissances et FS utilisés'!$B$7:$G$44,5,FALSE)),"")</f>
        <v/>
      </c>
      <c r="Q17" s="174" t="str">
        <f>IF($N17&lt;&gt;"",(VLOOKUP($N17,'Puissances et FS utilisés'!$B$7:$G$44,6,FALSE)),"")</f>
        <v/>
      </c>
      <c r="R17" s="172"/>
      <c r="S17" s="173"/>
      <c r="T17" s="173"/>
      <c r="U17" s="173"/>
      <c r="V17" s="165" t="str">
        <f>IF($T17&lt;&gt;"",(VLOOKUP($T17,'Puissances et FS utilisés'!$B$7:$G$900,5,FALSE)),"")</f>
        <v/>
      </c>
      <c r="W17" s="174" t="str">
        <f>IF($T17&lt;&gt;"",(VLOOKUP($T17,'Puissances et FS utilisés'!$B$7:$G$44,6,FALSE)),"")</f>
        <v/>
      </c>
      <c r="Y17" s="179">
        <f>IF($G17=Y$5,$I17*$J17,"")</f>
        <v>2.1739130434782608E-2</v>
      </c>
      <c r="Z17" s="180" t="str">
        <f>IF($G17=Z$5,$I17*$J17,"")</f>
        <v/>
      </c>
      <c r="AA17" s="181" t="str">
        <f t="shared" si="4"/>
        <v/>
      </c>
      <c r="AB17" s="159" t="str">
        <f t="shared" si="4"/>
        <v/>
      </c>
      <c r="AC17" s="180" t="str">
        <f t="shared" si="4"/>
        <v/>
      </c>
      <c r="AD17" s="181" t="str">
        <f t="shared" si="8"/>
        <v/>
      </c>
      <c r="AE17" s="159" t="str">
        <f t="shared" si="5"/>
        <v/>
      </c>
      <c r="AF17" s="182" t="str">
        <f t="shared" si="5"/>
        <v/>
      </c>
      <c r="AH17" s="179">
        <f>IF($G17=AH$5,$I17*$J17*$K17,"")</f>
        <v>2.1739130434782608E-2</v>
      </c>
      <c r="AI17" s="196" t="str">
        <f>IF($G17=AI$5,$I17*$J17*$K17,"")</f>
        <v/>
      </c>
      <c r="AJ17" s="181" t="str">
        <f t="shared" si="9"/>
        <v/>
      </c>
      <c r="AK17" s="159" t="str">
        <f t="shared" si="6"/>
        <v/>
      </c>
      <c r="AL17" s="180" t="str">
        <f t="shared" si="6"/>
        <v/>
      </c>
      <c r="AM17" s="188" t="str">
        <f t="shared" si="10"/>
        <v/>
      </c>
      <c r="AN17" s="159" t="str">
        <f t="shared" si="7"/>
        <v/>
      </c>
      <c r="AO17" s="182" t="str">
        <f t="shared" si="7"/>
        <v/>
      </c>
    </row>
    <row r="18" spans="2:41" x14ac:dyDescent="0.25">
      <c r="B18" s="344"/>
      <c r="C18" s="378" t="s">
        <v>170</v>
      </c>
      <c r="D18" s="348" t="s">
        <v>167</v>
      </c>
      <c r="E18" s="351" t="s">
        <v>188</v>
      </c>
      <c r="F18" s="202" t="s">
        <v>128</v>
      </c>
      <c r="G18" s="260" t="s">
        <v>24</v>
      </c>
      <c r="H18" s="260" t="s">
        <v>158</v>
      </c>
      <c r="I18" s="260">
        <v>1</v>
      </c>
      <c r="J18" s="163">
        <f>IF($H18&lt;&gt;"",(VLOOKUP($H18,'Puissances et FS utilisés'!$B$7:$G$44,5,FALSE)),"")</f>
        <v>1.0869565217391304E-2</v>
      </c>
      <c r="K18" s="261">
        <f>IF($H18&lt;&gt;"",(VLOOKUP($H18,'Puissances et FS utilisés'!$B$7:$G$44,6,FALSE)),"")</f>
        <v>1</v>
      </c>
      <c r="L18" s="202"/>
      <c r="M18" s="203"/>
      <c r="N18" s="203"/>
      <c r="O18" s="203"/>
      <c r="P18" s="162" t="str">
        <f>IF($N18&lt;&gt;"",(VLOOKUP($N18,'Puissances et FS utilisés'!$B$7:$G$44,5,FALSE)),"")</f>
        <v/>
      </c>
      <c r="Q18" s="204" t="str">
        <f>IF($N18&lt;&gt;"",(VLOOKUP($N18,'Puissances et FS utilisés'!$B$7:$G$44,6,FALSE)),"")</f>
        <v/>
      </c>
      <c r="R18" s="202"/>
      <c r="S18" s="203"/>
      <c r="T18" s="205"/>
      <c r="U18" s="203"/>
      <c r="V18" s="162" t="str">
        <f>IF($T18&lt;&gt;"",(VLOOKUP($T18,'Puissances et FS utilisés'!$B$7:$G$900,5,FALSE)),"")</f>
        <v/>
      </c>
      <c r="W18" s="204" t="str">
        <f>IF($T18&lt;&gt;"",(VLOOKUP($T18,'Puissances et FS utilisés'!$B$7:$G$44,6,FALSE)),"")</f>
        <v/>
      </c>
      <c r="Y18" s="183">
        <f>IF($G18=Y$5,$I18*$J18,"")</f>
        <v>1.0869565217391304E-2</v>
      </c>
      <c r="Z18" s="184" t="str">
        <f>IF($G18=Z$5,$I18*$J18,"")</f>
        <v/>
      </c>
      <c r="AA18" s="185" t="str">
        <f t="shared" si="4"/>
        <v/>
      </c>
      <c r="AB18" s="160" t="str">
        <f t="shared" si="4"/>
        <v/>
      </c>
      <c r="AC18" s="184" t="str">
        <f t="shared" si="4"/>
        <v/>
      </c>
      <c r="AD18" s="185" t="str">
        <f t="shared" si="8"/>
        <v/>
      </c>
      <c r="AE18" s="160" t="str">
        <f t="shared" si="5"/>
        <v/>
      </c>
      <c r="AF18" s="186" t="str">
        <f t="shared" si="5"/>
        <v/>
      </c>
      <c r="AH18" s="183">
        <f>IF($G18=AH$5,$I18*$J18*$K18,"")</f>
        <v>1.0869565217391304E-2</v>
      </c>
      <c r="AI18" s="193" t="str">
        <f>IF($G18=AI$5,$I18*$J18*$K18,"")</f>
        <v/>
      </c>
      <c r="AJ18" s="185" t="str">
        <f t="shared" si="9"/>
        <v/>
      </c>
      <c r="AK18" s="160" t="str">
        <f t="shared" si="6"/>
        <v/>
      </c>
      <c r="AL18" s="184" t="str">
        <f t="shared" si="6"/>
        <v/>
      </c>
      <c r="AM18" s="187" t="str">
        <f t="shared" si="10"/>
        <v/>
      </c>
      <c r="AN18" s="160" t="str">
        <f t="shared" si="7"/>
        <v/>
      </c>
      <c r="AO18" s="186" t="str">
        <f t="shared" si="7"/>
        <v/>
      </c>
    </row>
    <row r="19" spans="2:41" x14ac:dyDescent="0.25">
      <c r="B19" s="345"/>
      <c r="C19" s="403"/>
      <c r="D19" s="358"/>
      <c r="E19" s="360"/>
      <c r="F19" s="199"/>
      <c r="G19" s="200"/>
      <c r="H19" s="200"/>
      <c r="I19" s="200"/>
      <c r="J19" s="164" t="str">
        <f>IF($H19&lt;&gt;"",(VLOOKUP($H19,'Puissances et FS utilisés'!$B$7:$G$44,5,FALSE)),"")</f>
        <v/>
      </c>
      <c r="K19" s="201" t="str">
        <f>IF($H19&lt;&gt;"",(VLOOKUP($H19,'Puissances et FS utilisés'!$B$7:$G$44,6,FALSE)),"")</f>
        <v/>
      </c>
      <c r="L19" s="199"/>
      <c r="M19" s="200"/>
      <c r="N19" s="200"/>
      <c r="O19" s="200"/>
      <c r="P19" s="164" t="str">
        <f>IF($N19&lt;&gt;"",(VLOOKUP($N19,'Puissances et FS utilisés'!$B$7:$G$44,5,FALSE)),"")</f>
        <v/>
      </c>
      <c r="Q19" s="201" t="str">
        <f>IF($N19&lt;&gt;"",(VLOOKUP($N19,'Puissances et FS utilisés'!$B$7:$G$44,6,FALSE)),"")</f>
        <v/>
      </c>
      <c r="R19" s="199"/>
      <c r="S19" s="200"/>
      <c r="T19" s="216"/>
      <c r="U19" s="200"/>
      <c r="V19" s="164" t="str">
        <f>IF($T19&lt;&gt;"",(VLOOKUP($T19,'Puissances et FS utilisés'!$B$7:$G$900,5,FALSE)),"")</f>
        <v/>
      </c>
      <c r="W19" s="201"/>
      <c r="Y19" s="189" t="str">
        <f>IF($G19=Y$5,$I19*$J19,"")</f>
        <v/>
      </c>
      <c r="Z19" s="190" t="str">
        <f>IF($G19=Z$5,$I19*$J19,"")</f>
        <v/>
      </c>
      <c r="AA19" s="191" t="str">
        <f t="shared" si="4"/>
        <v/>
      </c>
      <c r="AB19" s="158" t="str">
        <f t="shared" si="4"/>
        <v/>
      </c>
      <c r="AC19" s="190" t="str">
        <f t="shared" si="4"/>
        <v/>
      </c>
      <c r="AD19" s="191" t="str">
        <f t="shared" si="8"/>
        <v/>
      </c>
      <c r="AE19" s="158" t="str">
        <f t="shared" si="5"/>
        <v/>
      </c>
      <c r="AF19" s="192" t="str">
        <f t="shared" si="5"/>
        <v/>
      </c>
      <c r="AH19" s="189" t="str">
        <f>IF($G19=AH$5,$I19*$J19*$K19,"")</f>
        <v/>
      </c>
      <c r="AI19" s="194" t="str">
        <f>IF($G19=AI$5,$I19*$J19*$K19,"")</f>
        <v/>
      </c>
      <c r="AJ19" s="191" t="str">
        <f t="shared" si="9"/>
        <v/>
      </c>
      <c r="AK19" s="158" t="str">
        <f t="shared" si="6"/>
        <v/>
      </c>
      <c r="AL19" s="190" t="str">
        <f t="shared" si="6"/>
        <v/>
      </c>
      <c r="AM19" s="195" t="str">
        <f t="shared" si="10"/>
        <v/>
      </c>
      <c r="AN19" s="158" t="str">
        <f t="shared" si="7"/>
        <v/>
      </c>
      <c r="AO19" s="192" t="str">
        <f t="shared" si="7"/>
        <v/>
      </c>
    </row>
    <row r="20" spans="2:41" x14ac:dyDescent="0.25">
      <c r="B20" s="346"/>
      <c r="C20" s="404"/>
      <c r="D20" s="359"/>
      <c r="E20" s="361"/>
      <c r="F20" s="172"/>
      <c r="G20" s="173"/>
      <c r="H20" s="173"/>
      <c r="I20" s="173"/>
      <c r="J20" s="165" t="str">
        <f>IF($H20&lt;&gt;"",(VLOOKUP($H20,'Puissances et FS utilisés'!$B$7:$G$44,5,FALSE)),"")</f>
        <v/>
      </c>
      <c r="K20" s="174" t="str">
        <f>IF($H20&lt;&gt;"",(VLOOKUP($H20,'Puissances et FS utilisés'!$B$7:$G$44,6,FALSE)),"")</f>
        <v/>
      </c>
      <c r="L20" s="172"/>
      <c r="M20" s="173"/>
      <c r="N20" s="173"/>
      <c r="O20" s="173"/>
      <c r="P20" s="165" t="str">
        <f>IF($N20&lt;&gt;"",(VLOOKUP($N20,'Puissances et FS utilisés'!$B$7:$G$44,5,FALSE)),"")</f>
        <v/>
      </c>
      <c r="Q20" s="174" t="str">
        <f>IF($N20&lt;&gt;"",(VLOOKUP($N20,'Puissances et FS utilisés'!$B$7:$G$44,6,FALSE)),"")</f>
        <v/>
      </c>
      <c r="R20" s="172"/>
      <c r="S20" s="173"/>
      <c r="T20" s="173"/>
      <c r="U20" s="173"/>
      <c r="V20" s="165" t="str">
        <f>IF($T20&lt;&gt;"",(VLOOKUP($T20,'Puissances et FS utilisés'!$B$7:$G$900,5,FALSE)),"")</f>
        <v/>
      </c>
      <c r="W20" s="174" t="str">
        <f>IF($T20&lt;&gt;"",(VLOOKUP($T20,'Puissances et FS utilisés'!$B$7:$G$44,6,FALSE)),"")</f>
        <v/>
      </c>
      <c r="Y20" s="179" t="str">
        <f>IF($G20=Y$5,$I20*$J20,"")</f>
        <v/>
      </c>
      <c r="Z20" s="180" t="str">
        <f>IF($G20=Z$5,$I20*$J20,"")</f>
        <v/>
      </c>
      <c r="AA20" s="181" t="str">
        <f t="shared" si="4"/>
        <v/>
      </c>
      <c r="AB20" s="159" t="str">
        <f t="shared" si="4"/>
        <v/>
      </c>
      <c r="AC20" s="180" t="str">
        <f t="shared" si="4"/>
        <v/>
      </c>
      <c r="AD20" s="181" t="str">
        <f t="shared" si="8"/>
        <v/>
      </c>
      <c r="AE20" s="159" t="str">
        <f t="shared" si="5"/>
        <v/>
      </c>
      <c r="AF20" s="182" t="str">
        <f t="shared" si="5"/>
        <v/>
      </c>
      <c r="AH20" s="179" t="str">
        <f>IF($G20=AH$5,$I20*$J20*$K20,"")</f>
        <v/>
      </c>
      <c r="AI20" s="196" t="str">
        <f>IF($G20=AI$5,$I20*$J20*$K20,"")</f>
        <v/>
      </c>
      <c r="AJ20" s="181" t="str">
        <f t="shared" si="9"/>
        <v/>
      </c>
      <c r="AK20" s="159" t="str">
        <f t="shared" si="6"/>
        <v/>
      </c>
      <c r="AL20" s="180" t="str">
        <f t="shared" si="6"/>
        <v/>
      </c>
      <c r="AM20" s="188" t="str">
        <f t="shared" si="10"/>
        <v/>
      </c>
      <c r="AN20" s="159" t="str">
        <f t="shared" si="7"/>
        <v/>
      </c>
      <c r="AO20" s="182" t="str">
        <f t="shared" si="7"/>
        <v/>
      </c>
    </row>
    <row r="21" spans="2:41" x14ac:dyDescent="0.25">
      <c r="B21" s="344"/>
      <c r="C21" s="378" t="s">
        <v>171</v>
      </c>
      <c r="D21" s="348" t="s">
        <v>167</v>
      </c>
      <c r="E21" s="351" t="s">
        <v>188</v>
      </c>
      <c r="F21" s="202" t="s">
        <v>128</v>
      </c>
      <c r="G21" s="203" t="s">
        <v>24</v>
      </c>
      <c r="H21" s="203" t="s">
        <v>56</v>
      </c>
      <c r="I21" s="203">
        <v>2</v>
      </c>
      <c r="J21" s="162">
        <f>IF($H21&lt;&gt;"",(VLOOKUP($H21,'Puissances et FS utilisés'!$B$7:$G$44,5,FALSE)),"")</f>
        <v>1.3043478260869565E-2</v>
      </c>
      <c r="K21" s="204">
        <f>IF($H21&lt;&gt;"",(VLOOKUP($H21,'Puissances et FS utilisés'!$B$7:$G$44,6,FALSE)),"")</f>
        <v>1</v>
      </c>
      <c r="L21" s="202" t="s">
        <v>128</v>
      </c>
      <c r="M21" s="203" t="s">
        <v>24</v>
      </c>
      <c r="N21" s="203" t="s">
        <v>166</v>
      </c>
      <c r="O21" s="203">
        <v>1</v>
      </c>
      <c r="P21" s="162">
        <f>IF($N21&lt;&gt;"",(VLOOKUP($N21,'Puissances et FS utilisés'!$B$7:$G$44,5,FALSE)),"")</f>
        <v>0.44444444444444448</v>
      </c>
      <c r="Q21" s="204">
        <f>IF($N21&lt;&gt;"",(VLOOKUP($N21,'Puissances et FS utilisés'!$B$7:$G$44,6,FALSE)),"")</f>
        <v>0.3</v>
      </c>
      <c r="R21" s="202" t="s">
        <v>128</v>
      </c>
      <c r="S21" s="203" t="s">
        <v>24</v>
      </c>
      <c r="T21" s="205" t="s">
        <v>162</v>
      </c>
      <c r="U21" s="203">
        <v>1</v>
      </c>
      <c r="V21" s="162">
        <f>IF($T21&lt;&gt;"",(VLOOKUP($T21,'Puissances et FS utilisés'!$B$7:$G$900,5,FALSE)),"")</f>
        <v>6.0000000000000012E-2</v>
      </c>
      <c r="W21" s="204">
        <f>IF($T21&lt;&gt;"",(VLOOKUP($T21,'Puissances et FS utilisés'!$B$7:$G$900,6,FALSE)),"")</f>
        <v>0.5</v>
      </c>
      <c r="Y21" s="183">
        <f>IF($G21=Y$5,$I21*$J21,"")</f>
        <v>2.6086956521739129E-2</v>
      </c>
      <c r="Z21" s="184" t="str">
        <f>IF($G21=Z$5,$I21*$J21,"")</f>
        <v/>
      </c>
      <c r="AA21" s="185">
        <f t="shared" si="4"/>
        <v>0.44444444444444448</v>
      </c>
      <c r="AB21" s="160" t="str">
        <f t="shared" si="4"/>
        <v/>
      </c>
      <c r="AC21" s="184" t="str">
        <f t="shared" si="4"/>
        <v/>
      </c>
      <c r="AD21" s="185">
        <f t="shared" si="8"/>
        <v>6.0000000000000012E-2</v>
      </c>
      <c r="AE21" s="160" t="str">
        <f t="shared" si="5"/>
        <v/>
      </c>
      <c r="AF21" s="186" t="str">
        <f t="shared" si="5"/>
        <v/>
      </c>
      <c r="AH21" s="183">
        <f>IF($G21=AH$5,$I21*$J21*$K21,"")</f>
        <v>2.6086956521739129E-2</v>
      </c>
      <c r="AI21" s="193" t="str">
        <f>IF($G21=AI$5,$I21*$J21*$K21,"")</f>
        <v/>
      </c>
      <c r="AJ21" s="185">
        <f t="shared" si="9"/>
        <v>0.13333333333333333</v>
      </c>
      <c r="AK21" s="160" t="str">
        <f t="shared" si="6"/>
        <v/>
      </c>
      <c r="AL21" s="184" t="str">
        <f t="shared" si="6"/>
        <v/>
      </c>
      <c r="AM21" s="187">
        <f t="shared" si="10"/>
        <v>3.0000000000000006E-2</v>
      </c>
      <c r="AN21" s="160" t="str">
        <f t="shared" si="7"/>
        <v/>
      </c>
      <c r="AO21" s="186" t="str">
        <f t="shared" si="7"/>
        <v/>
      </c>
    </row>
    <row r="22" spans="2:41" x14ac:dyDescent="0.25">
      <c r="B22" s="345"/>
      <c r="C22" s="403"/>
      <c r="D22" s="358"/>
      <c r="E22" s="360"/>
      <c r="F22" s="199"/>
      <c r="G22" s="200"/>
      <c r="H22" s="200"/>
      <c r="I22" s="200"/>
      <c r="J22" s="164" t="str">
        <f>IF($H22&lt;&gt;"",(VLOOKUP($H22,'Puissances et FS utilisés'!$B$7:$G$44,5,FALSE)),"")</f>
        <v/>
      </c>
      <c r="K22" s="201" t="str">
        <f>IF($H22&lt;&gt;"",(VLOOKUP($H22,'Puissances et FS utilisés'!$B$7:$G$44,6,FALSE)),"")</f>
        <v/>
      </c>
      <c r="L22" s="172"/>
      <c r="M22" s="200"/>
      <c r="N22" s="216"/>
      <c r="O22" s="216"/>
      <c r="P22" s="164" t="str">
        <f>IF($N22&lt;&gt;"",(VLOOKUP($N22,'Puissances et FS utilisés'!$B$7:$G$44,5,FALSE)),"")</f>
        <v/>
      </c>
      <c r="Q22" s="201" t="str">
        <f>IF($N22&lt;&gt;"",(VLOOKUP($N22,'Puissances et FS utilisés'!$B$7:$G$44,6,FALSE)),"")</f>
        <v/>
      </c>
      <c r="R22" s="199"/>
      <c r="S22" s="200"/>
      <c r="T22" s="216"/>
      <c r="U22" s="200"/>
      <c r="V22" s="164" t="str">
        <f>IF($T22&lt;&gt;"",(VLOOKUP($T22,'Puissances et FS utilisés'!$B$7:$G$900,5,FALSE)),"")</f>
        <v/>
      </c>
      <c r="W22" s="201"/>
      <c r="Y22" s="189" t="str">
        <f>IF($G22=Y$5,$I22*$J22,"")</f>
        <v/>
      </c>
      <c r="Z22" s="190" t="str">
        <f>IF($G22=Z$5,$I22*$J22,"")</f>
        <v/>
      </c>
      <c r="AA22" s="191" t="str">
        <f t="shared" si="4"/>
        <v/>
      </c>
      <c r="AB22" s="158" t="str">
        <f t="shared" si="4"/>
        <v/>
      </c>
      <c r="AC22" s="190" t="str">
        <f t="shared" si="4"/>
        <v/>
      </c>
      <c r="AD22" s="191" t="str">
        <f t="shared" si="8"/>
        <v/>
      </c>
      <c r="AE22" s="158" t="str">
        <f t="shared" si="5"/>
        <v/>
      </c>
      <c r="AF22" s="192" t="str">
        <f t="shared" si="5"/>
        <v/>
      </c>
      <c r="AH22" s="189" t="str">
        <f>IF($G22=AH$5,$I22*$J22*$K22,"")</f>
        <v/>
      </c>
      <c r="AI22" s="194" t="str">
        <f>IF($G22=AI$5,$I22*$J22*$K22,"")</f>
        <v/>
      </c>
      <c r="AJ22" s="191" t="str">
        <f t="shared" si="9"/>
        <v/>
      </c>
      <c r="AK22" s="158" t="str">
        <f t="shared" si="6"/>
        <v/>
      </c>
      <c r="AL22" s="190" t="str">
        <f t="shared" si="6"/>
        <v/>
      </c>
      <c r="AM22" s="195" t="str">
        <f t="shared" si="10"/>
        <v/>
      </c>
      <c r="AN22" s="158" t="str">
        <f t="shared" si="7"/>
        <v/>
      </c>
      <c r="AO22" s="192" t="str">
        <f t="shared" si="7"/>
        <v/>
      </c>
    </row>
    <row r="23" spans="2:41" x14ac:dyDescent="0.25">
      <c r="B23" s="346"/>
      <c r="C23" s="404"/>
      <c r="D23" s="359"/>
      <c r="E23" s="361"/>
      <c r="F23" s="172"/>
      <c r="G23" s="173"/>
      <c r="H23" s="173"/>
      <c r="I23" s="173"/>
      <c r="J23" s="165" t="str">
        <f>IF($H23&lt;&gt;"",(VLOOKUP($H23,'Puissances et FS utilisés'!$B$7:$G$44,5,FALSE)),"")</f>
        <v/>
      </c>
      <c r="K23" s="174" t="str">
        <f>IF($H23&lt;&gt;"",(VLOOKUP($H23,'Puissances et FS utilisés'!$B$7:$G$44,6,FALSE)),"")</f>
        <v/>
      </c>
      <c r="L23" s="172"/>
      <c r="M23" s="173"/>
      <c r="N23" s="173"/>
      <c r="O23" s="173"/>
      <c r="P23" s="164" t="str">
        <f>IF($N23&lt;&gt;"",(VLOOKUP($N23,'Puissances et FS utilisés'!$B$7:$G$44,5,FALSE)),"")</f>
        <v/>
      </c>
      <c r="Q23" s="201" t="str">
        <f>IF($N23&lt;&gt;"",(VLOOKUP($N23,'Puissances et FS utilisés'!$B$7:$G$44,6,FALSE)),"")</f>
        <v/>
      </c>
      <c r="R23" s="172"/>
      <c r="S23" s="173"/>
      <c r="T23" s="173"/>
      <c r="U23" s="173"/>
      <c r="V23" s="165" t="str">
        <f>IF($T23&lt;&gt;"",(VLOOKUP($T23,'Puissances et FS utilisés'!$B$7:$G$900,5,FALSE)),"")</f>
        <v/>
      </c>
      <c r="W23" s="174" t="str">
        <f>IF($T23&lt;&gt;"",(VLOOKUP($T23,'Puissances et FS utilisés'!$B$7:$G$44,6,FALSE)),"")</f>
        <v/>
      </c>
      <c r="Y23" s="179" t="str">
        <f>IF($G23=Y$5,$I23*$J23,"")</f>
        <v/>
      </c>
      <c r="Z23" s="180" t="str">
        <f>IF($G23=Z$5,$I23*$J23,"")</f>
        <v/>
      </c>
      <c r="AA23" s="181" t="str">
        <f t="shared" si="4"/>
        <v/>
      </c>
      <c r="AB23" s="159" t="str">
        <f t="shared" si="4"/>
        <v/>
      </c>
      <c r="AC23" s="180" t="str">
        <f t="shared" si="4"/>
        <v/>
      </c>
      <c r="AD23" s="181" t="str">
        <f t="shared" si="8"/>
        <v/>
      </c>
      <c r="AE23" s="159" t="str">
        <f t="shared" si="5"/>
        <v/>
      </c>
      <c r="AF23" s="182" t="str">
        <f t="shared" si="5"/>
        <v/>
      </c>
      <c r="AH23" s="179" t="str">
        <f>IF($G23=AH$5,$I23*$J23*$K23,"")</f>
        <v/>
      </c>
      <c r="AI23" s="196" t="str">
        <f>IF($G23=AI$5,$I23*$J23*$K23,"")</f>
        <v/>
      </c>
      <c r="AJ23" s="181" t="str">
        <f t="shared" si="9"/>
        <v/>
      </c>
      <c r="AK23" s="159" t="str">
        <f t="shared" si="6"/>
        <v/>
      </c>
      <c r="AL23" s="180" t="str">
        <f t="shared" si="6"/>
        <v/>
      </c>
      <c r="AM23" s="188" t="str">
        <f t="shared" si="10"/>
        <v/>
      </c>
      <c r="AN23" s="159" t="str">
        <f t="shared" si="7"/>
        <v/>
      </c>
      <c r="AO23" s="182" t="str">
        <f t="shared" si="7"/>
        <v/>
      </c>
    </row>
    <row r="24" spans="2:41" x14ac:dyDescent="0.25">
      <c r="B24" s="432"/>
      <c r="C24" s="408" t="s">
        <v>173</v>
      </c>
      <c r="D24" s="409" t="s">
        <v>167</v>
      </c>
      <c r="E24" s="410" t="s">
        <v>189</v>
      </c>
      <c r="F24" s="411" t="s">
        <v>128</v>
      </c>
      <c r="G24" s="412" t="s">
        <v>24</v>
      </c>
      <c r="H24" s="412" t="s">
        <v>52</v>
      </c>
      <c r="I24" s="412">
        <v>1</v>
      </c>
      <c r="J24" s="413">
        <f>IF($H24&lt;&gt;"",(VLOOKUP($H24,'Puissances et FS utilisés'!$B$7:$G$44,5,FALSE)),"")</f>
        <v>1.4130434782608694E-2</v>
      </c>
      <c r="K24" s="414">
        <f>IF($H24&lt;&gt;"",(VLOOKUP($H24,'Puissances et FS utilisés'!$B$7:$G$44,6,FALSE)),"")</f>
        <v>1</v>
      </c>
      <c r="L24" s="411" t="s">
        <v>128</v>
      </c>
      <c r="M24" s="412" t="s">
        <v>24</v>
      </c>
      <c r="N24" s="412" t="s">
        <v>0</v>
      </c>
      <c r="O24" s="412">
        <v>8</v>
      </c>
      <c r="P24" s="413">
        <f>IF($N24&lt;&gt;"",(VLOOKUP($N24,'Puissances et FS utilisés'!$B$7:$G$44,5,FALSE)),"")</f>
        <v>0.44444444444444448</v>
      </c>
      <c r="Q24" s="414">
        <f>IF($N24&lt;&gt;"",(VLOOKUP($N24,'Puissances et FS utilisés'!$B$7:$G$44,6,FALSE)),"")</f>
        <v>0.3</v>
      </c>
      <c r="R24" s="411"/>
      <c r="S24" s="412"/>
      <c r="T24" s="412"/>
      <c r="U24" s="412"/>
      <c r="V24" s="413"/>
      <c r="W24" s="414"/>
      <c r="Y24" s="183">
        <f>IF($G24=Y$5,$I24*$J24,"")</f>
        <v>1.4130434782608694E-2</v>
      </c>
      <c r="Z24" s="184" t="str">
        <f>IF($G24=Z$5,$I24*$J24,"")</f>
        <v/>
      </c>
      <c r="AA24" s="185">
        <f t="shared" si="4"/>
        <v>3.5555555555555558</v>
      </c>
      <c r="AB24" s="160" t="str">
        <f t="shared" si="4"/>
        <v/>
      </c>
      <c r="AC24" s="184" t="str">
        <f t="shared" si="4"/>
        <v/>
      </c>
      <c r="AD24" s="185" t="str">
        <f t="shared" si="8"/>
        <v/>
      </c>
      <c r="AE24" s="160" t="str">
        <f t="shared" si="5"/>
        <v/>
      </c>
      <c r="AF24" s="186" t="str">
        <f t="shared" si="5"/>
        <v/>
      </c>
      <c r="AH24" s="183">
        <f>IF($G24=AH$5,$I24*$J24*$K24,"")</f>
        <v>1.4130434782608694E-2</v>
      </c>
      <c r="AI24" s="193" t="str">
        <f>IF($G24=AI$5,$I24*$J24*$K24,"")</f>
        <v/>
      </c>
      <c r="AJ24" s="185">
        <f t="shared" si="9"/>
        <v>1.0666666666666667</v>
      </c>
      <c r="AK24" s="160" t="str">
        <f t="shared" si="6"/>
        <v/>
      </c>
      <c r="AL24" s="184" t="str">
        <f t="shared" si="6"/>
        <v/>
      </c>
      <c r="AM24" s="187" t="str">
        <f t="shared" si="10"/>
        <v/>
      </c>
      <c r="AN24" s="160" t="str">
        <f t="shared" si="7"/>
        <v/>
      </c>
      <c r="AO24" s="186" t="str">
        <f t="shared" si="7"/>
        <v/>
      </c>
    </row>
    <row r="25" spans="2:41" x14ac:dyDescent="0.25">
      <c r="B25" s="433"/>
      <c r="C25" s="415"/>
      <c r="D25" s="416"/>
      <c r="E25" s="417"/>
      <c r="F25" s="418" t="s">
        <v>128</v>
      </c>
      <c r="G25" s="419" t="s">
        <v>24</v>
      </c>
      <c r="H25" s="419" t="s">
        <v>54</v>
      </c>
      <c r="I25" s="419">
        <v>2</v>
      </c>
      <c r="J25" s="420">
        <f>IF($H25&lt;&gt;"",(VLOOKUP($H25,'Puissances et FS utilisés'!$B$7:$G$44,5,FALSE)),"")</f>
        <v>5.434782608695652E-3</v>
      </c>
      <c r="K25" s="421">
        <f>IF($H25&lt;&gt;"",(VLOOKUP($H25,'Puissances et FS utilisés'!$B$7:$G$44,6,FALSE)),"")</f>
        <v>1</v>
      </c>
      <c r="L25" s="418" t="s">
        <v>128</v>
      </c>
      <c r="M25" s="419" t="s">
        <v>24</v>
      </c>
      <c r="N25" s="419" t="s">
        <v>150</v>
      </c>
      <c r="O25" s="419">
        <v>1</v>
      </c>
      <c r="P25" s="420">
        <f>IF($N25&lt;&gt;"",(VLOOKUP($N25,'Puissances et FS utilisés'!$B$7:$G$44,5,FALSE)),"")</f>
        <v>0.27777777777777779</v>
      </c>
      <c r="Q25" s="421">
        <f>IF($N25&lt;&gt;"",(VLOOKUP($N25,'Puissances et FS utilisés'!$B$7:$G$44,6,FALSE)),"")</f>
        <v>0.3</v>
      </c>
      <c r="R25" s="418"/>
      <c r="S25" s="419"/>
      <c r="T25" s="419"/>
      <c r="U25" s="419"/>
      <c r="V25" s="420" t="str">
        <f>IF($T25&lt;&gt;"",(VLOOKUP($T25,'Puissances et FS utilisés'!$B$7:$G$900,5,FALSE)),"")</f>
        <v/>
      </c>
      <c r="W25" s="421" t="str">
        <f>IF($T25&lt;&gt;"",(VLOOKUP($T25,'Puissances et FS utilisés'!$B$7:$G$44,6,FALSE)),"")</f>
        <v/>
      </c>
      <c r="Y25" s="189">
        <f>IF($G25=Y$5,$I25*$J25,"")</f>
        <v>1.0869565217391304E-2</v>
      </c>
      <c r="Z25" s="190" t="str">
        <f>IF($G25=Z$5,$I25*$J25,"")</f>
        <v/>
      </c>
      <c r="AA25" s="191">
        <f t="shared" ref="AA25:AC36" si="11">IF($M25=AA$5,$O25*$P25,"")</f>
        <v>0.27777777777777779</v>
      </c>
      <c r="AB25" s="158" t="str">
        <f t="shared" si="11"/>
        <v/>
      </c>
      <c r="AC25" s="190" t="str">
        <f t="shared" si="11"/>
        <v/>
      </c>
      <c r="AD25" s="191" t="str">
        <f t="shared" si="8"/>
        <v/>
      </c>
      <c r="AE25" s="158" t="str">
        <f t="shared" si="5"/>
        <v/>
      </c>
      <c r="AF25" s="192" t="str">
        <f t="shared" si="5"/>
        <v/>
      </c>
      <c r="AH25" s="189">
        <f>IF($G25=AH$5,$I25*$J25*$K25,"")</f>
        <v>1.0869565217391304E-2</v>
      </c>
      <c r="AI25" s="194" t="str">
        <f>IF($G25=AI$5,$I25*$J25*$K25,"")</f>
        <v/>
      </c>
      <c r="AJ25" s="191">
        <f t="shared" si="9"/>
        <v>8.3333333333333329E-2</v>
      </c>
      <c r="AK25" s="158" t="str">
        <f t="shared" si="9"/>
        <v/>
      </c>
      <c r="AL25" s="190" t="str">
        <f t="shared" si="9"/>
        <v/>
      </c>
      <c r="AM25" s="195" t="str">
        <f t="shared" si="10"/>
        <v/>
      </c>
      <c r="AN25" s="158" t="str">
        <f t="shared" si="10"/>
        <v/>
      </c>
      <c r="AO25" s="192" t="str">
        <f t="shared" si="10"/>
        <v/>
      </c>
    </row>
    <row r="26" spans="2:41" x14ac:dyDescent="0.25">
      <c r="B26" s="434"/>
      <c r="C26" s="422"/>
      <c r="D26" s="423"/>
      <c r="E26" s="424"/>
      <c r="F26" s="425" t="s">
        <v>128</v>
      </c>
      <c r="G26" s="426" t="s">
        <v>24</v>
      </c>
      <c r="H26" s="426" t="s">
        <v>109</v>
      </c>
      <c r="I26" s="426">
        <v>2</v>
      </c>
      <c r="J26" s="427">
        <f>IF($H26&lt;&gt;"",(VLOOKUP($H26,'Puissances et FS utilisés'!$B$7:$G$44,5,FALSE)),"")</f>
        <v>1.0869565217391304E-2</v>
      </c>
      <c r="K26" s="428">
        <f>IF($H26&lt;&gt;"",(VLOOKUP($H26,'Puissances et FS utilisés'!$B$7:$G$44,6,FALSE)),"")</f>
        <v>1</v>
      </c>
      <c r="L26" s="425"/>
      <c r="M26" s="426"/>
      <c r="N26" s="426"/>
      <c r="O26" s="426"/>
      <c r="P26" s="427" t="str">
        <f>IF($N26&lt;&gt;"",(VLOOKUP($N26,'Puissances et FS utilisés'!$B$7:$G$44,5,FALSE)),"")</f>
        <v/>
      </c>
      <c r="Q26" s="428" t="str">
        <f>IF($N26&lt;&gt;"",(VLOOKUP($N26,'Puissances et FS utilisés'!$B$7:$G$44,6,FALSE)),"")</f>
        <v/>
      </c>
      <c r="R26" s="425"/>
      <c r="S26" s="426"/>
      <c r="T26" s="426"/>
      <c r="U26" s="426"/>
      <c r="V26" s="427" t="str">
        <f>IF($T26&lt;&gt;"",(VLOOKUP($T26,'Puissances et FS utilisés'!$B$7:$G$900,5,FALSE)),"")</f>
        <v/>
      </c>
      <c r="W26" s="428" t="str">
        <f>IF($T26&lt;&gt;"",(VLOOKUP($T26,'Puissances et FS utilisés'!$B$7:$G$44,6,FALSE)),"")</f>
        <v/>
      </c>
      <c r="Y26" s="179">
        <f>IF($G26=Y$5,$I26*$J26,"")</f>
        <v>2.1739130434782608E-2</v>
      </c>
      <c r="Z26" s="180" t="str">
        <f>IF($G26=Z$5,$I26*$J26,"")</f>
        <v/>
      </c>
      <c r="AA26" s="181" t="str">
        <f t="shared" si="11"/>
        <v/>
      </c>
      <c r="AB26" s="159" t="str">
        <f t="shared" si="11"/>
        <v/>
      </c>
      <c r="AC26" s="180" t="str">
        <f t="shared" si="11"/>
        <v/>
      </c>
      <c r="AD26" s="181" t="str">
        <f t="shared" si="8"/>
        <v/>
      </c>
      <c r="AE26" s="159" t="str">
        <f t="shared" si="5"/>
        <v/>
      </c>
      <c r="AF26" s="182" t="str">
        <f t="shared" si="5"/>
        <v/>
      </c>
      <c r="AH26" s="179">
        <f>IF($G26=AH$5,$I26*$J26*$K26,"")</f>
        <v>2.1739130434782608E-2</v>
      </c>
      <c r="AI26" s="196" t="str">
        <f>IF($G26=AI$5,$I26*$J26*$K26,"")</f>
        <v/>
      </c>
      <c r="AJ26" s="181" t="str">
        <f t="shared" si="9"/>
        <v/>
      </c>
      <c r="AK26" s="159" t="str">
        <f t="shared" si="9"/>
        <v/>
      </c>
      <c r="AL26" s="180" t="str">
        <f t="shared" si="9"/>
        <v/>
      </c>
      <c r="AM26" s="188" t="str">
        <f t="shared" ref="AM26:AO36" si="12">IF($S26=AM$5,$U26*$V26*$W26,"")</f>
        <v/>
      </c>
      <c r="AN26" s="159" t="str">
        <f t="shared" si="12"/>
        <v/>
      </c>
      <c r="AO26" s="182" t="str">
        <f t="shared" si="12"/>
        <v/>
      </c>
    </row>
    <row r="27" spans="2:41" x14ac:dyDescent="0.25">
      <c r="B27" s="432"/>
      <c r="C27" s="408" t="s">
        <v>173</v>
      </c>
      <c r="D27" s="409" t="s">
        <v>167</v>
      </c>
      <c r="E27" s="410" t="s">
        <v>189</v>
      </c>
      <c r="F27" s="411" t="s">
        <v>128</v>
      </c>
      <c r="G27" s="429" t="s">
        <v>24</v>
      </c>
      <c r="H27" s="429" t="s">
        <v>158</v>
      </c>
      <c r="I27" s="429">
        <v>1</v>
      </c>
      <c r="J27" s="430">
        <f>IF($H27&lt;&gt;"",(VLOOKUP($H27,'Puissances et FS utilisés'!$B$7:$G$44,5,FALSE)),"")</f>
        <v>1.0869565217391304E-2</v>
      </c>
      <c r="K27" s="431">
        <f>IF($H27&lt;&gt;"",(VLOOKUP($H27,'Puissances et FS utilisés'!$B$7:$G$44,6,FALSE)),"")</f>
        <v>1</v>
      </c>
      <c r="L27" s="411"/>
      <c r="M27" s="412"/>
      <c r="N27" s="412"/>
      <c r="O27" s="412"/>
      <c r="P27" s="413" t="str">
        <f>IF($N27&lt;&gt;"",(VLOOKUP($N27,'Puissances et FS utilisés'!$B$7:$G$44,5,FALSE)),"")</f>
        <v/>
      </c>
      <c r="Q27" s="414" t="str">
        <f>IF($N27&lt;&gt;"",(VLOOKUP($N27,'Puissances et FS utilisés'!$B$7:$G$44,6,FALSE)),"")</f>
        <v/>
      </c>
      <c r="R27" s="411"/>
      <c r="S27" s="412"/>
      <c r="T27" s="412"/>
      <c r="U27" s="412"/>
      <c r="V27" s="413" t="str">
        <f>IF($T27&lt;&gt;"",(VLOOKUP($T27,'Puissances et FS utilisés'!$B$7:$G$900,5,FALSE)),"")</f>
        <v/>
      </c>
      <c r="W27" s="414" t="str">
        <f>IF($T27&lt;&gt;"",(VLOOKUP($T27,'Puissances et FS utilisés'!$B$7:$G$44,6,FALSE)),"")</f>
        <v/>
      </c>
      <c r="Y27" s="183">
        <f>IF($G27=Y$5,$I27*$J27,"")</f>
        <v>1.0869565217391304E-2</v>
      </c>
      <c r="Z27" s="184" t="str">
        <f>IF($G27=Z$5,$I27*$J27,"")</f>
        <v/>
      </c>
      <c r="AA27" s="185" t="str">
        <f t="shared" si="11"/>
        <v/>
      </c>
      <c r="AB27" s="160" t="str">
        <f t="shared" si="11"/>
        <v/>
      </c>
      <c r="AC27" s="184" t="str">
        <f t="shared" si="11"/>
        <v/>
      </c>
      <c r="AD27" s="185" t="str">
        <f t="shared" si="8"/>
        <v/>
      </c>
      <c r="AE27" s="160" t="str">
        <f t="shared" si="5"/>
        <v/>
      </c>
      <c r="AF27" s="186" t="str">
        <f t="shared" si="5"/>
        <v/>
      </c>
      <c r="AH27" s="183">
        <f>IF($G27=AH$5,$I27*$J27*$K27,"")</f>
        <v>1.0869565217391304E-2</v>
      </c>
      <c r="AI27" s="193" t="str">
        <f>IF($G27=AI$5,$I27*$J27*$K27,"")</f>
        <v/>
      </c>
      <c r="AJ27" s="185" t="str">
        <f t="shared" si="9"/>
        <v/>
      </c>
      <c r="AK27" s="160" t="str">
        <f t="shared" si="9"/>
        <v/>
      </c>
      <c r="AL27" s="184" t="str">
        <f t="shared" si="9"/>
        <v/>
      </c>
      <c r="AM27" s="187" t="str">
        <f t="shared" si="12"/>
        <v/>
      </c>
      <c r="AN27" s="160" t="str">
        <f t="shared" si="12"/>
        <v/>
      </c>
      <c r="AO27" s="186" t="str">
        <f t="shared" si="12"/>
        <v/>
      </c>
    </row>
    <row r="28" spans="2:41" x14ac:dyDescent="0.25">
      <c r="B28" s="433"/>
      <c r="C28" s="415"/>
      <c r="D28" s="416"/>
      <c r="E28" s="417"/>
      <c r="F28" s="418"/>
      <c r="G28" s="419"/>
      <c r="H28" s="419"/>
      <c r="I28" s="419"/>
      <c r="J28" s="420" t="str">
        <f>IF($H28&lt;&gt;"",(VLOOKUP($H28,'Puissances et FS utilisés'!$B$7:$G$44,5,FALSE)),"")</f>
        <v/>
      </c>
      <c r="K28" s="421" t="str">
        <f>IF($H28&lt;&gt;"",(VLOOKUP($H28,'Puissances et FS utilisés'!$B$7:$G$44,6,FALSE)),"")</f>
        <v/>
      </c>
      <c r="L28" s="418"/>
      <c r="M28" s="419"/>
      <c r="N28" s="419"/>
      <c r="O28" s="419"/>
      <c r="P28" s="420" t="str">
        <f>IF($N28&lt;&gt;"",(VLOOKUP($N28,'Puissances et FS utilisés'!$B$7:$G$44,5,FALSE)),"")</f>
        <v/>
      </c>
      <c r="Q28" s="421" t="str">
        <f>IF($N28&lt;&gt;"",(VLOOKUP($N28,'Puissances et FS utilisés'!$B$7:$G$44,6,FALSE)),"")</f>
        <v/>
      </c>
      <c r="R28" s="418"/>
      <c r="S28" s="419"/>
      <c r="T28" s="419"/>
      <c r="U28" s="419"/>
      <c r="V28" s="420" t="str">
        <f>IF($T28&lt;&gt;"",(VLOOKUP($T28,'Puissances et FS utilisés'!$B$7:$G$900,5,FALSE)),"")</f>
        <v/>
      </c>
      <c r="W28" s="421"/>
      <c r="Y28" s="189" t="str">
        <f>IF($G28=Y$5,$I28*$J28,"")</f>
        <v/>
      </c>
      <c r="Z28" s="190" t="str">
        <f>IF($G28=Z$5,$I28*$J28,"")</f>
        <v/>
      </c>
      <c r="AA28" s="191" t="str">
        <f t="shared" si="11"/>
        <v/>
      </c>
      <c r="AB28" s="158" t="str">
        <f t="shared" si="11"/>
        <v/>
      </c>
      <c r="AC28" s="190" t="str">
        <f t="shared" si="11"/>
        <v/>
      </c>
      <c r="AD28" s="191" t="str">
        <f t="shared" si="8"/>
        <v/>
      </c>
      <c r="AE28" s="158" t="str">
        <f t="shared" si="5"/>
        <v/>
      </c>
      <c r="AF28" s="192" t="str">
        <f t="shared" si="5"/>
        <v/>
      </c>
      <c r="AH28" s="189" t="str">
        <f>IF($G28=AH$5,$I28*$J28*$K28,"")</f>
        <v/>
      </c>
      <c r="AI28" s="194" t="str">
        <f>IF($G28=AI$5,$I28*$J28*$K28,"")</f>
        <v/>
      </c>
      <c r="AJ28" s="191" t="str">
        <f t="shared" si="9"/>
        <v/>
      </c>
      <c r="AK28" s="158" t="str">
        <f t="shared" si="9"/>
        <v/>
      </c>
      <c r="AL28" s="190" t="str">
        <f t="shared" si="9"/>
        <v/>
      </c>
      <c r="AM28" s="195" t="str">
        <f t="shared" si="12"/>
        <v/>
      </c>
      <c r="AN28" s="158" t="str">
        <f t="shared" si="12"/>
        <v/>
      </c>
      <c r="AO28" s="192" t="str">
        <f t="shared" si="12"/>
        <v/>
      </c>
    </row>
    <row r="29" spans="2:41" x14ac:dyDescent="0.25">
      <c r="B29" s="434"/>
      <c r="C29" s="422"/>
      <c r="D29" s="423"/>
      <c r="E29" s="424"/>
      <c r="F29" s="425"/>
      <c r="G29" s="426"/>
      <c r="H29" s="426"/>
      <c r="I29" s="426"/>
      <c r="J29" s="427" t="str">
        <f>IF($H29&lt;&gt;"",(VLOOKUP($H29,'Puissances et FS utilisés'!$B$7:$G$44,5,FALSE)),"")</f>
        <v/>
      </c>
      <c r="K29" s="428" t="str">
        <f>IF($H29&lt;&gt;"",(VLOOKUP($H29,'Puissances et FS utilisés'!$B$7:$G$44,6,FALSE)),"")</f>
        <v/>
      </c>
      <c r="L29" s="425"/>
      <c r="M29" s="426"/>
      <c r="N29" s="426"/>
      <c r="O29" s="426"/>
      <c r="P29" s="427" t="str">
        <f>IF($N29&lt;&gt;"",(VLOOKUP($N29,'Puissances et FS utilisés'!$B$7:$G$44,5,FALSE)),"")</f>
        <v/>
      </c>
      <c r="Q29" s="428" t="str">
        <f>IF($N29&lt;&gt;"",(VLOOKUP($N29,'Puissances et FS utilisés'!$B$7:$G$44,6,FALSE)),"")</f>
        <v/>
      </c>
      <c r="R29" s="425"/>
      <c r="S29" s="426"/>
      <c r="T29" s="426"/>
      <c r="U29" s="426"/>
      <c r="V29" s="427" t="str">
        <f>IF($T29&lt;&gt;"",(VLOOKUP($T29,'Puissances et FS utilisés'!$B$7:$G$900,5,FALSE)),"")</f>
        <v/>
      </c>
      <c r="W29" s="428" t="str">
        <f>IF($T29&lt;&gt;"",(VLOOKUP($T29,'Puissances et FS utilisés'!$B$7:$G$44,6,FALSE)),"")</f>
        <v/>
      </c>
      <c r="Y29" s="179" t="str">
        <f>IF($G29=Y$5,$I29*$J29,"")</f>
        <v/>
      </c>
      <c r="Z29" s="180" t="str">
        <f>IF($G29=Z$5,$I29*$J29,"")</f>
        <v/>
      </c>
      <c r="AA29" s="181" t="str">
        <f t="shared" si="11"/>
        <v/>
      </c>
      <c r="AB29" s="159" t="str">
        <f t="shared" si="11"/>
        <v/>
      </c>
      <c r="AC29" s="180" t="str">
        <f t="shared" si="11"/>
        <v/>
      </c>
      <c r="AD29" s="181" t="str">
        <f t="shared" si="8"/>
        <v/>
      </c>
      <c r="AE29" s="159" t="str">
        <f t="shared" si="5"/>
        <v/>
      </c>
      <c r="AF29" s="182" t="str">
        <f t="shared" si="5"/>
        <v/>
      </c>
      <c r="AH29" s="179" t="str">
        <f>IF($G29=AH$5,$I29*$J29*$K29,"")</f>
        <v/>
      </c>
      <c r="AI29" s="196" t="str">
        <f>IF($G29=AI$5,$I29*$J29*$K29,"")</f>
        <v/>
      </c>
      <c r="AJ29" s="181" t="str">
        <f t="shared" si="9"/>
        <v/>
      </c>
      <c r="AK29" s="159" t="str">
        <f t="shared" si="9"/>
        <v/>
      </c>
      <c r="AL29" s="180" t="str">
        <f t="shared" si="9"/>
        <v/>
      </c>
      <c r="AM29" s="188" t="str">
        <f t="shared" si="12"/>
        <v/>
      </c>
      <c r="AN29" s="159" t="str">
        <f t="shared" si="12"/>
        <v/>
      </c>
      <c r="AO29" s="182" t="str">
        <f t="shared" si="12"/>
        <v/>
      </c>
    </row>
    <row r="30" spans="2:41" x14ac:dyDescent="0.25">
      <c r="B30" s="432"/>
      <c r="C30" s="408" t="s">
        <v>172</v>
      </c>
      <c r="D30" s="409" t="s">
        <v>167</v>
      </c>
      <c r="E30" s="410" t="s">
        <v>189</v>
      </c>
      <c r="F30" s="411" t="s">
        <v>128</v>
      </c>
      <c r="G30" s="412" t="s">
        <v>24</v>
      </c>
      <c r="H30" s="412" t="s">
        <v>56</v>
      </c>
      <c r="I30" s="412">
        <v>2</v>
      </c>
      <c r="J30" s="413">
        <f>IF($H30&lt;&gt;"",(VLOOKUP($H30,'Puissances et FS utilisés'!$B$7:$G$44,5,FALSE)),"")</f>
        <v>1.3043478260869565E-2</v>
      </c>
      <c r="K30" s="414">
        <f>IF($H30&lt;&gt;"",(VLOOKUP($H30,'Puissances et FS utilisés'!$B$7:$G$44,6,FALSE)),"")</f>
        <v>1</v>
      </c>
      <c r="L30" s="411" t="s">
        <v>128</v>
      </c>
      <c r="M30" s="412" t="s">
        <v>24</v>
      </c>
      <c r="N30" s="412" t="s">
        <v>166</v>
      </c>
      <c r="O30" s="412">
        <v>1</v>
      </c>
      <c r="P30" s="413">
        <f>IF($N30&lt;&gt;"",(VLOOKUP($N30,'Puissances et FS utilisés'!$B$7:$G$44,5,FALSE)),"")</f>
        <v>0.44444444444444448</v>
      </c>
      <c r="Q30" s="414">
        <f>IF($N30&lt;&gt;"",(VLOOKUP($N30,'Puissances et FS utilisés'!$B$7:$G$44,6,FALSE)),"")</f>
        <v>0.3</v>
      </c>
      <c r="R30" s="411" t="s">
        <v>128</v>
      </c>
      <c r="S30" s="412" t="s">
        <v>24</v>
      </c>
      <c r="T30" s="412" t="s">
        <v>162</v>
      </c>
      <c r="U30" s="412">
        <v>1</v>
      </c>
      <c r="V30" s="413">
        <f>IF($T30&lt;&gt;"",(VLOOKUP($T30,'Puissances et FS utilisés'!$B$7:$G$900,5,FALSE)),"")</f>
        <v>6.0000000000000012E-2</v>
      </c>
      <c r="W30" s="414">
        <f>IF($T30&lt;&gt;"",(VLOOKUP($T30,'Puissances et FS utilisés'!$B$7:$G$900,6,FALSE)),"")</f>
        <v>0.5</v>
      </c>
      <c r="Y30" s="183">
        <f>IF($G30=Y$5,$I30*$J30,"")</f>
        <v>2.6086956521739129E-2</v>
      </c>
      <c r="Z30" s="184" t="str">
        <f>IF($G30=Z$5,$I30*$J30,"")</f>
        <v/>
      </c>
      <c r="AA30" s="185">
        <f t="shared" si="11"/>
        <v>0.44444444444444448</v>
      </c>
      <c r="AB30" s="160" t="str">
        <f t="shared" si="11"/>
        <v/>
      </c>
      <c r="AC30" s="184" t="str">
        <f t="shared" si="11"/>
        <v/>
      </c>
      <c r="AD30" s="185">
        <f t="shared" si="8"/>
        <v>6.0000000000000012E-2</v>
      </c>
      <c r="AE30" s="160" t="str">
        <f t="shared" si="5"/>
        <v/>
      </c>
      <c r="AF30" s="186" t="str">
        <f t="shared" si="5"/>
        <v/>
      </c>
      <c r="AH30" s="183">
        <f>IF($G30=AH$5,$I30*$J30*$K30,"")</f>
        <v>2.6086956521739129E-2</v>
      </c>
      <c r="AI30" s="193" t="str">
        <f>IF($G30=AI$5,$I30*$J30*$K30,"")</f>
        <v/>
      </c>
      <c r="AJ30" s="185">
        <f t="shared" si="9"/>
        <v>0.13333333333333333</v>
      </c>
      <c r="AK30" s="160" t="str">
        <f t="shared" si="9"/>
        <v/>
      </c>
      <c r="AL30" s="184" t="str">
        <f t="shared" si="9"/>
        <v/>
      </c>
      <c r="AM30" s="187">
        <f t="shared" si="12"/>
        <v>3.0000000000000006E-2</v>
      </c>
      <c r="AN30" s="160" t="str">
        <f t="shared" si="12"/>
        <v/>
      </c>
      <c r="AO30" s="186" t="str">
        <f t="shared" si="12"/>
        <v/>
      </c>
    </row>
    <row r="31" spans="2:41" x14ac:dyDescent="0.25">
      <c r="B31" s="433"/>
      <c r="C31" s="415"/>
      <c r="D31" s="416"/>
      <c r="E31" s="417"/>
      <c r="F31" s="418"/>
      <c r="G31" s="419"/>
      <c r="H31" s="419"/>
      <c r="I31" s="419"/>
      <c r="J31" s="420" t="str">
        <f>IF($H31&lt;&gt;"",(VLOOKUP($H31,'Puissances et FS utilisés'!$B$7:$G$44,5,FALSE)),"")</f>
        <v/>
      </c>
      <c r="K31" s="421" t="str">
        <f>IF($H31&lt;&gt;"",(VLOOKUP($H31,'Puissances et FS utilisés'!$B$7:$G$44,6,FALSE)),"")</f>
        <v/>
      </c>
      <c r="L31" s="425"/>
      <c r="M31" s="419"/>
      <c r="N31" s="419"/>
      <c r="O31" s="419"/>
      <c r="P31" s="420" t="str">
        <f>IF($N31&lt;&gt;"",(VLOOKUP($N31,'Puissances et FS utilisés'!$B$7:$G$44,5,FALSE)),"")</f>
        <v/>
      </c>
      <c r="Q31" s="421" t="str">
        <f>IF($N31&lt;&gt;"",(VLOOKUP($N31,'Puissances et FS utilisés'!$B$7:$G$44,6,FALSE)),"")</f>
        <v/>
      </c>
      <c r="R31" s="418"/>
      <c r="S31" s="419"/>
      <c r="T31" s="419"/>
      <c r="U31" s="419"/>
      <c r="V31" s="420" t="str">
        <f>IF($T31&lt;&gt;"",(VLOOKUP($T31,'Puissances et FS utilisés'!$B$7:$G$900,5,FALSE)),"")</f>
        <v/>
      </c>
      <c r="W31" s="421"/>
      <c r="Y31" s="189" t="str">
        <f>IF($G31=Y$5,$I31*$J31,"")</f>
        <v/>
      </c>
      <c r="Z31" s="190" t="str">
        <f>IF($G31=Z$5,$I31*$J31,"")</f>
        <v/>
      </c>
      <c r="AA31" s="191" t="str">
        <f t="shared" si="11"/>
        <v/>
      </c>
      <c r="AB31" s="158" t="str">
        <f t="shared" si="11"/>
        <v/>
      </c>
      <c r="AC31" s="190" t="str">
        <f t="shared" si="11"/>
        <v/>
      </c>
      <c r="AD31" s="191" t="str">
        <f t="shared" si="8"/>
        <v/>
      </c>
      <c r="AE31" s="158" t="str">
        <f t="shared" si="5"/>
        <v/>
      </c>
      <c r="AF31" s="192" t="str">
        <f t="shared" si="5"/>
        <v/>
      </c>
      <c r="AH31" s="189" t="str">
        <f>IF($G31=AH$5,$I31*$J31*$K31,"")</f>
        <v/>
      </c>
      <c r="AI31" s="194" t="str">
        <f>IF($G31=AI$5,$I31*$J31*$K31,"")</f>
        <v/>
      </c>
      <c r="AJ31" s="191" t="str">
        <f t="shared" si="9"/>
        <v/>
      </c>
      <c r="AK31" s="158" t="str">
        <f t="shared" si="9"/>
        <v/>
      </c>
      <c r="AL31" s="190" t="str">
        <f t="shared" si="9"/>
        <v/>
      </c>
      <c r="AM31" s="195" t="str">
        <f t="shared" si="12"/>
        <v/>
      </c>
      <c r="AN31" s="158" t="str">
        <f t="shared" si="12"/>
        <v/>
      </c>
      <c r="AO31" s="192" t="str">
        <f t="shared" si="12"/>
        <v/>
      </c>
    </row>
    <row r="32" spans="2:41" x14ac:dyDescent="0.25">
      <c r="B32" s="434"/>
      <c r="C32" s="422"/>
      <c r="D32" s="423"/>
      <c r="E32" s="424"/>
      <c r="F32" s="425"/>
      <c r="G32" s="426"/>
      <c r="H32" s="426"/>
      <c r="I32" s="426"/>
      <c r="J32" s="427" t="str">
        <f>IF($H32&lt;&gt;"",(VLOOKUP($H32,'Puissances et FS utilisés'!$B$7:$G$44,5,FALSE)),"")</f>
        <v/>
      </c>
      <c r="K32" s="428" t="str">
        <f>IF($H32&lt;&gt;"",(VLOOKUP($H32,'Puissances et FS utilisés'!$B$7:$G$44,6,FALSE)),"")</f>
        <v/>
      </c>
      <c r="L32" s="425"/>
      <c r="M32" s="426"/>
      <c r="N32" s="426"/>
      <c r="O32" s="426"/>
      <c r="P32" s="420" t="str">
        <f>IF($N32&lt;&gt;"",(VLOOKUP($N32,'Puissances et FS utilisés'!$B$7:$G$44,5,FALSE)),"")</f>
        <v/>
      </c>
      <c r="Q32" s="421" t="str">
        <f>IF($N32&lt;&gt;"",(VLOOKUP($N32,'Puissances et FS utilisés'!$B$7:$G$44,6,FALSE)),"")</f>
        <v/>
      </c>
      <c r="R32" s="425"/>
      <c r="S32" s="426"/>
      <c r="T32" s="426"/>
      <c r="U32" s="426"/>
      <c r="V32" s="427" t="str">
        <f>IF($T32&lt;&gt;"",(VLOOKUP($T32,'Puissances et FS utilisés'!$B$7:$G$900,5,FALSE)),"")</f>
        <v/>
      </c>
      <c r="W32" s="428" t="str">
        <f>IF($T32&lt;&gt;"",(VLOOKUP($T32,'Puissances et FS utilisés'!$B$7:$G$44,6,FALSE)),"")</f>
        <v/>
      </c>
      <c r="Y32" s="179" t="str">
        <f>IF($G32=Y$5,$I32*$J32,"")</f>
        <v/>
      </c>
      <c r="Z32" s="180" t="str">
        <f>IF($G32=Z$5,$I32*$J32,"")</f>
        <v/>
      </c>
      <c r="AA32" s="181" t="str">
        <f t="shared" si="11"/>
        <v/>
      </c>
      <c r="AB32" s="159" t="str">
        <f t="shared" si="11"/>
        <v/>
      </c>
      <c r="AC32" s="180" t="str">
        <f t="shared" si="11"/>
        <v/>
      </c>
      <c r="AD32" s="181" t="str">
        <f t="shared" si="8"/>
        <v/>
      </c>
      <c r="AE32" s="159" t="str">
        <f t="shared" si="5"/>
        <v/>
      </c>
      <c r="AF32" s="182" t="str">
        <f t="shared" si="5"/>
        <v/>
      </c>
      <c r="AH32" s="179" t="str">
        <f>IF($G32=AH$5,$I32*$J32*$K32,"")</f>
        <v/>
      </c>
      <c r="AI32" s="196" t="str">
        <f>IF($G32=AI$5,$I32*$J32*$K32,"")</f>
        <v/>
      </c>
      <c r="AJ32" s="181" t="str">
        <f t="shared" si="9"/>
        <v/>
      </c>
      <c r="AK32" s="159" t="str">
        <f t="shared" si="9"/>
        <v/>
      </c>
      <c r="AL32" s="180" t="str">
        <f t="shared" si="9"/>
        <v/>
      </c>
      <c r="AM32" s="188" t="str">
        <f t="shared" si="12"/>
        <v/>
      </c>
      <c r="AN32" s="159" t="str">
        <f t="shared" si="12"/>
        <v/>
      </c>
      <c r="AO32" s="182" t="str">
        <f t="shared" si="12"/>
        <v/>
      </c>
    </row>
    <row r="33" spans="2:41" x14ac:dyDescent="0.25">
      <c r="B33" s="432"/>
      <c r="C33" s="408" t="s">
        <v>174</v>
      </c>
      <c r="D33" s="409" t="s">
        <v>167</v>
      </c>
      <c r="E33" s="410" t="s">
        <v>189</v>
      </c>
      <c r="F33" s="411" t="s">
        <v>128</v>
      </c>
      <c r="G33" s="412" t="s">
        <v>24</v>
      </c>
      <c r="H33" s="412" t="s">
        <v>52</v>
      </c>
      <c r="I33" s="412">
        <v>1</v>
      </c>
      <c r="J33" s="413">
        <f>IF($H33&lt;&gt;"",(VLOOKUP($H33,'Puissances et FS utilisés'!$B$7:$G$44,5,FALSE)),"")</f>
        <v>1.4130434782608694E-2</v>
      </c>
      <c r="K33" s="414">
        <f>IF($H33&lt;&gt;"",(VLOOKUP($H33,'Puissances et FS utilisés'!$B$7:$G$44,6,FALSE)),"")</f>
        <v>1</v>
      </c>
      <c r="L33" s="411" t="s">
        <v>128</v>
      </c>
      <c r="M33" s="412" t="s">
        <v>24</v>
      </c>
      <c r="N33" s="412" t="s">
        <v>0</v>
      </c>
      <c r="O33" s="412">
        <v>8</v>
      </c>
      <c r="P33" s="413">
        <f>IF($N33&lt;&gt;"",(VLOOKUP($N33,'Puissances et FS utilisés'!$B$7:$G$44,5,FALSE)),"")</f>
        <v>0.44444444444444448</v>
      </c>
      <c r="Q33" s="414">
        <f>IF($N33&lt;&gt;"",(VLOOKUP($N33,'Puissances et FS utilisés'!$B$7:$G$44,6,FALSE)),"")</f>
        <v>0.3</v>
      </c>
      <c r="R33" s="411"/>
      <c r="S33" s="412"/>
      <c r="T33" s="412"/>
      <c r="U33" s="412"/>
      <c r="V33" s="413"/>
      <c r="W33" s="414"/>
      <c r="Y33" s="183">
        <f>IF($G33=Y$5,$I33*$J33,"")</f>
        <v>1.4130434782608694E-2</v>
      </c>
      <c r="Z33" s="184" t="str">
        <f>IF($G33=Z$5,$I33*$J33,"")</f>
        <v/>
      </c>
      <c r="AA33" s="185">
        <f t="shared" si="11"/>
        <v>3.5555555555555558</v>
      </c>
      <c r="AB33" s="160" t="str">
        <f t="shared" si="11"/>
        <v/>
      </c>
      <c r="AC33" s="184" t="str">
        <f t="shared" si="11"/>
        <v/>
      </c>
      <c r="AD33" s="185" t="str">
        <f t="shared" si="8"/>
        <v/>
      </c>
      <c r="AE33" s="160" t="str">
        <f t="shared" si="5"/>
        <v/>
      </c>
      <c r="AF33" s="186" t="str">
        <f t="shared" si="5"/>
        <v/>
      </c>
      <c r="AH33" s="183">
        <f>IF($G33=AH$5,$I33*$J33*$K33,"")</f>
        <v>1.4130434782608694E-2</v>
      </c>
      <c r="AI33" s="193" t="str">
        <f>IF($G33=AI$5,$I33*$J33*$K33,"")</f>
        <v/>
      </c>
      <c r="AJ33" s="185">
        <f t="shared" si="9"/>
        <v>1.0666666666666667</v>
      </c>
      <c r="AK33" s="160" t="str">
        <f t="shared" si="9"/>
        <v/>
      </c>
      <c r="AL33" s="184" t="str">
        <f t="shared" si="9"/>
        <v/>
      </c>
      <c r="AM33" s="187" t="str">
        <f t="shared" si="12"/>
        <v/>
      </c>
      <c r="AN33" s="160" t="str">
        <f t="shared" si="12"/>
        <v/>
      </c>
      <c r="AO33" s="186" t="str">
        <f t="shared" si="12"/>
        <v/>
      </c>
    </row>
    <row r="34" spans="2:41" x14ac:dyDescent="0.25">
      <c r="B34" s="433"/>
      <c r="C34" s="415"/>
      <c r="D34" s="416"/>
      <c r="E34" s="417"/>
      <c r="F34" s="418" t="s">
        <v>128</v>
      </c>
      <c r="G34" s="419" t="s">
        <v>24</v>
      </c>
      <c r="H34" s="419" t="s">
        <v>54</v>
      </c>
      <c r="I34" s="419">
        <v>2</v>
      </c>
      <c r="J34" s="420">
        <f>IF($H34&lt;&gt;"",(VLOOKUP($H34,'Puissances et FS utilisés'!$B$7:$G$44,5,FALSE)),"")</f>
        <v>5.434782608695652E-3</v>
      </c>
      <c r="K34" s="421">
        <f>IF($H34&lt;&gt;"",(VLOOKUP($H34,'Puissances et FS utilisés'!$B$7:$G$44,6,FALSE)),"")</f>
        <v>1</v>
      </c>
      <c r="L34" s="418" t="s">
        <v>128</v>
      </c>
      <c r="M34" s="419" t="s">
        <v>24</v>
      </c>
      <c r="N34" s="419" t="s">
        <v>150</v>
      </c>
      <c r="O34" s="419">
        <v>1</v>
      </c>
      <c r="P34" s="420">
        <f>IF($N34&lt;&gt;"",(VLOOKUP($N34,'Puissances et FS utilisés'!$B$7:$G$44,5,FALSE)),"")</f>
        <v>0.27777777777777779</v>
      </c>
      <c r="Q34" s="421">
        <f>IF($N34&lt;&gt;"",(VLOOKUP($N34,'Puissances et FS utilisés'!$B$7:$G$44,6,FALSE)),"")</f>
        <v>0.3</v>
      </c>
      <c r="R34" s="418"/>
      <c r="S34" s="419"/>
      <c r="T34" s="419"/>
      <c r="U34" s="419"/>
      <c r="V34" s="420" t="str">
        <f>IF($T34&lt;&gt;"",(VLOOKUP($T34,'Puissances et FS utilisés'!$B$7:$G$900,5,FALSE)),"")</f>
        <v/>
      </c>
      <c r="W34" s="421" t="str">
        <f>IF($T34&lt;&gt;"",(VLOOKUP($T34,'Puissances et FS utilisés'!$B$7:$G$44,6,FALSE)),"")</f>
        <v/>
      </c>
      <c r="Y34" s="189">
        <f>IF($G34=Y$5,$I34*$J34,"")</f>
        <v>1.0869565217391304E-2</v>
      </c>
      <c r="Z34" s="190" t="str">
        <f>IF($G34=Z$5,$I34*$J34,"")</f>
        <v/>
      </c>
      <c r="AA34" s="191">
        <f t="shared" si="11"/>
        <v>0.27777777777777779</v>
      </c>
      <c r="AB34" s="158" t="str">
        <f t="shared" si="11"/>
        <v/>
      </c>
      <c r="AC34" s="190" t="str">
        <f t="shared" si="11"/>
        <v/>
      </c>
      <c r="AD34" s="191" t="str">
        <f t="shared" si="8"/>
        <v/>
      </c>
      <c r="AE34" s="158" t="str">
        <f t="shared" si="5"/>
        <v/>
      </c>
      <c r="AF34" s="192" t="str">
        <f t="shared" si="5"/>
        <v/>
      </c>
      <c r="AH34" s="189">
        <f>IF($G34=AH$5,$I34*$J34*$K34,"")</f>
        <v>1.0869565217391304E-2</v>
      </c>
      <c r="AI34" s="194" t="str">
        <f>IF($G34=AI$5,$I34*$J34*$K34,"")</f>
        <v/>
      </c>
      <c r="AJ34" s="191">
        <f t="shared" si="9"/>
        <v>8.3333333333333329E-2</v>
      </c>
      <c r="AK34" s="158" t="str">
        <f t="shared" si="9"/>
        <v/>
      </c>
      <c r="AL34" s="190" t="str">
        <f t="shared" si="9"/>
        <v/>
      </c>
      <c r="AM34" s="195" t="str">
        <f t="shared" si="12"/>
        <v/>
      </c>
      <c r="AN34" s="158" t="str">
        <f t="shared" si="12"/>
        <v/>
      </c>
      <c r="AO34" s="192" t="str">
        <f t="shared" si="12"/>
        <v/>
      </c>
    </row>
    <row r="35" spans="2:41" x14ac:dyDescent="0.25">
      <c r="B35" s="434"/>
      <c r="C35" s="422"/>
      <c r="D35" s="423"/>
      <c r="E35" s="424"/>
      <c r="F35" s="425" t="s">
        <v>128</v>
      </c>
      <c r="G35" s="426" t="s">
        <v>24</v>
      </c>
      <c r="H35" s="426" t="s">
        <v>109</v>
      </c>
      <c r="I35" s="426">
        <v>2</v>
      </c>
      <c r="J35" s="427">
        <f>IF($H35&lt;&gt;"",(VLOOKUP($H35,'Puissances et FS utilisés'!$B$7:$G$44,5,FALSE)),"")</f>
        <v>1.0869565217391304E-2</v>
      </c>
      <c r="K35" s="428">
        <f>IF($H35&lt;&gt;"",(VLOOKUP($H35,'Puissances et FS utilisés'!$B$7:$G$44,6,FALSE)),"")</f>
        <v>1</v>
      </c>
      <c r="L35" s="425"/>
      <c r="M35" s="426"/>
      <c r="N35" s="426"/>
      <c r="O35" s="426"/>
      <c r="P35" s="427" t="str">
        <f>IF($N35&lt;&gt;"",(VLOOKUP($N35,'Puissances et FS utilisés'!$B$7:$G$44,5,FALSE)),"")</f>
        <v/>
      </c>
      <c r="Q35" s="428" t="str">
        <f>IF($N35&lt;&gt;"",(VLOOKUP($N35,'Puissances et FS utilisés'!$B$7:$G$44,6,FALSE)),"")</f>
        <v/>
      </c>
      <c r="R35" s="425"/>
      <c r="S35" s="426"/>
      <c r="T35" s="426"/>
      <c r="U35" s="426"/>
      <c r="V35" s="427" t="str">
        <f>IF($T35&lt;&gt;"",(VLOOKUP($T35,'Puissances et FS utilisés'!$B$7:$G$900,5,FALSE)),"")</f>
        <v/>
      </c>
      <c r="W35" s="428" t="str">
        <f>IF($T35&lt;&gt;"",(VLOOKUP($T35,'Puissances et FS utilisés'!$B$7:$G$44,6,FALSE)),"")</f>
        <v/>
      </c>
      <c r="Y35" s="179">
        <f>IF($G35=Y$5,$I35*$J35,"")</f>
        <v>2.1739130434782608E-2</v>
      </c>
      <c r="Z35" s="180" t="str">
        <f>IF($G35=Z$5,$I35*$J35,"")</f>
        <v/>
      </c>
      <c r="AA35" s="181" t="str">
        <f t="shared" ref="AA35:AC35" si="13">IF($M35=AA$5,$O35*$P35,"")</f>
        <v/>
      </c>
      <c r="AB35" s="159" t="str">
        <f t="shared" si="13"/>
        <v/>
      </c>
      <c r="AC35" s="180" t="str">
        <f t="shared" si="13"/>
        <v/>
      </c>
      <c r="AD35" s="181" t="str">
        <f t="shared" si="8"/>
        <v/>
      </c>
      <c r="AE35" s="159" t="str">
        <f t="shared" si="5"/>
        <v/>
      </c>
      <c r="AF35" s="182" t="str">
        <f t="shared" si="5"/>
        <v/>
      </c>
      <c r="AH35" s="179">
        <f>IF($G35=AH$5,$I35*$J35*$K35,"")</f>
        <v>2.1739130434782608E-2</v>
      </c>
      <c r="AI35" s="196" t="str">
        <f>IF($G35=AI$5,$I35*$J35*$K35,"")</f>
        <v/>
      </c>
      <c r="AJ35" s="181" t="str">
        <f t="shared" si="9"/>
        <v/>
      </c>
      <c r="AK35" s="159" t="str">
        <f t="shared" si="9"/>
        <v/>
      </c>
      <c r="AL35" s="180" t="str">
        <f t="shared" si="9"/>
        <v/>
      </c>
      <c r="AM35" s="188" t="str">
        <f t="shared" si="12"/>
        <v/>
      </c>
      <c r="AN35" s="159" t="str">
        <f t="shared" si="12"/>
        <v/>
      </c>
      <c r="AO35" s="182" t="str">
        <f t="shared" si="12"/>
        <v/>
      </c>
    </row>
    <row r="36" spans="2:41" x14ac:dyDescent="0.25">
      <c r="B36" s="432"/>
      <c r="C36" s="408" t="s">
        <v>174</v>
      </c>
      <c r="D36" s="409" t="s">
        <v>167</v>
      </c>
      <c r="E36" s="410" t="s">
        <v>189</v>
      </c>
      <c r="F36" s="411" t="s">
        <v>128</v>
      </c>
      <c r="G36" s="429" t="s">
        <v>24</v>
      </c>
      <c r="H36" s="429" t="s">
        <v>158</v>
      </c>
      <c r="I36" s="429">
        <v>1</v>
      </c>
      <c r="J36" s="430">
        <f>IF($H36&lt;&gt;"",(VLOOKUP($H36,'Puissances et FS utilisés'!$B$7:$G$44,5,FALSE)),"")</f>
        <v>1.0869565217391304E-2</v>
      </c>
      <c r="K36" s="431">
        <f>IF($H36&lt;&gt;"",(VLOOKUP($H36,'Puissances et FS utilisés'!$B$7:$G$44,6,FALSE)),"")</f>
        <v>1</v>
      </c>
      <c r="L36" s="411"/>
      <c r="M36" s="412"/>
      <c r="N36" s="412"/>
      <c r="O36" s="412"/>
      <c r="P36" s="413" t="str">
        <f>IF($N36&lt;&gt;"",(VLOOKUP($N36,'Puissances et FS utilisés'!$B$7:$G$44,5,FALSE)),"")</f>
        <v/>
      </c>
      <c r="Q36" s="414" t="str">
        <f>IF($N36&lt;&gt;"",(VLOOKUP($N36,'Puissances et FS utilisés'!$B$7:$G$44,6,FALSE)),"")</f>
        <v/>
      </c>
      <c r="R36" s="411"/>
      <c r="S36" s="412"/>
      <c r="T36" s="412"/>
      <c r="U36" s="412"/>
      <c r="V36" s="413" t="str">
        <f>IF($T36&lt;&gt;"",(VLOOKUP($T36,'Puissances et FS utilisés'!$B$7:$G$900,5,FALSE)),"")</f>
        <v/>
      </c>
      <c r="W36" s="414" t="str">
        <f>IF($T36&lt;&gt;"",(VLOOKUP($T36,'Puissances et FS utilisés'!$B$7:$G$44,6,FALSE)),"")</f>
        <v/>
      </c>
      <c r="Y36" s="183">
        <f>IF($G36=Y$5,$I36*$J36,"")</f>
        <v>1.0869565217391304E-2</v>
      </c>
      <c r="Z36" s="184" t="str">
        <f>IF($G36=Z$5,$I36*$J36,"")</f>
        <v/>
      </c>
      <c r="AA36" s="185" t="str">
        <f t="shared" si="11"/>
        <v/>
      </c>
      <c r="AB36" s="160" t="str">
        <f t="shared" si="11"/>
        <v/>
      </c>
      <c r="AC36" s="184" t="str">
        <f t="shared" si="11"/>
        <v/>
      </c>
      <c r="AD36" s="185" t="str">
        <f t="shared" si="8"/>
        <v/>
      </c>
      <c r="AE36" s="160" t="str">
        <f t="shared" si="5"/>
        <v/>
      </c>
      <c r="AF36" s="186" t="str">
        <f t="shared" si="5"/>
        <v/>
      </c>
      <c r="AH36" s="183">
        <f>IF($G36=AH$5,$I36*$J36*$K36,"")</f>
        <v>1.0869565217391304E-2</v>
      </c>
      <c r="AI36" s="193" t="str">
        <f>IF($G36=AI$5,$I36*$J36*$K36,"")</f>
        <v/>
      </c>
      <c r="AJ36" s="185" t="str">
        <f t="shared" si="9"/>
        <v/>
      </c>
      <c r="AK36" s="160" t="str">
        <f t="shared" si="9"/>
        <v/>
      </c>
      <c r="AL36" s="184" t="str">
        <f t="shared" si="9"/>
        <v/>
      </c>
      <c r="AM36" s="187" t="str">
        <f t="shared" si="12"/>
        <v/>
      </c>
      <c r="AN36" s="160" t="str">
        <f t="shared" si="12"/>
        <v/>
      </c>
      <c r="AO36" s="186" t="str">
        <f t="shared" si="12"/>
        <v/>
      </c>
    </row>
    <row r="37" spans="2:41" x14ac:dyDescent="0.25">
      <c r="B37" s="433"/>
      <c r="C37" s="415"/>
      <c r="D37" s="416"/>
      <c r="E37" s="417"/>
      <c r="F37" s="418"/>
      <c r="G37" s="419"/>
      <c r="H37" s="419"/>
      <c r="I37" s="419"/>
      <c r="J37" s="420" t="str">
        <f>IF($H37&lt;&gt;"",(VLOOKUP($H37,'Puissances et FS utilisés'!$B$7:$G$44,5,FALSE)),"")</f>
        <v/>
      </c>
      <c r="K37" s="421" t="str">
        <f>IF($H37&lt;&gt;"",(VLOOKUP($H37,'Puissances et FS utilisés'!$B$7:$G$44,6,FALSE)),"")</f>
        <v/>
      </c>
      <c r="L37" s="418"/>
      <c r="M37" s="419"/>
      <c r="N37" s="419"/>
      <c r="O37" s="419"/>
      <c r="P37" s="420" t="str">
        <f>IF($N37&lt;&gt;"",(VLOOKUP($N37,'Puissances et FS utilisés'!$B$7:$G$44,5,FALSE)),"")</f>
        <v/>
      </c>
      <c r="Q37" s="421" t="str">
        <f>IF($N37&lt;&gt;"",(VLOOKUP($N37,'Puissances et FS utilisés'!$B$7:$G$44,6,FALSE)),"")</f>
        <v/>
      </c>
      <c r="R37" s="418"/>
      <c r="S37" s="419"/>
      <c r="T37" s="419"/>
      <c r="U37" s="419"/>
      <c r="V37" s="420" t="str">
        <f>IF($T37&lt;&gt;"",(VLOOKUP($T37,'Puissances et FS utilisés'!$B$7:$G$900,5,FALSE)),"")</f>
        <v/>
      </c>
      <c r="W37" s="421"/>
      <c r="Y37" s="189" t="str">
        <f>IF($G37=Y$5,$I37*$J37,"")</f>
        <v/>
      </c>
      <c r="Z37" s="190" t="str">
        <f>IF($G37=Z$5,$I37*$J37,"")</f>
        <v/>
      </c>
      <c r="AA37" s="191" t="str">
        <f t="shared" ref="AA37:AC62" si="14">IF($M37=AA$5,$O37*$P37,"")</f>
        <v/>
      </c>
      <c r="AB37" s="158" t="str">
        <f t="shared" si="14"/>
        <v/>
      </c>
      <c r="AC37" s="190" t="str">
        <f t="shared" si="14"/>
        <v/>
      </c>
      <c r="AD37" s="191" t="str">
        <f t="shared" si="8"/>
        <v/>
      </c>
      <c r="AE37" s="158" t="str">
        <f t="shared" si="5"/>
        <v/>
      </c>
      <c r="AF37" s="192" t="str">
        <f t="shared" si="5"/>
        <v/>
      </c>
      <c r="AH37" s="189" t="str">
        <f>IF($G37=AH$5,$I37*$J37*$K37,"")</f>
        <v/>
      </c>
      <c r="AI37" s="194" t="str">
        <f>IF($G37=AI$5,$I37*$J37*$K37,"")</f>
        <v/>
      </c>
      <c r="AJ37" s="191" t="str">
        <f t="shared" si="9"/>
        <v/>
      </c>
      <c r="AK37" s="158" t="str">
        <f t="shared" si="9"/>
        <v/>
      </c>
      <c r="AL37" s="190" t="str">
        <f t="shared" si="9"/>
        <v/>
      </c>
      <c r="AM37" s="195" t="str">
        <f t="shared" ref="AM37:AO62" si="15">IF($S37=AM$5,$U37*$V37*$W37,"")</f>
        <v/>
      </c>
      <c r="AN37" s="158" t="str">
        <f t="shared" si="15"/>
        <v/>
      </c>
      <c r="AO37" s="192" t="str">
        <f t="shared" si="15"/>
        <v/>
      </c>
    </row>
    <row r="38" spans="2:41" x14ac:dyDescent="0.25">
      <c r="B38" s="434"/>
      <c r="C38" s="422"/>
      <c r="D38" s="423"/>
      <c r="E38" s="424"/>
      <c r="F38" s="425"/>
      <c r="G38" s="426"/>
      <c r="H38" s="426"/>
      <c r="I38" s="426"/>
      <c r="J38" s="427" t="str">
        <f>IF($H38&lt;&gt;"",(VLOOKUP($H38,'Puissances et FS utilisés'!$B$7:$G$44,5,FALSE)),"")</f>
        <v/>
      </c>
      <c r="K38" s="428" t="str">
        <f>IF($H38&lt;&gt;"",(VLOOKUP($H38,'Puissances et FS utilisés'!$B$7:$G$44,6,FALSE)),"")</f>
        <v/>
      </c>
      <c r="L38" s="425"/>
      <c r="M38" s="426"/>
      <c r="N38" s="426"/>
      <c r="O38" s="426"/>
      <c r="P38" s="427" t="str">
        <f>IF($N38&lt;&gt;"",(VLOOKUP($N38,'Puissances et FS utilisés'!$B$7:$G$44,5,FALSE)),"")</f>
        <v/>
      </c>
      <c r="Q38" s="428" t="str">
        <f>IF($N38&lt;&gt;"",(VLOOKUP($N38,'Puissances et FS utilisés'!$B$7:$G$44,6,FALSE)),"")</f>
        <v/>
      </c>
      <c r="R38" s="425"/>
      <c r="S38" s="426"/>
      <c r="T38" s="426"/>
      <c r="U38" s="426"/>
      <c r="V38" s="427" t="str">
        <f>IF($T38&lt;&gt;"",(VLOOKUP($T38,'Puissances et FS utilisés'!$B$7:$G$900,5,FALSE)),"")</f>
        <v/>
      </c>
      <c r="W38" s="428" t="str">
        <f>IF($T38&lt;&gt;"",(VLOOKUP($T38,'Puissances et FS utilisés'!$B$7:$G$44,6,FALSE)),"")</f>
        <v/>
      </c>
      <c r="Y38" s="179" t="str">
        <f>IF($G38=Y$5,$I38*$J38,"")</f>
        <v/>
      </c>
      <c r="Z38" s="180" t="str">
        <f>IF($G38=Z$5,$I38*$J38,"")</f>
        <v/>
      </c>
      <c r="AA38" s="181" t="str">
        <f t="shared" si="14"/>
        <v/>
      </c>
      <c r="AB38" s="159" t="str">
        <f t="shared" si="14"/>
        <v/>
      </c>
      <c r="AC38" s="180" t="str">
        <f t="shared" si="14"/>
        <v/>
      </c>
      <c r="AD38" s="181" t="str">
        <f t="shared" si="8"/>
        <v/>
      </c>
      <c r="AE38" s="159" t="str">
        <f t="shared" si="5"/>
        <v/>
      </c>
      <c r="AF38" s="182" t="str">
        <f t="shared" si="5"/>
        <v/>
      </c>
      <c r="AH38" s="179" t="str">
        <f>IF($G38=AH$5,$I38*$J38*$K38,"")</f>
        <v/>
      </c>
      <c r="AI38" s="196" t="str">
        <f>IF($G38=AI$5,$I38*$J38*$K38,"")</f>
        <v/>
      </c>
      <c r="AJ38" s="181" t="str">
        <f t="shared" si="9"/>
        <v/>
      </c>
      <c r="AK38" s="159" t="str">
        <f t="shared" si="9"/>
        <v/>
      </c>
      <c r="AL38" s="180" t="str">
        <f t="shared" si="9"/>
        <v/>
      </c>
      <c r="AM38" s="188" t="str">
        <f t="shared" si="15"/>
        <v/>
      </c>
      <c r="AN38" s="159" t="str">
        <f t="shared" si="15"/>
        <v/>
      </c>
      <c r="AO38" s="182" t="str">
        <f t="shared" si="15"/>
        <v/>
      </c>
    </row>
    <row r="39" spans="2:41" x14ac:dyDescent="0.25">
      <c r="B39" s="432"/>
      <c r="C39" s="408" t="s">
        <v>175</v>
      </c>
      <c r="D39" s="409" t="s">
        <v>167</v>
      </c>
      <c r="E39" s="410" t="s">
        <v>189</v>
      </c>
      <c r="F39" s="411" t="s">
        <v>128</v>
      </c>
      <c r="G39" s="412" t="s">
        <v>24</v>
      </c>
      <c r="H39" s="412" t="s">
        <v>56</v>
      </c>
      <c r="I39" s="412">
        <v>2</v>
      </c>
      <c r="J39" s="413">
        <f>IF($H39&lt;&gt;"",(VLOOKUP($H39,'Puissances et FS utilisés'!$B$7:$G$44,5,FALSE)),"")</f>
        <v>1.3043478260869565E-2</v>
      </c>
      <c r="K39" s="414">
        <f>IF($H39&lt;&gt;"",(VLOOKUP($H39,'Puissances et FS utilisés'!$B$7:$G$44,6,FALSE)),"")</f>
        <v>1</v>
      </c>
      <c r="L39" s="411" t="s">
        <v>128</v>
      </c>
      <c r="M39" s="412" t="s">
        <v>24</v>
      </c>
      <c r="N39" s="412" t="s">
        <v>166</v>
      </c>
      <c r="O39" s="412">
        <v>1</v>
      </c>
      <c r="P39" s="413">
        <f>IF($N39&lt;&gt;"",(VLOOKUP($N39,'Puissances et FS utilisés'!$B$7:$G$44,5,FALSE)),"")</f>
        <v>0.44444444444444448</v>
      </c>
      <c r="Q39" s="414">
        <f>IF($N39&lt;&gt;"",(VLOOKUP($N39,'Puissances et FS utilisés'!$B$7:$G$44,6,FALSE)),"")</f>
        <v>0.3</v>
      </c>
      <c r="R39" s="411" t="s">
        <v>128</v>
      </c>
      <c r="S39" s="412" t="s">
        <v>24</v>
      </c>
      <c r="T39" s="412" t="s">
        <v>162</v>
      </c>
      <c r="U39" s="412">
        <v>1</v>
      </c>
      <c r="V39" s="413">
        <f>IF($T39&lt;&gt;"",(VLOOKUP($T39,'Puissances et FS utilisés'!$B$7:$G$900,5,FALSE)),"")</f>
        <v>6.0000000000000012E-2</v>
      </c>
      <c r="W39" s="414">
        <f>IF($T39&lt;&gt;"",(VLOOKUP($T39,'Puissances et FS utilisés'!$B$7:$G$900,6,FALSE)),"")</f>
        <v>0.5</v>
      </c>
      <c r="Y39" s="183">
        <f>IF($G39=Y$5,$I39*$J39,"")</f>
        <v>2.6086956521739129E-2</v>
      </c>
      <c r="Z39" s="184" t="str">
        <f>IF($G39=Z$5,$I39*$J39,"")</f>
        <v/>
      </c>
      <c r="AA39" s="185">
        <f t="shared" si="14"/>
        <v>0.44444444444444448</v>
      </c>
      <c r="AB39" s="160" t="str">
        <f t="shared" si="14"/>
        <v/>
      </c>
      <c r="AC39" s="184" t="str">
        <f t="shared" si="14"/>
        <v/>
      </c>
      <c r="AD39" s="185">
        <f t="shared" si="8"/>
        <v>6.0000000000000012E-2</v>
      </c>
      <c r="AE39" s="160" t="str">
        <f t="shared" si="5"/>
        <v/>
      </c>
      <c r="AF39" s="186" t="str">
        <f t="shared" si="5"/>
        <v/>
      </c>
      <c r="AH39" s="183">
        <f>IF($G39=AH$5,$I39*$J39*$K39,"")</f>
        <v>2.6086956521739129E-2</v>
      </c>
      <c r="AI39" s="193" t="str">
        <f>IF($G39=AI$5,$I39*$J39*$K39,"")</f>
        <v/>
      </c>
      <c r="AJ39" s="185">
        <f t="shared" si="9"/>
        <v>0.13333333333333333</v>
      </c>
      <c r="AK39" s="160" t="str">
        <f t="shared" si="9"/>
        <v/>
      </c>
      <c r="AL39" s="184" t="str">
        <f t="shared" si="9"/>
        <v/>
      </c>
      <c r="AM39" s="187">
        <f t="shared" si="15"/>
        <v>3.0000000000000006E-2</v>
      </c>
      <c r="AN39" s="160" t="str">
        <f t="shared" si="15"/>
        <v/>
      </c>
      <c r="AO39" s="186" t="str">
        <f t="shared" si="15"/>
        <v/>
      </c>
    </row>
    <row r="40" spans="2:41" x14ac:dyDescent="0.25">
      <c r="B40" s="433"/>
      <c r="C40" s="415"/>
      <c r="D40" s="416"/>
      <c r="E40" s="417"/>
      <c r="F40" s="418"/>
      <c r="G40" s="419"/>
      <c r="H40" s="419"/>
      <c r="I40" s="419"/>
      <c r="J40" s="420" t="str">
        <f>IF($H40&lt;&gt;"",(VLOOKUP($H40,'Puissances et FS utilisés'!$B$7:$G$44,5,FALSE)),"")</f>
        <v/>
      </c>
      <c r="K40" s="421" t="str">
        <f>IF($H40&lt;&gt;"",(VLOOKUP($H40,'Puissances et FS utilisés'!$B$7:$G$44,6,FALSE)),"")</f>
        <v/>
      </c>
      <c r="L40" s="425"/>
      <c r="M40" s="419"/>
      <c r="N40" s="419"/>
      <c r="O40" s="419"/>
      <c r="P40" s="420" t="str">
        <f>IF($N40&lt;&gt;"",(VLOOKUP($N40,'Puissances et FS utilisés'!$B$7:$G$44,5,FALSE)),"")</f>
        <v/>
      </c>
      <c r="Q40" s="421" t="str">
        <f>IF($N40&lt;&gt;"",(VLOOKUP($N40,'Puissances et FS utilisés'!$B$7:$G$44,6,FALSE)),"")</f>
        <v/>
      </c>
      <c r="R40" s="418"/>
      <c r="S40" s="419"/>
      <c r="T40" s="419"/>
      <c r="U40" s="419"/>
      <c r="V40" s="420" t="str">
        <f>IF($T40&lt;&gt;"",(VLOOKUP($T40,'Puissances et FS utilisés'!$B$7:$G$900,5,FALSE)),"")</f>
        <v/>
      </c>
      <c r="W40" s="421"/>
      <c r="Y40" s="189" t="str">
        <f>IF($G40=Y$5,$I40*$J40,"")</f>
        <v/>
      </c>
      <c r="Z40" s="190" t="str">
        <f>IF($G40=Z$5,$I40*$J40,"")</f>
        <v/>
      </c>
      <c r="AA40" s="191" t="str">
        <f t="shared" si="14"/>
        <v/>
      </c>
      <c r="AB40" s="158" t="str">
        <f t="shared" si="14"/>
        <v/>
      </c>
      <c r="AC40" s="190" t="str">
        <f t="shared" si="14"/>
        <v/>
      </c>
      <c r="AD40" s="191" t="str">
        <f t="shared" si="8"/>
        <v/>
      </c>
      <c r="AE40" s="158" t="str">
        <f t="shared" si="5"/>
        <v/>
      </c>
      <c r="AF40" s="192" t="str">
        <f t="shared" si="5"/>
        <v/>
      </c>
      <c r="AH40" s="189" t="str">
        <f>IF($G40=AH$5,$I40*$J40*$K40,"")</f>
        <v/>
      </c>
      <c r="AI40" s="194" t="str">
        <f>IF($G40=AI$5,$I40*$J40*$K40,"")</f>
        <v/>
      </c>
      <c r="AJ40" s="191" t="str">
        <f t="shared" si="9"/>
        <v/>
      </c>
      <c r="AK40" s="158" t="str">
        <f t="shared" si="9"/>
        <v/>
      </c>
      <c r="AL40" s="190" t="str">
        <f t="shared" si="9"/>
        <v/>
      </c>
      <c r="AM40" s="195" t="str">
        <f t="shared" si="15"/>
        <v/>
      </c>
      <c r="AN40" s="158" t="str">
        <f t="shared" si="15"/>
        <v/>
      </c>
      <c r="AO40" s="192" t="str">
        <f t="shared" si="15"/>
        <v/>
      </c>
    </row>
    <row r="41" spans="2:41" x14ac:dyDescent="0.25">
      <c r="B41" s="434"/>
      <c r="C41" s="422"/>
      <c r="D41" s="423"/>
      <c r="E41" s="424"/>
      <c r="F41" s="425"/>
      <c r="G41" s="426"/>
      <c r="H41" s="426"/>
      <c r="I41" s="426"/>
      <c r="J41" s="427" t="str">
        <f>IF($H41&lt;&gt;"",(VLOOKUP($H41,'Puissances et FS utilisés'!$B$7:$G$44,5,FALSE)),"")</f>
        <v/>
      </c>
      <c r="K41" s="428" t="str">
        <f>IF($H41&lt;&gt;"",(VLOOKUP($H41,'Puissances et FS utilisés'!$B$7:$G$44,6,FALSE)),"")</f>
        <v/>
      </c>
      <c r="L41" s="425"/>
      <c r="M41" s="426"/>
      <c r="N41" s="426"/>
      <c r="O41" s="426"/>
      <c r="P41" s="420" t="str">
        <f>IF($N41&lt;&gt;"",(VLOOKUP($N41,'Puissances et FS utilisés'!$B$7:$G$44,5,FALSE)),"")</f>
        <v/>
      </c>
      <c r="Q41" s="421" t="str">
        <f>IF($N41&lt;&gt;"",(VLOOKUP($N41,'Puissances et FS utilisés'!$B$7:$G$44,6,FALSE)),"")</f>
        <v/>
      </c>
      <c r="R41" s="425"/>
      <c r="S41" s="426"/>
      <c r="T41" s="426"/>
      <c r="U41" s="426"/>
      <c r="V41" s="427" t="str">
        <f>IF($T41&lt;&gt;"",(VLOOKUP($T41,'Puissances et FS utilisés'!$B$7:$G$900,5,FALSE)),"")</f>
        <v/>
      </c>
      <c r="W41" s="428" t="str">
        <f>IF($T41&lt;&gt;"",(VLOOKUP($T41,'Puissances et FS utilisés'!$B$7:$G$44,6,FALSE)),"")</f>
        <v/>
      </c>
      <c r="Y41" s="179" t="str">
        <f>IF($G41=Y$5,$I41*$J41,"")</f>
        <v/>
      </c>
      <c r="Z41" s="180" t="str">
        <f>IF($G41=Z$5,$I41*$J41,"")</f>
        <v/>
      </c>
      <c r="AA41" s="181" t="str">
        <f t="shared" si="14"/>
        <v/>
      </c>
      <c r="AB41" s="159" t="str">
        <f t="shared" si="14"/>
        <v/>
      </c>
      <c r="AC41" s="180" t="str">
        <f t="shared" si="14"/>
        <v/>
      </c>
      <c r="AD41" s="181" t="str">
        <f t="shared" si="8"/>
        <v/>
      </c>
      <c r="AE41" s="159" t="str">
        <f t="shared" si="5"/>
        <v/>
      </c>
      <c r="AF41" s="182" t="str">
        <f t="shared" si="5"/>
        <v/>
      </c>
      <c r="AH41" s="179" t="str">
        <f>IF($G41=AH$5,$I41*$J41*$K41,"")</f>
        <v/>
      </c>
      <c r="AI41" s="196" t="str">
        <f>IF($G41=AI$5,$I41*$J41*$K41,"")</f>
        <v/>
      </c>
      <c r="AJ41" s="181" t="str">
        <f t="shared" si="9"/>
        <v/>
      </c>
      <c r="AK41" s="159" t="str">
        <f t="shared" si="9"/>
        <v/>
      </c>
      <c r="AL41" s="180" t="str">
        <f t="shared" si="9"/>
        <v/>
      </c>
      <c r="AM41" s="188" t="str">
        <f t="shared" si="15"/>
        <v/>
      </c>
      <c r="AN41" s="159" t="str">
        <f t="shared" si="15"/>
        <v/>
      </c>
      <c r="AO41" s="182" t="str">
        <f t="shared" si="15"/>
        <v/>
      </c>
    </row>
    <row r="42" spans="2:41" x14ac:dyDescent="0.25">
      <c r="B42" s="344"/>
      <c r="C42" s="347" t="s">
        <v>176</v>
      </c>
      <c r="D42" s="348" t="s">
        <v>167</v>
      </c>
      <c r="E42" s="351" t="s">
        <v>190</v>
      </c>
      <c r="F42" s="202" t="s">
        <v>128</v>
      </c>
      <c r="G42" s="203" t="s">
        <v>24</v>
      </c>
      <c r="H42" s="203" t="s">
        <v>52</v>
      </c>
      <c r="I42" s="203">
        <v>1</v>
      </c>
      <c r="J42" s="162">
        <f>IF($H42&lt;&gt;"",(VLOOKUP($H42,'Puissances et FS utilisés'!$B$7:$G$44,5,FALSE)),"")</f>
        <v>1.4130434782608694E-2</v>
      </c>
      <c r="K42" s="204">
        <f>IF($H42&lt;&gt;"",(VLOOKUP($H42,'Puissances et FS utilisés'!$B$7:$G$44,6,FALSE)),"")</f>
        <v>1</v>
      </c>
      <c r="L42" s="202" t="s">
        <v>128</v>
      </c>
      <c r="M42" s="203" t="s">
        <v>24</v>
      </c>
      <c r="N42" s="203" t="s">
        <v>0</v>
      </c>
      <c r="O42" s="203">
        <v>8</v>
      </c>
      <c r="P42" s="162">
        <f>IF($N42&lt;&gt;"",(VLOOKUP($N42,'Puissances et FS utilisés'!$B$7:$G$44,5,FALSE)),"")</f>
        <v>0.44444444444444448</v>
      </c>
      <c r="Q42" s="204">
        <f>IF($N42&lt;&gt;"",(VLOOKUP($N42,'Puissances et FS utilisés'!$B$7:$G$44,6,FALSE)),"")</f>
        <v>0.3</v>
      </c>
      <c r="R42" s="202"/>
      <c r="S42" s="203"/>
      <c r="T42" s="205"/>
      <c r="U42" s="203"/>
      <c r="V42" s="162"/>
      <c r="W42" s="204"/>
      <c r="Y42" s="183">
        <f>IF($G42=Y$5,$I42*$J42,"")</f>
        <v>1.4130434782608694E-2</v>
      </c>
      <c r="Z42" s="184" t="str">
        <f>IF($G42=Z$5,$I42*$J42,"")</f>
        <v/>
      </c>
      <c r="AA42" s="185">
        <f t="shared" si="14"/>
        <v>3.5555555555555558</v>
      </c>
      <c r="AB42" s="160" t="str">
        <f t="shared" si="14"/>
        <v/>
      </c>
      <c r="AC42" s="184" t="str">
        <f t="shared" si="14"/>
        <v/>
      </c>
      <c r="AD42" s="185" t="str">
        <f t="shared" si="8"/>
        <v/>
      </c>
      <c r="AE42" s="160" t="str">
        <f t="shared" si="5"/>
        <v/>
      </c>
      <c r="AF42" s="186" t="str">
        <f t="shared" si="5"/>
        <v/>
      </c>
      <c r="AH42" s="183">
        <f>IF($G42=AH$5,$I42*$J42*$K42,"")</f>
        <v>1.4130434782608694E-2</v>
      </c>
      <c r="AI42" s="193" t="str">
        <f>IF($G42=AI$5,$I42*$J42*$K42,"")</f>
        <v/>
      </c>
      <c r="AJ42" s="185">
        <f t="shared" si="9"/>
        <v>1.0666666666666667</v>
      </c>
      <c r="AK42" s="160" t="str">
        <f t="shared" si="9"/>
        <v/>
      </c>
      <c r="AL42" s="184" t="str">
        <f t="shared" si="9"/>
        <v/>
      </c>
      <c r="AM42" s="187" t="str">
        <f t="shared" si="15"/>
        <v/>
      </c>
      <c r="AN42" s="160" t="str">
        <f t="shared" si="15"/>
        <v/>
      </c>
      <c r="AO42" s="186" t="str">
        <f t="shared" si="15"/>
        <v/>
      </c>
    </row>
    <row r="43" spans="2:41" x14ac:dyDescent="0.25">
      <c r="B43" s="354"/>
      <c r="C43" s="356"/>
      <c r="D43" s="358"/>
      <c r="E43" s="360"/>
      <c r="F43" s="199" t="s">
        <v>128</v>
      </c>
      <c r="G43" s="200" t="s">
        <v>24</v>
      </c>
      <c r="H43" s="200" t="s">
        <v>54</v>
      </c>
      <c r="I43" s="200">
        <v>2</v>
      </c>
      <c r="J43" s="164">
        <f>IF($H43&lt;&gt;"",(VLOOKUP($H43,'Puissances et FS utilisés'!$B$7:$G$44,5,FALSE)),"")</f>
        <v>5.434782608695652E-3</v>
      </c>
      <c r="K43" s="201">
        <f>IF($H43&lt;&gt;"",(VLOOKUP($H43,'Puissances et FS utilisés'!$B$7:$G$44,6,FALSE)),"")</f>
        <v>1</v>
      </c>
      <c r="L43" s="254" t="s">
        <v>128</v>
      </c>
      <c r="M43" s="216" t="s">
        <v>24</v>
      </c>
      <c r="N43" s="200" t="s">
        <v>150</v>
      </c>
      <c r="O43" s="200">
        <v>1</v>
      </c>
      <c r="P43" s="164">
        <f>IF($N43&lt;&gt;"",(VLOOKUP($N43,'Puissances et FS utilisés'!$B$7:$G$44,5,FALSE)),"")</f>
        <v>0.27777777777777779</v>
      </c>
      <c r="Q43" s="201">
        <f>IF($N43&lt;&gt;"",(VLOOKUP($N43,'Puissances et FS utilisés'!$B$7:$G$44,6,FALSE)),"")</f>
        <v>0.3</v>
      </c>
      <c r="R43" s="199"/>
      <c r="S43" s="200"/>
      <c r="T43" s="200"/>
      <c r="U43" s="200"/>
      <c r="V43" s="164" t="str">
        <f>IF($T43&lt;&gt;"",(VLOOKUP($T43,'Puissances et FS utilisés'!$B$7:$G$900,5,FALSE)),"")</f>
        <v/>
      </c>
      <c r="W43" s="201" t="str">
        <f>IF($T43&lt;&gt;"",(VLOOKUP($T43,'Puissances et FS utilisés'!$B$7:$G$44,6,FALSE)),"")</f>
        <v/>
      </c>
      <c r="Y43" s="189">
        <f>IF($G43=Y$5,$I43*$J43,"")</f>
        <v>1.0869565217391304E-2</v>
      </c>
      <c r="Z43" s="190" t="str">
        <f>IF($G43=Z$5,$I43*$J43,"")</f>
        <v/>
      </c>
      <c r="AA43" s="191">
        <f t="shared" si="14"/>
        <v>0.27777777777777779</v>
      </c>
      <c r="AB43" s="158" t="str">
        <f t="shared" si="14"/>
        <v/>
      </c>
      <c r="AC43" s="190" t="str">
        <f t="shared" si="14"/>
        <v/>
      </c>
      <c r="AD43" s="191" t="str">
        <f t="shared" si="8"/>
        <v/>
      </c>
      <c r="AE43" s="158" t="str">
        <f t="shared" si="5"/>
        <v/>
      </c>
      <c r="AF43" s="192" t="str">
        <f t="shared" si="5"/>
        <v/>
      </c>
      <c r="AH43" s="189">
        <f>IF($G43=AH$5,$I43*$J43*$K43,"")</f>
        <v>1.0869565217391304E-2</v>
      </c>
      <c r="AI43" s="194" t="str">
        <f>IF($G43=AI$5,$I43*$J43*$K43,"")</f>
        <v/>
      </c>
      <c r="AJ43" s="191">
        <f t="shared" si="9"/>
        <v>8.3333333333333329E-2</v>
      </c>
      <c r="AK43" s="158" t="str">
        <f t="shared" si="9"/>
        <v/>
      </c>
      <c r="AL43" s="190" t="str">
        <f t="shared" si="9"/>
        <v/>
      </c>
      <c r="AM43" s="195" t="str">
        <f t="shared" si="15"/>
        <v/>
      </c>
      <c r="AN43" s="158" t="str">
        <f t="shared" si="15"/>
        <v/>
      </c>
      <c r="AO43" s="192" t="str">
        <f t="shared" si="15"/>
        <v/>
      </c>
    </row>
    <row r="44" spans="2:41" x14ac:dyDescent="0.25">
      <c r="B44" s="355"/>
      <c r="C44" s="357"/>
      <c r="D44" s="359"/>
      <c r="E44" s="361"/>
      <c r="F44" s="172" t="s">
        <v>128</v>
      </c>
      <c r="G44" s="173" t="s">
        <v>24</v>
      </c>
      <c r="H44" s="173" t="s">
        <v>109</v>
      </c>
      <c r="I44" s="173">
        <v>2</v>
      </c>
      <c r="J44" s="165">
        <f>IF($H44&lt;&gt;"",(VLOOKUP($H44,'Puissances et FS utilisés'!$B$7:$G$44,5,FALSE)),"")</f>
        <v>1.0869565217391304E-2</v>
      </c>
      <c r="K44" s="174">
        <f>IF($H44&lt;&gt;"",(VLOOKUP($H44,'Puissances et FS utilisés'!$B$7:$G$44,6,FALSE)),"")</f>
        <v>1</v>
      </c>
      <c r="L44" s="172"/>
      <c r="M44" s="173"/>
      <c r="N44" s="173"/>
      <c r="O44" s="173"/>
      <c r="P44" s="164" t="str">
        <f>IF($N44&lt;&gt;"",(VLOOKUP($N44,'Puissances et FS utilisés'!$B$7:$G$44,5,FALSE)),"")</f>
        <v/>
      </c>
      <c r="Q44" s="201" t="str">
        <f>IF($N44&lt;&gt;"",(VLOOKUP($N44,'Puissances et FS utilisés'!$B$7:$G$44,6,FALSE)),"")</f>
        <v/>
      </c>
      <c r="R44" s="172"/>
      <c r="S44" s="173"/>
      <c r="T44" s="173"/>
      <c r="U44" s="173"/>
      <c r="V44" s="165" t="str">
        <f>IF($T44&lt;&gt;"",(VLOOKUP($T44,'Puissances et FS utilisés'!$B$7:$G$900,5,FALSE)),"")</f>
        <v/>
      </c>
      <c r="W44" s="174" t="str">
        <f>IF($T44&lt;&gt;"",(VLOOKUP($T44,'Puissances et FS utilisés'!$B$7:$G$44,6,FALSE)),"")</f>
        <v/>
      </c>
      <c r="Y44" s="179">
        <f>IF($G44=Y$5,$I44*$J44,"")</f>
        <v>2.1739130434782608E-2</v>
      </c>
      <c r="Z44" s="180" t="str">
        <f>IF($G44=Z$5,$I44*$J44,"")</f>
        <v/>
      </c>
      <c r="AA44" s="181" t="str">
        <f t="shared" si="14"/>
        <v/>
      </c>
      <c r="AB44" s="159" t="str">
        <f t="shared" si="14"/>
        <v/>
      </c>
      <c r="AC44" s="180" t="str">
        <f t="shared" si="14"/>
        <v/>
      </c>
      <c r="AD44" s="181" t="str">
        <f t="shared" si="8"/>
        <v/>
      </c>
      <c r="AE44" s="159" t="str">
        <f t="shared" si="5"/>
        <v/>
      </c>
      <c r="AF44" s="182" t="str">
        <f t="shared" si="5"/>
        <v/>
      </c>
      <c r="AH44" s="179">
        <f>IF($G44=AH$5,$I44*$J44*$K44,"")</f>
        <v>2.1739130434782608E-2</v>
      </c>
      <c r="AI44" s="196" t="str">
        <f>IF($G44=AI$5,$I44*$J44*$K44,"")</f>
        <v/>
      </c>
      <c r="AJ44" s="181" t="str">
        <f t="shared" si="9"/>
        <v/>
      </c>
      <c r="AK44" s="159" t="str">
        <f t="shared" si="9"/>
        <v/>
      </c>
      <c r="AL44" s="180" t="str">
        <f t="shared" si="9"/>
        <v/>
      </c>
      <c r="AM44" s="188" t="str">
        <f t="shared" si="15"/>
        <v/>
      </c>
      <c r="AN44" s="159" t="str">
        <f t="shared" si="15"/>
        <v/>
      </c>
      <c r="AO44" s="182" t="str">
        <f t="shared" si="15"/>
        <v/>
      </c>
    </row>
    <row r="45" spans="2:41" x14ac:dyDescent="0.25">
      <c r="B45" s="344"/>
      <c r="C45" s="347" t="s">
        <v>176</v>
      </c>
      <c r="D45" s="348" t="s">
        <v>167</v>
      </c>
      <c r="E45" s="351" t="s">
        <v>190</v>
      </c>
      <c r="F45" s="202" t="s">
        <v>128</v>
      </c>
      <c r="G45" s="203" t="s">
        <v>24</v>
      </c>
      <c r="H45" s="203" t="s">
        <v>158</v>
      </c>
      <c r="I45" s="203">
        <v>1</v>
      </c>
      <c r="J45" s="162">
        <f>IF($H45&lt;&gt;"",(VLOOKUP($H45,'Puissances et FS utilisés'!$B$7:$G$44,5,FALSE)),"")</f>
        <v>1.0869565217391304E-2</v>
      </c>
      <c r="K45" s="204">
        <f>IF($H45&lt;&gt;"",(VLOOKUP($H45,'Puissances et FS utilisés'!$B$7:$G$44,6,FALSE)),"")</f>
        <v>1</v>
      </c>
      <c r="L45" s="202"/>
      <c r="M45" s="203"/>
      <c r="N45" s="203"/>
      <c r="O45" s="203"/>
      <c r="P45" s="163" t="str">
        <f>IF($N45&lt;&gt;"",(VLOOKUP($N45,'Puissances et FS utilisés'!$B$7:$G$44,5,FALSE)),"")</f>
        <v/>
      </c>
      <c r="Q45" s="261" t="str">
        <f>IF($N45&lt;&gt;"",(VLOOKUP($N45,'Puissances et FS utilisés'!$B$7:$G$44,6,FALSE)),"")</f>
        <v/>
      </c>
      <c r="R45" s="202"/>
      <c r="S45" s="203"/>
      <c r="T45" s="205"/>
      <c r="U45" s="203"/>
      <c r="V45" s="162" t="str">
        <f>IF($T45&lt;&gt;"",(VLOOKUP($T45,'Puissances et FS utilisés'!$B$7:$G$900,5,FALSE)),"")</f>
        <v/>
      </c>
      <c r="W45" s="204" t="str">
        <f>IF($T45&lt;&gt;"",(VLOOKUP($T45,'Puissances et FS utilisés'!$B$7:$G$44,6,FALSE)),"")</f>
        <v/>
      </c>
      <c r="Y45" s="183">
        <f>IF($G45=Y$5,$I45*$J45,"")</f>
        <v>1.0869565217391304E-2</v>
      </c>
      <c r="Z45" s="184" t="str">
        <f>IF($G45=Z$5,$I45*$J45,"")</f>
        <v/>
      </c>
      <c r="AA45" s="185" t="str">
        <f t="shared" si="14"/>
        <v/>
      </c>
      <c r="AB45" s="160" t="str">
        <f t="shared" si="14"/>
        <v/>
      </c>
      <c r="AC45" s="184" t="str">
        <f t="shared" si="14"/>
        <v/>
      </c>
      <c r="AD45" s="185" t="str">
        <f t="shared" si="8"/>
        <v/>
      </c>
      <c r="AE45" s="160" t="str">
        <f t="shared" si="5"/>
        <v/>
      </c>
      <c r="AF45" s="186" t="str">
        <f t="shared" si="5"/>
        <v/>
      </c>
      <c r="AH45" s="183">
        <f>IF($G45=AH$5,$I45*$J45*$K45,"")</f>
        <v>1.0869565217391304E-2</v>
      </c>
      <c r="AI45" s="193" t="str">
        <f>IF($G45=AI$5,$I45*$J45*$K45,"")</f>
        <v/>
      </c>
      <c r="AJ45" s="185" t="str">
        <f t="shared" si="9"/>
        <v/>
      </c>
      <c r="AK45" s="160" t="str">
        <f t="shared" si="9"/>
        <v/>
      </c>
      <c r="AL45" s="184" t="str">
        <f t="shared" si="9"/>
        <v/>
      </c>
      <c r="AM45" s="187" t="str">
        <f t="shared" si="15"/>
        <v/>
      </c>
      <c r="AN45" s="160" t="str">
        <f t="shared" si="15"/>
        <v/>
      </c>
      <c r="AO45" s="186" t="str">
        <f t="shared" si="15"/>
        <v/>
      </c>
    </row>
    <row r="46" spans="2:41" x14ac:dyDescent="0.25">
      <c r="B46" s="354"/>
      <c r="C46" s="356"/>
      <c r="D46" s="358"/>
      <c r="E46" s="360"/>
      <c r="F46" s="199"/>
      <c r="G46" s="200"/>
      <c r="H46" s="200"/>
      <c r="I46" s="200"/>
      <c r="J46" s="164" t="str">
        <f>IF($H46&lt;&gt;"",(VLOOKUP($H46,'Puissances et FS utilisés'!$B$7:$G$44,5,FALSE)),"")</f>
        <v/>
      </c>
      <c r="K46" s="201" t="str">
        <f>IF($H46&lt;&gt;"",(VLOOKUP($H46,'Puissances et FS utilisés'!$B$7:$G$44,6,FALSE)),"")</f>
        <v/>
      </c>
      <c r="L46" s="254"/>
      <c r="M46" s="216"/>
      <c r="N46" s="200"/>
      <c r="O46" s="200"/>
      <c r="P46" s="164" t="str">
        <f>IF($N46&lt;&gt;"",(VLOOKUP($N46,'Puissances et FS utilisés'!$B$7:$G$44,5,FALSE)),"")</f>
        <v/>
      </c>
      <c r="Q46" s="201" t="str">
        <f>IF($N46&lt;&gt;"",(VLOOKUP($N46,'Puissances et FS utilisés'!$B$7:$G$44,6,FALSE)),"")</f>
        <v/>
      </c>
      <c r="R46" s="199"/>
      <c r="S46" s="200"/>
      <c r="T46" s="200"/>
      <c r="U46" s="200"/>
      <c r="V46" s="164" t="str">
        <f>IF($T46&lt;&gt;"",(VLOOKUP($T46,'Puissances et FS utilisés'!$B$7:$G$900,5,FALSE)),"")</f>
        <v/>
      </c>
      <c r="W46" s="201"/>
      <c r="Y46" s="189" t="str">
        <f>IF($G46=Y$5,$I46*$J46,"")</f>
        <v/>
      </c>
      <c r="Z46" s="190" t="str">
        <f>IF($G46=Z$5,$I46*$J46,"")</f>
        <v/>
      </c>
      <c r="AA46" s="191" t="str">
        <f t="shared" si="14"/>
        <v/>
      </c>
      <c r="AB46" s="158" t="str">
        <f t="shared" si="14"/>
        <v/>
      </c>
      <c r="AC46" s="190" t="str">
        <f t="shared" si="14"/>
        <v/>
      </c>
      <c r="AD46" s="191" t="str">
        <f t="shared" si="8"/>
        <v/>
      </c>
      <c r="AE46" s="158" t="str">
        <f t="shared" si="5"/>
        <v/>
      </c>
      <c r="AF46" s="192" t="str">
        <f t="shared" si="5"/>
        <v/>
      </c>
      <c r="AH46" s="189" t="str">
        <f>IF($G46=AH$5,$I46*$J46*$K46,"")</f>
        <v/>
      </c>
      <c r="AI46" s="194" t="str">
        <f>IF($G46=AI$5,$I46*$J46*$K46,"")</f>
        <v/>
      </c>
      <c r="AJ46" s="191" t="str">
        <f t="shared" si="9"/>
        <v/>
      </c>
      <c r="AK46" s="158" t="str">
        <f t="shared" si="9"/>
        <v/>
      </c>
      <c r="AL46" s="190" t="str">
        <f t="shared" si="9"/>
        <v/>
      </c>
      <c r="AM46" s="195" t="str">
        <f t="shared" si="15"/>
        <v/>
      </c>
      <c r="AN46" s="158" t="str">
        <f t="shared" si="15"/>
        <v/>
      </c>
      <c r="AO46" s="192" t="str">
        <f t="shared" si="15"/>
        <v/>
      </c>
    </row>
    <row r="47" spans="2:41" x14ac:dyDescent="0.25">
      <c r="B47" s="355"/>
      <c r="C47" s="357"/>
      <c r="D47" s="359"/>
      <c r="E47" s="361"/>
      <c r="F47" s="172"/>
      <c r="G47" s="173"/>
      <c r="H47" s="173"/>
      <c r="I47" s="173"/>
      <c r="J47" s="165" t="str">
        <f>IF($H47&lt;&gt;"",(VLOOKUP($H47,'Puissances et FS utilisés'!$B$7:$G$44,5,FALSE)),"")</f>
        <v/>
      </c>
      <c r="K47" s="174" t="str">
        <f>IF($H47&lt;&gt;"",(VLOOKUP($H47,'Puissances et FS utilisés'!$B$7:$G$44,6,FALSE)),"")</f>
        <v/>
      </c>
      <c r="L47" s="172"/>
      <c r="M47" s="173"/>
      <c r="N47" s="173"/>
      <c r="O47" s="173"/>
      <c r="P47" s="165" t="str">
        <f>IF($N47&lt;&gt;"",(VLOOKUP($N47,'Puissances et FS utilisés'!$B$7:$G$44,5,FALSE)),"")</f>
        <v/>
      </c>
      <c r="Q47" s="174" t="str">
        <f>IF($N47&lt;&gt;"",(VLOOKUP($N47,'Puissances et FS utilisés'!$B$7:$G$44,6,FALSE)),"")</f>
        <v/>
      </c>
      <c r="R47" s="172"/>
      <c r="S47" s="173"/>
      <c r="T47" s="173"/>
      <c r="U47" s="173"/>
      <c r="V47" s="165" t="str">
        <f>IF($T47&lt;&gt;"",(VLOOKUP($T47,'Puissances et FS utilisés'!$B$7:$G$900,5,FALSE)),"")</f>
        <v/>
      </c>
      <c r="W47" s="174" t="str">
        <f>IF($T47&lt;&gt;"",(VLOOKUP($T47,'Puissances et FS utilisés'!$B$7:$G$44,6,FALSE)),"")</f>
        <v/>
      </c>
      <c r="Y47" s="179" t="str">
        <f>IF($G47=Y$5,$I47*$J47,"")</f>
        <v/>
      </c>
      <c r="Z47" s="180" t="str">
        <f>IF($G47=Z$5,$I47*$J47,"")</f>
        <v/>
      </c>
      <c r="AA47" s="181" t="str">
        <f t="shared" si="14"/>
        <v/>
      </c>
      <c r="AB47" s="159" t="str">
        <f t="shared" si="14"/>
        <v/>
      </c>
      <c r="AC47" s="180" t="str">
        <f t="shared" si="14"/>
        <v/>
      </c>
      <c r="AD47" s="181" t="str">
        <f t="shared" si="8"/>
        <v/>
      </c>
      <c r="AE47" s="159" t="str">
        <f t="shared" si="5"/>
        <v/>
      </c>
      <c r="AF47" s="182" t="str">
        <f t="shared" si="5"/>
        <v/>
      </c>
      <c r="AH47" s="179" t="str">
        <f>IF($G47=AH$5,$I47*$J47*$K47,"")</f>
        <v/>
      </c>
      <c r="AI47" s="196" t="str">
        <f>IF($G47=AI$5,$I47*$J47*$K47,"")</f>
        <v/>
      </c>
      <c r="AJ47" s="181" t="str">
        <f t="shared" si="9"/>
        <v/>
      </c>
      <c r="AK47" s="159" t="str">
        <f t="shared" si="9"/>
        <v/>
      </c>
      <c r="AL47" s="180" t="str">
        <f t="shared" si="9"/>
        <v/>
      </c>
      <c r="AM47" s="188" t="str">
        <f t="shared" si="15"/>
        <v/>
      </c>
      <c r="AN47" s="159" t="str">
        <f t="shared" si="15"/>
        <v/>
      </c>
      <c r="AO47" s="182" t="str">
        <f t="shared" si="15"/>
        <v/>
      </c>
    </row>
    <row r="48" spans="2:41" x14ac:dyDescent="0.25">
      <c r="B48" s="344"/>
      <c r="C48" s="347" t="s">
        <v>177</v>
      </c>
      <c r="D48" s="348" t="s">
        <v>167</v>
      </c>
      <c r="E48" s="351" t="s">
        <v>190</v>
      </c>
      <c r="F48" s="202" t="s">
        <v>128</v>
      </c>
      <c r="G48" s="203" t="s">
        <v>24</v>
      </c>
      <c r="H48" s="203" t="s">
        <v>56</v>
      </c>
      <c r="I48" s="203">
        <v>2</v>
      </c>
      <c r="J48" s="162">
        <f>IF($H48&lt;&gt;"",(VLOOKUP($H48,'Puissances et FS utilisés'!$B$7:$G$44,5,FALSE)),"")</f>
        <v>1.3043478260869565E-2</v>
      </c>
      <c r="K48" s="204">
        <f>IF($H48&lt;&gt;"",(VLOOKUP($H48,'Puissances et FS utilisés'!$B$7:$G$44,6,FALSE)),"")</f>
        <v>1</v>
      </c>
      <c r="L48" s="202" t="s">
        <v>128</v>
      </c>
      <c r="M48" s="203" t="s">
        <v>24</v>
      </c>
      <c r="N48" s="203" t="s">
        <v>166</v>
      </c>
      <c r="O48" s="203">
        <v>1</v>
      </c>
      <c r="P48" s="162">
        <f>IF($N48&lt;&gt;"",(VLOOKUP($N48,'Puissances et FS utilisés'!$B$7:$G$44,5,FALSE)),"")</f>
        <v>0.44444444444444448</v>
      </c>
      <c r="Q48" s="204">
        <f>IF($N48&lt;&gt;"",(VLOOKUP($N48,'Puissances et FS utilisés'!$B$7:$G$44,6,FALSE)),"")</f>
        <v>0.3</v>
      </c>
      <c r="R48" s="202" t="s">
        <v>128</v>
      </c>
      <c r="S48" s="203" t="s">
        <v>24</v>
      </c>
      <c r="T48" s="205" t="s">
        <v>162</v>
      </c>
      <c r="U48" s="203">
        <v>1</v>
      </c>
      <c r="V48" s="162">
        <f>IF($T48&lt;&gt;"",(VLOOKUP($T48,'Puissances et FS utilisés'!$B$7:$G$900,5,FALSE)),"")</f>
        <v>6.0000000000000012E-2</v>
      </c>
      <c r="W48" s="204">
        <f>IF($T48&lt;&gt;"",(VLOOKUP($T48,'Puissances et FS utilisés'!$B$7:$G$900,6,FALSE)),"")</f>
        <v>0.5</v>
      </c>
      <c r="Y48" s="183">
        <f>IF($G48=Y$5,$I48*$J48,"")</f>
        <v>2.6086956521739129E-2</v>
      </c>
      <c r="Z48" s="184" t="str">
        <f>IF($G48=Z$5,$I48*$J48,"")</f>
        <v/>
      </c>
      <c r="AA48" s="185">
        <f t="shared" si="14"/>
        <v>0.44444444444444448</v>
      </c>
      <c r="AB48" s="160" t="str">
        <f t="shared" si="14"/>
        <v/>
      </c>
      <c r="AC48" s="184" t="str">
        <f t="shared" si="14"/>
        <v/>
      </c>
      <c r="AD48" s="185">
        <f t="shared" si="8"/>
        <v>6.0000000000000012E-2</v>
      </c>
      <c r="AE48" s="160" t="str">
        <f t="shared" si="5"/>
        <v/>
      </c>
      <c r="AF48" s="186" t="str">
        <f t="shared" si="5"/>
        <v/>
      </c>
      <c r="AH48" s="183">
        <f>IF($G48=AH$5,$I48*$J48*$K48,"")</f>
        <v>2.6086956521739129E-2</v>
      </c>
      <c r="AI48" s="193" t="str">
        <f>IF($G48=AI$5,$I48*$J48*$K48,"")</f>
        <v/>
      </c>
      <c r="AJ48" s="185">
        <f t="shared" si="9"/>
        <v>0.13333333333333333</v>
      </c>
      <c r="AK48" s="160" t="str">
        <f t="shared" si="9"/>
        <v/>
      </c>
      <c r="AL48" s="184" t="str">
        <f t="shared" si="9"/>
        <v/>
      </c>
      <c r="AM48" s="187">
        <f t="shared" si="15"/>
        <v>3.0000000000000006E-2</v>
      </c>
      <c r="AN48" s="160" t="str">
        <f t="shared" si="15"/>
        <v/>
      </c>
      <c r="AO48" s="186" t="str">
        <f t="shared" si="15"/>
        <v/>
      </c>
    </row>
    <row r="49" spans="2:41" x14ac:dyDescent="0.25">
      <c r="B49" s="354"/>
      <c r="C49" s="356"/>
      <c r="D49" s="358"/>
      <c r="E49" s="360"/>
      <c r="F49" s="199"/>
      <c r="G49" s="200"/>
      <c r="H49" s="200"/>
      <c r="I49" s="200"/>
      <c r="J49" s="164" t="str">
        <f>IF($H49&lt;&gt;"",(VLOOKUP($H49,'Puissances et FS utilisés'!$B$7:$G$44,5,FALSE)),"")</f>
        <v/>
      </c>
      <c r="K49" s="201" t="str">
        <f>IF($H49&lt;&gt;"",(VLOOKUP($H49,'Puissances et FS utilisés'!$B$7:$G$44,6,FALSE)),"")</f>
        <v/>
      </c>
      <c r="L49" s="254"/>
      <c r="M49" s="216"/>
      <c r="N49" s="200"/>
      <c r="O49" s="200"/>
      <c r="P49" s="164" t="str">
        <f>IF($N49&lt;&gt;"",(VLOOKUP($N49,'Puissances et FS utilisés'!$B$7:$G$44,5,FALSE)),"")</f>
        <v/>
      </c>
      <c r="Q49" s="201" t="str">
        <f>IF($N49&lt;&gt;"",(VLOOKUP($N49,'Puissances et FS utilisés'!$B$7:$G$44,6,FALSE)),"")</f>
        <v/>
      </c>
      <c r="R49" s="199"/>
      <c r="S49" s="200"/>
      <c r="T49" s="200"/>
      <c r="U49" s="200"/>
      <c r="V49" s="164" t="str">
        <f>IF($T49&lt;&gt;"",(VLOOKUP($T49,'Puissances et FS utilisés'!$B$7:$G$900,5,FALSE)),"")</f>
        <v/>
      </c>
      <c r="W49" s="201"/>
      <c r="Y49" s="189" t="str">
        <f>IF($G49=Y$5,$I49*$J49,"")</f>
        <v/>
      </c>
      <c r="Z49" s="190" t="str">
        <f>IF($G49=Z$5,$I49*$J49,"")</f>
        <v/>
      </c>
      <c r="AA49" s="191" t="str">
        <f t="shared" si="14"/>
        <v/>
      </c>
      <c r="AB49" s="158" t="str">
        <f t="shared" si="14"/>
        <v/>
      </c>
      <c r="AC49" s="190" t="str">
        <f t="shared" si="14"/>
        <v/>
      </c>
      <c r="AD49" s="191" t="str">
        <f t="shared" si="8"/>
        <v/>
      </c>
      <c r="AE49" s="158" t="str">
        <f t="shared" si="5"/>
        <v/>
      </c>
      <c r="AF49" s="192" t="str">
        <f t="shared" si="5"/>
        <v/>
      </c>
      <c r="AH49" s="189" t="str">
        <f>IF($G49=AH$5,$I49*$J49*$K49,"")</f>
        <v/>
      </c>
      <c r="AI49" s="194" t="str">
        <f>IF($G49=AI$5,$I49*$J49*$K49,"")</f>
        <v/>
      </c>
      <c r="AJ49" s="191" t="str">
        <f t="shared" si="9"/>
        <v/>
      </c>
      <c r="AK49" s="158" t="str">
        <f t="shared" si="9"/>
        <v/>
      </c>
      <c r="AL49" s="190" t="str">
        <f t="shared" si="9"/>
        <v/>
      </c>
      <c r="AM49" s="195" t="str">
        <f t="shared" si="15"/>
        <v/>
      </c>
      <c r="AN49" s="158" t="str">
        <f t="shared" si="15"/>
        <v/>
      </c>
      <c r="AO49" s="192" t="str">
        <f t="shared" si="15"/>
        <v/>
      </c>
    </row>
    <row r="50" spans="2:41" ht="15.75" customHeight="1" x14ac:dyDescent="0.25">
      <c r="B50" s="355"/>
      <c r="C50" s="357"/>
      <c r="D50" s="359"/>
      <c r="E50" s="361"/>
      <c r="F50" s="172"/>
      <c r="G50" s="173"/>
      <c r="H50" s="173"/>
      <c r="I50" s="173"/>
      <c r="J50" s="165" t="str">
        <f>IF($H50&lt;&gt;"",(VLOOKUP($H50,'Puissances et FS utilisés'!$B$7:$G$44,5,FALSE)),"")</f>
        <v/>
      </c>
      <c r="K50" s="174" t="str">
        <f>IF($H50&lt;&gt;"",(VLOOKUP($H50,'Puissances et FS utilisés'!$B$7:$G$44,6,FALSE)),"")</f>
        <v/>
      </c>
      <c r="L50" s="172"/>
      <c r="M50" s="173"/>
      <c r="N50" s="173"/>
      <c r="O50" s="173"/>
      <c r="P50" s="164" t="str">
        <f>IF($N50&lt;&gt;"",(VLOOKUP($N50,'Puissances et FS utilisés'!$B$7:$G$44,5,FALSE)),"")</f>
        <v/>
      </c>
      <c r="Q50" s="201" t="str">
        <f>IF($N50&lt;&gt;"",(VLOOKUP($N50,'Puissances et FS utilisés'!$B$7:$G$44,6,FALSE)),"")</f>
        <v/>
      </c>
      <c r="R50" s="172"/>
      <c r="S50" s="173"/>
      <c r="T50" s="173"/>
      <c r="U50" s="173"/>
      <c r="V50" s="165" t="str">
        <f>IF($T50&lt;&gt;"",(VLOOKUP($T50,'Puissances et FS utilisés'!$B$7:$G$900,5,FALSE)),"")</f>
        <v/>
      </c>
      <c r="W50" s="174" t="str">
        <f>IF($T50&lt;&gt;"",(VLOOKUP($T50,'Puissances et FS utilisés'!$B$7:$G$44,6,FALSE)),"")</f>
        <v/>
      </c>
      <c r="Y50" s="179" t="str">
        <f>IF($G50=Y$5,$I50*$J50,"")</f>
        <v/>
      </c>
      <c r="Z50" s="180" t="str">
        <f>IF($G50=Z$5,$I50*$J50,"")</f>
        <v/>
      </c>
      <c r="AA50" s="181" t="str">
        <f t="shared" si="14"/>
        <v/>
      </c>
      <c r="AB50" s="159" t="str">
        <f t="shared" si="14"/>
        <v/>
      </c>
      <c r="AC50" s="180" t="str">
        <f t="shared" si="14"/>
        <v/>
      </c>
      <c r="AD50" s="181" t="str">
        <f t="shared" si="8"/>
        <v/>
      </c>
      <c r="AE50" s="159" t="str">
        <f t="shared" si="5"/>
        <v/>
      </c>
      <c r="AF50" s="182" t="str">
        <f t="shared" si="5"/>
        <v/>
      </c>
      <c r="AH50" s="179" t="str">
        <f>IF($G50=AH$5,$I50*$J50*$K50,"")</f>
        <v/>
      </c>
      <c r="AI50" s="196" t="str">
        <f>IF($G50=AI$5,$I50*$J50*$K50,"")</f>
        <v/>
      </c>
      <c r="AJ50" s="181" t="str">
        <f t="shared" si="9"/>
        <v/>
      </c>
      <c r="AK50" s="159" t="str">
        <f t="shared" si="9"/>
        <v/>
      </c>
      <c r="AL50" s="180" t="str">
        <f t="shared" si="9"/>
        <v/>
      </c>
      <c r="AM50" s="188" t="str">
        <f t="shared" si="15"/>
        <v/>
      </c>
      <c r="AN50" s="159" t="str">
        <f t="shared" si="15"/>
        <v/>
      </c>
      <c r="AO50" s="182" t="str">
        <f t="shared" si="15"/>
        <v/>
      </c>
    </row>
    <row r="51" spans="2:41" x14ac:dyDescent="0.25">
      <c r="B51" s="344"/>
      <c r="C51" s="347" t="s">
        <v>178</v>
      </c>
      <c r="D51" s="348" t="s">
        <v>167</v>
      </c>
      <c r="E51" s="351" t="s">
        <v>190</v>
      </c>
      <c r="F51" s="202" t="s">
        <v>128</v>
      </c>
      <c r="G51" s="203" t="s">
        <v>24</v>
      </c>
      <c r="H51" s="203" t="s">
        <v>52</v>
      </c>
      <c r="I51" s="203">
        <v>1</v>
      </c>
      <c r="J51" s="162">
        <f>IF($H51&lt;&gt;"",(VLOOKUP($H51,'Puissances et FS utilisés'!$B$7:$G$44,5,FALSE)),"")</f>
        <v>1.4130434782608694E-2</v>
      </c>
      <c r="K51" s="204">
        <f>IF($H51&lt;&gt;"",(VLOOKUP($H51,'Puissances et FS utilisés'!$B$7:$G$44,6,FALSE)),"")</f>
        <v>1</v>
      </c>
      <c r="L51" s="202" t="s">
        <v>128</v>
      </c>
      <c r="M51" s="203" t="s">
        <v>24</v>
      </c>
      <c r="N51" s="203" t="s">
        <v>0</v>
      </c>
      <c r="O51" s="203">
        <v>8</v>
      </c>
      <c r="P51" s="162">
        <f>IF($N51&lt;&gt;"",(VLOOKUP($N51,'Puissances et FS utilisés'!$B$7:$G$44,5,FALSE)),"")</f>
        <v>0.44444444444444448</v>
      </c>
      <c r="Q51" s="204">
        <f>IF($N51&lt;&gt;"",(VLOOKUP($N51,'Puissances et FS utilisés'!$B$7:$G$44,6,FALSE)),"")</f>
        <v>0.3</v>
      </c>
      <c r="R51" s="202"/>
      <c r="S51" s="203"/>
      <c r="T51" s="205"/>
      <c r="U51" s="203"/>
      <c r="V51" s="162"/>
      <c r="W51" s="204"/>
      <c r="Y51" s="183">
        <f>IF($G51=Y$5,$I51*$J51,"")</f>
        <v>1.4130434782608694E-2</v>
      </c>
      <c r="Z51" s="184" t="str">
        <f>IF($G51=Z$5,$I51*$J51,"")</f>
        <v/>
      </c>
      <c r="AA51" s="185">
        <f t="shared" ref="AA51:AC58" si="16">IF($M51=AA$5,$O51*$P51,"")</f>
        <v>3.5555555555555558</v>
      </c>
      <c r="AB51" s="160" t="str">
        <f t="shared" si="16"/>
        <v/>
      </c>
      <c r="AC51" s="184" t="str">
        <f t="shared" si="16"/>
        <v/>
      </c>
      <c r="AD51" s="185" t="str">
        <f t="shared" ref="AD51:AF58" si="17">IF($S51=AD$5,$U51*$V51,"")</f>
        <v/>
      </c>
      <c r="AE51" s="160" t="str">
        <f t="shared" si="17"/>
        <v/>
      </c>
      <c r="AF51" s="186" t="str">
        <f t="shared" si="17"/>
        <v/>
      </c>
      <c r="AH51" s="183">
        <f>IF($G51=AH$5,$I51*$J51*$K51,"")</f>
        <v>1.4130434782608694E-2</v>
      </c>
      <c r="AI51" s="193" t="str">
        <f>IF($G51=AI$5,$I51*$J51*$K51,"")</f>
        <v/>
      </c>
      <c r="AJ51" s="185">
        <f t="shared" ref="AJ51:AL58" si="18">IF($M51=AJ$5,$O51*$P51*$Q51,"")</f>
        <v>1.0666666666666667</v>
      </c>
      <c r="AK51" s="160" t="str">
        <f t="shared" si="18"/>
        <v/>
      </c>
      <c r="AL51" s="184" t="str">
        <f t="shared" si="18"/>
        <v/>
      </c>
      <c r="AM51" s="187" t="str">
        <f t="shared" ref="AM51:AO58" si="19">IF($S51=AM$5,$U51*$V51*$W51,"")</f>
        <v/>
      </c>
      <c r="AN51" s="160" t="str">
        <f t="shared" si="19"/>
        <v/>
      </c>
      <c r="AO51" s="186" t="str">
        <f t="shared" si="19"/>
        <v/>
      </c>
    </row>
    <row r="52" spans="2:41" x14ac:dyDescent="0.25">
      <c r="B52" s="354"/>
      <c r="C52" s="356"/>
      <c r="D52" s="358"/>
      <c r="E52" s="360"/>
      <c r="F52" s="199" t="s">
        <v>128</v>
      </c>
      <c r="G52" s="200" t="s">
        <v>24</v>
      </c>
      <c r="H52" s="200" t="s">
        <v>54</v>
      </c>
      <c r="I52" s="200">
        <v>2</v>
      </c>
      <c r="J52" s="164">
        <f>IF($H52&lt;&gt;"",(VLOOKUP($H52,'Puissances et FS utilisés'!$B$7:$G$44,5,FALSE)),"")</f>
        <v>5.434782608695652E-3</v>
      </c>
      <c r="K52" s="201">
        <f>IF($H52&lt;&gt;"",(VLOOKUP($H52,'Puissances et FS utilisés'!$B$7:$G$44,6,FALSE)),"")</f>
        <v>1</v>
      </c>
      <c r="L52" s="254" t="s">
        <v>128</v>
      </c>
      <c r="M52" s="216" t="s">
        <v>24</v>
      </c>
      <c r="N52" s="200" t="s">
        <v>150</v>
      </c>
      <c r="O52" s="200">
        <v>1</v>
      </c>
      <c r="P52" s="164">
        <f>IF($N52&lt;&gt;"",(VLOOKUP($N52,'Puissances et FS utilisés'!$B$7:$G$44,5,FALSE)),"")</f>
        <v>0.27777777777777779</v>
      </c>
      <c r="Q52" s="201">
        <f>IF($N52&lt;&gt;"",(VLOOKUP($N52,'Puissances et FS utilisés'!$B$7:$G$44,6,FALSE)),"")</f>
        <v>0.3</v>
      </c>
      <c r="R52" s="199"/>
      <c r="S52" s="200"/>
      <c r="T52" s="200"/>
      <c r="U52" s="200"/>
      <c r="V52" s="164" t="str">
        <f>IF($T52&lt;&gt;"",(VLOOKUP($T52,'Puissances et FS utilisés'!$B$7:$G$900,5,FALSE)),"")</f>
        <v/>
      </c>
      <c r="W52" s="201" t="str">
        <f>IF($T52&lt;&gt;"",(VLOOKUP($T52,'Puissances et FS utilisés'!$B$7:$G$44,6,FALSE)),"")</f>
        <v/>
      </c>
      <c r="Y52" s="189">
        <f>IF($G52=Y$5,$I52*$J52,"")</f>
        <v>1.0869565217391304E-2</v>
      </c>
      <c r="Z52" s="190" t="str">
        <f>IF($G52=Z$5,$I52*$J52,"")</f>
        <v/>
      </c>
      <c r="AA52" s="191">
        <f t="shared" si="16"/>
        <v>0.27777777777777779</v>
      </c>
      <c r="AB52" s="158" t="str">
        <f t="shared" si="16"/>
        <v/>
      </c>
      <c r="AC52" s="190" t="str">
        <f t="shared" si="16"/>
        <v/>
      </c>
      <c r="AD52" s="191" t="str">
        <f t="shared" si="17"/>
        <v/>
      </c>
      <c r="AE52" s="158" t="str">
        <f t="shared" si="17"/>
        <v/>
      </c>
      <c r="AF52" s="192" t="str">
        <f t="shared" si="17"/>
        <v/>
      </c>
      <c r="AH52" s="189">
        <f>IF($G52=AH$5,$I52*$J52*$K52,"")</f>
        <v>1.0869565217391304E-2</v>
      </c>
      <c r="AI52" s="194" t="str">
        <f>IF($G52=AI$5,$I52*$J52*$K52,"")</f>
        <v/>
      </c>
      <c r="AJ52" s="191">
        <f t="shared" si="18"/>
        <v>8.3333333333333329E-2</v>
      </c>
      <c r="AK52" s="158" t="str">
        <f t="shared" si="18"/>
        <v/>
      </c>
      <c r="AL52" s="190" t="str">
        <f t="shared" si="18"/>
        <v/>
      </c>
      <c r="AM52" s="195" t="str">
        <f t="shared" si="19"/>
        <v/>
      </c>
      <c r="AN52" s="158" t="str">
        <f t="shared" si="19"/>
        <v/>
      </c>
      <c r="AO52" s="192" t="str">
        <f t="shared" si="19"/>
        <v/>
      </c>
    </row>
    <row r="53" spans="2:41" ht="15.75" customHeight="1" x14ac:dyDescent="0.25">
      <c r="B53" s="355"/>
      <c r="C53" s="357"/>
      <c r="D53" s="359"/>
      <c r="E53" s="361"/>
      <c r="F53" s="172" t="s">
        <v>128</v>
      </c>
      <c r="G53" s="173" t="s">
        <v>24</v>
      </c>
      <c r="H53" s="173" t="s">
        <v>109</v>
      </c>
      <c r="I53" s="173">
        <v>2</v>
      </c>
      <c r="J53" s="165">
        <f>IF($H53&lt;&gt;"",(VLOOKUP($H53,'Puissances et FS utilisés'!$B$7:$G$44,5,FALSE)),"")</f>
        <v>1.0869565217391304E-2</v>
      </c>
      <c r="K53" s="174">
        <f>IF($H53&lt;&gt;"",(VLOOKUP($H53,'Puissances et FS utilisés'!$B$7:$G$44,6,FALSE)),"")</f>
        <v>1</v>
      </c>
      <c r="L53" s="172"/>
      <c r="M53" s="173"/>
      <c r="N53" s="173"/>
      <c r="O53" s="173"/>
      <c r="P53" s="164" t="str">
        <f>IF($N53&lt;&gt;"",(VLOOKUP($N53,'Puissances et FS utilisés'!$B$7:$G$44,5,FALSE)),"")</f>
        <v/>
      </c>
      <c r="Q53" s="201" t="str">
        <f>IF($N53&lt;&gt;"",(VLOOKUP($N53,'Puissances et FS utilisés'!$B$7:$G$44,6,FALSE)),"")</f>
        <v/>
      </c>
      <c r="R53" s="172"/>
      <c r="S53" s="173"/>
      <c r="T53" s="173"/>
      <c r="U53" s="173"/>
      <c r="V53" s="165" t="str">
        <f>IF($T53&lt;&gt;"",(VLOOKUP($T53,'Puissances et FS utilisés'!$B$7:$G$900,5,FALSE)),"")</f>
        <v/>
      </c>
      <c r="W53" s="174" t="str">
        <f>IF($T53&lt;&gt;"",(VLOOKUP($T53,'Puissances et FS utilisés'!$B$7:$G$44,6,FALSE)),"")</f>
        <v/>
      </c>
      <c r="Y53" s="179">
        <f>IF($G53=Y$5,$I53*$J53,"")</f>
        <v>2.1739130434782608E-2</v>
      </c>
      <c r="Z53" s="180" t="str">
        <f>IF($G53=Z$5,$I53*$J53,"")</f>
        <v/>
      </c>
      <c r="AA53" s="181" t="str">
        <f t="shared" si="16"/>
        <v/>
      </c>
      <c r="AB53" s="159" t="str">
        <f t="shared" si="16"/>
        <v/>
      </c>
      <c r="AC53" s="180" t="str">
        <f t="shared" si="16"/>
        <v/>
      </c>
      <c r="AD53" s="181" t="str">
        <f t="shared" si="17"/>
        <v/>
      </c>
      <c r="AE53" s="159" t="str">
        <f t="shared" si="17"/>
        <v/>
      </c>
      <c r="AF53" s="182" t="str">
        <f t="shared" si="17"/>
        <v/>
      </c>
      <c r="AH53" s="179">
        <f>IF($G53=AH$5,$I53*$J53*$K53,"")</f>
        <v>2.1739130434782608E-2</v>
      </c>
      <c r="AI53" s="196" t="str">
        <f>IF($G53=AI$5,$I53*$J53*$K53,"")</f>
        <v/>
      </c>
      <c r="AJ53" s="181" t="str">
        <f t="shared" si="18"/>
        <v/>
      </c>
      <c r="AK53" s="159" t="str">
        <f t="shared" si="18"/>
        <v/>
      </c>
      <c r="AL53" s="180" t="str">
        <f t="shared" si="18"/>
        <v/>
      </c>
      <c r="AM53" s="188" t="str">
        <f t="shared" si="19"/>
        <v/>
      </c>
      <c r="AN53" s="159" t="str">
        <f t="shared" si="19"/>
        <v/>
      </c>
      <c r="AO53" s="182" t="str">
        <f t="shared" si="19"/>
        <v/>
      </c>
    </row>
    <row r="54" spans="2:41" x14ac:dyDescent="0.25">
      <c r="B54" s="344"/>
      <c r="C54" s="347" t="s">
        <v>178</v>
      </c>
      <c r="D54" s="348" t="s">
        <v>167</v>
      </c>
      <c r="E54" s="351" t="s">
        <v>190</v>
      </c>
      <c r="F54" s="202" t="s">
        <v>128</v>
      </c>
      <c r="G54" s="203" t="s">
        <v>24</v>
      </c>
      <c r="H54" s="203" t="s">
        <v>158</v>
      </c>
      <c r="I54" s="203">
        <v>1</v>
      </c>
      <c r="J54" s="162">
        <f>IF($H54&lt;&gt;"",(VLOOKUP($H54,'Puissances et FS utilisés'!$B$7:$G$44,5,FALSE)),"")</f>
        <v>1.0869565217391304E-2</v>
      </c>
      <c r="K54" s="204">
        <f>IF($H54&lt;&gt;"",(VLOOKUP($H54,'Puissances et FS utilisés'!$B$7:$G$44,6,FALSE)),"")</f>
        <v>1</v>
      </c>
      <c r="L54" s="202"/>
      <c r="M54" s="203"/>
      <c r="N54" s="203"/>
      <c r="O54" s="203"/>
      <c r="P54" s="162" t="str">
        <f>IF($N54&lt;&gt;"",(VLOOKUP($N54,'Puissances et FS utilisés'!$B$7:$G$44,5,FALSE)),"")</f>
        <v/>
      </c>
      <c r="Q54" s="204" t="str">
        <f>IF($N54&lt;&gt;"",(VLOOKUP($N54,'Puissances et FS utilisés'!$B$7:$G$44,6,FALSE)),"")</f>
        <v/>
      </c>
      <c r="R54" s="202"/>
      <c r="S54" s="203"/>
      <c r="T54" s="205"/>
      <c r="U54" s="203"/>
      <c r="V54" s="162" t="str">
        <f>IF($T54&lt;&gt;"",(VLOOKUP($T54,'Puissances et FS utilisés'!$B$7:$G$900,5,FALSE)),"")</f>
        <v/>
      </c>
      <c r="W54" s="204" t="str">
        <f>IF($T54&lt;&gt;"",(VLOOKUP($T54,'Puissances et FS utilisés'!$B$7:$G$44,6,FALSE)),"")</f>
        <v/>
      </c>
      <c r="Y54" s="183">
        <f>IF($G54=Y$5,$I54*$J54,"")</f>
        <v>1.0869565217391304E-2</v>
      </c>
      <c r="Z54" s="184" t="str">
        <f>IF($G54=Z$5,$I54*$J54,"")</f>
        <v/>
      </c>
      <c r="AA54" s="185" t="str">
        <f t="shared" si="16"/>
        <v/>
      </c>
      <c r="AB54" s="160" t="str">
        <f t="shared" si="16"/>
        <v/>
      </c>
      <c r="AC54" s="184" t="str">
        <f t="shared" si="16"/>
        <v/>
      </c>
      <c r="AD54" s="185" t="str">
        <f t="shared" si="17"/>
        <v/>
      </c>
      <c r="AE54" s="160" t="str">
        <f t="shared" si="17"/>
        <v/>
      </c>
      <c r="AF54" s="186" t="str">
        <f t="shared" si="17"/>
        <v/>
      </c>
      <c r="AH54" s="183">
        <f>IF($G54=AH$5,$I54*$J54*$K54,"")</f>
        <v>1.0869565217391304E-2</v>
      </c>
      <c r="AI54" s="193" t="str">
        <f>IF($G54=AI$5,$I54*$J54*$K54,"")</f>
        <v/>
      </c>
      <c r="AJ54" s="185" t="str">
        <f t="shared" si="18"/>
        <v/>
      </c>
      <c r="AK54" s="160" t="str">
        <f t="shared" si="18"/>
        <v/>
      </c>
      <c r="AL54" s="184" t="str">
        <f t="shared" si="18"/>
        <v/>
      </c>
      <c r="AM54" s="187" t="str">
        <f t="shared" si="19"/>
        <v/>
      </c>
      <c r="AN54" s="160" t="str">
        <f t="shared" si="19"/>
        <v/>
      </c>
      <c r="AO54" s="186" t="str">
        <f t="shared" si="19"/>
        <v/>
      </c>
    </row>
    <row r="55" spans="2:41" x14ac:dyDescent="0.25">
      <c r="B55" s="354"/>
      <c r="C55" s="356"/>
      <c r="D55" s="358"/>
      <c r="E55" s="360"/>
      <c r="F55" s="199"/>
      <c r="G55" s="200"/>
      <c r="H55" s="200"/>
      <c r="I55" s="200"/>
      <c r="J55" s="164" t="str">
        <f>IF($H55&lt;&gt;"",(VLOOKUP($H55,'Puissances et FS utilisés'!$B$7:$G$44,5,FALSE)),"")</f>
        <v/>
      </c>
      <c r="K55" s="201" t="str">
        <f>IF($H55&lt;&gt;"",(VLOOKUP($H55,'Puissances et FS utilisés'!$B$7:$G$44,6,FALSE)),"")</f>
        <v/>
      </c>
      <c r="L55" s="254"/>
      <c r="M55" s="216"/>
      <c r="N55" s="200"/>
      <c r="O55" s="200"/>
      <c r="P55" s="164" t="str">
        <f>IF($N55&lt;&gt;"",(VLOOKUP($N55,'Puissances et FS utilisés'!$B$7:$G$44,5,FALSE)),"")</f>
        <v/>
      </c>
      <c r="Q55" s="201" t="str">
        <f>IF($N55&lt;&gt;"",(VLOOKUP($N55,'Puissances et FS utilisés'!$B$7:$G$44,6,FALSE)),"")</f>
        <v/>
      </c>
      <c r="R55" s="199"/>
      <c r="S55" s="200"/>
      <c r="T55" s="200"/>
      <c r="U55" s="200"/>
      <c r="V55" s="164" t="str">
        <f>IF($T55&lt;&gt;"",(VLOOKUP($T55,'Puissances et FS utilisés'!$B$7:$G$900,5,FALSE)),"")</f>
        <v/>
      </c>
      <c r="W55" s="201"/>
      <c r="Y55" s="189" t="str">
        <f>IF($G55=Y$5,$I55*$J55,"")</f>
        <v/>
      </c>
      <c r="Z55" s="190" t="str">
        <f>IF($G55=Z$5,$I55*$J55,"")</f>
        <v/>
      </c>
      <c r="AA55" s="191" t="str">
        <f t="shared" si="16"/>
        <v/>
      </c>
      <c r="AB55" s="158" t="str">
        <f t="shared" si="16"/>
        <v/>
      </c>
      <c r="AC55" s="190" t="str">
        <f t="shared" si="16"/>
        <v/>
      </c>
      <c r="AD55" s="191" t="str">
        <f t="shared" si="17"/>
        <v/>
      </c>
      <c r="AE55" s="158" t="str">
        <f t="shared" si="17"/>
        <v/>
      </c>
      <c r="AF55" s="192" t="str">
        <f t="shared" si="17"/>
        <v/>
      </c>
      <c r="AH55" s="189" t="str">
        <f>IF($G55=AH$5,$I55*$J55*$K55,"")</f>
        <v/>
      </c>
      <c r="AI55" s="194" t="str">
        <f>IF($G55=AI$5,$I55*$J55*$K55,"")</f>
        <v/>
      </c>
      <c r="AJ55" s="191" t="str">
        <f t="shared" si="18"/>
        <v/>
      </c>
      <c r="AK55" s="158" t="str">
        <f t="shared" si="18"/>
        <v/>
      </c>
      <c r="AL55" s="190" t="str">
        <f t="shared" si="18"/>
        <v/>
      </c>
      <c r="AM55" s="195" t="str">
        <f t="shared" si="19"/>
        <v/>
      </c>
      <c r="AN55" s="158" t="str">
        <f t="shared" si="19"/>
        <v/>
      </c>
      <c r="AO55" s="192" t="str">
        <f t="shared" si="19"/>
        <v/>
      </c>
    </row>
    <row r="56" spans="2:41" ht="15.75" customHeight="1" x14ac:dyDescent="0.25">
      <c r="B56" s="355"/>
      <c r="C56" s="357"/>
      <c r="D56" s="359"/>
      <c r="E56" s="361"/>
      <c r="F56" s="172"/>
      <c r="G56" s="173"/>
      <c r="H56" s="173"/>
      <c r="I56" s="173"/>
      <c r="J56" s="165" t="str">
        <f>IF($H56&lt;&gt;"",(VLOOKUP($H56,'Puissances et FS utilisés'!$B$7:$G$44,5,FALSE)),"")</f>
        <v/>
      </c>
      <c r="K56" s="174" t="str">
        <f>IF($H56&lt;&gt;"",(VLOOKUP($H56,'Puissances et FS utilisés'!$B$7:$G$44,6,FALSE)),"")</f>
        <v/>
      </c>
      <c r="L56" s="172"/>
      <c r="M56" s="173"/>
      <c r="N56" s="173"/>
      <c r="O56" s="173"/>
      <c r="P56" s="164" t="str">
        <f>IF($N56&lt;&gt;"",(VLOOKUP($N56,'Puissances et FS utilisés'!$B$7:$G$44,5,FALSE)),"")</f>
        <v/>
      </c>
      <c r="Q56" s="201" t="str">
        <f>IF($N56&lt;&gt;"",(VLOOKUP($N56,'Puissances et FS utilisés'!$B$7:$G$44,6,FALSE)),"")</f>
        <v/>
      </c>
      <c r="R56" s="172"/>
      <c r="S56" s="173"/>
      <c r="T56" s="173"/>
      <c r="U56" s="173"/>
      <c r="V56" s="165" t="str">
        <f>IF($T56&lt;&gt;"",(VLOOKUP($T56,'Puissances et FS utilisés'!$B$7:$G$900,5,FALSE)),"")</f>
        <v/>
      </c>
      <c r="W56" s="174" t="str">
        <f>IF($T56&lt;&gt;"",(VLOOKUP($T56,'Puissances et FS utilisés'!$B$7:$G$44,6,FALSE)),"")</f>
        <v/>
      </c>
      <c r="Y56" s="179" t="str">
        <f>IF($G56=Y$5,$I56*$J56,"")</f>
        <v/>
      </c>
      <c r="Z56" s="180" t="str">
        <f>IF($G56=Z$5,$I56*$J56,"")</f>
        <v/>
      </c>
      <c r="AA56" s="181" t="str">
        <f t="shared" si="16"/>
        <v/>
      </c>
      <c r="AB56" s="159" t="str">
        <f t="shared" si="16"/>
        <v/>
      </c>
      <c r="AC56" s="180" t="str">
        <f t="shared" si="16"/>
        <v/>
      </c>
      <c r="AD56" s="181" t="str">
        <f t="shared" si="17"/>
        <v/>
      </c>
      <c r="AE56" s="159" t="str">
        <f t="shared" si="17"/>
        <v/>
      </c>
      <c r="AF56" s="182" t="str">
        <f t="shared" si="17"/>
        <v/>
      </c>
      <c r="AH56" s="179" t="str">
        <f>IF($G56=AH$5,$I56*$J56*$K56,"")</f>
        <v/>
      </c>
      <c r="AI56" s="196" t="str">
        <f>IF($G56=AI$5,$I56*$J56*$K56,"")</f>
        <v/>
      </c>
      <c r="AJ56" s="181" t="str">
        <f t="shared" si="18"/>
        <v/>
      </c>
      <c r="AK56" s="159" t="str">
        <f t="shared" si="18"/>
        <v/>
      </c>
      <c r="AL56" s="180" t="str">
        <f t="shared" si="18"/>
        <v/>
      </c>
      <c r="AM56" s="188" t="str">
        <f t="shared" si="19"/>
        <v/>
      </c>
      <c r="AN56" s="159" t="str">
        <f t="shared" si="19"/>
        <v/>
      </c>
      <c r="AO56" s="182" t="str">
        <f t="shared" si="19"/>
        <v/>
      </c>
    </row>
    <row r="57" spans="2:41" x14ac:dyDescent="0.25">
      <c r="B57" s="344"/>
      <c r="C57" s="347" t="s">
        <v>179</v>
      </c>
      <c r="D57" s="348" t="s">
        <v>167</v>
      </c>
      <c r="E57" s="351" t="s">
        <v>190</v>
      </c>
      <c r="F57" s="202" t="s">
        <v>128</v>
      </c>
      <c r="G57" s="203" t="s">
        <v>24</v>
      </c>
      <c r="H57" s="203" t="s">
        <v>56</v>
      </c>
      <c r="I57" s="203">
        <v>2</v>
      </c>
      <c r="J57" s="162">
        <f>IF($H57&lt;&gt;"",(VLOOKUP($H57,'Puissances et FS utilisés'!$B$7:$G$44,5,FALSE)),"")</f>
        <v>1.3043478260869565E-2</v>
      </c>
      <c r="K57" s="204">
        <f>IF($H57&lt;&gt;"",(VLOOKUP($H57,'Puissances et FS utilisés'!$B$7:$G$44,6,FALSE)),"")</f>
        <v>1</v>
      </c>
      <c r="L57" s="202" t="s">
        <v>128</v>
      </c>
      <c r="M57" s="203" t="s">
        <v>24</v>
      </c>
      <c r="N57" s="203" t="s">
        <v>166</v>
      </c>
      <c r="O57" s="203">
        <v>1</v>
      </c>
      <c r="P57" s="162">
        <f>IF($N57&lt;&gt;"",(VLOOKUP($N57,'Puissances et FS utilisés'!$B$7:$G$44,5,FALSE)),"")</f>
        <v>0.44444444444444448</v>
      </c>
      <c r="Q57" s="204">
        <f>IF($N57&lt;&gt;"",(VLOOKUP($N57,'Puissances et FS utilisés'!$B$7:$G$44,6,FALSE)),"")</f>
        <v>0.3</v>
      </c>
      <c r="R57" s="202" t="s">
        <v>128</v>
      </c>
      <c r="S57" s="203" t="s">
        <v>24</v>
      </c>
      <c r="T57" s="205" t="s">
        <v>162</v>
      </c>
      <c r="U57" s="203">
        <v>1</v>
      </c>
      <c r="V57" s="162">
        <f>IF($T57&lt;&gt;"",(VLOOKUP($T57,'Puissances et FS utilisés'!$B$7:$G$900,5,FALSE)),"")</f>
        <v>6.0000000000000012E-2</v>
      </c>
      <c r="W57" s="204">
        <f>IF($T57&lt;&gt;"",(VLOOKUP($T57,'Puissances et FS utilisés'!$B$7:$G$900,6,FALSE)),"")</f>
        <v>0.5</v>
      </c>
      <c r="Y57" s="183">
        <f>IF($G57=Y$5,$I57*$J57,"")</f>
        <v>2.6086956521739129E-2</v>
      </c>
      <c r="Z57" s="184" t="str">
        <f>IF($G57=Z$5,$I57*$J57,"")</f>
        <v/>
      </c>
      <c r="AA57" s="185">
        <f t="shared" si="16"/>
        <v>0.44444444444444448</v>
      </c>
      <c r="AB57" s="160" t="str">
        <f t="shared" si="16"/>
        <v/>
      </c>
      <c r="AC57" s="184" t="str">
        <f t="shared" si="16"/>
        <v/>
      </c>
      <c r="AD57" s="185">
        <f t="shared" si="17"/>
        <v>6.0000000000000012E-2</v>
      </c>
      <c r="AE57" s="160" t="str">
        <f t="shared" si="17"/>
        <v/>
      </c>
      <c r="AF57" s="186" t="str">
        <f t="shared" si="17"/>
        <v/>
      </c>
      <c r="AH57" s="183">
        <f>IF($G57=AH$5,$I57*$J57*$K57,"")</f>
        <v>2.6086956521739129E-2</v>
      </c>
      <c r="AI57" s="193" t="str">
        <f>IF($G57=AI$5,$I57*$J57*$K57,"")</f>
        <v/>
      </c>
      <c r="AJ57" s="185">
        <f t="shared" si="18"/>
        <v>0.13333333333333333</v>
      </c>
      <c r="AK57" s="160" t="str">
        <f t="shared" si="18"/>
        <v/>
      </c>
      <c r="AL57" s="184" t="str">
        <f t="shared" si="18"/>
        <v/>
      </c>
      <c r="AM57" s="187">
        <f t="shared" si="19"/>
        <v>3.0000000000000006E-2</v>
      </c>
      <c r="AN57" s="160" t="str">
        <f t="shared" si="19"/>
        <v/>
      </c>
      <c r="AO57" s="186" t="str">
        <f t="shared" si="19"/>
        <v/>
      </c>
    </row>
    <row r="58" spans="2:41" x14ac:dyDescent="0.25">
      <c r="B58" s="354"/>
      <c r="C58" s="356"/>
      <c r="D58" s="358"/>
      <c r="E58" s="360"/>
      <c r="F58" s="199"/>
      <c r="G58" s="200"/>
      <c r="H58" s="200"/>
      <c r="I58" s="200"/>
      <c r="J58" s="164" t="str">
        <f>IF($H58&lt;&gt;"",(VLOOKUP($H58,'Puissances et FS utilisés'!$B$7:$G$44,5,FALSE)),"")</f>
        <v/>
      </c>
      <c r="K58" s="201" t="str">
        <f>IF($H58&lt;&gt;"",(VLOOKUP($H58,'Puissances et FS utilisés'!$B$7:$G$44,6,FALSE)),"")</f>
        <v/>
      </c>
      <c r="L58" s="254"/>
      <c r="M58" s="216"/>
      <c r="N58" s="200"/>
      <c r="O58" s="200"/>
      <c r="P58" s="164" t="str">
        <f>IF($N58&lt;&gt;"",(VLOOKUP($N58,'Puissances et FS utilisés'!$B$7:$G$44,5,FALSE)),"")</f>
        <v/>
      </c>
      <c r="Q58" s="201" t="str">
        <f>IF($N58&lt;&gt;"",(VLOOKUP($N58,'Puissances et FS utilisés'!$B$7:$G$44,6,FALSE)),"")</f>
        <v/>
      </c>
      <c r="R58" s="199"/>
      <c r="S58" s="200"/>
      <c r="T58" s="200"/>
      <c r="U58" s="200"/>
      <c r="V58" s="164" t="str">
        <f>IF($T58&lt;&gt;"",(VLOOKUP($T58,'Puissances et FS utilisés'!$B$7:$G$900,5,FALSE)),"")</f>
        <v/>
      </c>
      <c r="W58" s="201"/>
      <c r="Y58" s="189" t="str">
        <f>IF($G58=Y$5,$I58*$J58,"")</f>
        <v/>
      </c>
      <c r="Z58" s="190" t="str">
        <f>IF($G58=Z$5,$I58*$J58,"")</f>
        <v/>
      </c>
      <c r="AA58" s="191" t="str">
        <f t="shared" si="16"/>
        <v/>
      </c>
      <c r="AB58" s="158" t="str">
        <f t="shared" si="16"/>
        <v/>
      </c>
      <c r="AC58" s="190" t="str">
        <f t="shared" si="16"/>
        <v/>
      </c>
      <c r="AD58" s="191" t="str">
        <f t="shared" si="17"/>
        <v/>
      </c>
      <c r="AE58" s="158" t="str">
        <f t="shared" si="17"/>
        <v/>
      </c>
      <c r="AF58" s="192" t="str">
        <f t="shared" si="17"/>
        <v/>
      </c>
      <c r="AH58" s="189" t="str">
        <f>IF($G58=AH$5,$I58*$J58*$K58,"")</f>
        <v/>
      </c>
      <c r="AI58" s="194" t="str">
        <f>IF($G58=AI$5,$I58*$J58*$K58,"")</f>
        <v/>
      </c>
      <c r="AJ58" s="191" t="str">
        <f t="shared" si="18"/>
        <v/>
      </c>
      <c r="AK58" s="158" t="str">
        <f t="shared" si="18"/>
        <v/>
      </c>
      <c r="AL58" s="190" t="str">
        <f t="shared" si="18"/>
        <v/>
      </c>
      <c r="AM58" s="195" t="str">
        <f t="shared" si="19"/>
        <v/>
      </c>
      <c r="AN58" s="158" t="str">
        <f t="shared" si="19"/>
        <v/>
      </c>
      <c r="AO58" s="192" t="str">
        <f t="shared" si="19"/>
        <v/>
      </c>
    </row>
    <row r="59" spans="2:41" ht="15.75" customHeight="1" x14ac:dyDescent="0.25">
      <c r="B59" s="355"/>
      <c r="C59" s="357"/>
      <c r="D59" s="359"/>
      <c r="E59" s="361"/>
      <c r="F59" s="172"/>
      <c r="G59" s="173"/>
      <c r="H59" s="173"/>
      <c r="I59" s="173"/>
      <c r="J59" s="165" t="str">
        <f>IF($H59&lt;&gt;"",(VLOOKUP($H59,'Puissances et FS utilisés'!$B$7:$G$44,5,FALSE)),"")</f>
        <v/>
      </c>
      <c r="K59" s="174" t="str">
        <f>IF($H59&lt;&gt;"",(VLOOKUP($H59,'Puissances et FS utilisés'!$B$7:$G$44,6,FALSE)),"")</f>
        <v/>
      </c>
      <c r="L59" s="172"/>
      <c r="M59" s="173"/>
      <c r="N59" s="173"/>
      <c r="O59" s="173"/>
      <c r="P59" s="164" t="str">
        <f>IF($N59&lt;&gt;"",(VLOOKUP($N59,'Puissances et FS utilisés'!$B$7:$G$44,5,FALSE)),"")</f>
        <v/>
      </c>
      <c r="Q59" s="201" t="str">
        <f>IF($N59&lt;&gt;"",(VLOOKUP($N59,'Puissances et FS utilisés'!$B$7:$G$44,6,FALSE)),"")</f>
        <v/>
      </c>
      <c r="R59" s="172"/>
      <c r="S59" s="173"/>
      <c r="T59" s="173"/>
      <c r="U59" s="173"/>
      <c r="V59" s="165" t="str">
        <f>IF($T59&lt;&gt;"",(VLOOKUP($T59,'Puissances et FS utilisés'!$B$7:$G$900,5,FALSE)),"")</f>
        <v/>
      </c>
      <c r="W59" s="174" t="str">
        <f>IF($T59&lt;&gt;"",(VLOOKUP($T59,'Puissances et FS utilisés'!$B$7:$G$44,6,FALSE)),"")</f>
        <v/>
      </c>
      <c r="Y59" s="179" t="str">
        <f>IF($G59=Y$5,$I59*$J59,"")</f>
        <v/>
      </c>
      <c r="Z59" s="180" t="str">
        <f>IF($G59=Z$5,$I59*$J59,"")</f>
        <v/>
      </c>
      <c r="AA59" s="181" t="str">
        <f t="shared" si="14"/>
        <v/>
      </c>
      <c r="AB59" s="159" t="str">
        <f t="shared" si="14"/>
        <v/>
      </c>
      <c r="AC59" s="180" t="str">
        <f t="shared" si="14"/>
        <v/>
      </c>
      <c r="AD59" s="181" t="str">
        <f t="shared" si="8"/>
        <v/>
      </c>
      <c r="AE59" s="159" t="str">
        <f t="shared" si="5"/>
        <v/>
      </c>
      <c r="AF59" s="182" t="str">
        <f t="shared" si="5"/>
        <v/>
      </c>
      <c r="AH59" s="179" t="str">
        <f>IF($G59=AH$5,$I59*$J59*$K59,"")</f>
        <v/>
      </c>
      <c r="AI59" s="196" t="str">
        <f>IF($G59=AI$5,$I59*$J59*$K59,"")</f>
        <v/>
      </c>
      <c r="AJ59" s="181" t="str">
        <f t="shared" si="9"/>
        <v/>
      </c>
      <c r="AK59" s="159" t="str">
        <f t="shared" si="9"/>
        <v/>
      </c>
      <c r="AL59" s="180" t="str">
        <f t="shared" si="9"/>
        <v/>
      </c>
      <c r="AM59" s="188" t="str">
        <f t="shared" si="15"/>
        <v/>
      </c>
      <c r="AN59" s="159" t="str">
        <f t="shared" si="15"/>
        <v/>
      </c>
      <c r="AO59" s="182" t="str">
        <f t="shared" si="15"/>
        <v/>
      </c>
    </row>
    <row r="60" spans="2:41" x14ac:dyDescent="0.25">
      <c r="B60" s="432"/>
      <c r="C60" s="435" t="s">
        <v>181</v>
      </c>
      <c r="D60" s="409" t="s">
        <v>167</v>
      </c>
      <c r="E60" s="410" t="s">
        <v>191</v>
      </c>
      <c r="F60" s="411" t="s">
        <v>128</v>
      </c>
      <c r="G60" s="412" t="s">
        <v>24</v>
      </c>
      <c r="H60" s="412" t="s">
        <v>52</v>
      </c>
      <c r="I60" s="412">
        <v>1</v>
      </c>
      <c r="J60" s="413">
        <f>IF($H60&lt;&gt;"",(VLOOKUP($H60,'Puissances et FS utilisés'!$B$7:$G$44,5,FALSE)),"")</f>
        <v>1.4130434782608694E-2</v>
      </c>
      <c r="K60" s="414">
        <f>IF($H60&lt;&gt;"",(VLOOKUP($H60,'Puissances et FS utilisés'!$B$7:$G$44,6,FALSE)),"")</f>
        <v>1</v>
      </c>
      <c r="L60" s="411" t="s">
        <v>128</v>
      </c>
      <c r="M60" s="412" t="s">
        <v>24</v>
      </c>
      <c r="N60" s="412" t="s">
        <v>0</v>
      </c>
      <c r="O60" s="412">
        <v>8</v>
      </c>
      <c r="P60" s="413">
        <f>IF($N60&lt;&gt;"",(VLOOKUP($N60,'Puissances et FS utilisés'!$B$7:$G$44,5,FALSE)),"")</f>
        <v>0.44444444444444448</v>
      </c>
      <c r="Q60" s="414">
        <f>IF($N60&lt;&gt;"",(VLOOKUP($N60,'Puissances et FS utilisés'!$B$7:$G$44,6,FALSE)),"")</f>
        <v>0.3</v>
      </c>
      <c r="R60" s="411"/>
      <c r="S60" s="412"/>
      <c r="T60" s="412"/>
      <c r="U60" s="412"/>
      <c r="V60" s="413"/>
      <c r="W60" s="414"/>
      <c r="Y60" s="183">
        <f>IF($G60=Y$5,$I60*$J60,"")</f>
        <v>1.4130434782608694E-2</v>
      </c>
      <c r="Z60" s="184" t="str">
        <f>IF($G60=Z$5,$I60*$J60,"")</f>
        <v/>
      </c>
      <c r="AA60" s="185">
        <f t="shared" si="14"/>
        <v>3.5555555555555558</v>
      </c>
      <c r="AB60" s="160" t="str">
        <f t="shared" si="14"/>
        <v/>
      </c>
      <c r="AC60" s="184" t="str">
        <f t="shared" si="14"/>
        <v/>
      </c>
      <c r="AD60" s="185" t="str">
        <f t="shared" si="8"/>
        <v/>
      </c>
      <c r="AE60" s="160" t="str">
        <f t="shared" si="5"/>
        <v/>
      </c>
      <c r="AF60" s="186" t="str">
        <f t="shared" si="5"/>
        <v/>
      </c>
      <c r="AH60" s="183">
        <f>IF($G60=AH$5,$I60*$J60*$K60,"")</f>
        <v>1.4130434782608694E-2</v>
      </c>
      <c r="AI60" s="193" t="str">
        <f>IF($G60=AI$5,$I60*$J60*$K60,"")</f>
        <v/>
      </c>
      <c r="AJ60" s="185">
        <f t="shared" si="9"/>
        <v>1.0666666666666667</v>
      </c>
      <c r="AK60" s="160" t="str">
        <f t="shared" si="9"/>
        <v/>
      </c>
      <c r="AL60" s="184" t="str">
        <f t="shared" si="9"/>
        <v/>
      </c>
      <c r="AM60" s="187" t="str">
        <f t="shared" si="15"/>
        <v/>
      </c>
      <c r="AN60" s="160" t="str">
        <f t="shared" si="15"/>
        <v/>
      </c>
      <c r="AO60" s="186" t="str">
        <f t="shared" si="15"/>
        <v/>
      </c>
    </row>
    <row r="61" spans="2:41" x14ac:dyDescent="0.25">
      <c r="B61" s="433"/>
      <c r="C61" s="436"/>
      <c r="D61" s="416"/>
      <c r="E61" s="417"/>
      <c r="F61" s="418" t="s">
        <v>128</v>
      </c>
      <c r="G61" s="419" t="s">
        <v>24</v>
      </c>
      <c r="H61" s="419" t="s">
        <v>54</v>
      </c>
      <c r="I61" s="419">
        <v>2</v>
      </c>
      <c r="J61" s="420">
        <f>IF($H61&lt;&gt;"",(VLOOKUP($H61,'Puissances et FS utilisés'!$B$7:$G$44,5,FALSE)),"")</f>
        <v>5.434782608695652E-3</v>
      </c>
      <c r="K61" s="421">
        <f>IF($H61&lt;&gt;"",(VLOOKUP($H61,'Puissances et FS utilisés'!$B$7:$G$44,6,FALSE)),"")</f>
        <v>1</v>
      </c>
      <c r="L61" s="437" t="s">
        <v>128</v>
      </c>
      <c r="M61" s="419" t="s">
        <v>24</v>
      </c>
      <c r="N61" s="419" t="s">
        <v>150</v>
      </c>
      <c r="O61" s="419">
        <v>1</v>
      </c>
      <c r="P61" s="420">
        <f>IF($N61&lt;&gt;"",(VLOOKUP($N61,'Puissances et FS utilisés'!$B$7:$G$44,5,FALSE)),"")</f>
        <v>0.27777777777777779</v>
      </c>
      <c r="Q61" s="421">
        <f>IF($N61&lt;&gt;"",(VLOOKUP($N61,'Puissances et FS utilisés'!$B$7:$G$44,6,FALSE)),"")</f>
        <v>0.3</v>
      </c>
      <c r="R61" s="418"/>
      <c r="S61" s="419"/>
      <c r="T61" s="419"/>
      <c r="U61" s="419"/>
      <c r="V61" s="420" t="str">
        <f>IF($T61&lt;&gt;"",(VLOOKUP($T61,'Puissances et FS utilisés'!$B$7:$G$900,5,FALSE)),"")</f>
        <v/>
      </c>
      <c r="W61" s="421" t="str">
        <f>IF($T61&lt;&gt;"",(VLOOKUP($T61,'Puissances et FS utilisés'!$B$7:$G$44,6,FALSE)),"")</f>
        <v/>
      </c>
      <c r="Y61" s="189">
        <f>IF($G61=Y$5,$I61*$J61,"")</f>
        <v>1.0869565217391304E-2</v>
      </c>
      <c r="Z61" s="190" t="str">
        <f>IF($G61=Z$5,$I61*$J61,"")</f>
        <v/>
      </c>
      <c r="AA61" s="191">
        <f t="shared" ref="AA61:AC61" si="20">IF($M61=AA$5,$O61*$P61,"")</f>
        <v>0.27777777777777779</v>
      </c>
      <c r="AB61" s="158" t="str">
        <f t="shared" si="20"/>
        <v/>
      </c>
      <c r="AC61" s="190" t="str">
        <f t="shared" si="20"/>
        <v/>
      </c>
      <c r="AD61" s="191" t="str">
        <f t="shared" si="8"/>
        <v/>
      </c>
      <c r="AE61" s="158" t="str">
        <f t="shared" si="5"/>
        <v/>
      </c>
      <c r="AF61" s="192" t="str">
        <f t="shared" si="5"/>
        <v/>
      </c>
      <c r="AH61" s="189">
        <f>IF($G61=AH$5,$I61*$J61*$K61,"")</f>
        <v>1.0869565217391304E-2</v>
      </c>
      <c r="AI61" s="194" t="str">
        <f>IF($G61=AI$5,$I61*$J61*$K61,"")</f>
        <v/>
      </c>
      <c r="AJ61" s="191">
        <f t="shared" si="9"/>
        <v>8.3333333333333329E-2</v>
      </c>
      <c r="AK61" s="158" t="str">
        <f t="shared" si="9"/>
        <v/>
      </c>
      <c r="AL61" s="190" t="str">
        <f t="shared" si="9"/>
        <v/>
      </c>
      <c r="AM61" s="195" t="str">
        <f t="shared" ref="AM61:AO61" si="21">IF($S61=AM$5,$U61*$V61*$W61,"")</f>
        <v/>
      </c>
      <c r="AN61" s="158" t="str">
        <f t="shared" si="21"/>
        <v/>
      </c>
      <c r="AO61" s="192" t="str">
        <f t="shared" si="21"/>
        <v/>
      </c>
    </row>
    <row r="62" spans="2:41" ht="15.75" customHeight="1" x14ac:dyDescent="0.25">
      <c r="B62" s="434"/>
      <c r="C62" s="438"/>
      <c r="D62" s="423"/>
      <c r="E62" s="424"/>
      <c r="F62" s="425" t="s">
        <v>128</v>
      </c>
      <c r="G62" s="426" t="s">
        <v>24</v>
      </c>
      <c r="H62" s="426" t="s">
        <v>109</v>
      </c>
      <c r="I62" s="426">
        <v>2</v>
      </c>
      <c r="J62" s="427">
        <f>IF($H62&lt;&gt;"",(VLOOKUP($H62,'Puissances et FS utilisés'!$B$7:$G$44,5,FALSE)),"")</f>
        <v>1.0869565217391304E-2</v>
      </c>
      <c r="K62" s="428">
        <f>IF($H62&lt;&gt;"",(VLOOKUP($H62,'Puissances et FS utilisés'!$B$7:$G$44,6,FALSE)),"")</f>
        <v>1</v>
      </c>
      <c r="L62" s="425"/>
      <c r="M62" s="426"/>
      <c r="N62" s="426"/>
      <c r="O62" s="426"/>
      <c r="P62" s="420" t="str">
        <f>IF($N62&lt;&gt;"",(VLOOKUP($N62,'Puissances et FS utilisés'!$B$7:$G$44,5,FALSE)),"")</f>
        <v/>
      </c>
      <c r="Q62" s="421" t="str">
        <f>IF($N62&lt;&gt;"",(VLOOKUP($N62,'Puissances et FS utilisés'!$B$7:$G$44,6,FALSE)),"")</f>
        <v/>
      </c>
      <c r="R62" s="425"/>
      <c r="S62" s="426"/>
      <c r="T62" s="426"/>
      <c r="U62" s="426"/>
      <c r="V62" s="427" t="str">
        <f>IF($T62&lt;&gt;"",(VLOOKUP($T62,'Puissances et FS utilisés'!$B$7:$G$900,5,FALSE)),"")</f>
        <v/>
      </c>
      <c r="W62" s="428" t="str">
        <f>IF($T62&lt;&gt;"",(VLOOKUP($T62,'Puissances et FS utilisés'!$B$7:$G$44,6,FALSE)),"")</f>
        <v/>
      </c>
      <c r="Y62" s="179">
        <f>IF($G62=Y$5,$I62*$J62,"")</f>
        <v>2.1739130434782608E-2</v>
      </c>
      <c r="Z62" s="180" t="str">
        <f>IF($G62=Z$5,$I62*$J62,"")</f>
        <v/>
      </c>
      <c r="AA62" s="181" t="str">
        <f t="shared" si="14"/>
        <v/>
      </c>
      <c r="AB62" s="159" t="str">
        <f t="shared" si="14"/>
        <v/>
      </c>
      <c r="AC62" s="180" t="str">
        <f t="shared" si="14"/>
        <v/>
      </c>
      <c r="AD62" s="181" t="str">
        <f t="shared" si="8"/>
        <v/>
      </c>
      <c r="AE62" s="159" t="str">
        <f t="shared" si="5"/>
        <v/>
      </c>
      <c r="AF62" s="182" t="str">
        <f t="shared" si="5"/>
        <v/>
      </c>
      <c r="AH62" s="179">
        <f>IF($G62=AH$5,$I62*$J62*$K62,"")</f>
        <v>2.1739130434782608E-2</v>
      </c>
      <c r="AI62" s="196" t="str">
        <f>IF($G62=AI$5,$I62*$J62*$K62,"")</f>
        <v/>
      </c>
      <c r="AJ62" s="181" t="str">
        <f t="shared" si="9"/>
        <v/>
      </c>
      <c r="AK62" s="159" t="str">
        <f t="shared" si="9"/>
        <v/>
      </c>
      <c r="AL62" s="180" t="str">
        <f t="shared" si="9"/>
        <v/>
      </c>
      <c r="AM62" s="188" t="str">
        <f t="shared" si="15"/>
        <v/>
      </c>
      <c r="AN62" s="159" t="str">
        <f t="shared" si="15"/>
        <v/>
      </c>
      <c r="AO62" s="182" t="str">
        <f t="shared" si="15"/>
        <v/>
      </c>
    </row>
    <row r="63" spans="2:41" x14ac:dyDescent="0.25">
      <c r="B63" s="432"/>
      <c r="C63" s="435" t="s">
        <v>181</v>
      </c>
      <c r="D63" s="409" t="s">
        <v>167</v>
      </c>
      <c r="E63" s="410" t="s">
        <v>191</v>
      </c>
      <c r="F63" s="411" t="s">
        <v>128</v>
      </c>
      <c r="G63" s="412" t="s">
        <v>24</v>
      </c>
      <c r="H63" s="412" t="s">
        <v>158</v>
      </c>
      <c r="I63" s="412">
        <v>1</v>
      </c>
      <c r="J63" s="413">
        <f>IF($H63&lt;&gt;"",(VLOOKUP($H63,'Puissances et FS utilisés'!$B$7:$G$44,5,FALSE)),"")</f>
        <v>1.0869565217391304E-2</v>
      </c>
      <c r="K63" s="414">
        <f>IF($H63&lt;&gt;"",(VLOOKUP($H63,'Puissances et FS utilisés'!$B$7:$G$44,6,FALSE)),"")</f>
        <v>1</v>
      </c>
      <c r="L63" s="411"/>
      <c r="M63" s="412"/>
      <c r="N63" s="412"/>
      <c r="O63" s="412"/>
      <c r="P63" s="430" t="str">
        <f>IF($N63&lt;&gt;"",(VLOOKUP($N63,'Puissances et FS utilisés'!$B$7:$G$44,5,FALSE)),"")</f>
        <v/>
      </c>
      <c r="Q63" s="431" t="str">
        <f>IF($N63&lt;&gt;"",(VLOOKUP($N63,'Puissances et FS utilisés'!$B$7:$G$44,6,FALSE)),"")</f>
        <v/>
      </c>
      <c r="R63" s="411"/>
      <c r="S63" s="412"/>
      <c r="T63" s="412"/>
      <c r="U63" s="412"/>
      <c r="V63" s="413" t="str">
        <f>IF($T63&lt;&gt;"",(VLOOKUP($T63,'Puissances et FS utilisés'!$B$7:$G$900,5,FALSE)),"")</f>
        <v/>
      </c>
      <c r="W63" s="414" t="str">
        <f>IF($T63&lt;&gt;"",(VLOOKUP($T63,'Puissances et FS utilisés'!$B$7:$G$44,6,FALSE)),"")</f>
        <v/>
      </c>
      <c r="Y63" s="183">
        <f>IF($G63=Y$5,$I63*$J63,"")</f>
        <v>1.0869565217391304E-2</v>
      </c>
      <c r="Z63" s="184" t="str">
        <f>IF($G63=Z$5,$I63*$J63,"")</f>
        <v/>
      </c>
      <c r="AA63" s="185" t="str">
        <f t="shared" ref="AA63:AC78" si="22">IF($M63=AA$5,$O63*$P63,"")</f>
        <v/>
      </c>
      <c r="AB63" s="160" t="str">
        <f t="shared" si="22"/>
        <v/>
      </c>
      <c r="AC63" s="184" t="str">
        <f t="shared" si="22"/>
        <v/>
      </c>
      <c r="AD63" s="185" t="str">
        <f t="shared" si="8"/>
        <v/>
      </c>
      <c r="AE63" s="160" t="str">
        <f t="shared" si="5"/>
        <v/>
      </c>
      <c r="AF63" s="186" t="str">
        <f t="shared" si="5"/>
        <v/>
      </c>
      <c r="AH63" s="183">
        <f>IF($G63=AH$5,$I63*$J63*$K63,"")</f>
        <v>1.0869565217391304E-2</v>
      </c>
      <c r="AI63" s="193" t="str">
        <f>IF($G63=AI$5,$I63*$J63*$K63,"")</f>
        <v/>
      </c>
      <c r="AJ63" s="185" t="str">
        <f t="shared" si="9"/>
        <v/>
      </c>
      <c r="AK63" s="160" t="str">
        <f t="shared" si="9"/>
        <v/>
      </c>
      <c r="AL63" s="184" t="str">
        <f t="shared" si="9"/>
        <v/>
      </c>
      <c r="AM63" s="187" t="str">
        <f t="shared" ref="AM63:AO78" si="23">IF($S63=AM$5,$U63*$V63*$W63,"")</f>
        <v/>
      </c>
      <c r="AN63" s="160" t="str">
        <f t="shared" si="23"/>
        <v/>
      </c>
      <c r="AO63" s="186" t="str">
        <f t="shared" si="23"/>
        <v/>
      </c>
    </row>
    <row r="64" spans="2:41" x14ac:dyDescent="0.25">
      <c r="B64" s="433"/>
      <c r="C64" s="436"/>
      <c r="D64" s="416"/>
      <c r="E64" s="417"/>
      <c r="F64" s="418"/>
      <c r="G64" s="419"/>
      <c r="H64" s="419"/>
      <c r="I64" s="419"/>
      <c r="J64" s="420" t="str">
        <f>IF($H64&lt;&gt;"",(VLOOKUP($H64,'Puissances et FS utilisés'!$B$7:$G$44,5,FALSE)),"")</f>
        <v/>
      </c>
      <c r="K64" s="421" t="str">
        <f>IF($H64&lt;&gt;"",(VLOOKUP($H64,'Puissances et FS utilisés'!$B$7:$G$44,6,FALSE)),"")</f>
        <v/>
      </c>
      <c r="L64" s="437"/>
      <c r="M64" s="419"/>
      <c r="N64" s="419"/>
      <c r="O64" s="419"/>
      <c r="P64" s="420" t="str">
        <f>IF($N64&lt;&gt;"",(VLOOKUP($N64,'Puissances et FS utilisés'!$B$7:$G$44,5,FALSE)),"")</f>
        <v/>
      </c>
      <c r="Q64" s="421" t="str">
        <f>IF($N64&lt;&gt;"",(VLOOKUP($N64,'Puissances et FS utilisés'!$B$7:$G$44,6,FALSE)),"")</f>
        <v/>
      </c>
      <c r="R64" s="418"/>
      <c r="S64" s="419"/>
      <c r="T64" s="419"/>
      <c r="U64" s="419"/>
      <c r="V64" s="420" t="str">
        <f>IF($T64&lt;&gt;"",(VLOOKUP($T64,'Puissances et FS utilisés'!$B$7:$G$900,5,FALSE)),"")</f>
        <v/>
      </c>
      <c r="W64" s="421"/>
      <c r="Y64" s="189" t="str">
        <f>IF($G64=Y$5,$I64*$J64,"")</f>
        <v/>
      </c>
      <c r="Z64" s="190" t="str">
        <f>IF($G64=Z$5,$I64*$J64,"")</f>
        <v/>
      </c>
      <c r="AA64" s="191" t="str">
        <f t="shared" si="22"/>
        <v/>
      </c>
      <c r="AB64" s="158" t="str">
        <f t="shared" si="22"/>
        <v/>
      </c>
      <c r="AC64" s="190" t="str">
        <f t="shared" si="22"/>
        <v/>
      </c>
      <c r="AD64" s="191" t="str">
        <f t="shared" si="8"/>
        <v/>
      </c>
      <c r="AE64" s="158" t="str">
        <f t="shared" si="5"/>
        <v/>
      </c>
      <c r="AF64" s="192" t="str">
        <f t="shared" si="5"/>
        <v/>
      </c>
      <c r="AH64" s="189" t="str">
        <f>IF($G64=AH$5,$I64*$J64*$K64,"")</f>
        <v/>
      </c>
      <c r="AI64" s="194" t="str">
        <f>IF($G64=AI$5,$I64*$J64*$K64,"")</f>
        <v/>
      </c>
      <c r="AJ64" s="191" t="str">
        <f t="shared" si="9"/>
        <v/>
      </c>
      <c r="AK64" s="158" t="str">
        <f t="shared" si="9"/>
        <v/>
      </c>
      <c r="AL64" s="190" t="str">
        <f t="shared" si="9"/>
        <v/>
      </c>
      <c r="AM64" s="195" t="str">
        <f t="shared" si="23"/>
        <v/>
      </c>
      <c r="AN64" s="158" t="str">
        <f t="shared" si="23"/>
        <v/>
      </c>
      <c r="AO64" s="192" t="str">
        <f t="shared" si="23"/>
        <v/>
      </c>
    </row>
    <row r="65" spans="2:41" ht="15.75" customHeight="1" x14ac:dyDescent="0.25">
      <c r="B65" s="434"/>
      <c r="C65" s="438"/>
      <c r="D65" s="423"/>
      <c r="E65" s="424"/>
      <c r="F65" s="425"/>
      <c r="G65" s="426"/>
      <c r="H65" s="426"/>
      <c r="I65" s="426"/>
      <c r="J65" s="427" t="str">
        <f>IF($H65&lt;&gt;"",(VLOOKUP($H65,'Puissances et FS utilisés'!$B$7:$G$44,5,FALSE)),"")</f>
        <v/>
      </c>
      <c r="K65" s="428" t="str">
        <f>IF($H65&lt;&gt;"",(VLOOKUP($H65,'Puissances et FS utilisés'!$B$7:$G$44,6,FALSE)),"")</f>
        <v/>
      </c>
      <c r="L65" s="425"/>
      <c r="M65" s="426"/>
      <c r="N65" s="426"/>
      <c r="O65" s="426"/>
      <c r="P65" s="427" t="str">
        <f>IF($N65&lt;&gt;"",(VLOOKUP($N65,'Puissances et FS utilisés'!$B$7:$G$44,5,FALSE)),"")</f>
        <v/>
      </c>
      <c r="Q65" s="428" t="str">
        <f>IF($N65&lt;&gt;"",(VLOOKUP($N65,'Puissances et FS utilisés'!$B$7:$G$44,6,FALSE)),"")</f>
        <v/>
      </c>
      <c r="R65" s="425"/>
      <c r="S65" s="426"/>
      <c r="T65" s="426"/>
      <c r="U65" s="426"/>
      <c r="V65" s="427" t="str">
        <f>IF($T65&lt;&gt;"",(VLOOKUP($T65,'Puissances et FS utilisés'!$B$7:$G$900,5,FALSE)),"")</f>
        <v/>
      </c>
      <c r="W65" s="428" t="str">
        <f>IF($T65&lt;&gt;"",(VLOOKUP($T65,'Puissances et FS utilisés'!$B$7:$G$44,6,FALSE)),"")</f>
        <v/>
      </c>
      <c r="Y65" s="179" t="str">
        <f>IF($G65=Y$5,$I65*$J65,"")</f>
        <v/>
      </c>
      <c r="Z65" s="180" t="str">
        <f>IF($G65=Z$5,$I65*$J65,"")</f>
        <v/>
      </c>
      <c r="AA65" s="181" t="str">
        <f t="shared" si="22"/>
        <v/>
      </c>
      <c r="AB65" s="159" t="str">
        <f t="shared" si="22"/>
        <v/>
      </c>
      <c r="AC65" s="180" t="str">
        <f t="shared" si="22"/>
        <v/>
      </c>
      <c r="AD65" s="181" t="str">
        <f t="shared" si="8"/>
        <v/>
      </c>
      <c r="AE65" s="159" t="str">
        <f t="shared" si="5"/>
        <v/>
      </c>
      <c r="AF65" s="182" t="str">
        <f t="shared" si="5"/>
        <v/>
      </c>
      <c r="AH65" s="179" t="str">
        <f>IF($G65=AH$5,$I65*$J65*$K65,"")</f>
        <v/>
      </c>
      <c r="AI65" s="196" t="str">
        <f>IF($G65=AI$5,$I65*$J65*$K65,"")</f>
        <v/>
      </c>
      <c r="AJ65" s="181" t="str">
        <f t="shared" si="9"/>
        <v/>
      </c>
      <c r="AK65" s="159" t="str">
        <f t="shared" si="9"/>
        <v/>
      </c>
      <c r="AL65" s="180" t="str">
        <f t="shared" si="9"/>
        <v/>
      </c>
      <c r="AM65" s="188" t="str">
        <f t="shared" si="23"/>
        <v/>
      </c>
      <c r="AN65" s="159" t="str">
        <f t="shared" si="23"/>
        <v/>
      </c>
      <c r="AO65" s="182" t="str">
        <f t="shared" si="23"/>
        <v/>
      </c>
    </row>
    <row r="66" spans="2:41" x14ac:dyDescent="0.25">
      <c r="B66" s="432"/>
      <c r="C66" s="435" t="s">
        <v>180</v>
      </c>
      <c r="D66" s="409" t="s">
        <v>167</v>
      </c>
      <c r="E66" s="410" t="s">
        <v>191</v>
      </c>
      <c r="F66" s="411" t="s">
        <v>128</v>
      </c>
      <c r="G66" s="412" t="s">
        <v>24</v>
      </c>
      <c r="H66" s="412" t="s">
        <v>56</v>
      </c>
      <c r="I66" s="412">
        <v>2</v>
      </c>
      <c r="J66" s="413">
        <f>IF($H66&lt;&gt;"",(VLOOKUP($H66,'Puissances et FS utilisés'!$B$7:$G$44,5,FALSE)),"")</f>
        <v>1.3043478260869565E-2</v>
      </c>
      <c r="K66" s="414">
        <f>IF($H66&lt;&gt;"",(VLOOKUP($H66,'Puissances et FS utilisés'!$B$7:$G$44,6,FALSE)),"")</f>
        <v>1</v>
      </c>
      <c r="L66" s="411" t="s">
        <v>128</v>
      </c>
      <c r="M66" s="412" t="s">
        <v>24</v>
      </c>
      <c r="N66" s="412" t="s">
        <v>166</v>
      </c>
      <c r="O66" s="412">
        <v>1</v>
      </c>
      <c r="P66" s="413">
        <f>IF($N66&lt;&gt;"",(VLOOKUP($N66,'Puissances et FS utilisés'!$B$7:$G$44,5,FALSE)),"")</f>
        <v>0.44444444444444448</v>
      </c>
      <c r="Q66" s="414">
        <f>IF($N66&lt;&gt;"",(VLOOKUP($N66,'Puissances et FS utilisés'!$B$7:$G$44,6,FALSE)),"")</f>
        <v>0.3</v>
      </c>
      <c r="R66" s="411" t="s">
        <v>128</v>
      </c>
      <c r="S66" s="412" t="s">
        <v>24</v>
      </c>
      <c r="T66" s="412" t="s">
        <v>162</v>
      </c>
      <c r="U66" s="412">
        <v>1</v>
      </c>
      <c r="V66" s="413">
        <f>IF($T66&lt;&gt;"",(VLOOKUP($T66,'Puissances et FS utilisés'!$B$7:$G$900,5,FALSE)),"")</f>
        <v>6.0000000000000012E-2</v>
      </c>
      <c r="W66" s="414">
        <f>IF($T66&lt;&gt;"",(VLOOKUP($T66,'Puissances et FS utilisés'!$B$7:$G$900,6,FALSE)),"")</f>
        <v>0.5</v>
      </c>
      <c r="Y66" s="183">
        <f>IF($G66=Y$5,$I66*$J66,"")</f>
        <v>2.6086956521739129E-2</v>
      </c>
      <c r="Z66" s="184" t="str">
        <f>IF($G66=Z$5,$I66*$J66,"")</f>
        <v/>
      </c>
      <c r="AA66" s="185">
        <f t="shared" si="22"/>
        <v>0.44444444444444448</v>
      </c>
      <c r="AB66" s="160" t="str">
        <f t="shared" si="22"/>
        <v/>
      </c>
      <c r="AC66" s="184" t="str">
        <f t="shared" si="22"/>
        <v/>
      </c>
      <c r="AD66" s="185">
        <f t="shared" si="8"/>
        <v>6.0000000000000012E-2</v>
      </c>
      <c r="AE66" s="160" t="str">
        <f t="shared" si="5"/>
        <v/>
      </c>
      <c r="AF66" s="186" t="str">
        <f t="shared" si="5"/>
        <v/>
      </c>
      <c r="AH66" s="183">
        <f>IF($G66=AH$5,$I66*$J66*$K66,"")</f>
        <v>2.6086956521739129E-2</v>
      </c>
      <c r="AI66" s="193" t="str">
        <f>IF($G66=AI$5,$I66*$J66*$K66,"")</f>
        <v/>
      </c>
      <c r="AJ66" s="185">
        <f t="shared" si="9"/>
        <v>0.13333333333333333</v>
      </c>
      <c r="AK66" s="160" t="str">
        <f t="shared" si="9"/>
        <v/>
      </c>
      <c r="AL66" s="184" t="str">
        <f t="shared" si="9"/>
        <v/>
      </c>
      <c r="AM66" s="187">
        <f t="shared" si="23"/>
        <v>3.0000000000000006E-2</v>
      </c>
      <c r="AN66" s="160" t="str">
        <f t="shared" si="23"/>
        <v/>
      </c>
      <c r="AO66" s="186" t="str">
        <f t="shared" si="23"/>
        <v/>
      </c>
    </row>
    <row r="67" spans="2:41" x14ac:dyDescent="0.25">
      <c r="B67" s="433"/>
      <c r="C67" s="436"/>
      <c r="D67" s="416"/>
      <c r="E67" s="417"/>
      <c r="F67" s="418"/>
      <c r="G67" s="419"/>
      <c r="H67" s="419"/>
      <c r="I67" s="419"/>
      <c r="J67" s="420" t="str">
        <f>IF($H67&lt;&gt;"",(VLOOKUP($H67,'Puissances et FS utilisés'!$B$7:$G$44,5,FALSE)),"")</f>
        <v/>
      </c>
      <c r="K67" s="421" t="str">
        <f>IF($H67&lt;&gt;"",(VLOOKUP($H67,'Puissances et FS utilisés'!$B$7:$G$44,6,FALSE)),"")</f>
        <v/>
      </c>
      <c r="L67" s="437"/>
      <c r="M67" s="419"/>
      <c r="N67" s="419"/>
      <c r="O67" s="419"/>
      <c r="P67" s="420" t="str">
        <f>IF($N67&lt;&gt;"",(VLOOKUP($N67,'Puissances et FS utilisés'!$B$7:$G$44,5,FALSE)),"")</f>
        <v/>
      </c>
      <c r="Q67" s="421" t="str">
        <f>IF($N67&lt;&gt;"",(VLOOKUP($N67,'Puissances et FS utilisés'!$B$7:$G$44,6,FALSE)),"")</f>
        <v/>
      </c>
      <c r="R67" s="418"/>
      <c r="S67" s="419"/>
      <c r="T67" s="419"/>
      <c r="U67" s="419"/>
      <c r="V67" s="420" t="str">
        <f>IF($T67&lt;&gt;"",(VLOOKUP($T67,'Puissances et FS utilisés'!$B$7:$G$900,5,FALSE)),"")</f>
        <v/>
      </c>
      <c r="W67" s="421"/>
      <c r="Y67" s="189" t="str">
        <f>IF($G67=Y$5,$I67*$J67,"")</f>
        <v/>
      </c>
      <c r="Z67" s="190" t="str">
        <f>IF($G67=Z$5,$I67*$J67,"")</f>
        <v/>
      </c>
      <c r="AA67" s="191" t="str">
        <f t="shared" si="22"/>
        <v/>
      </c>
      <c r="AB67" s="158" t="str">
        <f t="shared" si="22"/>
        <v/>
      </c>
      <c r="AC67" s="190" t="str">
        <f t="shared" si="22"/>
        <v/>
      </c>
      <c r="AD67" s="191" t="str">
        <f t="shared" si="8"/>
        <v/>
      </c>
      <c r="AE67" s="158" t="str">
        <f t="shared" si="5"/>
        <v/>
      </c>
      <c r="AF67" s="192" t="str">
        <f t="shared" si="5"/>
        <v/>
      </c>
      <c r="AH67" s="189" t="str">
        <f>IF($G67=AH$5,$I67*$J67*$K67,"")</f>
        <v/>
      </c>
      <c r="AI67" s="194" t="str">
        <f>IF($G67=AI$5,$I67*$J67*$K67,"")</f>
        <v/>
      </c>
      <c r="AJ67" s="191" t="str">
        <f t="shared" si="9"/>
        <v/>
      </c>
      <c r="AK67" s="158" t="str">
        <f t="shared" si="9"/>
        <v/>
      </c>
      <c r="AL67" s="190" t="str">
        <f t="shared" si="9"/>
        <v/>
      </c>
      <c r="AM67" s="195" t="str">
        <f t="shared" si="23"/>
        <v/>
      </c>
      <c r="AN67" s="158" t="str">
        <f t="shared" si="23"/>
        <v/>
      </c>
      <c r="AO67" s="192" t="str">
        <f t="shared" si="23"/>
        <v/>
      </c>
    </row>
    <row r="68" spans="2:41" ht="15.75" customHeight="1" x14ac:dyDescent="0.25">
      <c r="B68" s="434"/>
      <c r="C68" s="438"/>
      <c r="D68" s="423"/>
      <c r="E68" s="424"/>
      <c r="F68" s="425"/>
      <c r="G68" s="426"/>
      <c r="H68" s="426"/>
      <c r="I68" s="426"/>
      <c r="J68" s="427" t="str">
        <f>IF($H68&lt;&gt;"",(VLOOKUP($H68,'Puissances et FS utilisés'!$B$7:$G$44,5,FALSE)),"")</f>
        <v/>
      </c>
      <c r="K68" s="428" t="str">
        <f>IF($H68&lt;&gt;"",(VLOOKUP($H68,'Puissances et FS utilisés'!$B$7:$G$44,6,FALSE)),"")</f>
        <v/>
      </c>
      <c r="L68" s="425"/>
      <c r="M68" s="426"/>
      <c r="N68" s="426"/>
      <c r="O68" s="426"/>
      <c r="P68" s="420" t="str">
        <f>IF($N68&lt;&gt;"",(VLOOKUP($N68,'Puissances et FS utilisés'!$B$7:$G$44,5,FALSE)),"")</f>
        <v/>
      </c>
      <c r="Q68" s="421" t="str">
        <f>IF($N68&lt;&gt;"",(VLOOKUP($N68,'Puissances et FS utilisés'!$B$7:$G$44,6,FALSE)),"")</f>
        <v/>
      </c>
      <c r="R68" s="425"/>
      <c r="S68" s="426"/>
      <c r="T68" s="426"/>
      <c r="U68" s="426"/>
      <c r="V68" s="427" t="str">
        <f>IF($T68&lt;&gt;"",(VLOOKUP($T68,'Puissances et FS utilisés'!$B$7:$G$900,5,FALSE)),"")</f>
        <v/>
      </c>
      <c r="W68" s="428" t="str">
        <f>IF($T68&lt;&gt;"",(VLOOKUP($T68,'Puissances et FS utilisés'!$B$7:$G$44,6,FALSE)),"")</f>
        <v/>
      </c>
      <c r="Y68" s="179" t="str">
        <f>IF($G68=Y$5,$I68*$J68,"")</f>
        <v/>
      </c>
      <c r="Z68" s="180" t="str">
        <f>IF($G68=Z$5,$I68*$J68,"")</f>
        <v/>
      </c>
      <c r="AA68" s="181" t="str">
        <f t="shared" si="22"/>
        <v/>
      </c>
      <c r="AB68" s="159" t="str">
        <f t="shared" si="22"/>
        <v/>
      </c>
      <c r="AC68" s="180" t="str">
        <f t="shared" si="22"/>
        <v/>
      </c>
      <c r="AD68" s="181" t="str">
        <f t="shared" si="8"/>
        <v/>
      </c>
      <c r="AE68" s="159" t="str">
        <f t="shared" si="8"/>
        <v/>
      </c>
      <c r="AF68" s="182" t="str">
        <f t="shared" si="8"/>
        <v/>
      </c>
      <c r="AH68" s="179" t="str">
        <f>IF($G68=AH$5,$I68*$J68*$K68,"")</f>
        <v/>
      </c>
      <c r="AI68" s="196" t="str">
        <f>IF($G68=AI$5,$I68*$J68*$K68,"")</f>
        <v/>
      </c>
      <c r="AJ68" s="181" t="str">
        <f t="shared" si="9"/>
        <v/>
      </c>
      <c r="AK68" s="159" t="str">
        <f t="shared" si="9"/>
        <v/>
      </c>
      <c r="AL68" s="180" t="str">
        <f t="shared" si="9"/>
        <v/>
      </c>
      <c r="AM68" s="188" t="str">
        <f t="shared" si="23"/>
        <v/>
      </c>
      <c r="AN68" s="159" t="str">
        <f t="shared" si="23"/>
        <v/>
      </c>
      <c r="AO68" s="182" t="str">
        <f t="shared" si="23"/>
        <v/>
      </c>
    </row>
    <row r="69" spans="2:41" x14ac:dyDescent="0.25">
      <c r="B69" s="432"/>
      <c r="C69" s="435" t="s">
        <v>182</v>
      </c>
      <c r="D69" s="409" t="s">
        <v>167</v>
      </c>
      <c r="E69" s="410" t="s">
        <v>191</v>
      </c>
      <c r="F69" s="411" t="s">
        <v>128</v>
      </c>
      <c r="G69" s="412" t="s">
        <v>24</v>
      </c>
      <c r="H69" s="412" t="s">
        <v>52</v>
      </c>
      <c r="I69" s="412">
        <v>1</v>
      </c>
      <c r="J69" s="413">
        <f>IF($H69&lt;&gt;"",(VLOOKUP($H69,'Puissances et FS utilisés'!$B$7:$G$44,5,FALSE)),"")</f>
        <v>1.4130434782608694E-2</v>
      </c>
      <c r="K69" s="414">
        <f>IF($H69&lt;&gt;"",(VLOOKUP($H69,'Puissances et FS utilisés'!$B$7:$G$44,6,FALSE)),"")</f>
        <v>1</v>
      </c>
      <c r="L69" s="411" t="s">
        <v>128</v>
      </c>
      <c r="M69" s="412" t="s">
        <v>24</v>
      </c>
      <c r="N69" s="412" t="s">
        <v>0</v>
      </c>
      <c r="O69" s="412">
        <v>8</v>
      </c>
      <c r="P69" s="413">
        <f>IF($N69&lt;&gt;"",(VLOOKUP($N69,'Puissances et FS utilisés'!$B$7:$G$44,5,FALSE)),"")</f>
        <v>0.44444444444444448</v>
      </c>
      <c r="Q69" s="414">
        <f>IF($N69&lt;&gt;"",(VLOOKUP($N69,'Puissances et FS utilisés'!$B$7:$G$44,6,FALSE)),"")</f>
        <v>0.3</v>
      </c>
      <c r="R69" s="411"/>
      <c r="S69" s="412"/>
      <c r="T69" s="412"/>
      <c r="U69" s="412"/>
      <c r="V69" s="413"/>
      <c r="W69" s="414"/>
      <c r="Y69" s="183">
        <f>IF($G69=Y$5,$I69*$J69,"")</f>
        <v>1.4130434782608694E-2</v>
      </c>
      <c r="Z69" s="184" t="str">
        <f>IF($G69=Z$5,$I69*$J69,"")</f>
        <v/>
      </c>
      <c r="AA69" s="185">
        <f t="shared" si="22"/>
        <v>3.5555555555555558</v>
      </c>
      <c r="AB69" s="160" t="str">
        <f t="shared" si="22"/>
        <v/>
      </c>
      <c r="AC69" s="184" t="str">
        <f t="shared" si="22"/>
        <v/>
      </c>
      <c r="AD69" s="185" t="str">
        <f t="shared" si="8"/>
        <v/>
      </c>
      <c r="AE69" s="160" t="str">
        <f t="shared" si="8"/>
        <v/>
      </c>
      <c r="AF69" s="186" t="str">
        <f t="shared" si="8"/>
        <v/>
      </c>
      <c r="AH69" s="183">
        <f>IF($G69=AH$5,$I69*$J69*$K69,"")</f>
        <v>1.4130434782608694E-2</v>
      </c>
      <c r="AI69" s="193" t="str">
        <f>IF($G69=AI$5,$I69*$J69*$K69,"")</f>
        <v/>
      </c>
      <c r="AJ69" s="185">
        <f t="shared" si="9"/>
        <v>1.0666666666666667</v>
      </c>
      <c r="AK69" s="160" t="str">
        <f t="shared" si="9"/>
        <v/>
      </c>
      <c r="AL69" s="184" t="str">
        <f t="shared" si="9"/>
        <v/>
      </c>
      <c r="AM69" s="187" t="str">
        <f t="shared" si="23"/>
        <v/>
      </c>
      <c r="AN69" s="160" t="str">
        <f t="shared" si="23"/>
        <v/>
      </c>
      <c r="AO69" s="186" t="str">
        <f t="shared" si="23"/>
        <v/>
      </c>
    </row>
    <row r="70" spans="2:41" x14ac:dyDescent="0.25">
      <c r="B70" s="433"/>
      <c r="C70" s="436"/>
      <c r="D70" s="416"/>
      <c r="E70" s="417"/>
      <c r="F70" s="418" t="s">
        <v>128</v>
      </c>
      <c r="G70" s="419" t="s">
        <v>24</v>
      </c>
      <c r="H70" s="419" t="s">
        <v>54</v>
      </c>
      <c r="I70" s="419">
        <v>2</v>
      </c>
      <c r="J70" s="420">
        <f>IF($H70&lt;&gt;"",(VLOOKUP($H70,'Puissances et FS utilisés'!$B$7:$G$44,5,FALSE)),"")</f>
        <v>5.434782608695652E-3</v>
      </c>
      <c r="K70" s="421">
        <f>IF($H70&lt;&gt;"",(VLOOKUP($H70,'Puissances et FS utilisés'!$B$7:$G$44,6,FALSE)),"")</f>
        <v>1</v>
      </c>
      <c r="L70" s="437" t="s">
        <v>128</v>
      </c>
      <c r="M70" s="419" t="s">
        <v>24</v>
      </c>
      <c r="N70" s="419" t="s">
        <v>150</v>
      </c>
      <c r="O70" s="419">
        <v>1</v>
      </c>
      <c r="P70" s="420">
        <f>IF($N70&lt;&gt;"",(VLOOKUP($N70,'Puissances et FS utilisés'!$B$7:$G$44,5,FALSE)),"")</f>
        <v>0.27777777777777779</v>
      </c>
      <c r="Q70" s="421">
        <f>IF($N70&lt;&gt;"",(VLOOKUP($N70,'Puissances et FS utilisés'!$B$7:$G$44,6,FALSE)),"")</f>
        <v>0.3</v>
      </c>
      <c r="R70" s="418"/>
      <c r="S70" s="419"/>
      <c r="T70" s="419"/>
      <c r="U70" s="419"/>
      <c r="V70" s="420" t="str">
        <f>IF($T70&lt;&gt;"",(VLOOKUP($T70,'Puissances et FS utilisés'!$B$7:$G$900,5,FALSE)),"")</f>
        <v/>
      </c>
      <c r="W70" s="421" t="str">
        <f>IF($T70&lt;&gt;"",(VLOOKUP($T70,'Puissances et FS utilisés'!$B$7:$G$44,6,FALSE)),"")</f>
        <v/>
      </c>
      <c r="Y70" s="189">
        <f>IF($G70=Y$5,$I70*$J70,"")</f>
        <v>1.0869565217391304E-2</v>
      </c>
      <c r="Z70" s="190" t="str">
        <f>IF($G70=Z$5,$I70*$J70,"")</f>
        <v/>
      </c>
      <c r="AA70" s="191">
        <f t="shared" si="22"/>
        <v>0.27777777777777779</v>
      </c>
      <c r="AB70" s="158" t="str">
        <f t="shared" si="22"/>
        <v/>
      </c>
      <c r="AC70" s="190" t="str">
        <f t="shared" si="22"/>
        <v/>
      </c>
      <c r="AD70" s="191" t="str">
        <f t="shared" si="8"/>
        <v/>
      </c>
      <c r="AE70" s="158" t="str">
        <f t="shared" si="8"/>
        <v/>
      </c>
      <c r="AF70" s="192" t="str">
        <f t="shared" si="8"/>
        <v/>
      </c>
      <c r="AH70" s="189">
        <f>IF($G70=AH$5,$I70*$J70*$K70,"")</f>
        <v>1.0869565217391304E-2</v>
      </c>
      <c r="AI70" s="194" t="str">
        <f>IF($G70=AI$5,$I70*$J70*$K70,"")</f>
        <v/>
      </c>
      <c r="AJ70" s="191">
        <f t="shared" si="9"/>
        <v>8.3333333333333329E-2</v>
      </c>
      <c r="AK70" s="158" t="str">
        <f t="shared" si="9"/>
        <v/>
      </c>
      <c r="AL70" s="190" t="str">
        <f t="shared" si="9"/>
        <v/>
      </c>
      <c r="AM70" s="195" t="str">
        <f t="shared" si="23"/>
        <v/>
      </c>
      <c r="AN70" s="158" t="str">
        <f t="shared" si="23"/>
        <v/>
      </c>
      <c r="AO70" s="192" t="str">
        <f t="shared" si="23"/>
        <v/>
      </c>
    </row>
    <row r="71" spans="2:41" ht="15.75" customHeight="1" x14ac:dyDescent="0.25">
      <c r="B71" s="434"/>
      <c r="C71" s="438"/>
      <c r="D71" s="423"/>
      <c r="E71" s="424"/>
      <c r="F71" s="425" t="s">
        <v>128</v>
      </c>
      <c r="G71" s="426" t="s">
        <v>24</v>
      </c>
      <c r="H71" s="426" t="s">
        <v>109</v>
      </c>
      <c r="I71" s="426">
        <v>2</v>
      </c>
      <c r="J71" s="427">
        <f>IF($H71&lt;&gt;"",(VLOOKUP($H71,'Puissances et FS utilisés'!$B$7:$G$44,5,FALSE)),"")</f>
        <v>1.0869565217391304E-2</v>
      </c>
      <c r="K71" s="428">
        <f>IF($H71&lt;&gt;"",(VLOOKUP($H71,'Puissances et FS utilisés'!$B$7:$G$44,6,FALSE)),"")</f>
        <v>1</v>
      </c>
      <c r="L71" s="425"/>
      <c r="M71" s="426"/>
      <c r="N71" s="426"/>
      <c r="O71" s="426"/>
      <c r="P71" s="420" t="str">
        <f>IF($N71&lt;&gt;"",(VLOOKUP($N71,'Puissances et FS utilisés'!$B$7:$G$44,5,FALSE)),"")</f>
        <v/>
      </c>
      <c r="Q71" s="421" t="str">
        <f>IF($N71&lt;&gt;"",(VLOOKUP($N71,'Puissances et FS utilisés'!$B$7:$G$44,6,FALSE)),"")</f>
        <v/>
      </c>
      <c r="R71" s="425"/>
      <c r="S71" s="426"/>
      <c r="T71" s="426"/>
      <c r="U71" s="426"/>
      <c r="V71" s="427" t="str">
        <f>IF($T71&lt;&gt;"",(VLOOKUP($T71,'Puissances et FS utilisés'!$B$7:$G$900,5,FALSE)),"")</f>
        <v/>
      </c>
      <c r="W71" s="428" t="str">
        <f>IF($T71&lt;&gt;"",(VLOOKUP($T71,'Puissances et FS utilisés'!$B$7:$G$44,6,FALSE)),"")</f>
        <v/>
      </c>
      <c r="Y71" s="179">
        <f>IF($G71=Y$5,$I71*$J71,"")</f>
        <v>2.1739130434782608E-2</v>
      </c>
      <c r="Z71" s="180" t="str">
        <f>IF($G71=Z$5,$I71*$J71,"")</f>
        <v/>
      </c>
      <c r="AA71" s="181" t="str">
        <f t="shared" si="22"/>
        <v/>
      </c>
      <c r="AB71" s="159" t="str">
        <f t="shared" si="22"/>
        <v/>
      </c>
      <c r="AC71" s="180" t="str">
        <f t="shared" si="22"/>
        <v/>
      </c>
      <c r="AD71" s="181" t="str">
        <f t="shared" si="8"/>
        <v/>
      </c>
      <c r="AE71" s="159" t="str">
        <f t="shared" si="5"/>
        <v/>
      </c>
      <c r="AF71" s="182" t="str">
        <f t="shared" si="5"/>
        <v/>
      </c>
      <c r="AH71" s="179">
        <f>IF($G71=AH$5,$I71*$J71*$K71,"")</f>
        <v>2.1739130434782608E-2</v>
      </c>
      <c r="AI71" s="196" t="str">
        <f>IF($G71=AI$5,$I71*$J71*$K71,"")</f>
        <v/>
      </c>
      <c r="AJ71" s="181" t="str">
        <f t="shared" si="9"/>
        <v/>
      </c>
      <c r="AK71" s="159" t="str">
        <f t="shared" si="9"/>
        <v/>
      </c>
      <c r="AL71" s="180" t="str">
        <f t="shared" si="9"/>
        <v/>
      </c>
      <c r="AM71" s="188" t="str">
        <f t="shared" si="23"/>
        <v/>
      </c>
      <c r="AN71" s="159" t="str">
        <f t="shared" si="23"/>
        <v/>
      </c>
      <c r="AO71" s="182" t="str">
        <f t="shared" si="23"/>
        <v/>
      </c>
    </row>
    <row r="72" spans="2:41" x14ac:dyDescent="0.25">
      <c r="B72" s="432"/>
      <c r="C72" s="435" t="s">
        <v>182</v>
      </c>
      <c r="D72" s="409" t="s">
        <v>167</v>
      </c>
      <c r="E72" s="410" t="s">
        <v>191</v>
      </c>
      <c r="F72" s="411" t="s">
        <v>128</v>
      </c>
      <c r="G72" s="412" t="s">
        <v>24</v>
      </c>
      <c r="H72" s="412" t="s">
        <v>158</v>
      </c>
      <c r="I72" s="412">
        <v>1</v>
      </c>
      <c r="J72" s="413">
        <f>IF($H72&lt;&gt;"",(VLOOKUP($H72,'Puissances et FS utilisés'!$B$7:$G$44,5,FALSE)),"")</f>
        <v>1.0869565217391304E-2</v>
      </c>
      <c r="K72" s="414">
        <f>IF($H72&lt;&gt;"",(VLOOKUP($H72,'Puissances et FS utilisés'!$B$7:$G$44,6,FALSE)),"")</f>
        <v>1</v>
      </c>
      <c r="L72" s="411"/>
      <c r="M72" s="412"/>
      <c r="N72" s="412"/>
      <c r="O72" s="412"/>
      <c r="P72" s="413" t="str">
        <f>IF($N72&lt;&gt;"",(VLOOKUP($N72,'Puissances et FS utilisés'!$B$7:$G$44,5,FALSE)),"")</f>
        <v/>
      </c>
      <c r="Q72" s="414" t="str">
        <f>IF($N72&lt;&gt;"",(VLOOKUP($N72,'Puissances et FS utilisés'!$B$7:$G$44,6,FALSE)),"")</f>
        <v/>
      </c>
      <c r="R72" s="411"/>
      <c r="S72" s="412"/>
      <c r="T72" s="412"/>
      <c r="U72" s="412"/>
      <c r="V72" s="413" t="str">
        <f>IF($T72&lt;&gt;"",(VLOOKUP($T72,'Puissances et FS utilisés'!$B$7:$G$900,5,FALSE)),"")</f>
        <v/>
      </c>
      <c r="W72" s="414" t="str">
        <f>IF($T72&lt;&gt;"",(VLOOKUP($T72,'Puissances et FS utilisés'!$B$7:$G$44,6,FALSE)),"")</f>
        <v/>
      </c>
      <c r="Y72" s="183">
        <f>IF($G72=Y$5,$I72*$J72,"")</f>
        <v>1.0869565217391304E-2</v>
      </c>
      <c r="Z72" s="184" t="str">
        <f>IF($G72=Z$5,$I72*$J72,"")</f>
        <v/>
      </c>
      <c r="AA72" s="185" t="str">
        <f t="shared" si="22"/>
        <v/>
      </c>
      <c r="AB72" s="160" t="str">
        <f t="shared" si="22"/>
        <v/>
      </c>
      <c r="AC72" s="184" t="str">
        <f t="shared" si="22"/>
        <v/>
      </c>
      <c r="AD72" s="185" t="str">
        <f t="shared" si="8"/>
        <v/>
      </c>
      <c r="AE72" s="160" t="str">
        <f t="shared" si="5"/>
        <v/>
      </c>
      <c r="AF72" s="186" t="str">
        <f t="shared" si="5"/>
        <v/>
      </c>
      <c r="AH72" s="183">
        <f>IF($G72=AH$5,$I72*$J72*$K72,"")</f>
        <v>1.0869565217391304E-2</v>
      </c>
      <c r="AI72" s="193" t="str">
        <f>IF($G72=AI$5,$I72*$J72*$K72,"")</f>
        <v/>
      </c>
      <c r="AJ72" s="185" t="str">
        <f t="shared" si="9"/>
        <v/>
      </c>
      <c r="AK72" s="160" t="str">
        <f t="shared" si="9"/>
        <v/>
      </c>
      <c r="AL72" s="184" t="str">
        <f t="shared" si="9"/>
        <v/>
      </c>
      <c r="AM72" s="187" t="str">
        <f t="shared" si="23"/>
        <v/>
      </c>
      <c r="AN72" s="160" t="str">
        <f t="shared" si="23"/>
        <v/>
      </c>
      <c r="AO72" s="186" t="str">
        <f t="shared" si="23"/>
        <v/>
      </c>
    </row>
    <row r="73" spans="2:41" x14ac:dyDescent="0.25">
      <c r="B73" s="433"/>
      <c r="C73" s="436"/>
      <c r="D73" s="416"/>
      <c r="E73" s="417"/>
      <c r="F73" s="418"/>
      <c r="G73" s="419"/>
      <c r="H73" s="419"/>
      <c r="I73" s="419"/>
      <c r="J73" s="420" t="str">
        <f>IF($H73&lt;&gt;"",(VLOOKUP($H73,'Puissances et FS utilisés'!$B$7:$G$44,5,FALSE)),"")</f>
        <v/>
      </c>
      <c r="K73" s="421" t="str">
        <f>IF($H73&lt;&gt;"",(VLOOKUP($H73,'Puissances et FS utilisés'!$B$7:$G$44,6,FALSE)),"")</f>
        <v/>
      </c>
      <c r="L73" s="437"/>
      <c r="M73" s="419"/>
      <c r="N73" s="419"/>
      <c r="O73" s="419"/>
      <c r="P73" s="420" t="str">
        <f>IF($N73&lt;&gt;"",(VLOOKUP($N73,'Puissances et FS utilisés'!$B$7:$G$44,5,FALSE)),"")</f>
        <v/>
      </c>
      <c r="Q73" s="421" t="str">
        <f>IF($N73&lt;&gt;"",(VLOOKUP($N73,'Puissances et FS utilisés'!$B$7:$G$44,6,FALSE)),"")</f>
        <v/>
      </c>
      <c r="R73" s="418"/>
      <c r="S73" s="419"/>
      <c r="T73" s="419"/>
      <c r="U73" s="419"/>
      <c r="V73" s="420" t="str">
        <f>IF($T73&lt;&gt;"",(VLOOKUP($T73,'Puissances et FS utilisés'!$B$7:$G$900,5,FALSE)),"")</f>
        <v/>
      </c>
      <c r="W73" s="421"/>
      <c r="Y73" s="189" t="str">
        <f>IF($G73=Y$5,$I73*$J73,"")</f>
        <v/>
      </c>
      <c r="Z73" s="190" t="str">
        <f>IF($G73=Z$5,$I73*$J73,"")</f>
        <v/>
      </c>
      <c r="AA73" s="191" t="str">
        <f t="shared" si="22"/>
        <v/>
      </c>
      <c r="AB73" s="158" t="str">
        <f t="shared" si="22"/>
        <v/>
      </c>
      <c r="AC73" s="190" t="str">
        <f t="shared" si="22"/>
        <v/>
      </c>
      <c r="AD73" s="191" t="str">
        <f t="shared" si="8"/>
        <v/>
      </c>
      <c r="AE73" s="158" t="str">
        <f t="shared" si="5"/>
        <v/>
      </c>
      <c r="AF73" s="192" t="str">
        <f t="shared" si="5"/>
        <v/>
      </c>
      <c r="AH73" s="189" t="str">
        <f>IF($G73=AH$5,$I73*$J73*$K73,"")</f>
        <v/>
      </c>
      <c r="AI73" s="194" t="str">
        <f>IF($G73=AI$5,$I73*$J73*$K73,"")</f>
        <v/>
      </c>
      <c r="AJ73" s="191" t="str">
        <f t="shared" si="9"/>
        <v/>
      </c>
      <c r="AK73" s="158" t="str">
        <f t="shared" si="9"/>
        <v/>
      </c>
      <c r="AL73" s="190" t="str">
        <f t="shared" si="9"/>
        <v/>
      </c>
      <c r="AM73" s="195" t="str">
        <f t="shared" si="23"/>
        <v/>
      </c>
      <c r="AN73" s="158" t="str">
        <f t="shared" si="23"/>
        <v/>
      </c>
      <c r="AO73" s="192" t="str">
        <f t="shared" si="23"/>
        <v/>
      </c>
    </row>
    <row r="74" spans="2:41" ht="15.75" customHeight="1" x14ac:dyDescent="0.25">
      <c r="B74" s="434"/>
      <c r="C74" s="438"/>
      <c r="D74" s="423"/>
      <c r="E74" s="424"/>
      <c r="F74" s="425"/>
      <c r="G74" s="426"/>
      <c r="H74" s="426"/>
      <c r="I74" s="426"/>
      <c r="J74" s="427" t="str">
        <f>IF($H74&lt;&gt;"",(VLOOKUP($H74,'Puissances et FS utilisés'!$B$7:$G$44,5,FALSE)),"")</f>
        <v/>
      </c>
      <c r="K74" s="428" t="str">
        <f>IF($H74&lt;&gt;"",(VLOOKUP($H74,'Puissances et FS utilisés'!$B$7:$G$44,6,FALSE)),"")</f>
        <v/>
      </c>
      <c r="L74" s="425"/>
      <c r="M74" s="426"/>
      <c r="N74" s="426"/>
      <c r="O74" s="426"/>
      <c r="P74" s="420" t="str">
        <f>IF($N74&lt;&gt;"",(VLOOKUP($N74,'Puissances et FS utilisés'!$B$7:$G$44,5,FALSE)),"")</f>
        <v/>
      </c>
      <c r="Q74" s="421" t="str">
        <f>IF($N74&lt;&gt;"",(VLOOKUP($N74,'Puissances et FS utilisés'!$B$7:$G$44,6,FALSE)),"")</f>
        <v/>
      </c>
      <c r="R74" s="425"/>
      <c r="S74" s="426"/>
      <c r="T74" s="426"/>
      <c r="U74" s="426"/>
      <c r="V74" s="427" t="str">
        <f>IF($T74&lt;&gt;"",(VLOOKUP($T74,'Puissances et FS utilisés'!$B$7:$G$900,5,FALSE)),"")</f>
        <v/>
      </c>
      <c r="W74" s="428" t="str">
        <f>IF($T74&lt;&gt;"",(VLOOKUP($T74,'Puissances et FS utilisés'!$B$7:$G$44,6,FALSE)),"")</f>
        <v/>
      </c>
      <c r="Y74" s="179" t="str">
        <f>IF($G74=Y$5,$I74*$J74,"")</f>
        <v/>
      </c>
      <c r="Z74" s="180" t="str">
        <f>IF($G74=Z$5,$I74*$J74,"")</f>
        <v/>
      </c>
      <c r="AA74" s="181" t="str">
        <f t="shared" ref="AA74:AC76" si="24">IF($M74=AA$5,$O74*$P74,"")</f>
        <v/>
      </c>
      <c r="AB74" s="159" t="str">
        <f t="shared" si="24"/>
        <v/>
      </c>
      <c r="AC74" s="180" t="str">
        <f t="shared" si="24"/>
        <v/>
      </c>
      <c r="AD74" s="181" t="str">
        <f t="shared" ref="AD74:AF76" si="25">IF($S74=AD$5,$U74*$V74,"")</f>
        <v/>
      </c>
      <c r="AE74" s="159" t="str">
        <f t="shared" si="25"/>
        <v/>
      </c>
      <c r="AF74" s="182" t="str">
        <f t="shared" si="25"/>
        <v/>
      </c>
      <c r="AH74" s="179" t="str">
        <f>IF($G74=AH$5,$I74*$J74*$K74,"")</f>
        <v/>
      </c>
      <c r="AI74" s="196" t="str">
        <f>IF($G74=AI$5,$I74*$J74*$K74,"")</f>
        <v/>
      </c>
      <c r="AJ74" s="181" t="str">
        <f t="shared" ref="AJ74:AL76" si="26">IF($M74=AJ$5,$O74*$P74*$Q74,"")</f>
        <v/>
      </c>
      <c r="AK74" s="159" t="str">
        <f t="shared" si="26"/>
        <v/>
      </c>
      <c r="AL74" s="180" t="str">
        <f t="shared" si="26"/>
        <v/>
      </c>
      <c r="AM74" s="188" t="str">
        <f t="shared" ref="AM74:AO76" si="27">IF($S74=AM$5,$U74*$V74*$W74,"")</f>
        <v/>
      </c>
      <c r="AN74" s="159" t="str">
        <f t="shared" si="27"/>
        <v/>
      </c>
      <c r="AO74" s="182" t="str">
        <f t="shared" si="27"/>
        <v/>
      </c>
    </row>
    <row r="75" spans="2:41" x14ac:dyDescent="0.25">
      <c r="B75" s="432"/>
      <c r="C75" s="435" t="s">
        <v>183</v>
      </c>
      <c r="D75" s="409" t="s">
        <v>167</v>
      </c>
      <c r="E75" s="410" t="s">
        <v>191</v>
      </c>
      <c r="F75" s="411" t="s">
        <v>128</v>
      </c>
      <c r="G75" s="412" t="s">
        <v>24</v>
      </c>
      <c r="H75" s="412" t="s">
        <v>56</v>
      </c>
      <c r="I75" s="412">
        <v>2</v>
      </c>
      <c r="J75" s="413">
        <f>IF($H75&lt;&gt;"",(VLOOKUP($H75,'Puissances et FS utilisés'!$B$7:$G$44,5,FALSE)),"")</f>
        <v>1.3043478260869565E-2</v>
      </c>
      <c r="K75" s="414">
        <f>IF($H75&lt;&gt;"",(VLOOKUP($H75,'Puissances et FS utilisés'!$B$7:$G$44,6,FALSE)),"")</f>
        <v>1</v>
      </c>
      <c r="L75" s="411" t="s">
        <v>128</v>
      </c>
      <c r="M75" s="412" t="s">
        <v>24</v>
      </c>
      <c r="N75" s="412" t="s">
        <v>166</v>
      </c>
      <c r="O75" s="412">
        <v>1</v>
      </c>
      <c r="P75" s="413">
        <f>IF($N75&lt;&gt;"",(VLOOKUP($N75,'Puissances et FS utilisés'!$B$7:$G$44,5,FALSE)),"")</f>
        <v>0.44444444444444448</v>
      </c>
      <c r="Q75" s="414">
        <f>IF($N75&lt;&gt;"",(VLOOKUP($N75,'Puissances et FS utilisés'!$B$7:$G$44,6,FALSE)),"")</f>
        <v>0.3</v>
      </c>
      <c r="R75" s="411" t="s">
        <v>128</v>
      </c>
      <c r="S75" s="412" t="s">
        <v>24</v>
      </c>
      <c r="T75" s="412" t="s">
        <v>162</v>
      </c>
      <c r="U75" s="412">
        <v>1</v>
      </c>
      <c r="V75" s="413">
        <f>IF($T75&lt;&gt;"",(VLOOKUP($T75,'Puissances et FS utilisés'!$B$7:$G$900,5,FALSE)),"")</f>
        <v>6.0000000000000012E-2</v>
      </c>
      <c r="W75" s="414">
        <f>IF($T75&lt;&gt;"",(VLOOKUP($T75,'Puissances et FS utilisés'!$B$7:$G$900,6,FALSE)),"")</f>
        <v>0.5</v>
      </c>
      <c r="Y75" s="183">
        <f>IF($G75=Y$5,$I75*$J75,"")</f>
        <v>2.6086956521739129E-2</v>
      </c>
      <c r="Z75" s="184" t="str">
        <f>IF($G75=Z$5,$I75*$J75,"")</f>
        <v/>
      </c>
      <c r="AA75" s="185">
        <f t="shared" si="24"/>
        <v>0.44444444444444448</v>
      </c>
      <c r="AB75" s="160" t="str">
        <f t="shared" si="24"/>
        <v/>
      </c>
      <c r="AC75" s="184" t="str">
        <f t="shared" si="24"/>
        <v/>
      </c>
      <c r="AD75" s="185">
        <f t="shared" si="25"/>
        <v>6.0000000000000012E-2</v>
      </c>
      <c r="AE75" s="160" t="str">
        <f t="shared" si="25"/>
        <v/>
      </c>
      <c r="AF75" s="186" t="str">
        <f t="shared" si="25"/>
        <v/>
      </c>
      <c r="AH75" s="183">
        <f>IF($G75=AH$5,$I75*$J75*$K75,"")</f>
        <v>2.6086956521739129E-2</v>
      </c>
      <c r="AI75" s="193" t="str">
        <f>IF($G75=AI$5,$I75*$J75*$K75,"")</f>
        <v/>
      </c>
      <c r="AJ75" s="185">
        <f t="shared" si="26"/>
        <v>0.13333333333333333</v>
      </c>
      <c r="AK75" s="160" t="str">
        <f t="shared" si="26"/>
        <v/>
      </c>
      <c r="AL75" s="184" t="str">
        <f t="shared" si="26"/>
        <v/>
      </c>
      <c r="AM75" s="187">
        <f t="shared" si="27"/>
        <v>3.0000000000000006E-2</v>
      </c>
      <c r="AN75" s="160" t="str">
        <f t="shared" si="27"/>
        <v/>
      </c>
      <c r="AO75" s="186" t="str">
        <f t="shared" si="27"/>
        <v/>
      </c>
    </row>
    <row r="76" spans="2:41" x14ac:dyDescent="0.25">
      <c r="B76" s="433"/>
      <c r="C76" s="436"/>
      <c r="D76" s="416"/>
      <c r="E76" s="417"/>
      <c r="F76" s="418"/>
      <c r="G76" s="419"/>
      <c r="H76" s="419"/>
      <c r="I76" s="419"/>
      <c r="J76" s="420" t="str">
        <f>IF($H76&lt;&gt;"",(VLOOKUP($H76,'Puissances et FS utilisés'!$B$7:$G$44,5,FALSE)),"")</f>
        <v/>
      </c>
      <c r="K76" s="421" t="str">
        <f>IF($H76&lt;&gt;"",(VLOOKUP($H76,'Puissances et FS utilisés'!$B$7:$G$44,6,FALSE)),"")</f>
        <v/>
      </c>
      <c r="L76" s="437"/>
      <c r="M76" s="419"/>
      <c r="N76" s="419"/>
      <c r="O76" s="419"/>
      <c r="P76" s="420" t="str">
        <f>IF($N76&lt;&gt;"",(VLOOKUP($N76,'Puissances et FS utilisés'!$B$7:$G$44,5,FALSE)),"")</f>
        <v/>
      </c>
      <c r="Q76" s="421" t="str">
        <f>IF($N76&lt;&gt;"",(VLOOKUP($N76,'Puissances et FS utilisés'!$B$7:$G$44,6,FALSE)),"")</f>
        <v/>
      </c>
      <c r="R76" s="418"/>
      <c r="S76" s="419"/>
      <c r="T76" s="419"/>
      <c r="U76" s="419"/>
      <c r="V76" s="420" t="str">
        <f>IF($T76&lt;&gt;"",(VLOOKUP($T76,'Puissances et FS utilisés'!$B$7:$G$900,5,FALSE)),"")</f>
        <v/>
      </c>
      <c r="W76" s="421"/>
      <c r="Y76" s="189" t="str">
        <f>IF($G76=Y$5,$I76*$J76,"")</f>
        <v/>
      </c>
      <c r="Z76" s="190" t="str">
        <f>IF($G76=Z$5,$I76*$J76,"")</f>
        <v/>
      </c>
      <c r="AA76" s="191" t="str">
        <f t="shared" si="24"/>
        <v/>
      </c>
      <c r="AB76" s="158" t="str">
        <f t="shared" si="24"/>
        <v/>
      </c>
      <c r="AC76" s="190" t="str">
        <f t="shared" si="24"/>
        <v/>
      </c>
      <c r="AD76" s="191" t="str">
        <f t="shared" si="25"/>
        <v/>
      </c>
      <c r="AE76" s="158" t="str">
        <f t="shared" si="25"/>
        <v/>
      </c>
      <c r="AF76" s="192" t="str">
        <f t="shared" si="25"/>
        <v/>
      </c>
      <c r="AH76" s="189" t="str">
        <f>IF($G76=AH$5,$I76*$J76*$K76,"")</f>
        <v/>
      </c>
      <c r="AI76" s="194" t="str">
        <f>IF($G76=AI$5,$I76*$J76*$K76,"")</f>
        <v/>
      </c>
      <c r="AJ76" s="191" t="str">
        <f t="shared" si="26"/>
        <v/>
      </c>
      <c r="AK76" s="158" t="str">
        <f t="shared" si="26"/>
        <v/>
      </c>
      <c r="AL76" s="190" t="str">
        <f t="shared" si="26"/>
        <v/>
      </c>
      <c r="AM76" s="195" t="str">
        <f t="shared" si="27"/>
        <v/>
      </c>
      <c r="AN76" s="158" t="str">
        <f t="shared" si="27"/>
        <v/>
      </c>
      <c r="AO76" s="192" t="str">
        <f t="shared" si="27"/>
        <v/>
      </c>
    </row>
    <row r="77" spans="2:41" ht="15.75" customHeight="1" x14ac:dyDescent="0.25">
      <c r="B77" s="434"/>
      <c r="C77" s="438"/>
      <c r="D77" s="423"/>
      <c r="E77" s="424"/>
      <c r="F77" s="425"/>
      <c r="G77" s="426"/>
      <c r="H77" s="426"/>
      <c r="I77" s="426"/>
      <c r="J77" s="427" t="str">
        <f>IF($H77&lt;&gt;"",(VLOOKUP($H77,'Puissances et FS utilisés'!$B$7:$G$44,5,FALSE)),"")</f>
        <v/>
      </c>
      <c r="K77" s="428" t="str">
        <f>IF($H77&lt;&gt;"",(VLOOKUP($H77,'Puissances et FS utilisés'!$B$7:$G$44,6,FALSE)),"")</f>
        <v/>
      </c>
      <c r="L77" s="425"/>
      <c r="M77" s="426"/>
      <c r="N77" s="426"/>
      <c r="O77" s="426"/>
      <c r="P77" s="420" t="str">
        <f>IF($N77&lt;&gt;"",(VLOOKUP($N77,'Puissances et FS utilisés'!$B$7:$G$44,5,FALSE)),"")</f>
        <v/>
      </c>
      <c r="Q77" s="421" t="str">
        <f>IF($N77&lt;&gt;"",(VLOOKUP($N77,'Puissances et FS utilisés'!$B$7:$G$44,6,FALSE)),"")</f>
        <v/>
      </c>
      <c r="R77" s="425"/>
      <c r="S77" s="426"/>
      <c r="T77" s="426"/>
      <c r="U77" s="426"/>
      <c r="V77" s="427" t="str">
        <f>IF($T77&lt;&gt;"",(VLOOKUP($T77,'Puissances et FS utilisés'!$B$7:$G$900,5,FALSE)),"")</f>
        <v/>
      </c>
      <c r="W77" s="428" t="str">
        <f>IF($T77&lt;&gt;"",(VLOOKUP($T77,'Puissances et FS utilisés'!$B$7:$G$44,6,FALSE)),"")</f>
        <v/>
      </c>
      <c r="Y77" s="179" t="str">
        <f>IF($G77=Y$5,$I77*$J77,"")</f>
        <v/>
      </c>
      <c r="Z77" s="180" t="str">
        <f>IF($G77=Z$5,$I77*$J77,"")</f>
        <v/>
      </c>
      <c r="AA77" s="181" t="str">
        <f t="shared" si="22"/>
        <v/>
      </c>
      <c r="AB77" s="159" t="str">
        <f t="shared" si="22"/>
        <v/>
      </c>
      <c r="AC77" s="180" t="str">
        <f t="shared" si="22"/>
        <v/>
      </c>
      <c r="AD77" s="181" t="str">
        <f t="shared" si="8"/>
        <v/>
      </c>
      <c r="AE77" s="159" t="str">
        <f t="shared" si="5"/>
        <v/>
      </c>
      <c r="AF77" s="182" t="str">
        <f t="shared" si="5"/>
        <v/>
      </c>
      <c r="AH77" s="179" t="str">
        <f>IF($G77=AH$5,$I77*$J77*$K77,"")</f>
        <v/>
      </c>
      <c r="AI77" s="196" t="str">
        <f>IF($G77=AI$5,$I77*$J77*$K77,"")</f>
        <v/>
      </c>
      <c r="AJ77" s="181" t="str">
        <f t="shared" si="9"/>
        <v/>
      </c>
      <c r="AK77" s="159" t="str">
        <f t="shared" si="9"/>
        <v/>
      </c>
      <c r="AL77" s="180" t="str">
        <f t="shared" si="9"/>
        <v/>
      </c>
      <c r="AM77" s="188" t="str">
        <f t="shared" si="23"/>
        <v/>
      </c>
      <c r="AN77" s="159" t="str">
        <f t="shared" si="23"/>
        <v/>
      </c>
      <c r="AO77" s="182" t="str">
        <f t="shared" si="23"/>
        <v/>
      </c>
    </row>
    <row r="78" spans="2:41" x14ac:dyDescent="0.25">
      <c r="B78" s="344"/>
      <c r="C78" s="347" t="s">
        <v>184</v>
      </c>
      <c r="D78" s="348" t="s">
        <v>167</v>
      </c>
      <c r="E78" s="351" t="s">
        <v>196</v>
      </c>
      <c r="F78" s="202" t="s">
        <v>128</v>
      </c>
      <c r="G78" s="203" t="s">
        <v>24</v>
      </c>
      <c r="H78" s="203" t="s">
        <v>52</v>
      </c>
      <c r="I78" s="203">
        <v>1</v>
      </c>
      <c r="J78" s="162">
        <f>IF($H78&lt;&gt;"",(VLOOKUP($H78,'Puissances et FS utilisés'!$B$7:$G$44,5,FALSE)),"")</f>
        <v>1.4130434782608694E-2</v>
      </c>
      <c r="K78" s="204">
        <f>IF($H78&lt;&gt;"",(VLOOKUP($H78,'Puissances et FS utilisés'!$B$7:$G$44,6,FALSE)),"")</f>
        <v>1</v>
      </c>
      <c r="L78" s="202" t="s">
        <v>128</v>
      </c>
      <c r="M78" s="203" t="s">
        <v>24</v>
      </c>
      <c r="N78" s="203" t="s">
        <v>0</v>
      </c>
      <c r="O78" s="203">
        <v>8</v>
      </c>
      <c r="P78" s="162">
        <f>IF($N78&lt;&gt;"",(VLOOKUP($N78,'Puissances et FS utilisés'!$B$7:$G$44,5,FALSE)),"")</f>
        <v>0.44444444444444448</v>
      </c>
      <c r="Q78" s="204">
        <f>IF($N78&lt;&gt;"",(VLOOKUP($N78,'Puissances et FS utilisés'!$B$7:$G$44,6,FALSE)),"")</f>
        <v>0.3</v>
      </c>
      <c r="R78" s="202"/>
      <c r="S78" s="203"/>
      <c r="T78" s="205"/>
      <c r="U78" s="203"/>
      <c r="V78" s="162"/>
      <c r="W78" s="204"/>
      <c r="Y78" s="183">
        <f>IF($G78=Y$5,$I78*$J78,"")</f>
        <v>1.4130434782608694E-2</v>
      </c>
      <c r="Z78" s="184" t="str">
        <f>IF($G78=Z$5,$I78*$J78,"")</f>
        <v/>
      </c>
      <c r="AA78" s="185">
        <f t="shared" si="22"/>
        <v>3.5555555555555558</v>
      </c>
      <c r="AB78" s="160" t="str">
        <f t="shared" si="22"/>
        <v/>
      </c>
      <c r="AC78" s="184" t="str">
        <f t="shared" si="22"/>
        <v/>
      </c>
      <c r="AD78" s="185" t="str">
        <f t="shared" si="8"/>
        <v/>
      </c>
      <c r="AE78" s="160" t="str">
        <f t="shared" si="5"/>
        <v/>
      </c>
      <c r="AF78" s="186" t="str">
        <f t="shared" si="5"/>
        <v/>
      </c>
      <c r="AH78" s="183">
        <f>IF($G78=AH$5,$I78*$J78*$K78,"")</f>
        <v>1.4130434782608694E-2</v>
      </c>
      <c r="AI78" s="193" t="str">
        <f>IF($G78=AI$5,$I78*$J78*$K78,"")</f>
        <v/>
      </c>
      <c r="AJ78" s="185">
        <f t="shared" si="9"/>
        <v>1.0666666666666667</v>
      </c>
      <c r="AK78" s="160" t="str">
        <f t="shared" si="9"/>
        <v/>
      </c>
      <c r="AL78" s="184" t="str">
        <f t="shared" si="9"/>
        <v/>
      </c>
      <c r="AM78" s="187" t="str">
        <f t="shared" si="23"/>
        <v/>
      </c>
      <c r="AN78" s="160" t="str">
        <f t="shared" si="23"/>
        <v/>
      </c>
      <c r="AO78" s="186" t="str">
        <f t="shared" si="23"/>
        <v/>
      </c>
    </row>
    <row r="79" spans="2:41" x14ac:dyDescent="0.25">
      <c r="B79" s="345"/>
      <c r="C79" s="356"/>
      <c r="D79" s="358"/>
      <c r="E79" s="360"/>
      <c r="F79" s="199" t="s">
        <v>128</v>
      </c>
      <c r="G79" s="200" t="s">
        <v>24</v>
      </c>
      <c r="H79" s="200" t="s">
        <v>54</v>
      </c>
      <c r="I79" s="200">
        <v>2</v>
      </c>
      <c r="J79" s="164">
        <f>IF($H79&lt;&gt;"",(VLOOKUP($H79,'Puissances et FS utilisés'!$B$7:$G$44,5,FALSE)),"")</f>
        <v>5.434782608695652E-3</v>
      </c>
      <c r="K79" s="201">
        <f>IF($H79&lt;&gt;"",(VLOOKUP($H79,'Puissances et FS utilisés'!$B$7:$G$44,6,FALSE)),"")</f>
        <v>1</v>
      </c>
      <c r="L79" s="254" t="s">
        <v>128</v>
      </c>
      <c r="M79" s="216" t="s">
        <v>24</v>
      </c>
      <c r="N79" s="200" t="s">
        <v>150</v>
      </c>
      <c r="O79" s="200">
        <v>1</v>
      </c>
      <c r="P79" s="164">
        <f>IF($N79&lt;&gt;"",(VLOOKUP($N79,'Puissances et FS utilisés'!$B$7:$G$44,5,FALSE)),"")</f>
        <v>0.27777777777777779</v>
      </c>
      <c r="Q79" s="201">
        <f>IF($N79&lt;&gt;"",(VLOOKUP($N79,'Puissances et FS utilisés'!$B$7:$G$44,6,FALSE)),"")</f>
        <v>0.3</v>
      </c>
      <c r="R79" s="199"/>
      <c r="S79" s="200"/>
      <c r="T79" s="200"/>
      <c r="U79" s="200"/>
      <c r="V79" s="164" t="str">
        <f>IF($T79&lt;&gt;"",(VLOOKUP($T79,'Puissances et FS utilisés'!$B$7:$G$900,5,FALSE)),"")</f>
        <v/>
      </c>
      <c r="W79" s="201" t="str">
        <f>IF($T79&lt;&gt;"",(VLOOKUP($T79,'Puissances et FS utilisés'!$B$7:$G$44,6,FALSE)),"")</f>
        <v/>
      </c>
      <c r="Y79" s="189">
        <f>IF($G79=Y$5,$I79*$J79,"")</f>
        <v>1.0869565217391304E-2</v>
      </c>
      <c r="Z79" s="190" t="str">
        <f>IF($G79=Z$5,$I79*$J79,"")</f>
        <v/>
      </c>
      <c r="AA79" s="191">
        <f t="shared" ref="AA79:AC79" si="28">IF($M79=AA$5,$O79*$P79,"")</f>
        <v>0.27777777777777779</v>
      </c>
      <c r="AB79" s="158" t="str">
        <f t="shared" si="28"/>
        <v/>
      </c>
      <c r="AC79" s="190" t="str">
        <f t="shared" si="28"/>
        <v/>
      </c>
      <c r="AD79" s="191" t="str">
        <f t="shared" si="8"/>
        <v/>
      </c>
      <c r="AE79" s="158" t="str">
        <f t="shared" si="5"/>
        <v/>
      </c>
      <c r="AF79" s="192" t="str">
        <f t="shared" si="5"/>
        <v/>
      </c>
      <c r="AH79" s="189">
        <f>IF($G79=AH$5,$I79*$J79*$K79,"")</f>
        <v>1.0869565217391304E-2</v>
      </c>
      <c r="AI79" s="194" t="str">
        <f>IF($G79=AI$5,$I79*$J79*$K79,"")</f>
        <v/>
      </c>
      <c r="AJ79" s="191">
        <f t="shared" si="9"/>
        <v>8.3333333333333329E-2</v>
      </c>
      <c r="AK79" s="158" t="str">
        <f t="shared" si="9"/>
        <v/>
      </c>
      <c r="AL79" s="190" t="str">
        <f t="shared" si="9"/>
        <v/>
      </c>
      <c r="AM79" s="195" t="str">
        <f t="shared" ref="AM79:AO79" si="29">IF($S79=AM$5,$U79*$V79*$W79,"")</f>
        <v/>
      </c>
      <c r="AN79" s="158" t="str">
        <f t="shared" si="29"/>
        <v/>
      </c>
      <c r="AO79" s="192" t="str">
        <f t="shared" si="29"/>
        <v/>
      </c>
    </row>
    <row r="80" spans="2:41" ht="15.75" customHeight="1" x14ac:dyDescent="0.25">
      <c r="B80" s="346"/>
      <c r="C80" s="357"/>
      <c r="D80" s="359"/>
      <c r="E80" s="361"/>
      <c r="F80" s="172" t="s">
        <v>128</v>
      </c>
      <c r="G80" s="173" t="s">
        <v>24</v>
      </c>
      <c r="H80" s="173" t="s">
        <v>109</v>
      </c>
      <c r="I80" s="173">
        <v>2</v>
      </c>
      <c r="J80" s="165">
        <f>IF($H80&lt;&gt;"",(VLOOKUP($H80,'Puissances et FS utilisés'!$B$7:$G$44,5,FALSE)),"")</f>
        <v>1.0869565217391304E-2</v>
      </c>
      <c r="K80" s="174">
        <f>IF($H80&lt;&gt;"",(VLOOKUP($H80,'Puissances et FS utilisés'!$B$7:$G$44,6,FALSE)),"")</f>
        <v>1</v>
      </c>
      <c r="L80" s="172"/>
      <c r="M80" s="173"/>
      <c r="N80" s="173"/>
      <c r="O80" s="173"/>
      <c r="P80" s="164" t="str">
        <f>IF($N80&lt;&gt;"",(VLOOKUP($N80,'Puissances et FS utilisés'!$B$7:$G$44,5,FALSE)),"")</f>
        <v/>
      </c>
      <c r="Q80" s="201" t="str">
        <f>IF($N80&lt;&gt;"",(VLOOKUP($N80,'Puissances et FS utilisés'!$B$7:$G$44,6,FALSE)),"")</f>
        <v/>
      </c>
      <c r="R80" s="172"/>
      <c r="S80" s="173"/>
      <c r="T80" s="173"/>
      <c r="U80" s="173"/>
      <c r="V80" s="165" t="str">
        <f>IF($T80&lt;&gt;"",(VLOOKUP($T80,'Puissances et FS utilisés'!$B$7:$G$900,5,FALSE)),"")</f>
        <v/>
      </c>
      <c r="W80" s="174" t="str">
        <f>IF($T80&lt;&gt;"",(VLOOKUP($T80,'Puissances et FS utilisés'!$B$7:$G$44,6,FALSE)),"")</f>
        <v/>
      </c>
      <c r="Y80" s="179">
        <f>IF($G80=Y$5,$I80*$J80,"")</f>
        <v>2.1739130434782608E-2</v>
      </c>
      <c r="Z80" s="180" t="str">
        <f>IF($G80=Z$5,$I80*$J80,"")</f>
        <v/>
      </c>
      <c r="AA80" s="181" t="str">
        <f t="shared" ref="AA80:AC95" si="30">IF($M80=AA$5,$O80*$P80,"")</f>
        <v/>
      </c>
      <c r="AB80" s="159" t="str">
        <f t="shared" si="30"/>
        <v/>
      </c>
      <c r="AC80" s="180" t="str">
        <f t="shared" si="30"/>
        <v/>
      </c>
      <c r="AD80" s="181" t="str">
        <f t="shared" si="8"/>
        <v/>
      </c>
      <c r="AE80" s="159" t="str">
        <f t="shared" si="5"/>
        <v/>
      </c>
      <c r="AF80" s="182" t="str">
        <f t="shared" si="5"/>
        <v/>
      </c>
      <c r="AH80" s="179">
        <f>IF($G80=AH$5,$I80*$J80*$K80,"")</f>
        <v>2.1739130434782608E-2</v>
      </c>
      <c r="AI80" s="196" t="str">
        <f>IF($G80=AI$5,$I80*$J80*$K80,"")</f>
        <v/>
      </c>
      <c r="AJ80" s="181" t="str">
        <f t="shared" si="9"/>
        <v/>
      </c>
      <c r="AK80" s="159" t="str">
        <f t="shared" si="9"/>
        <v/>
      </c>
      <c r="AL80" s="180" t="str">
        <f t="shared" si="9"/>
        <v/>
      </c>
      <c r="AM80" s="188" t="str">
        <f t="shared" ref="AM80:AO95" si="31">IF($S80=AM$5,$U80*$V80*$W80,"")</f>
        <v/>
      </c>
      <c r="AN80" s="159" t="str">
        <f t="shared" si="31"/>
        <v/>
      </c>
      <c r="AO80" s="182" t="str">
        <f t="shared" si="31"/>
        <v/>
      </c>
    </row>
    <row r="81" spans="2:41" x14ac:dyDescent="0.25">
      <c r="B81" s="344"/>
      <c r="C81" s="347" t="s">
        <v>184</v>
      </c>
      <c r="D81" s="348" t="s">
        <v>167</v>
      </c>
      <c r="E81" s="351" t="s">
        <v>196</v>
      </c>
      <c r="F81" s="202" t="s">
        <v>128</v>
      </c>
      <c r="G81" s="203" t="s">
        <v>24</v>
      </c>
      <c r="H81" s="203" t="s">
        <v>158</v>
      </c>
      <c r="I81" s="203">
        <v>1</v>
      </c>
      <c r="J81" s="162">
        <f>IF($H81&lt;&gt;"",(VLOOKUP($H81,'Puissances et FS utilisés'!$B$7:$G$44,5,FALSE)),"")</f>
        <v>1.0869565217391304E-2</v>
      </c>
      <c r="K81" s="204">
        <f>IF($H81&lt;&gt;"",(VLOOKUP($H81,'Puissances et FS utilisés'!$B$7:$G$44,6,FALSE)),"")</f>
        <v>1</v>
      </c>
      <c r="L81" s="202"/>
      <c r="M81" s="203"/>
      <c r="N81" s="203"/>
      <c r="O81" s="203"/>
      <c r="P81" s="163" t="str">
        <f>IF($N81&lt;&gt;"",(VLOOKUP($N81,'Puissances et FS utilisés'!$B$7:$G$44,5,FALSE)),"")</f>
        <v/>
      </c>
      <c r="Q81" s="261" t="str">
        <f>IF($N81&lt;&gt;"",(VLOOKUP($N81,'Puissances et FS utilisés'!$B$7:$G$44,6,FALSE)),"")</f>
        <v/>
      </c>
      <c r="R81" s="202"/>
      <c r="S81" s="203"/>
      <c r="T81" s="205"/>
      <c r="U81" s="203"/>
      <c r="V81" s="162" t="str">
        <f>IF($T81&lt;&gt;"",(VLOOKUP($T81,'Puissances et FS utilisés'!$B$7:$G$900,5,FALSE)),"")</f>
        <v/>
      </c>
      <c r="W81" s="204" t="str">
        <f>IF($T81&lt;&gt;"",(VLOOKUP($T81,'Puissances et FS utilisés'!$B$7:$G$44,6,FALSE)),"")</f>
        <v/>
      </c>
      <c r="Y81" s="183">
        <f>IF($G81=Y$5,$I81*$J81,"")</f>
        <v>1.0869565217391304E-2</v>
      </c>
      <c r="Z81" s="184" t="str">
        <f>IF($G81=Z$5,$I81*$J81,"")</f>
        <v/>
      </c>
      <c r="AA81" s="185" t="str">
        <f t="shared" si="30"/>
        <v/>
      </c>
      <c r="AB81" s="160" t="str">
        <f t="shared" si="30"/>
        <v/>
      </c>
      <c r="AC81" s="184" t="str">
        <f t="shared" si="30"/>
        <v/>
      </c>
      <c r="AD81" s="185" t="str">
        <f t="shared" si="8"/>
        <v/>
      </c>
      <c r="AE81" s="160" t="str">
        <f t="shared" si="5"/>
        <v/>
      </c>
      <c r="AF81" s="186" t="str">
        <f t="shared" si="5"/>
        <v/>
      </c>
      <c r="AH81" s="183">
        <f>IF($G81=AH$5,$I81*$J81*$K81,"")</f>
        <v>1.0869565217391304E-2</v>
      </c>
      <c r="AI81" s="193" t="str">
        <f>IF($G81=AI$5,$I81*$J81*$K81,"")</f>
        <v/>
      </c>
      <c r="AJ81" s="185" t="str">
        <f t="shared" si="9"/>
        <v/>
      </c>
      <c r="AK81" s="160" t="str">
        <f t="shared" si="9"/>
        <v/>
      </c>
      <c r="AL81" s="184" t="str">
        <f t="shared" si="9"/>
        <v/>
      </c>
      <c r="AM81" s="187" t="str">
        <f t="shared" si="31"/>
        <v/>
      </c>
      <c r="AN81" s="160" t="str">
        <f t="shared" si="31"/>
        <v/>
      </c>
      <c r="AO81" s="186" t="str">
        <f t="shared" si="31"/>
        <v/>
      </c>
    </row>
    <row r="82" spans="2:41" x14ac:dyDescent="0.25">
      <c r="B82" s="345"/>
      <c r="C82" s="356"/>
      <c r="D82" s="358"/>
      <c r="E82" s="360"/>
      <c r="F82" s="199"/>
      <c r="G82" s="200"/>
      <c r="H82" s="200"/>
      <c r="I82" s="200"/>
      <c r="J82" s="164" t="str">
        <f>IF($H82&lt;&gt;"",(VLOOKUP($H82,'Puissances et FS utilisés'!$B$7:$G$44,5,FALSE)),"")</f>
        <v/>
      </c>
      <c r="K82" s="201" t="str">
        <f>IF($H82&lt;&gt;"",(VLOOKUP($H82,'Puissances et FS utilisés'!$B$7:$G$44,6,FALSE)),"")</f>
        <v/>
      </c>
      <c r="L82" s="254"/>
      <c r="M82" s="216"/>
      <c r="N82" s="200"/>
      <c r="O82" s="200"/>
      <c r="P82" s="164" t="str">
        <f>IF($N82&lt;&gt;"",(VLOOKUP($N82,'Puissances et FS utilisés'!$B$7:$G$44,5,FALSE)),"")</f>
        <v/>
      </c>
      <c r="Q82" s="201" t="str">
        <f>IF($N82&lt;&gt;"",(VLOOKUP($N82,'Puissances et FS utilisés'!$B$7:$G$44,6,FALSE)),"")</f>
        <v/>
      </c>
      <c r="R82" s="199"/>
      <c r="S82" s="200"/>
      <c r="T82" s="200"/>
      <c r="U82" s="200"/>
      <c r="V82" s="164" t="str">
        <f>IF($T82&lt;&gt;"",(VLOOKUP($T82,'Puissances et FS utilisés'!$B$7:$G$900,5,FALSE)),"")</f>
        <v/>
      </c>
      <c r="W82" s="201"/>
      <c r="Y82" s="189" t="str">
        <f>IF($G82=Y$5,$I82*$J82,"")</f>
        <v/>
      </c>
      <c r="Z82" s="190" t="str">
        <f>IF($G82=Z$5,$I82*$J82,"")</f>
        <v/>
      </c>
      <c r="AA82" s="191" t="str">
        <f t="shared" si="30"/>
        <v/>
      </c>
      <c r="AB82" s="158" t="str">
        <f t="shared" si="30"/>
        <v/>
      </c>
      <c r="AC82" s="190" t="str">
        <f t="shared" si="30"/>
        <v/>
      </c>
      <c r="AD82" s="191" t="str">
        <f t="shared" ref="AD82:AF97" si="32">IF($S82=AD$5,$U82*$V82,"")</f>
        <v/>
      </c>
      <c r="AE82" s="158" t="str">
        <f t="shared" si="32"/>
        <v/>
      </c>
      <c r="AF82" s="192" t="str">
        <f t="shared" si="32"/>
        <v/>
      </c>
      <c r="AH82" s="189" t="str">
        <f>IF($G82=AH$5,$I82*$J82*$K82,"")</f>
        <v/>
      </c>
      <c r="AI82" s="194" t="str">
        <f>IF($G82=AI$5,$I82*$J82*$K82,"")</f>
        <v/>
      </c>
      <c r="AJ82" s="191" t="str">
        <f t="shared" ref="AJ82:AL97" si="33">IF($M82=AJ$5,$O82*$P82*$Q82,"")</f>
        <v/>
      </c>
      <c r="AK82" s="158" t="str">
        <f t="shared" si="33"/>
        <v/>
      </c>
      <c r="AL82" s="190" t="str">
        <f t="shared" si="33"/>
        <v/>
      </c>
      <c r="AM82" s="195" t="str">
        <f t="shared" si="31"/>
        <v/>
      </c>
      <c r="AN82" s="158" t="str">
        <f t="shared" si="31"/>
        <v/>
      </c>
      <c r="AO82" s="192" t="str">
        <f t="shared" si="31"/>
        <v/>
      </c>
    </row>
    <row r="83" spans="2:41" ht="15.75" customHeight="1" x14ac:dyDescent="0.25">
      <c r="B83" s="346"/>
      <c r="C83" s="357"/>
      <c r="D83" s="359"/>
      <c r="E83" s="361"/>
      <c r="F83" s="172"/>
      <c r="G83" s="173"/>
      <c r="H83" s="173"/>
      <c r="I83" s="173"/>
      <c r="J83" s="165" t="str">
        <f>IF($H83&lt;&gt;"",(VLOOKUP($H83,'Puissances et FS utilisés'!$B$7:$G$44,5,FALSE)),"")</f>
        <v/>
      </c>
      <c r="K83" s="174" t="str">
        <f>IF($H83&lt;&gt;"",(VLOOKUP($H83,'Puissances et FS utilisés'!$B$7:$G$44,6,FALSE)),"")</f>
        <v/>
      </c>
      <c r="L83" s="172"/>
      <c r="M83" s="173"/>
      <c r="N83" s="173"/>
      <c r="O83" s="173"/>
      <c r="P83" s="165" t="str">
        <f>IF($N83&lt;&gt;"",(VLOOKUP($N83,'Puissances et FS utilisés'!$B$7:$G$44,5,FALSE)),"")</f>
        <v/>
      </c>
      <c r="Q83" s="174" t="str">
        <f>IF($N83&lt;&gt;"",(VLOOKUP($N83,'Puissances et FS utilisés'!$B$7:$G$44,6,FALSE)),"")</f>
        <v/>
      </c>
      <c r="R83" s="172"/>
      <c r="S83" s="173"/>
      <c r="T83" s="173"/>
      <c r="U83" s="173"/>
      <c r="V83" s="165" t="str">
        <f>IF($T83&lt;&gt;"",(VLOOKUP($T83,'Puissances et FS utilisés'!$B$7:$G$900,5,FALSE)),"")</f>
        <v/>
      </c>
      <c r="W83" s="174" t="str">
        <f>IF($T83&lt;&gt;"",(VLOOKUP($T83,'Puissances et FS utilisés'!$B$7:$G$44,6,FALSE)),"")</f>
        <v/>
      </c>
      <c r="Y83" s="179" t="str">
        <f>IF($G83=Y$5,$I83*$J83,"")</f>
        <v/>
      </c>
      <c r="Z83" s="180" t="str">
        <f>IF($G83=Z$5,$I83*$J83,"")</f>
        <v/>
      </c>
      <c r="AA83" s="181" t="str">
        <f t="shared" si="30"/>
        <v/>
      </c>
      <c r="AB83" s="159" t="str">
        <f t="shared" si="30"/>
        <v/>
      </c>
      <c r="AC83" s="180" t="str">
        <f t="shared" si="30"/>
        <v/>
      </c>
      <c r="AD83" s="181" t="str">
        <f t="shared" si="32"/>
        <v/>
      </c>
      <c r="AE83" s="159" t="str">
        <f t="shared" si="32"/>
        <v/>
      </c>
      <c r="AF83" s="182" t="str">
        <f t="shared" si="32"/>
        <v/>
      </c>
      <c r="AH83" s="179" t="str">
        <f>IF($G83=AH$5,$I83*$J83*$K83,"")</f>
        <v/>
      </c>
      <c r="AI83" s="196" t="str">
        <f>IF($G83=AI$5,$I83*$J83*$K83,"")</f>
        <v/>
      </c>
      <c r="AJ83" s="181" t="str">
        <f t="shared" si="33"/>
        <v/>
      </c>
      <c r="AK83" s="159" t="str">
        <f t="shared" si="33"/>
        <v/>
      </c>
      <c r="AL83" s="180" t="str">
        <f t="shared" si="33"/>
        <v/>
      </c>
      <c r="AM83" s="188" t="str">
        <f t="shared" si="31"/>
        <v/>
      </c>
      <c r="AN83" s="159" t="str">
        <f t="shared" si="31"/>
        <v/>
      </c>
      <c r="AO83" s="182" t="str">
        <f t="shared" si="31"/>
        <v/>
      </c>
    </row>
    <row r="84" spans="2:41" x14ac:dyDescent="0.25">
      <c r="B84" s="344"/>
      <c r="C84" s="347" t="s">
        <v>185</v>
      </c>
      <c r="D84" s="348" t="s">
        <v>167</v>
      </c>
      <c r="E84" s="351" t="s">
        <v>196</v>
      </c>
      <c r="F84" s="202" t="s">
        <v>128</v>
      </c>
      <c r="G84" s="203" t="s">
        <v>24</v>
      </c>
      <c r="H84" s="203" t="s">
        <v>56</v>
      </c>
      <c r="I84" s="203">
        <v>2</v>
      </c>
      <c r="J84" s="162">
        <f>IF($H84&lt;&gt;"",(VLOOKUP($H84,'Puissances et FS utilisés'!$B$7:$G$44,5,FALSE)),"")</f>
        <v>1.3043478260869565E-2</v>
      </c>
      <c r="K84" s="204">
        <f>IF($H84&lt;&gt;"",(VLOOKUP($H84,'Puissances et FS utilisés'!$B$7:$G$44,6,FALSE)),"")</f>
        <v>1</v>
      </c>
      <c r="L84" s="202" t="s">
        <v>128</v>
      </c>
      <c r="M84" s="203" t="s">
        <v>24</v>
      </c>
      <c r="N84" s="203" t="s">
        <v>166</v>
      </c>
      <c r="O84" s="203">
        <v>1</v>
      </c>
      <c r="P84" s="162">
        <f>IF($N84&lt;&gt;"",(VLOOKUP($N84,'Puissances et FS utilisés'!$B$7:$G$44,5,FALSE)),"")</f>
        <v>0.44444444444444448</v>
      </c>
      <c r="Q84" s="204">
        <f>IF($N84&lt;&gt;"",(VLOOKUP($N84,'Puissances et FS utilisés'!$B$7:$G$44,6,FALSE)),"")</f>
        <v>0.3</v>
      </c>
      <c r="R84" s="202" t="s">
        <v>128</v>
      </c>
      <c r="S84" s="203" t="s">
        <v>24</v>
      </c>
      <c r="T84" s="205" t="s">
        <v>162</v>
      </c>
      <c r="U84" s="203">
        <v>1</v>
      </c>
      <c r="V84" s="162">
        <f>IF($T84&lt;&gt;"",(VLOOKUP($T84,'Puissances et FS utilisés'!$B$7:$G$900,5,FALSE)),"")</f>
        <v>6.0000000000000012E-2</v>
      </c>
      <c r="W84" s="204">
        <f>IF($T84&lt;&gt;"",(VLOOKUP($T84,'Puissances et FS utilisés'!$B$7:$G$900,6,FALSE)),"")</f>
        <v>0.5</v>
      </c>
      <c r="Y84" s="183">
        <f>IF($G84=Y$5,$I84*$J84,"")</f>
        <v>2.6086956521739129E-2</v>
      </c>
      <c r="Z84" s="184" t="str">
        <f>IF($G84=Z$5,$I84*$J84,"")</f>
        <v/>
      </c>
      <c r="AA84" s="185">
        <f t="shared" si="30"/>
        <v>0.44444444444444448</v>
      </c>
      <c r="AB84" s="160" t="str">
        <f t="shared" si="30"/>
        <v/>
      </c>
      <c r="AC84" s="184" t="str">
        <f t="shared" si="30"/>
        <v/>
      </c>
      <c r="AD84" s="185">
        <f t="shared" si="32"/>
        <v>6.0000000000000012E-2</v>
      </c>
      <c r="AE84" s="160" t="str">
        <f t="shared" si="32"/>
        <v/>
      </c>
      <c r="AF84" s="186" t="str">
        <f t="shared" si="32"/>
        <v/>
      </c>
      <c r="AH84" s="183">
        <f>IF($G84=AH$5,$I84*$J84*$K84,"")</f>
        <v>2.6086956521739129E-2</v>
      </c>
      <c r="AI84" s="193" t="str">
        <f>IF($G84=AI$5,$I84*$J84*$K84,"")</f>
        <v/>
      </c>
      <c r="AJ84" s="185">
        <f t="shared" si="33"/>
        <v>0.13333333333333333</v>
      </c>
      <c r="AK84" s="160" t="str">
        <f t="shared" si="33"/>
        <v/>
      </c>
      <c r="AL84" s="184" t="str">
        <f t="shared" si="33"/>
        <v/>
      </c>
      <c r="AM84" s="187">
        <f t="shared" si="31"/>
        <v>3.0000000000000006E-2</v>
      </c>
      <c r="AN84" s="160" t="str">
        <f t="shared" si="31"/>
        <v/>
      </c>
      <c r="AO84" s="186" t="str">
        <f t="shared" si="31"/>
        <v/>
      </c>
    </row>
    <row r="85" spans="2:41" x14ac:dyDescent="0.25">
      <c r="B85" s="345"/>
      <c r="C85" s="356"/>
      <c r="D85" s="358"/>
      <c r="E85" s="360"/>
      <c r="F85" s="199"/>
      <c r="G85" s="200"/>
      <c r="H85" s="200"/>
      <c r="I85" s="200"/>
      <c r="J85" s="164" t="str">
        <f>IF($H85&lt;&gt;"",(VLOOKUP($H85,'Puissances et FS utilisés'!$B$7:$G$44,5,FALSE)),"")</f>
        <v/>
      </c>
      <c r="K85" s="201" t="str">
        <f>IF($H85&lt;&gt;"",(VLOOKUP($H85,'Puissances et FS utilisés'!$B$7:$G$44,6,FALSE)),"")</f>
        <v/>
      </c>
      <c r="L85" s="254"/>
      <c r="M85" s="216"/>
      <c r="N85" s="200"/>
      <c r="O85" s="200"/>
      <c r="P85" s="164" t="str">
        <f>IF($N85&lt;&gt;"",(VLOOKUP($N85,'Puissances et FS utilisés'!$B$7:$G$44,5,FALSE)),"")</f>
        <v/>
      </c>
      <c r="Q85" s="201" t="str">
        <f>IF($N85&lt;&gt;"",(VLOOKUP($N85,'Puissances et FS utilisés'!$B$7:$G$44,6,FALSE)),"")</f>
        <v/>
      </c>
      <c r="R85" s="199"/>
      <c r="S85" s="200"/>
      <c r="T85" s="200"/>
      <c r="U85" s="200"/>
      <c r="V85" s="164" t="str">
        <f>IF($T85&lt;&gt;"",(VLOOKUP($T85,'Puissances et FS utilisés'!$B$7:$G$900,5,FALSE)),"")</f>
        <v/>
      </c>
      <c r="W85" s="201"/>
      <c r="Y85" s="189" t="str">
        <f>IF($G85=Y$5,$I85*$J85,"")</f>
        <v/>
      </c>
      <c r="Z85" s="190" t="str">
        <f>IF($G85=Z$5,$I85*$J85,"")</f>
        <v/>
      </c>
      <c r="AA85" s="191" t="str">
        <f t="shared" si="30"/>
        <v/>
      </c>
      <c r="AB85" s="158" t="str">
        <f t="shared" si="30"/>
        <v/>
      </c>
      <c r="AC85" s="190" t="str">
        <f t="shared" si="30"/>
        <v/>
      </c>
      <c r="AD85" s="191" t="str">
        <f t="shared" si="32"/>
        <v/>
      </c>
      <c r="AE85" s="158" t="str">
        <f t="shared" si="32"/>
        <v/>
      </c>
      <c r="AF85" s="192" t="str">
        <f t="shared" si="32"/>
        <v/>
      </c>
      <c r="AH85" s="189" t="str">
        <f>IF($G85=AH$5,$I85*$J85*$K85,"")</f>
        <v/>
      </c>
      <c r="AI85" s="194" t="str">
        <f>IF($G85=AI$5,$I85*$J85*$K85,"")</f>
        <v/>
      </c>
      <c r="AJ85" s="191" t="str">
        <f t="shared" si="33"/>
        <v/>
      </c>
      <c r="AK85" s="158" t="str">
        <f t="shared" si="33"/>
        <v/>
      </c>
      <c r="AL85" s="190" t="str">
        <f t="shared" si="33"/>
        <v/>
      </c>
      <c r="AM85" s="195" t="str">
        <f t="shared" si="31"/>
        <v/>
      </c>
      <c r="AN85" s="158" t="str">
        <f t="shared" si="31"/>
        <v/>
      </c>
      <c r="AO85" s="192" t="str">
        <f t="shared" si="31"/>
        <v/>
      </c>
    </row>
    <row r="86" spans="2:41" ht="15.75" customHeight="1" x14ac:dyDescent="0.25">
      <c r="B86" s="346"/>
      <c r="C86" s="357"/>
      <c r="D86" s="359"/>
      <c r="E86" s="361"/>
      <c r="F86" s="172"/>
      <c r="G86" s="173"/>
      <c r="H86" s="173"/>
      <c r="I86" s="173"/>
      <c r="J86" s="165" t="str">
        <f>IF($H86&lt;&gt;"",(VLOOKUP($H86,'Puissances et FS utilisés'!$B$7:$G$44,5,FALSE)),"")</f>
        <v/>
      </c>
      <c r="K86" s="174" t="str">
        <f>IF($H86&lt;&gt;"",(VLOOKUP($H86,'Puissances et FS utilisés'!$B$7:$G$44,6,FALSE)),"")</f>
        <v/>
      </c>
      <c r="L86" s="172"/>
      <c r="M86" s="173"/>
      <c r="N86" s="173"/>
      <c r="O86" s="173"/>
      <c r="P86" s="164" t="str">
        <f>IF($N86&lt;&gt;"",(VLOOKUP($N86,'Puissances et FS utilisés'!$B$7:$G$44,5,FALSE)),"")</f>
        <v/>
      </c>
      <c r="Q86" s="201" t="str">
        <f>IF($N86&lt;&gt;"",(VLOOKUP($N86,'Puissances et FS utilisés'!$B$7:$G$44,6,FALSE)),"")</f>
        <v/>
      </c>
      <c r="R86" s="172"/>
      <c r="S86" s="173"/>
      <c r="T86" s="173"/>
      <c r="U86" s="173"/>
      <c r="V86" s="165" t="str">
        <f>IF($T86&lt;&gt;"",(VLOOKUP($T86,'Puissances et FS utilisés'!$B$7:$G$900,5,FALSE)),"")</f>
        <v/>
      </c>
      <c r="W86" s="174" t="str">
        <f>IF($T86&lt;&gt;"",(VLOOKUP($T86,'Puissances et FS utilisés'!$B$7:$G$44,6,FALSE)),"")</f>
        <v/>
      </c>
      <c r="Y86" s="179" t="str">
        <f>IF($G86=Y$5,$I86*$J86,"")</f>
        <v/>
      </c>
      <c r="Z86" s="180" t="str">
        <f>IF($G86=Z$5,$I86*$J86,"")</f>
        <v/>
      </c>
      <c r="AA86" s="181" t="str">
        <f t="shared" si="30"/>
        <v/>
      </c>
      <c r="AB86" s="159" t="str">
        <f t="shared" si="30"/>
        <v/>
      </c>
      <c r="AC86" s="180" t="str">
        <f t="shared" si="30"/>
        <v/>
      </c>
      <c r="AD86" s="181" t="str">
        <f t="shared" si="32"/>
        <v/>
      </c>
      <c r="AE86" s="159" t="str">
        <f t="shared" si="32"/>
        <v/>
      </c>
      <c r="AF86" s="182" t="str">
        <f t="shared" si="32"/>
        <v/>
      </c>
      <c r="AH86" s="179" t="str">
        <f>IF($G86=AH$5,$I86*$J86*$K86,"")</f>
        <v/>
      </c>
      <c r="AI86" s="196" t="str">
        <f>IF($G86=AI$5,$I86*$J86*$K86,"")</f>
        <v/>
      </c>
      <c r="AJ86" s="181" t="str">
        <f t="shared" si="33"/>
        <v/>
      </c>
      <c r="AK86" s="159" t="str">
        <f t="shared" si="33"/>
        <v/>
      </c>
      <c r="AL86" s="180" t="str">
        <f t="shared" si="33"/>
        <v/>
      </c>
      <c r="AM86" s="188" t="str">
        <f t="shared" si="31"/>
        <v/>
      </c>
      <c r="AN86" s="159" t="str">
        <f t="shared" si="31"/>
        <v/>
      </c>
      <c r="AO86" s="182" t="str">
        <f t="shared" si="31"/>
        <v/>
      </c>
    </row>
    <row r="87" spans="2:41" x14ac:dyDescent="0.25">
      <c r="B87" s="344"/>
      <c r="C87" s="347" t="s">
        <v>186</v>
      </c>
      <c r="D87" s="348" t="s">
        <v>167</v>
      </c>
      <c r="E87" s="351" t="s">
        <v>196</v>
      </c>
      <c r="F87" s="202" t="s">
        <v>128</v>
      </c>
      <c r="G87" s="203" t="s">
        <v>24</v>
      </c>
      <c r="H87" s="203" t="s">
        <v>52</v>
      </c>
      <c r="I87" s="203">
        <v>2</v>
      </c>
      <c r="J87" s="162">
        <f>IF($H87&lt;&gt;"",(VLOOKUP($H87,'Puissances et FS utilisés'!$B$7:$G$44,5,FALSE)),"")</f>
        <v>1.4130434782608694E-2</v>
      </c>
      <c r="K87" s="204">
        <f>IF($H87&lt;&gt;"",(VLOOKUP($H87,'Puissances et FS utilisés'!$B$7:$G$44,6,FALSE)),"")</f>
        <v>1</v>
      </c>
      <c r="L87" s="202" t="s">
        <v>128</v>
      </c>
      <c r="M87" s="203" t="s">
        <v>24</v>
      </c>
      <c r="N87" s="203" t="s">
        <v>0</v>
      </c>
      <c r="O87" s="203">
        <v>7</v>
      </c>
      <c r="P87" s="162">
        <f>IF($N87&lt;&gt;"",(VLOOKUP($N87,'Puissances et FS utilisés'!$B$7:$G$44,5,FALSE)),"")</f>
        <v>0.44444444444444448</v>
      </c>
      <c r="Q87" s="204">
        <f>IF($N87&lt;&gt;"",(VLOOKUP($N87,'Puissances et FS utilisés'!$B$7:$G$44,6,FALSE)),"")</f>
        <v>0.3</v>
      </c>
      <c r="R87" s="202"/>
      <c r="S87" s="203"/>
      <c r="T87" s="205"/>
      <c r="U87" s="203"/>
      <c r="V87" s="162"/>
      <c r="W87" s="204"/>
      <c r="Y87" s="183">
        <f>IF($G87=Y$5,$I87*$J87,"")</f>
        <v>2.8260869565217388E-2</v>
      </c>
      <c r="Z87" s="184" t="str">
        <f>IF($G87=Z$5,$I87*$J87,"")</f>
        <v/>
      </c>
      <c r="AA87" s="185">
        <f t="shared" si="30"/>
        <v>3.1111111111111112</v>
      </c>
      <c r="AB87" s="160" t="str">
        <f t="shared" si="30"/>
        <v/>
      </c>
      <c r="AC87" s="184" t="str">
        <f t="shared" si="30"/>
        <v/>
      </c>
      <c r="AD87" s="185" t="str">
        <f t="shared" si="32"/>
        <v/>
      </c>
      <c r="AE87" s="160" t="str">
        <f t="shared" si="32"/>
        <v/>
      </c>
      <c r="AF87" s="186" t="str">
        <f t="shared" si="32"/>
        <v/>
      </c>
      <c r="AH87" s="183">
        <f>IF($G87=AH$5,$I87*$J87*$K87,"")</f>
        <v>2.8260869565217388E-2</v>
      </c>
      <c r="AI87" s="193" t="str">
        <f>IF($G87=AI$5,$I87*$J87*$K87,"")</f>
        <v/>
      </c>
      <c r="AJ87" s="185">
        <f t="shared" si="33"/>
        <v>0.93333333333333335</v>
      </c>
      <c r="AK87" s="160" t="str">
        <f t="shared" si="33"/>
        <v/>
      </c>
      <c r="AL87" s="184" t="str">
        <f t="shared" si="33"/>
        <v/>
      </c>
      <c r="AM87" s="187" t="str">
        <f t="shared" si="31"/>
        <v/>
      </c>
      <c r="AN87" s="160" t="str">
        <f t="shared" si="31"/>
        <v/>
      </c>
      <c r="AO87" s="186" t="str">
        <f t="shared" si="31"/>
        <v/>
      </c>
    </row>
    <row r="88" spans="2:41" x14ac:dyDescent="0.25">
      <c r="B88" s="345"/>
      <c r="C88" s="356"/>
      <c r="D88" s="358"/>
      <c r="E88" s="360"/>
      <c r="F88" s="199" t="s">
        <v>128</v>
      </c>
      <c r="G88" s="200" t="s">
        <v>24</v>
      </c>
      <c r="H88" s="200" t="s">
        <v>54</v>
      </c>
      <c r="I88" s="200">
        <v>2</v>
      </c>
      <c r="J88" s="164">
        <f>IF($H88&lt;&gt;"",(VLOOKUP($H88,'Puissances et FS utilisés'!$B$7:$G$44,5,FALSE)),"")</f>
        <v>5.434782608695652E-3</v>
      </c>
      <c r="K88" s="201">
        <f>IF($H88&lt;&gt;"",(VLOOKUP($H88,'Puissances et FS utilisés'!$B$7:$G$44,6,FALSE)),"")</f>
        <v>1</v>
      </c>
      <c r="L88" s="254" t="s">
        <v>128</v>
      </c>
      <c r="M88" s="216" t="s">
        <v>24</v>
      </c>
      <c r="N88" s="200" t="s">
        <v>150</v>
      </c>
      <c r="O88" s="200">
        <v>1</v>
      </c>
      <c r="P88" s="164">
        <f>IF($N88&lt;&gt;"",(VLOOKUP($N88,'Puissances et FS utilisés'!$B$7:$G$44,5,FALSE)),"")</f>
        <v>0.27777777777777779</v>
      </c>
      <c r="Q88" s="201">
        <f>IF($N88&lt;&gt;"",(VLOOKUP($N88,'Puissances et FS utilisés'!$B$7:$G$44,6,FALSE)),"")</f>
        <v>0.3</v>
      </c>
      <c r="R88" s="199"/>
      <c r="S88" s="200"/>
      <c r="T88" s="200"/>
      <c r="U88" s="200"/>
      <c r="V88" s="164" t="str">
        <f>IF($T88&lt;&gt;"",(VLOOKUP($T88,'Puissances et FS utilisés'!$B$7:$G$900,5,FALSE)),"")</f>
        <v/>
      </c>
      <c r="W88" s="201" t="str">
        <f>IF($T88&lt;&gt;"",(VLOOKUP($T88,'Puissances et FS utilisés'!$B$7:$G$44,6,FALSE)),"")</f>
        <v/>
      </c>
      <c r="Y88" s="189">
        <f>IF($G88=Y$5,$I88*$J88,"")</f>
        <v>1.0869565217391304E-2</v>
      </c>
      <c r="Z88" s="190" t="str">
        <f>IF($G88=Z$5,$I88*$J88,"")</f>
        <v/>
      </c>
      <c r="AA88" s="191">
        <f t="shared" si="30"/>
        <v>0.27777777777777779</v>
      </c>
      <c r="AB88" s="158" t="str">
        <f t="shared" si="30"/>
        <v/>
      </c>
      <c r="AC88" s="190" t="str">
        <f t="shared" si="30"/>
        <v/>
      </c>
      <c r="AD88" s="191" t="str">
        <f t="shared" si="32"/>
        <v/>
      </c>
      <c r="AE88" s="158" t="str">
        <f t="shared" si="32"/>
        <v/>
      </c>
      <c r="AF88" s="192" t="str">
        <f t="shared" si="32"/>
        <v/>
      </c>
      <c r="AH88" s="189">
        <f>IF($G88=AH$5,$I88*$J88*$K88,"")</f>
        <v>1.0869565217391304E-2</v>
      </c>
      <c r="AI88" s="194" t="str">
        <f>IF($G88=AI$5,$I88*$J88*$K88,"")</f>
        <v/>
      </c>
      <c r="AJ88" s="191">
        <f t="shared" si="33"/>
        <v>8.3333333333333329E-2</v>
      </c>
      <c r="AK88" s="158" t="str">
        <f t="shared" si="33"/>
        <v/>
      </c>
      <c r="AL88" s="190" t="str">
        <f t="shared" si="33"/>
        <v/>
      </c>
      <c r="AM88" s="195" t="str">
        <f t="shared" si="31"/>
        <v/>
      </c>
      <c r="AN88" s="158" t="str">
        <f t="shared" si="31"/>
        <v/>
      </c>
      <c r="AO88" s="192" t="str">
        <f t="shared" si="31"/>
        <v/>
      </c>
    </row>
    <row r="89" spans="2:41" ht="15.75" customHeight="1" x14ac:dyDescent="0.25">
      <c r="B89" s="346"/>
      <c r="C89" s="357"/>
      <c r="D89" s="359"/>
      <c r="E89" s="361"/>
      <c r="F89" s="172" t="s">
        <v>128</v>
      </c>
      <c r="G89" s="173" t="s">
        <v>24</v>
      </c>
      <c r="H89" s="173" t="s">
        <v>109</v>
      </c>
      <c r="I89" s="173">
        <v>2</v>
      </c>
      <c r="J89" s="165">
        <f>IF($H89&lt;&gt;"",(VLOOKUP($H89,'Puissances et FS utilisés'!$B$7:$G$44,5,FALSE)),"")</f>
        <v>1.0869565217391304E-2</v>
      </c>
      <c r="K89" s="174">
        <f>IF($H89&lt;&gt;"",(VLOOKUP($H89,'Puissances et FS utilisés'!$B$7:$G$44,6,FALSE)),"")</f>
        <v>1</v>
      </c>
      <c r="L89" s="172"/>
      <c r="M89" s="173"/>
      <c r="N89" s="173"/>
      <c r="O89" s="173"/>
      <c r="P89" s="164" t="str">
        <f>IF($N89&lt;&gt;"",(VLOOKUP($N89,'Puissances et FS utilisés'!$B$7:$G$44,5,FALSE)),"")</f>
        <v/>
      </c>
      <c r="Q89" s="201" t="str">
        <f>IF($N89&lt;&gt;"",(VLOOKUP($N89,'Puissances et FS utilisés'!$B$7:$G$44,6,FALSE)),"")</f>
        <v/>
      </c>
      <c r="R89" s="172"/>
      <c r="S89" s="173"/>
      <c r="T89" s="173"/>
      <c r="U89" s="173"/>
      <c r="V89" s="165" t="str">
        <f>IF($T89&lt;&gt;"",(VLOOKUP($T89,'Puissances et FS utilisés'!$B$7:$G$900,5,FALSE)),"")</f>
        <v/>
      </c>
      <c r="W89" s="174" t="str">
        <f>IF($T89&lt;&gt;"",(VLOOKUP($T89,'Puissances et FS utilisés'!$B$7:$G$44,6,FALSE)),"")</f>
        <v/>
      </c>
      <c r="Y89" s="179">
        <f>IF($G89=Y$5,$I89*$J89,"")</f>
        <v>2.1739130434782608E-2</v>
      </c>
      <c r="Z89" s="180" t="str">
        <f>IF($G89=Z$5,$I89*$J89,"")</f>
        <v/>
      </c>
      <c r="AA89" s="181" t="str">
        <f t="shared" si="30"/>
        <v/>
      </c>
      <c r="AB89" s="159" t="str">
        <f t="shared" si="30"/>
        <v/>
      </c>
      <c r="AC89" s="180" t="str">
        <f t="shared" si="30"/>
        <v/>
      </c>
      <c r="AD89" s="181" t="str">
        <f t="shared" si="32"/>
        <v/>
      </c>
      <c r="AE89" s="159" t="str">
        <f t="shared" si="32"/>
        <v/>
      </c>
      <c r="AF89" s="182" t="str">
        <f t="shared" si="32"/>
        <v/>
      </c>
      <c r="AH89" s="179">
        <f>IF($G89=AH$5,$I89*$J89*$K89,"")</f>
        <v>2.1739130434782608E-2</v>
      </c>
      <c r="AI89" s="196" t="str">
        <f>IF($G89=AI$5,$I89*$J89*$K89,"")</f>
        <v/>
      </c>
      <c r="AJ89" s="181" t="str">
        <f t="shared" si="33"/>
        <v/>
      </c>
      <c r="AK89" s="159" t="str">
        <f t="shared" si="33"/>
        <v/>
      </c>
      <c r="AL89" s="180" t="str">
        <f t="shared" si="33"/>
        <v/>
      </c>
      <c r="AM89" s="188" t="str">
        <f t="shared" si="31"/>
        <v/>
      </c>
      <c r="AN89" s="159" t="str">
        <f t="shared" si="31"/>
        <v/>
      </c>
      <c r="AO89" s="182" t="str">
        <f t="shared" si="31"/>
        <v/>
      </c>
    </row>
    <row r="90" spans="2:41" x14ac:dyDescent="0.25">
      <c r="B90" s="344"/>
      <c r="C90" s="347" t="s">
        <v>186</v>
      </c>
      <c r="D90" s="348" t="s">
        <v>167</v>
      </c>
      <c r="E90" s="351" t="s">
        <v>196</v>
      </c>
      <c r="F90" s="202" t="s">
        <v>128</v>
      </c>
      <c r="G90" s="203" t="s">
        <v>24</v>
      </c>
      <c r="H90" s="203" t="s">
        <v>158</v>
      </c>
      <c r="I90" s="203">
        <v>1</v>
      </c>
      <c r="J90" s="162">
        <f>IF($H90&lt;&gt;"",(VLOOKUP($H90,'Puissances et FS utilisés'!$B$7:$G$44,5,FALSE)),"")</f>
        <v>1.0869565217391304E-2</v>
      </c>
      <c r="K90" s="204">
        <f>IF($H90&lt;&gt;"",(VLOOKUP($H90,'Puissances et FS utilisés'!$B$7:$G$44,6,FALSE)),"")</f>
        <v>1</v>
      </c>
      <c r="L90" s="202"/>
      <c r="M90" s="203"/>
      <c r="N90" s="203"/>
      <c r="O90" s="203"/>
      <c r="P90" s="162" t="str">
        <f>IF($N90&lt;&gt;"",(VLOOKUP($N90,'Puissances et FS utilisés'!$B$7:$G$44,5,FALSE)),"")</f>
        <v/>
      </c>
      <c r="Q90" s="204" t="str">
        <f>IF($N90&lt;&gt;"",(VLOOKUP($N90,'Puissances et FS utilisés'!$B$7:$G$44,6,FALSE)),"")</f>
        <v/>
      </c>
      <c r="R90" s="202"/>
      <c r="S90" s="203"/>
      <c r="T90" s="205"/>
      <c r="U90" s="203"/>
      <c r="V90" s="162" t="str">
        <f>IF($T90&lt;&gt;"",(VLOOKUP($T90,'Puissances et FS utilisés'!$B$7:$G$900,5,FALSE)),"")</f>
        <v/>
      </c>
      <c r="W90" s="204" t="str">
        <f>IF($T90&lt;&gt;"",(VLOOKUP($T90,'Puissances et FS utilisés'!$B$7:$G$44,6,FALSE)),"")</f>
        <v/>
      </c>
      <c r="Y90" s="183">
        <f>IF($G90=Y$5,$I90*$J90,"")</f>
        <v>1.0869565217391304E-2</v>
      </c>
      <c r="Z90" s="184" t="str">
        <f>IF($G90=Z$5,$I90*$J90,"")</f>
        <v/>
      </c>
      <c r="AA90" s="185" t="str">
        <f t="shared" si="30"/>
        <v/>
      </c>
      <c r="AB90" s="160" t="str">
        <f t="shared" si="30"/>
        <v/>
      </c>
      <c r="AC90" s="184" t="str">
        <f t="shared" si="30"/>
        <v/>
      </c>
      <c r="AD90" s="185" t="str">
        <f t="shared" si="32"/>
        <v/>
      </c>
      <c r="AE90" s="160" t="str">
        <f t="shared" si="32"/>
        <v/>
      </c>
      <c r="AF90" s="186" t="str">
        <f t="shared" si="32"/>
        <v/>
      </c>
      <c r="AH90" s="183">
        <f>IF($G90=AH$5,$I90*$J90*$K90,"")</f>
        <v>1.0869565217391304E-2</v>
      </c>
      <c r="AI90" s="193" t="str">
        <f>IF($G90=AI$5,$I90*$J90*$K90,"")</f>
        <v/>
      </c>
      <c r="AJ90" s="185" t="str">
        <f t="shared" si="33"/>
        <v/>
      </c>
      <c r="AK90" s="160" t="str">
        <f t="shared" si="33"/>
        <v/>
      </c>
      <c r="AL90" s="184" t="str">
        <f t="shared" si="33"/>
        <v/>
      </c>
      <c r="AM90" s="187" t="str">
        <f t="shared" si="31"/>
        <v/>
      </c>
      <c r="AN90" s="160" t="str">
        <f t="shared" si="31"/>
        <v/>
      </c>
      <c r="AO90" s="186" t="str">
        <f t="shared" si="31"/>
        <v/>
      </c>
    </row>
    <row r="91" spans="2:41" x14ac:dyDescent="0.25">
      <c r="B91" s="345"/>
      <c r="C91" s="356"/>
      <c r="D91" s="358"/>
      <c r="E91" s="360"/>
      <c r="F91" s="199"/>
      <c r="G91" s="200"/>
      <c r="H91" s="200"/>
      <c r="I91" s="200"/>
      <c r="J91" s="164" t="str">
        <f>IF($H91&lt;&gt;"",(VLOOKUP($H91,'Puissances et FS utilisés'!$B$7:$G$44,5,FALSE)),"")</f>
        <v/>
      </c>
      <c r="K91" s="201" t="str">
        <f>IF($H91&lt;&gt;"",(VLOOKUP($H91,'Puissances et FS utilisés'!$B$7:$G$44,6,FALSE)),"")</f>
        <v/>
      </c>
      <c r="L91" s="254"/>
      <c r="M91" s="216"/>
      <c r="N91" s="200"/>
      <c r="O91" s="200"/>
      <c r="P91" s="164" t="str">
        <f>IF($N91&lt;&gt;"",(VLOOKUP($N91,'Puissances et FS utilisés'!$B$7:$G$44,5,FALSE)),"")</f>
        <v/>
      </c>
      <c r="Q91" s="201" t="str">
        <f>IF($N91&lt;&gt;"",(VLOOKUP($N91,'Puissances et FS utilisés'!$B$7:$G$44,6,FALSE)),"")</f>
        <v/>
      </c>
      <c r="R91" s="199"/>
      <c r="S91" s="200"/>
      <c r="T91" s="200"/>
      <c r="U91" s="200"/>
      <c r="V91" s="164" t="str">
        <f>IF($T91&lt;&gt;"",(VLOOKUP($T91,'Puissances et FS utilisés'!$B$7:$G$900,5,FALSE)),"")</f>
        <v/>
      </c>
      <c r="W91" s="201"/>
      <c r="Y91" s="189" t="str">
        <f>IF($G91=Y$5,$I91*$J91,"")</f>
        <v/>
      </c>
      <c r="Z91" s="190" t="str">
        <f>IF($G91=Z$5,$I91*$J91,"")</f>
        <v/>
      </c>
      <c r="AA91" s="191" t="str">
        <f t="shared" si="30"/>
        <v/>
      </c>
      <c r="AB91" s="158" t="str">
        <f t="shared" si="30"/>
        <v/>
      </c>
      <c r="AC91" s="190" t="str">
        <f t="shared" si="30"/>
        <v/>
      </c>
      <c r="AD91" s="191" t="str">
        <f t="shared" si="32"/>
        <v/>
      </c>
      <c r="AE91" s="158" t="str">
        <f t="shared" si="32"/>
        <v/>
      </c>
      <c r="AF91" s="192" t="str">
        <f t="shared" si="32"/>
        <v/>
      </c>
      <c r="AH91" s="189" t="str">
        <f>IF($G91=AH$5,$I91*$J91*$K91,"")</f>
        <v/>
      </c>
      <c r="AI91" s="194" t="str">
        <f>IF($G91=AI$5,$I91*$J91*$K91,"")</f>
        <v/>
      </c>
      <c r="AJ91" s="191" t="str">
        <f t="shared" si="33"/>
        <v/>
      </c>
      <c r="AK91" s="158" t="str">
        <f t="shared" si="33"/>
        <v/>
      </c>
      <c r="AL91" s="190" t="str">
        <f t="shared" si="33"/>
        <v/>
      </c>
      <c r="AM91" s="195" t="str">
        <f t="shared" si="31"/>
        <v/>
      </c>
      <c r="AN91" s="158" t="str">
        <f t="shared" si="31"/>
        <v/>
      </c>
      <c r="AO91" s="192" t="str">
        <f t="shared" si="31"/>
        <v/>
      </c>
    </row>
    <row r="92" spans="2:41" ht="15.75" customHeight="1" x14ac:dyDescent="0.25">
      <c r="B92" s="346"/>
      <c r="C92" s="357"/>
      <c r="D92" s="359"/>
      <c r="E92" s="361"/>
      <c r="F92" s="172"/>
      <c r="G92" s="173"/>
      <c r="H92" s="173"/>
      <c r="I92" s="173"/>
      <c r="J92" s="165" t="str">
        <f>IF($H92&lt;&gt;"",(VLOOKUP($H92,'Puissances et FS utilisés'!$B$7:$G$44,5,FALSE)),"")</f>
        <v/>
      </c>
      <c r="K92" s="174" t="str">
        <f>IF($H92&lt;&gt;"",(VLOOKUP($H92,'Puissances et FS utilisés'!$B$7:$G$44,6,FALSE)),"")</f>
        <v/>
      </c>
      <c r="L92" s="172"/>
      <c r="M92" s="173"/>
      <c r="N92" s="173"/>
      <c r="O92" s="173"/>
      <c r="P92" s="164" t="str">
        <f>IF($N92&lt;&gt;"",(VLOOKUP($N92,'Puissances et FS utilisés'!$B$7:$G$44,5,FALSE)),"")</f>
        <v/>
      </c>
      <c r="Q92" s="201" t="str">
        <f>IF($N92&lt;&gt;"",(VLOOKUP($N92,'Puissances et FS utilisés'!$B$7:$G$44,6,FALSE)),"")</f>
        <v/>
      </c>
      <c r="R92" s="172"/>
      <c r="S92" s="173"/>
      <c r="T92" s="173"/>
      <c r="U92" s="173"/>
      <c r="V92" s="165" t="str">
        <f>IF($T92&lt;&gt;"",(VLOOKUP($T92,'Puissances et FS utilisés'!$B$7:$G$900,5,FALSE)),"")</f>
        <v/>
      </c>
      <c r="W92" s="174" t="str">
        <f>IF($T92&lt;&gt;"",(VLOOKUP($T92,'Puissances et FS utilisés'!$B$7:$G$44,6,FALSE)),"")</f>
        <v/>
      </c>
      <c r="Y92" s="179" t="str">
        <f>IF($G92=Y$5,$I92*$J92,"")</f>
        <v/>
      </c>
      <c r="Z92" s="180" t="str">
        <f>IF($G92=Z$5,$I92*$J92,"")</f>
        <v/>
      </c>
      <c r="AA92" s="181" t="str">
        <f t="shared" si="30"/>
        <v/>
      </c>
      <c r="AB92" s="159" t="str">
        <f t="shared" si="30"/>
        <v/>
      </c>
      <c r="AC92" s="180" t="str">
        <f t="shared" si="30"/>
        <v/>
      </c>
      <c r="AD92" s="181" t="str">
        <f t="shared" si="32"/>
        <v/>
      </c>
      <c r="AE92" s="159" t="str">
        <f t="shared" si="32"/>
        <v/>
      </c>
      <c r="AF92" s="182" t="str">
        <f t="shared" si="32"/>
        <v/>
      </c>
      <c r="AH92" s="179" t="str">
        <f>IF($G92=AH$5,$I92*$J92*$K92,"")</f>
        <v/>
      </c>
      <c r="AI92" s="196" t="str">
        <f>IF($G92=AI$5,$I92*$J92*$K92,"")</f>
        <v/>
      </c>
      <c r="AJ92" s="181" t="str">
        <f t="shared" si="33"/>
        <v/>
      </c>
      <c r="AK92" s="159" t="str">
        <f t="shared" si="33"/>
        <v/>
      </c>
      <c r="AL92" s="180" t="str">
        <f t="shared" si="33"/>
        <v/>
      </c>
      <c r="AM92" s="188" t="str">
        <f t="shared" si="31"/>
        <v/>
      </c>
      <c r="AN92" s="159" t="str">
        <f t="shared" si="31"/>
        <v/>
      </c>
      <c r="AO92" s="182" t="str">
        <f t="shared" si="31"/>
        <v/>
      </c>
    </row>
    <row r="93" spans="2:41" x14ac:dyDescent="0.25">
      <c r="B93" s="344"/>
      <c r="C93" s="347" t="s">
        <v>187</v>
      </c>
      <c r="D93" s="348" t="s">
        <v>167</v>
      </c>
      <c r="E93" s="351" t="s">
        <v>196</v>
      </c>
      <c r="F93" s="202" t="s">
        <v>128</v>
      </c>
      <c r="G93" s="203" t="s">
        <v>24</v>
      </c>
      <c r="H93" s="203" t="s">
        <v>56</v>
      </c>
      <c r="I93" s="203">
        <v>2</v>
      </c>
      <c r="J93" s="162">
        <f>IF($H93&lt;&gt;"",(VLOOKUP($H93,'Puissances et FS utilisés'!$B$7:$G$44,5,FALSE)),"")</f>
        <v>1.3043478260869565E-2</v>
      </c>
      <c r="K93" s="204">
        <f>IF($H93&lt;&gt;"",(VLOOKUP($H93,'Puissances et FS utilisés'!$B$7:$G$44,6,FALSE)),"")</f>
        <v>1</v>
      </c>
      <c r="L93" s="202" t="s">
        <v>128</v>
      </c>
      <c r="M93" s="203" t="s">
        <v>24</v>
      </c>
      <c r="N93" s="203" t="s">
        <v>166</v>
      </c>
      <c r="O93" s="203">
        <v>1</v>
      </c>
      <c r="P93" s="162">
        <f>IF($N93&lt;&gt;"",(VLOOKUP($N93,'Puissances et FS utilisés'!$B$7:$G$44,5,FALSE)),"")</f>
        <v>0.44444444444444448</v>
      </c>
      <c r="Q93" s="204">
        <f>IF($N93&lt;&gt;"",(VLOOKUP($N93,'Puissances et FS utilisés'!$B$7:$G$44,6,FALSE)),"")</f>
        <v>0.3</v>
      </c>
      <c r="R93" s="202" t="s">
        <v>128</v>
      </c>
      <c r="S93" s="203" t="s">
        <v>24</v>
      </c>
      <c r="T93" s="205" t="s">
        <v>162</v>
      </c>
      <c r="U93" s="203">
        <v>1</v>
      </c>
      <c r="V93" s="162">
        <f>IF($T93&lt;&gt;"",(VLOOKUP($T93,'Puissances et FS utilisés'!$B$7:$G$900,5,FALSE)),"")</f>
        <v>6.0000000000000012E-2</v>
      </c>
      <c r="W93" s="204">
        <f>IF($T93&lt;&gt;"",(VLOOKUP($T93,'Puissances et FS utilisés'!$B$7:$G$900,6,FALSE)),"")</f>
        <v>0.5</v>
      </c>
      <c r="Y93" s="183">
        <f>IF($G93=Y$5,$I93*$J93,"")</f>
        <v>2.6086956521739129E-2</v>
      </c>
      <c r="Z93" s="184" t="str">
        <f>IF($G93=Z$5,$I93*$J93,"")</f>
        <v/>
      </c>
      <c r="AA93" s="185">
        <f t="shared" si="30"/>
        <v>0.44444444444444448</v>
      </c>
      <c r="AB93" s="160" t="str">
        <f t="shared" si="30"/>
        <v/>
      </c>
      <c r="AC93" s="184" t="str">
        <f t="shared" si="30"/>
        <v/>
      </c>
      <c r="AD93" s="185">
        <f t="shared" si="32"/>
        <v>6.0000000000000012E-2</v>
      </c>
      <c r="AE93" s="160" t="str">
        <f t="shared" si="32"/>
        <v/>
      </c>
      <c r="AF93" s="186" t="str">
        <f t="shared" si="32"/>
        <v/>
      </c>
      <c r="AH93" s="183">
        <f>IF($G93=AH$5,$I93*$J93*$K93,"")</f>
        <v>2.6086956521739129E-2</v>
      </c>
      <c r="AI93" s="193" t="str">
        <f>IF($G93=AI$5,$I93*$J93*$K93,"")</f>
        <v/>
      </c>
      <c r="AJ93" s="185">
        <f t="shared" si="33"/>
        <v>0.13333333333333333</v>
      </c>
      <c r="AK93" s="160" t="str">
        <f t="shared" si="33"/>
        <v/>
      </c>
      <c r="AL93" s="184" t="str">
        <f t="shared" si="33"/>
        <v/>
      </c>
      <c r="AM93" s="187">
        <f t="shared" si="31"/>
        <v>3.0000000000000006E-2</v>
      </c>
      <c r="AN93" s="160" t="str">
        <f t="shared" si="31"/>
        <v/>
      </c>
      <c r="AO93" s="186" t="str">
        <f t="shared" si="31"/>
        <v/>
      </c>
    </row>
    <row r="94" spans="2:41" x14ac:dyDescent="0.25">
      <c r="B94" s="345"/>
      <c r="C94" s="356"/>
      <c r="D94" s="358"/>
      <c r="E94" s="360"/>
      <c r="F94" s="199"/>
      <c r="G94" s="200"/>
      <c r="H94" s="200"/>
      <c r="I94" s="200"/>
      <c r="J94" s="164" t="str">
        <f>IF($H94&lt;&gt;"",(VLOOKUP($H94,'Puissances et FS utilisés'!$B$7:$G$44,5,FALSE)),"")</f>
        <v/>
      </c>
      <c r="K94" s="201" t="str">
        <f>IF($H94&lt;&gt;"",(VLOOKUP($H94,'Puissances et FS utilisés'!$B$7:$G$44,6,FALSE)),"")</f>
        <v/>
      </c>
      <c r="L94" s="254"/>
      <c r="M94" s="216"/>
      <c r="N94" s="200"/>
      <c r="O94" s="200"/>
      <c r="P94" s="164" t="str">
        <f>IF($N94&lt;&gt;"",(VLOOKUP($N94,'Puissances et FS utilisés'!$B$7:$G$44,5,FALSE)),"")</f>
        <v/>
      </c>
      <c r="Q94" s="201" t="str">
        <f>IF($N94&lt;&gt;"",(VLOOKUP($N94,'Puissances et FS utilisés'!$B$7:$G$44,6,FALSE)),"")</f>
        <v/>
      </c>
      <c r="R94" s="199"/>
      <c r="S94" s="200"/>
      <c r="T94" s="200"/>
      <c r="U94" s="200"/>
      <c r="V94" s="164" t="str">
        <f>IF($T94&lt;&gt;"",(VLOOKUP($T94,'Puissances et FS utilisés'!$B$7:$G$900,5,FALSE)),"")</f>
        <v/>
      </c>
      <c r="W94" s="201"/>
      <c r="Y94" s="189" t="str">
        <f>IF($G94=Y$5,$I94*$J94,"")</f>
        <v/>
      </c>
      <c r="Z94" s="190" t="str">
        <f>IF($G94=Z$5,$I94*$J94,"")</f>
        <v/>
      </c>
      <c r="AA94" s="191" t="str">
        <f t="shared" si="30"/>
        <v/>
      </c>
      <c r="AB94" s="158" t="str">
        <f t="shared" si="30"/>
        <v/>
      </c>
      <c r="AC94" s="190" t="str">
        <f t="shared" si="30"/>
        <v/>
      </c>
      <c r="AD94" s="191" t="str">
        <f t="shared" si="32"/>
        <v/>
      </c>
      <c r="AE94" s="158" t="str">
        <f t="shared" si="32"/>
        <v/>
      </c>
      <c r="AF94" s="192" t="str">
        <f t="shared" si="32"/>
        <v/>
      </c>
      <c r="AH94" s="189" t="str">
        <f>IF($G94=AH$5,$I94*$J94*$K94,"")</f>
        <v/>
      </c>
      <c r="AI94" s="194" t="str">
        <f>IF($G94=AI$5,$I94*$J94*$K94,"")</f>
        <v/>
      </c>
      <c r="AJ94" s="191" t="str">
        <f t="shared" si="33"/>
        <v/>
      </c>
      <c r="AK94" s="158" t="str">
        <f t="shared" si="33"/>
        <v/>
      </c>
      <c r="AL94" s="190" t="str">
        <f t="shared" si="33"/>
        <v/>
      </c>
      <c r="AM94" s="195" t="str">
        <f t="shared" si="31"/>
        <v/>
      </c>
      <c r="AN94" s="158" t="str">
        <f t="shared" si="31"/>
        <v/>
      </c>
      <c r="AO94" s="192" t="str">
        <f t="shared" si="31"/>
        <v/>
      </c>
    </row>
    <row r="95" spans="2:41" ht="15.75" customHeight="1" x14ac:dyDescent="0.25">
      <c r="B95" s="346"/>
      <c r="C95" s="357"/>
      <c r="D95" s="359"/>
      <c r="E95" s="361"/>
      <c r="F95" s="172"/>
      <c r="G95" s="173"/>
      <c r="H95" s="173"/>
      <c r="I95" s="173"/>
      <c r="J95" s="165" t="str">
        <f>IF($H95&lt;&gt;"",(VLOOKUP($H95,'Puissances et FS utilisés'!$B$7:$G$44,5,FALSE)),"")</f>
        <v/>
      </c>
      <c r="K95" s="174" t="str">
        <f>IF($H95&lt;&gt;"",(VLOOKUP($H95,'Puissances et FS utilisés'!$B$7:$G$44,6,FALSE)),"")</f>
        <v/>
      </c>
      <c r="L95" s="172"/>
      <c r="M95" s="173"/>
      <c r="N95" s="173"/>
      <c r="O95" s="173"/>
      <c r="P95" s="164" t="str">
        <f>IF($N95&lt;&gt;"",(VLOOKUP($N95,'Puissances et FS utilisés'!$B$7:$G$44,5,FALSE)),"")</f>
        <v/>
      </c>
      <c r="Q95" s="201" t="str">
        <f>IF($N95&lt;&gt;"",(VLOOKUP($N95,'Puissances et FS utilisés'!$B$7:$G$44,6,FALSE)),"")</f>
        <v/>
      </c>
      <c r="R95" s="172"/>
      <c r="S95" s="173"/>
      <c r="T95" s="173"/>
      <c r="U95" s="173"/>
      <c r="V95" s="165" t="str">
        <f>IF($T95&lt;&gt;"",(VLOOKUP($T95,'Puissances et FS utilisés'!$B$7:$G$900,5,FALSE)),"")</f>
        <v/>
      </c>
      <c r="W95" s="174" t="str">
        <f>IF($T95&lt;&gt;"",(VLOOKUP($T95,'Puissances et FS utilisés'!$B$7:$G$44,6,FALSE)),"")</f>
        <v/>
      </c>
      <c r="Y95" s="179" t="str">
        <f>IF($G95=Y$5,$I95*$J95,"")</f>
        <v/>
      </c>
      <c r="Z95" s="180" t="str">
        <f>IF($G95=Z$5,$I95*$J95,"")</f>
        <v/>
      </c>
      <c r="AA95" s="181" t="str">
        <f t="shared" si="30"/>
        <v/>
      </c>
      <c r="AB95" s="159" t="str">
        <f t="shared" si="30"/>
        <v/>
      </c>
      <c r="AC95" s="180" t="str">
        <f t="shared" si="30"/>
        <v/>
      </c>
      <c r="AD95" s="181" t="str">
        <f t="shared" si="32"/>
        <v/>
      </c>
      <c r="AE95" s="159" t="str">
        <f t="shared" si="32"/>
        <v/>
      </c>
      <c r="AF95" s="182" t="str">
        <f t="shared" si="32"/>
        <v/>
      </c>
      <c r="AH95" s="179" t="str">
        <f>IF($G95=AH$5,$I95*$J95*$K95,"")</f>
        <v/>
      </c>
      <c r="AI95" s="196" t="str">
        <f>IF($G95=AI$5,$I95*$J95*$K95,"")</f>
        <v/>
      </c>
      <c r="AJ95" s="181" t="str">
        <f t="shared" si="33"/>
        <v/>
      </c>
      <c r="AK95" s="159" t="str">
        <f t="shared" si="33"/>
        <v/>
      </c>
      <c r="AL95" s="180" t="str">
        <f t="shared" si="33"/>
        <v/>
      </c>
      <c r="AM95" s="188" t="str">
        <f t="shared" si="31"/>
        <v/>
      </c>
      <c r="AN95" s="159" t="str">
        <f t="shared" si="31"/>
        <v/>
      </c>
      <c r="AO95" s="182" t="str">
        <f t="shared" si="31"/>
        <v/>
      </c>
    </row>
    <row r="96" spans="2:41" x14ac:dyDescent="0.25">
      <c r="B96" s="344"/>
      <c r="C96" s="435" t="s">
        <v>205</v>
      </c>
      <c r="D96" s="409" t="s">
        <v>167</v>
      </c>
      <c r="E96" s="410" t="s">
        <v>192</v>
      </c>
      <c r="F96" s="411" t="s">
        <v>128</v>
      </c>
      <c r="G96" s="412" t="s">
        <v>24</v>
      </c>
      <c r="H96" s="412" t="s">
        <v>52</v>
      </c>
      <c r="I96" s="412">
        <v>1</v>
      </c>
      <c r="J96" s="413">
        <f>IF($H96&lt;&gt;"",(VLOOKUP($H96,'Puissances et FS utilisés'!$B$7:$G$44,5,FALSE)),"")</f>
        <v>1.4130434782608694E-2</v>
      </c>
      <c r="K96" s="414">
        <f>IF($H96&lt;&gt;"",(VLOOKUP($H96,'Puissances et FS utilisés'!$B$7:$G$44,6,FALSE)),"")</f>
        <v>1</v>
      </c>
      <c r="L96" s="411" t="s">
        <v>128</v>
      </c>
      <c r="M96" s="412" t="s">
        <v>24</v>
      </c>
      <c r="N96" s="412" t="s">
        <v>0</v>
      </c>
      <c r="O96" s="412">
        <v>8</v>
      </c>
      <c r="P96" s="413">
        <f>IF($N96&lt;&gt;"",(VLOOKUP($N96,'Puissances et FS utilisés'!$B$7:$G$44,5,FALSE)),"")</f>
        <v>0.44444444444444448</v>
      </c>
      <c r="Q96" s="414">
        <f>IF($N96&lt;&gt;"",(VLOOKUP($N96,'Puissances et FS utilisés'!$B$7:$G$44,6,FALSE)),"")</f>
        <v>0.3</v>
      </c>
      <c r="R96" s="411"/>
      <c r="S96" s="412"/>
      <c r="T96" s="412"/>
      <c r="U96" s="412"/>
      <c r="V96" s="413"/>
      <c r="W96" s="414"/>
      <c r="Y96" s="183">
        <f>IF($G96=Y$5,$I96*$J96,"")</f>
        <v>1.4130434782608694E-2</v>
      </c>
      <c r="Z96" s="184" t="str">
        <f>IF($G96=Z$5,$I96*$J96,"")</f>
        <v/>
      </c>
      <c r="AA96" s="185">
        <f t="shared" ref="AA96:AC159" si="34">IF($M96=AA$5,$O96*$P96,"")</f>
        <v>3.5555555555555558</v>
      </c>
      <c r="AB96" s="160" t="str">
        <f t="shared" si="34"/>
        <v/>
      </c>
      <c r="AC96" s="184" t="str">
        <f t="shared" si="34"/>
        <v/>
      </c>
      <c r="AD96" s="185" t="str">
        <f t="shared" si="32"/>
        <v/>
      </c>
      <c r="AE96" s="160" t="str">
        <f t="shared" si="32"/>
        <v/>
      </c>
      <c r="AF96" s="186" t="str">
        <f t="shared" si="32"/>
        <v/>
      </c>
      <c r="AH96" s="183">
        <f>IF($G96=AH$5,$I96*$J96*$K96,"")</f>
        <v>1.4130434782608694E-2</v>
      </c>
      <c r="AI96" s="193" t="str">
        <f>IF($G96=AI$5,$I96*$J96*$K96,"")</f>
        <v/>
      </c>
      <c r="AJ96" s="185">
        <f t="shared" si="33"/>
        <v>1.0666666666666667</v>
      </c>
      <c r="AK96" s="160" t="str">
        <f t="shared" si="33"/>
        <v/>
      </c>
      <c r="AL96" s="184" t="str">
        <f t="shared" si="33"/>
        <v/>
      </c>
      <c r="AM96" s="187" t="str">
        <f t="shared" ref="AM96:AO159" si="35">IF($S96=AM$5,$U96*$V96*$W96,"")</f>
        <v/>
      </c>
      <c r="AN96" s="160" t="str">
        <f t="shared" si="35"/>
        <v/>
      </c>
      <c r="AO96" s="186" t="str">
        <f t="shared" si="35"/>
        <v/>
      </c>
    </row>
    <row r="97" spans="2:41" x14ac:dyDescent="0.25">
      <c r="B97" s="345"/>
      <c r="C97" s="436"/>
      <c r="D97" s="416"/>
      <c r="E97" s="417"/>
      <c r="F97" s="418" t="s">
        <v>128</v>
      </c>
      <c r="G97" s="419" t="s">
        <v>24</v>
      </c>
      <c r="H97" s="419" t="s">
        <v>54</v>
      </c>
      <c r="I97" s="419">
        <v>2</v>
      </c>
      <c r="J97" s="420">
        <f>IF($H97&lt;&gt;"",(VLOOKUP($H97,'Puissances et FS utilisés'!$B$7:$G$44,5,FALSE)),"")</f>
        <v>5.434782608695652E-3</v>
      </c>
      <c r="K97" s="421">
        <f>IF($H97&lt;&gt;"",(VLOOKUP($H97,'Puissances et FS utilisés'!$B$7:$G$44,6,FALSE)),"")</f>
        <v>1</v>
      </c>
      <c r="L97" s="437" t="s">
        <v>128</v>
      </c>
      <c r="M97" s="419" t="s">
        <v>24</v>
      </c>
      <c r="N97" s="419" t="s">
        <v>150</v>
      </c>
      <c r="O97" s="419">
        <v>1</v>
      </c>
      <c r="P97" s="420">
        <f>IF($N97&lt;&gt;"",(VLOOKUP($N97,'Puissances et FS utilisés'!$B$7:$G$44,5,FALSE)),"")</f>
        <v>0.27777777777777779</v>
      </c>
      <c r="Q97" s="421">
        <f>IF($N97&lt;&gt;"",(VLOOKUP($N97,'Puissances et FS utilisés'!$B$7:$G$44,6,FALSE)),"")</f>
        <v>0.3</v>
      </c>
      <c r="R97" s="418"/>
      <c r="S97" s="419"/>
      <c r="T97" s="419"/>
      <c r="U97" s="419"/>
      <c r="V97" s="420" t="str">
        <f>IF($T97&lt;&gt;"",(VLOOKUP($T97,'Puissances et FS utilisés'!$B$7:$G$900,5,FALSE)),"")</f>
        <v/>
      </c>
      <c r="W97" s="421" t="str">
        <f>IF($T97&lt;&gt;"",(VLOOKUP($T97,'Puissances et FS utilisés'!$B$7:$G$44,6,FALSE)),"")</f>
        <v/>
      </c>
      <c r="Y97" s="189">
        <f>IF($G97=Y$5,$I97*$J97,"")</f>
        <v>1.0869565217391304E-2</v>
      </c>
      <c r="Z97" s="190" t="str">
        <f>IF($G97=Z$5,$I97*$J97,"")</f>
        <v/>
      </c>
      <c r="AA97" s="191">
        <f t="shared" si="34"/>
        <v>0.27777777777777779</v>
      </c>
      <c r="AB97" s="158" t="str">
        <f t="shared" si="34"/>
        <v/>
      </c>
      <c r="AC97" s="190" t="str">
        <f t="shared" si="34"/>
        <v/>
      </c>
      <c r="AD97" s="191" t="str">
        <f t="shared" si="32"/>
        <v/>
      </c>
      <c r="AE97" s="158" t="str">
        <f t="shared" si="32"/>
        <v/>
      </c>
      <c r="AF97" s="192" t="str">
        <f t="shared" si="32"/>
        <v/>
      </c>
      <c r="AH97" s="189">
        <f>IF($G97=AH$5,$I97*$J97*$K97,"")</f>
        <v>1.0869565217391304E-2</v>
      </c>
      <c r="AI97" s="194" t="str">
        <f>IF($G97=AI$5,$I97*$J97*$K97,"")</f>
        <v/>
      </c>
      <c r="AJ97" s="191">
        <f t="shared" si="33"/>
        <v>8.3333333333333329E-2</v>
      </c>
      <c r="AK97" s="158" t="str">
        <f t="shared" si="33"/>
        <v/>
      </c>
      <c r="AL97" s="190" t="str">
        <f t="shared" si="33"/>
        <v/>
      </c>
      <c r="AM97" s="195" t="str">
        <f t="shared" si="35"/>
        <v/>
      </c>
      <c r="AN97" s="158" t="str">
        <f t="shared" si="35"/>
        <v/>
      </c>
      <c r="AO97" s="192" t="str">
        <f t="shared" si="35"/>
        <v/>
      </c>
    </row>
    <row r="98" spans="2:41" ht="15.75" customHeight="1" x14ac:dyDescent="0.25">
      <c r="B98" s="346"/>
      <c r="C98" s="438"/>
      <c r="D98" s="423"/>
      <c r="E98" s="424"/>
      <c r="F98" s="425" t="s">
        <v>128</v>
      </c>
      <c r="G98" s="426" t="s">
        <v>24</v>
      </c>
      <c r="H98" s="426" t="s">
        <v>109</v>
      </c>
      <c r="I98" s="426">
        <v>2</v>
      </c>
      <c r="J98" s="427">
        <f>IF($H98&lt;&gt;"",(VLOOKUP($H98,'Puissances et FS utilisés'!$B$7:$G$44,5,FALSE)),"")</f>
        <v>1.0869565217391304E-2</v>
      </c>
      <c r="K98" s="428">
        <f>IF($H98&lt;&gt;"",(VLOOKUP($H98,'Puissances et FS utilisés'!$B$7:$G$44,6,FALSE)),"")</f>
        <v>1</v>
      </c>
      <c r="L98" s="425"/>
      <c r="M98" s="426"/>
      <c r="N98" s="426"/>
      <c r="O98" s="426"/>
      <c r="P98" s="420" t="str">
        <f>IF($N98&lt;&gt;"",(VLOOKUP($N98,'Puissances et FS utilisés'!$B$7:$G$44,5,FALSE)),"")</f>
        <v/>
      </c>
      <c r="Q98" s="421" t="str">
        <f>IF($N98&lt;&gt;"",(VLOOKUP($N98,'Puissances et FS utilisés'!$B$7:$G$44,6,FALSE)),"")</f>
        <v/>
      </c>
      <c r="R98" s="425"/>
      <c r="S98" s="426"/>
      <c r="T98" s="426"/>
      <c r="U98" s="426"/>
      <c r="V98" s="427" t="str">
        <f>IF($T98&lt;&gt;"",(VLOOKUP($T98,'Puissances et FS utilisés'!$B$7:$G$900,5,FALSE)),"")</f>
        <v/>
      </c>
      <c r="W98" s="428" t="str">
        <f>IF($T98&lt;&gt;"",(VLOOKUP($T98,'Puissances et FS utilisés'!$B$7:$G$44,6,FALSE)),"")</f>
        <v/>
      </c>
      <c r="Y98" s="179">
        <f>IF($G98=Y$5,$I98*$J98,"")</f>
        <v>2.1739130434782608E-2</v>
      </c>
      <c r="Z98" s="180" t="str">
        <f>IF($G98=Z$5,$I98*$J98,"")</f>
        <v/>
      </c>
      <c r="AA98" s="181" t="str">
        <f t="shared" si="34"/>
        <v/>
      </c>
      <c r="AB98" s="159" t="str">
        <f t="shared" si="34"/>
        <v/>
      </c>
      <c r="AC98" s="180" t="str">
        <f t="shared" si="34"/>
        <v/>
      </c>
      <c r="AD98" s="181" t="str">
        <f t="shared" ref="AD98:AF161" si="36">IF($S98=AD$5,$U98*$V98,"")</f>
        <v/>
      </c>
      <c r="AE98" s="159" t="str">
        <f t="shared" si="36"/>
        <v/>
      </c>
      <c r="AF98" s="182" t="str">
        <f t="shared" si="36"/>
        <v/>
      </c>
      <c r="AH98" s="179">
        <f>IF($G98=AH$5,$I98*$J98*$K98,"")</f>
        <v>2.1739130434782608E-2</v>
      </c>
      <c r="AI98" s="196" t="str">
        <f>IF($G98=AI$5,$I98*$J98*$K98,"")</f>
        <v/>
      </c>
      <c r="AJ98" s="181" t="str">
        <f t="shared" ref="AJ98:AL161" si="37">IF($M98=AJ$5,$O98*$P98*$Q98,"")</f>
        <v/>
      </c>
      <c r="AK98" s="159" t="str">
        <f t="shared" si="37"/>
        <v/>
      </c>
      <c r="AL98" s="180" t="str">
        <f t="shared" si="37"/>
        <v/>
      </c>
      <c r="AM98" s="188" t="str">
        <f t="shared" si="35"/>
        <v/>
      </c>
      <c r="AN98" s="159" t="str">
        <f t="shared" si="35"/>
        <v/>
      </c>
      <c r="AO98" s="182" t="str">
        <f t="shared" si="35"/>
        <v/>
      </c>
    </row>
    <row r="99" spans="2:41" x14ac:dyDescent="0.25">
      <c r="B99" s="344"/>
      <c r="C99" s="435" t="s">
        <v>205</v>
      </c>
      <c r="D99" s="409" t="s">
        <v>167</v>
      </c>
      <c r="E99" s="410" t="s">
        <v>192</v>
      </c>
      <c r="F99" s="411" t="s">
        <v>128</v>
      </c>
      <c r="G99" s="412" t="s">
        <v>24</v>
      </c>
      <c r="H99" s="412" t="s">
        <v>158</v>
      </c>
      <c r="I99" s="412">
        <v>1</v>
      </c>
      <c r="J99" s="413">
        <f>IF($H99&lt;&gt;"",(VLOOKUP($H99,'Puissances et FS utilisés'!$B$7:$G$44,5,FALSE)),"")</f>
        <v>1.0869565217391304E-2</v>
      </c>
      <c r="K99" s="414">
        <f>IF($H99&lt;&gt;"",(VLOOKUP($H99,'Puissances et FS utilisés'!$B$7:$G$44,6,FALSE)),"")</f>
        <v>1</v>
      </c>
      <c r="L99" s="411"/>
      <c r="M99" s="412"/>
      <c r="N99" s="412"/>
      <c r="O99" s="412"/>
      <c r="P99" s="430" t="str">
        <f>IF($N99&lt;&gt;"",(VLOOKUP($N99,'Puissances et FS utilisés'!$B$7:$G$44,5,FALSE)),"")</f>
        <v/>
      </c>
      <c r="Q99" s="431" t="str">
        <f>IF($N99&lt;&gt;"",(VLOOKUP($N99,'Puissances et FS utilisés'!$B$7:$G$44,6,FALSE)),"")</f>
        <v/>
      </c>
      <c r="R99" s="411"/>
      <c r="S99" s="412"/>
      <c r="T99" s="412"/>
      <c r="U99" s="412"/>
      <c r="V99" s="413" t="str">
        <f>IF($T99&lt;&gt;"",(VLOOKUP($T99,'Puissances et FS utilisés'!$B$7:$G$900,5,FALSE)),"")</f>
        <v/>
      </c>
      <c r="W99" s="414" t="str">
        <f>IF($T99&lt;&gt;"",(VLOOKUP($T99,'Puissances et FS utilisés'!$B$7:$G$44,6,FALSE)),"")</f>
        <v/>
      </c>
      <c r="Y99" s="183">
        <f>IF($G99=Y$5,$I99*$J99,"")</f>
        <v>1.0869565217391304E-2</v>
      </c>
      <c r="Z99" s="184" t="str">
        <f>IF($G99=Z$5,$I99*$J99,"")</f>
        <v/>
      </c>
      <c r="AA99" s="185" t="str">
        <f t="shared" si="34"/>
        <v/>
      </c>
      <c r="AB99" s="160" t="str">
        <f t="shared" si="34"/>
        <v/>
      </c>
      <c r="AC99" s="184" t="str">
        <f t="shared" si="34"/>
        <v/>
      </c>
      <c r="AD99" s="185" t="str">
        <f t="shared" si="36"/>
        <v/>
      </c>
      <c r="AE99" s="160" t="str">
        <f t="shared" si="36"/>
        <v/>
      </c>
      <c r="AF99" s="186" t="str">
        <f t="shared" si="36"/>
        <v/>
      </c>
      <c r="AH99" s="183">
        <f>IF($G99=AH$5,$I99*$J99*$K99,"")</f>
        <v>1.0869565217391304E-2</v>
      </c>
      <c r="AI99" s="193" t="str">
        <f>IF($G99=AI$5,$I99*$J99*$K99,"")</f>
        <v/>
      </c>
      <c r="AJ99" s="185" t="str">
        <f t="shared" si="37"/>
        <v/>
      </c>
      <c r="AK99" s="160" t="str">
        <f t="shared" si="37"/>
        <v/>
      </c>
      <c r="AL99" s="184" t="str">
        <f t="shared" si="37"/>
        <v/>
      </c>
      <c r="AM99" s="187" t="str">
        <f t="shared" si="35"/>
        <v/>
      </c>
      <c r="AN99" s="160" t="str">
        <f t="shared" si="35"/>
        <v/>
      </c>
      <c r="AO99" s="186" t="str">
        <f t="shared" si="35"/>
        <v/>
      </c>
    </row>
    <row r="100" spans="2:41" x14ac:dyDescent="0.25">
      <c r="B100" s="345"/>
      <c r="C100" s="436"/>
      <c r="D100" s="416"/>
      <c r="E100" s="417"/>
      <c r="F100" s="418"/>
      <c r="G100" s="419"/>
      <c r="H100" s="419"/>
      <c r="I100" s="419"/>
      <c r="J100" s="420" t="str">
        <f>IF($H100&lt;&gt;"",(VLOOKUP($H100,'Puissances et FS utilisés'!$B$7:$G$44,5,FALSE)),"")</f>
        <v/>
      </c>
      <c r="K100" s="421" t="str">
        <f>IF($H100&lt;&gt;"",(VLOOKUP($H100,'Puissances et FS utilisés'!$B$7:$G$44,6,FALSE)),"")</f>
        <v/>
      </c>
      <c r="L100" s="437"/>
      <c r="M100" s="419"/>
      <c r="N100" s="419"/>
      <c r="O100" s="419"/>
      <c r="P100" s="420" t="str">
        <f>IF($N100&lt;&gt;"",(VLOOKUP($N100,'Puissances et FS utilisés'!$B$7:$G$44,5,FALSE)),"")</f>
        <v/>
      </c>
      <c r="Q100" s="421" t="str">
        <f>IF($N100&lt;&gt;"",(VLOOKUP($N100,'Puissances et FS utilisés'!$B$7:$G$44,6,FALSE)),"")</f>
        <v/>
      </c>
      <c r="R100" s="418"/>
      <c r="S100" s="419"/>
      <c r="T100" s="419"/>
      <c r="U100" s="419"/>
      <c r="V100" s="420" t="str">
        <f>IF($T100&lt;&gt;"",(VLOOKUP($T100,'Puissances et FS utilisés'!$B$7:$G$900,5,FALSE)),"")</f>
        <v/>
      </c>
      <c r="W100" s="421"/>
      <c r="Y100" s="189" t="str">
        <f>IF($G100=Y$5,$I100*$J100,"")</f>
        <v/>
      </c>
      <c r="Z100" s="190" t="str">
        <f>IF($G100=Z$5,$I100*$J100,"")</f>
        <v/>
      </c>
      <c r="AA100" s="191" t="str">
        <f t="shared" si="34"/>
        <v/>
      </c>
      <c r="AB100" s="158" t="str">
        <f t="shared" si="34"/>
        <v/>
      </c>
      <c r="AC100" s="190" t="str">
        <f t="shared" si="34"/>
        <v/>
      </c>
      <c r="AD100" s="191" t="str">
        <f t="shared" si="36"/>
        <v/>
      </c>
      <c r="AE100" s="158" t="str">
        <f t="shared" si="36"/>
        <v/>
      </c>
      <c r="AF100" s="192" t="str">
        <f t="shared" si="36"/>
        <v/>
      </c>
      <c r="AH100" s="189" t="str">
        <f>IF($G100=AH$5,$I100*$J100*$K100,"")</f>
        <v/>
      </c>
      <c r="AI100" s="194" t="str">
        <f>IF($G100=AI$5,$I100*$J100*$K100,"")</f>
        <v/>
      </c>
      <c r="AJ100" s="191" t="str">
        <f t="shared" si="37"/>
        <v/>
      </c>
      <c r="AK100" s="158" t="str">
        <f t="shared" si="37"/>
        <v/>
      </c>
      <c r="AL100" s="190" t="str">
        <f t="shared" si="37"/>
        <v/>
      </c>
      <c r="AM100" s="195" t="str">
        <f t="shared" si="35"/>
        <v/>
      </c>
      <c r="AN100" s="158" t="str">
        <f t="shared" si="35"/>
        <v/>
      </c>
      <c r="AO100" s="192" t="str">
        <f t="shared" si="35"/>
        <v/>
      </c>
    </row>
    <row r="101" spans="2:41" ht="15.75" customHeight="1" x14ac:dyDescent="0.25">
      <c r="B101" s="346"/>
      <c r="C101" s="438"/>
      <c r="D101" s="423"/>
      <c r="E101" s="424"/>
      <c r="F101" s="425"/>
      <c r="G101" s="426"/>
      <c r="H101" s="426"/>
      <c r="I101" s="426"/>
      <c r="J101" s="427" t="str">
        <f>IF($H101&lt;&gt;"",(VLOOKUP($H101,'Puissances et FS utilisés'!$B$7:$G$44,5,FALSE)),"")</f>
        <v/>
      </c>
      <c r="K101" s="428" t="str">
        <f>IF($H101&lt;&gt;"",(VLOOKUP($H101,'Puissances et FS utilisés'!$B$7:$G$44,6,FALSE)),"")</f>
        <v/>
      </c>
      <c r="L101" s="425"/>
      <c r="M101" s="426"/>
      <c r="N101" s="426"/>
      <c r="O101" s="426"/>
      <c r="P101" s="427" t="str">
        <f>IF($N101&lt;&gt;"",(VLOOKUP($N101,'Puissances et FS utilisés'!$B$7:$G$44,5,FALSE)),"")</f>
        <v/>
      </c>
      <c r="Q101" s="428" t="str">
        <f>IF($N101&lt;&gt;"",(VLOOKUP($N101,'Puissances et FS utilisés'!$B$7:$G$44,6,FALSE)),"")</f>
        <v/>
      </c>
      <c r="R101" s="425"/>
      <c r="S101" s="426"/>
      <c r="T101" s="426"/>
      <c r="U101" s="426"/>
      <c r="V101" s="427" t="str">
        <f>IF($T101&lt;&gt;"",(VLOOKUP($T101,'Puissances et FS utilisés'!$B$7:$G$900,5,FALSE)),"")</f>
        <v/>
      </c>
      <c r="W101" s="428" t="str">
        <f>IF($T101&lt;&gt;"",(VLOOKUP($T101,'Puissances et FS utilisés'!$B$7:$G$44,6,FALSE)),"")</f>
        <v/>
      </c>
      <c r="Y101" s="179" t="str">
        <f>IF($G101=Y$5,$I101*$J101,"")</f>
        <v/>
      </c>
      <c r="Z101" s="180" t="str">
        <f>IF($G101=Z$5,$I101*$J101,"")</f>
        <v/>
      </c>
      <c r="AA101" s="181" t="str">
        <f t="shared" si="34"/>
        <v/>
      </c>
      <c r="AB101" s="159" t="str">
        <f t="shared" si="34"/>
        <v/>
      </c>
      <c r="AC101" s="180" t="str">
        <f t="shared" si="34"/>
        <v/>
      </c>
      <c r="AD101" s="181" t="str">
        <f t="shared" si="36"/>
        <v/>
      </c>
      <c r="AE101" s="159" t="str">
        <f t="shared" si="36"/>
        <v/>
      </c>
      <c r="AF101" s="182" t="str">
        <f t="shared" si="36"/>
        <v/>
      </c>
      <c r="AH101" s="179" t="str">
        <f>IF($G101=AH$5,$I101*$J101*$K101,"")</f>
        <v/>
      </c>
      <c r="AI101" s="196" t="str">
        <f>IF($G101=AI$5,$I101*$J101*$K101,"")</f>
        <v/>
      </c>
      <c r="AJ101" s="181" t="str">
        <f t="shared" si="37"/>
        <v/>
      </c>
      <c r="AK101" s="159" t="str">
        <f t="shared" si="37"/>
        <v/>
      </c>
      <c r="AL101" s="180" t="str">
        <f t="shared" si="37"/>
        <v/>
      </c>
      <c r="AM101" s="188" t="str">
        <f t="shared" si="35"/>
        <v/>
      </c>
      <c r="AN101" s="159" t="str">
        <f t="shared" si="35"/>
        <v/>
      </c>
      <c r="AO101" s="182" t="str">
        <f t="shared" si="35"/>
        <v/>
      </c>
    </row>
    <row r="102" spans="2:41" x14ac:dyDescent="0.25">
      <c r="B102" s="344"/>
      <c r="C102" s="435" t="s">
        <v>197</v>
      </c>
      <c r="D102" s="409" t="s">
        <v>167</v>
      </c>
      <c r="E102" s="410" t="s">
        <v>192</v>
      </c>
      <c r="F102" s="411" t="s">
        <v>128</v>
      </c>
      <c r="G102" s="412" t="s">
        <v>24</v>
      </c>
      <c r="H102" s="412" t="s">
        <v>56</v>
      </c>
      <c r="I102" s="412">
        <v>2</v>
      </c>
      <c r="J102" s="413">
        <f>IF($H102&lt;&gt;"",(VLOOKUP($H102,'Puissances et FS utilisés'!$B$7:$G$44,5,FALSE)),"")</f>
        <v>1.3043478260869565E-2</v>
      </c>
      <c r="K102" s="414">
        <f>IF($H102&lt;&gt;"",(VLOOKUP($H102,'Puissances et FS utilisés'!$B$7:$G$44,6,FALSE)),"")</f>
        <v>1</v>
      </c>
      <c r="L102" s="411" t="s">
        <v>128</v>
      </c>
      <c r="M102" s="412" t="s">
        <v>24</v>
      </c>
      <c r="N102" s="412" t="s">
        <v>166</v>
      </c>
      <c r="O102" s="412">
        <v>1</v>
      </c>
      <c r="P102" s="413">
        <f>IF($N102&lt;&gt;"",(VLOOKUP($N102,'Puissances et FS utilisés'!$B$7:$G$44,5,FALSE)),"")</f>
        <v>0.44444444444444448</v>
      </c>
      <c r="Q102" s="414">
        <f>IF($N102&lt;&gt;"",(VLOOKUP($N102,'Puissances et FS utilisés'!$B$7:$G$44,6,FALSE)),"")</f>
        <v>0.3</v>
      </c>
      <c r="R102" s="411" t="s">
        <v>128</v>
      </c>
      <c r="S102" s="412" t="s">
        <v>24</v>
      </c>
      <c r="T102" s="412" t="s">
        <v>162</v>
      </c>
      <c r="U102" s="412">
        <v>1</v>
      </c>
      <c r="V102" s="413">
        <f>IF($T102&lt;&gt;"",(VLOOKUP($T102,'Puissances et FS utilisés'!$B$7:$G$900,5,FALSE)),"")</f>
        <v>6.0000000000000012E-2</v>
      </c>
      <c r="W102" s="414">
        <f>IF($T102&lt;&gt;"",(VLOOKUP($T102,'Puissances et FS utilisés'!$B$7:$G$900,6,FALSE)),"")</f>
        <v>0.5</v>
      </c>
      <c r="Y102" s="183">
        <f>IF($G102=Y$5,$I102*$J102,"")</f>
        <v>2.6086956521739129E-2</v>
      </c>
      <c r="Z102" s="184" t="str">
        <f>IF($G102=Z$5,$I102*$J102,"")</f>
        <v/>
      </c>
      <c r="AA102" s="185">
        <f t="shared" si="34"/>
        <v>0.44444444444444448</v>
      </c>
      <c r="AB102" s="160" t="str">
        <f t="shared" si="34"/>
        <v/>
      </c>
      <c r="AC102" s="184" t="str">
        <f t="shared" si="34"/>
        <v/>
      </c>
      <c r="AD102" s="185">
        <f t="shared" si="36"/>
        <v>6.0000000000000012E-2</v>
      </c>
      <c r="AE102" s="160" t="str">
        <f t="shared" si="36"/>
        <v/>
      </c>
      <c r="AF102" s="186" t="str">
        <f t="shared" si="36"/>
        <v/>
      </c>
      <c r="AH102" s="183">
        <f>IF($G102=AH$5,$I102*$J102*$K102,"")</f>
        <v>2.6086956521739129E-2</v>
      </c>
      <c r="AI102" s="193" t="str">
        <f>IF($G102=AI$5,$I102*$J102*$K102,"")</f>
        <v/>
      </c>
      <c r="AJ102" s="185">
        <f t="shared" si="37"/>
        <v>0.13333333333333333</v>
      </c>
      <c r="AK102" s="160" t="str">
        <f t="shared" si="37"/>
        <v/>
      </c>
      <c r="AL102" s="184" t="str">
        <f t="shared" si="37"/>
        <v/>
      </c>
      <c r="AM102" s="187">
        <f t="shared" si="35"/>
        <v>3.0000000000000006E-2</v>
      </c>
      <c r="AN102" s="160" t="str">
        <f t="shared" si="35"/>
        <v/>
      </c>
      <c r="AO102" s="186" t="str">
        <f t="shared" si="35"/>
        <v/>
      </c>
    </row>
    <row r="103" spans="2:41" x14ac:dyDescent="0.25">
      <c r="B103" s="345"/>
      <c r="C103" s="436"/>
      <c r="D103" s="416"/>
      <c r="E103" s="417"/>
      <c r="F103" s="418"/>
      <c r="G103" s="419"/>
      <c r="H103" s="419"/>
      <c r="I103" s="419"/>
      <c r="J103" s="420" t="str">
        <f>IF($H103&lt;&gt;"",(VLOOKUP($H103,'Puissances et FS utilisés'!$B$7:$G$44,5,FALSE)),"")</f>
        <v/>
      </c>
      <c r="K103" s="421" t="str">
        <f>IF($H103&lt;&gt;"",(VLOOKUP($H103,'Puissances et FS utilisés'!$B$7:$G$44,6,FALSE)),"")</f>
        <v/>
      </c>
      <c r="L103" s="437"/>
      <c r="M103" s="419"/>
      <c r="N103" s="419"/>
      <c r="O103" s="419"/>
      <c r="P103" s="420" t="str">
        <f>IF($N103&lt;&gt;"",(VLOOKUP($N103,'Puissances et FS utilisés'!$B$7:$G$44,5,FALSE)),"")</f>
        <v/>
      </c>
      <c r="Q103" s="421" t="str">
        <f>IF($N103&lt;&gt;"",(VLOOKUP($N103,'Puissances et FS utilisés'!$B$7:$G$44,6,FALSE)),"")</f>
        <v/>
      </c>
      <c r="R103" s="418"/>
      <c r="S103" s="419"/>
      <c r="T103" s="419"/>
      <c r="U103" s="419"/>
      <c r="V103" s="420" t="str">
        <f>IF($T103&lt;&gt;"",(VLOOKUP($T103,'Puissances et FS utilisés'!$B$7:$G$900,5,FALSE)),"")</f>
        <v/>
      </c>
      <c r="W103" s="421"/>
      <c r="Y103" s="189" t="str">
        <f>IF($G103=Y$5,$I103*$J103,"")</f>
        <v/>
      </c>
      <c r="Z103" s="190" t="str">
        <f>IF($G103=Z$5,$I103*$J103,"")</f>
        <v/>
      </c>
      <c r="AA103" s="191" t="str">
        <f t="shared" si="34"/>
        <v/>
      </c>
      <c r="AB103" s="158" t="str">
        <f t="shared" si="34"/>
        <v/>
      </c>
      <c r="AC103" s="190" t="str">
        <f t="shared" si="34"/>
        <v/>
      </c>
      <c r="AD103" s="191" t="str">
        <f t="shared" si="36"/>
        <v/>
      </c>
      <c r="AE103" s="158" t="str">
        <f t="shared" si="36"/>
        <v/>
      </c>
      <c r="AF103" s="192" t="str">
        <f t="shared" si="36"/>
        <v/>
      </c>
      <c r="AH103" s="189" t="str">
        <f>IF($G103=AH$5,$I103*$J103*$K103,"")</f>
        <v/>
      </c>
      <c r="AI103" s="194" t="str">
        <f>IF($G103=AI$5,$I103*$J103*$K103,"")</f>
        <v/>
      </c>
      <c r="AJ103" s="191" t="str">
        <f t="shared" si="37"/>
        <v/>
      </c>
      <c r="AK103" s="158" t="str">
        <f t="shared" si="37"/>
        <v/>
      </c>
      <c r="AL103" s="190" t="str">
        <f t="shared" si="37"/>
        <v/>
      </c>
      <c r="AM103" s="195" t="str">
        <f t="shared" si="35"/>
        <v/>
      </c>
      <c r="AN103" s="158" t="str">
        <f t="shared" si="35"/>
        <v/>
      </c>
      <c r="AO103" s="192" t="str">
        <f t="shared" si="35"/>
        <v/>
      </c>
    </row>
    <row r="104" spans="2:41" ht="15.75" customHeight="1" x14ac:dyDescent="0.25">
      <c r="B104" s="346"/>
      <c r="C104" s="438"/>
      <c r="D104" s="423"/>
      <c r="E104" s="424"/>
      <c r="F104" s="425"/>
      <c r="G104" s="426"/>
      <c r="H104" s="426"/>
      <c r="I104" s="426"/>
      <c r="J104" s="427" t="str">
        <f>IF($H104&lt;&gt;"",(VLOOKUP($H104,'Puissances et FS utilisés'!$B$7:$G$44,5,FALSE)),"")</f>
        <v/>
      </c>
      <c r="K104" s="428" t="str">
        <f>IF($H104&lt;&gt;"",(VLOOKUP($H104,'Puissances et FS utilisés'!$B$7:$G$44,6,FALSE)),"")</f>
        <v/>
      </c>
      <c r="L104" s="425"/>
      <c r="M104" s="426"/>
      <c r="N104" s="426"/>
      <c r="O104" s="426"/>
      <c r="P104" s="420" t="str">
        <f>IF($N104&lt;&gt;"",(VLOOKUP($N104,'Puissances et FS utilisés'!$B$7:$G$44,5,FALSE)),"")</f>
        <v/>
      </c>
      <c r="Q104" s="421" t="str">
        <f>IF($N104&lt;&gt;"",(VLOOKUP($N104,'Puissances et FS utilisés'!$B$7:$G$44,6,FALSE)),"")</f>
        <v/>
      </c>
      <c r="R104" s="425"/>
      <c r="S104" s="426"/>
      <c r="T104" s="426"/>
      <c r="U104" s="426"/>
      <c r="V104" s="427" t="str">
        <f>IF($T104&lt;&gt;"",(VLOOKUP($T104,'Puissances et FS utilisés'!$B$7:$G$900,5,FALSE)),"")</f>
        <v/>
      </c>
      <c r="W104" s="428" t="str">
        <f>IF($T104&lt;&gt;"",(VLOOKUP($T104,'Puissances et FS utilisés'!$B$7:$G$44,6,FALSE)),"")</f>
        <v/>
      </c>
      <c r="Y104" s="179" t="str">
        <f>IF($G104=Y$5,$I104*$J104,"")</f>
        <v/>
      </c>
      <c r="Z104" s="180" t="str">
        <f>IF($G104=Z$5,$I104*$J104,"")</f>
        <v/>
      </c>
      <c r="AA104" s="181" t="str">
        <f t="shared" si="34"/>
        <v/>
      </c>
      <c r="AB104" s="159" t="str">
        <f t="shared" si="34"/>
        <v/>
      </c>
      <c r="AC104" s="180" t="str">
        <f t="shared" si="34"/>
        <v/>
      </c>
      <c r="AD104" s="181" t="str">
        <f t="shared" si="36"/>
        <v/>
      </c>
      <c r="AE104" s="159" t="str">
        <f t="shared" si="36"/>
        <v/>
      </c>
      <c r="AF104" s="182" t="str">
        <f t="shared" si="36"/>
        <v/>
      </c>
      <c r="AH104" s="179" t="str">
        <f>IF($G104=AH$5,$I104*$J104*$K104,"")</f>
        <v/>
      </c>
      <c r="AI104" s="196" t="str">
        <f>IF($G104=AI$5,$I104*$J104*$K104,"")</f>
        <v/>
      </c>
      <c r="AJ104" s="181" t="str">
        <f t="shared" si="37"/>
        <v/>
      </c>
      <c r="AK104" s="159" t="str">
        <f t="shared" si="37"/>
        <v/>
      </c>
      <c r="AL104" s="180" t="str">
        <f t="shared" si="37"/>
        <v/>
      </c>
      <c r="AM104" s="188" t="str">
        <f t="shared" si="35"/>
        <v/>
      </c>
      <c r="AN104" s="159" t="str">
        <f t="shared" si="35"/>
        <v/>
      </c>
      <c r="AO104" s="182" t="str">
        <f t="shared" si="35"/>
        <v/>
      </c>
    </row>
    <row r="105" spans="2:41" x14ac:dyDescent="0.25">
      <c r="B105" s="344"/>
      <c r="C105" s="435" t="s">
        <v>206</v>
      </c>
      <c r="D105" s="409" t="s">
        <v>167</v>
      </c>
      <c r="E105" s="410" t="s">
        <v>192</v>
      </c>
      <c r="F105" s="411" t="s">
        <v>128</v>
      </c>
      <c r="G105" s="412" t="s">
        <v>24</v>
      </c>
      <c r="H105" s="412" t="s">
        <v>52</v>
      </c>
      <c r="I105" s="412">
        <v>1</v>
      </c>
      <c r="J105" s="413">
        <f>IF($H105&lt;&gt;"",(VLOOKUP($H105,'Puissances et FS utilisés'!$B$7:$G$44,5,FALSE)),"")</f>
        <v>1.4130434782608694E-2</v>
      </c>
      <c r="K105" s="414">
        <f>IF($H105&lt;&gt;"",(VLOOKUP($H105,'Puissances et FS utilisés'!$B$7:$G$44,6,FALSE)),"")</f>
        <v>1</v>
      </c>
      <c r="L105" s="411" t="s">
        <v>128</v>
      </c>
      <c r="M105" s="412" t="s">
        <v>24</v>
      </c>
      <c r="N105" s="412" t="s">
        <v>0</v>
      </c>
      <c r="O105" s="412">
        <v>8</v>
      </c>
      <c r="P105" s="413">
        <f>IF($N105&lt;&gt;"",(VLOOKUP($N105,'Puissances et FS utilisés'!$B$7:$G$44,5,FALSE)),"")</f>
        <v>0.44444444444444448</v>
      </c>
      <c r="Q105" s="414">
        <f>IF($N105&lt;&gt;"",(VLOOKUP($N105,'Puissances et FS utilisés'!$B$7:$G$44,6,FALSE)),"")</f>
        <v>0.3</v>
      </c>
      <c r="R105" s="411"/>
      <c r="S105" s="412"/>
      <c r="T105" s="412"/>
      <c r="U105" s="412"/>
      <c r="V105" s="413"/>
      <c r="W105" s="414"/>
      <c r="Y105" s="183">
        <f>IF($G105=Y$5,$I105*$J105,"")</f>
        <v>1.4130434782608694E-2</v>
      </c>
      <c r="Z105" s="184" t="str">
        <f>IF($G105=Z$5,$I105*$J105,"")</f>
        <v/>
      </c>
      <c r="AA105" s="185">
        <f t="shared" si="34"/>
        <v>3.5555555555555558</v>
      </c>
      <c r="AB105" s="160" t="str">
        <f t="shared" si="34"/>
        <v/>
      </c>
      <c r="AC105" s="184" t="str">
        <f t="shared" si="34"/>
        <v/>
      </c>
      <c r="AD105" s="185" t="str">
        <f t="shared" si="36"/>
        <v/>
      </c>
      <c r="AE105" s="160" t="str">
        <f t="shared" si="36"/>
        <v/>
      </c>
      <c r="AF105" s="186" t="str">
        <f t="shared" si="36"/>
        <v/>
      </c>
      <c r="AH105" s="183">
        <f>IF($G105=AH$5,$I105*$J105*$K105,"")</f>
        <v>1.4130434782608694E-2</v>
      </c>
      <c r="AI105" s="193" t="str">
        <f>IF($G105=AI$5,$I105*$J105*$K105,"")</f>
        <v/>
      </c>
      <c r="AJ105" s="185">
        <f t="shared" si="37"/>
        <v>1.0666666666666667</v>
      </c>
      <c r="AK105" s="160" t="str">
        <f t="shared" si="37"/>
        <v/>
      </c>
      <c r="AL105" s="184" t="str">
        <f t="shared" si="37"/>
        <v/>
      </c>
      <c r="AM105" s="187" t="str">
        <f t="shared" si="35"/>
        <v/>
      </c>
      <c r="AN105" s="160" t="str">
        <f t="shared" si="35"/>
        <v/>
      </c>
      <c r="AO105" s="186" t="str">
        <f t="shared" si="35"/>
        <v/>
      </c>
    </row>
    <row r="106" spans="2:41" x14ac:dyDescent="0.25">
      <c r="B106" s="345"/>
      <c r="C106" s="436"/>
      <c r="D106" s="416"/>
      <c r="E106" s="417"/>
      <c r="F106" s="418" t="s">
        <v>128</v>
      </c>
      <c r="G106" s="419" t="s">
        <v>24</v>
      </c>
      <c r="H106" s="419" t="s">
        <v>54</v>
      </c>
      <c r="I106" s="419">
        <v>2</v>
      </c>
      <c r="J106" s="420">
        <f>IF($H106&lt;&gt;"",(VLOOKUP($H106,'Puissances et FS utilisés'!$B$7:$G$44,5,FALSE)),"")</f>
        <v>5.434782608695652E-3</v>
      </c>
      <c r="K106" s="421">
        <f>IF($H106&lt;&gt;"",(VLOOKUP($H106,'Puissances et FS utilisés'!$B$7:$G$44,6,FALSE)),"")</f>
        <v>1</v>
      </c>
      <c r="L106" s="437" t="s">
        <v>128</v>
      </c>
      <c r="M106" s="419" t="s">
        <v>24</v>
      </c>
      <c r="N106" s="419" t="s">
        <v>150</v>
      </c>
      <c r="O106" s="419">
        <v>1</v>
      </c>
      <c r="P106" s="420">
        <f>IF($N106&lt;&gt;"",(VLOOKUP($N106,'Puissances et FS utilisés'!$B$7:$G$44,5,FALSE)),"")</f>
        <v>0.27777777777777779</v>
      </c>
      <c r="Q106" s="421">
        <f>IF($N106&lt;&gt;"",(VLOOKUP($N106,'Puissances et FS utilisés'!$B$7:$G$44,6,FALSE)),"")</f>
        <v>0.3</v>
      </c>
      <c r="R106" s="418"/>
      <c r="S106" s="419"/>
      <c r="T106" s="419"/>
      <c r="U106" s="419"/>
      <c r="V106" s="420" t="str">
        <f>IF($T106&lt;&gt;"",(VLOOKUP($T106,'Puissances et FS utilisés'!$B$7:$G$900,5,FALSE)),"")</f>
        <v/>
      </c>
      <c r="W106" s="421" t="str">
        <f>IF($T106&lt;&gt;"",(VLOOKUP($T106,'Puissances et FS utilisés'!$B$7:$G$44,6,FALSE)),"")</f>
        <v/>
      </c>
      <c r="Y106" s="189">
        <f>IF($G106=Y$5,$I106*$J106,"")</f>
        <v>1.0869565217391304E-2</v>
      </c>
      <c r="Z106" s="190" t="str">
        <f>IF($G106=Z$5,$I106*$J106,"")</f>
        <v/>
      </c>
      <c r="AA106" s="191">
        <f t="shared" si="34"/>
        <v>0.27777777777777779</v>
      </c>
      <c r="AB106" s="158" t="str">
        <f t="shared" si="34"/>
        <v/>
      </c>
      <c r="AC106" s="190" t="str">
        <f t="shared" si="34"/>
        <v/>
      </c>
      <c r="AD106" s="191" t="str">
        <f t="shared" si="36"/>
        <v/>
      </c>
      <c r="AE106" s="158" t="str">
        <f t="shared" si="36"/>
        <v/>
      </c>
      <c r="AF106" s="192" t="str">
        <f t="shared" si="36"/>
        <v/>
      </c>
      <c r="AH106" s="189">
        <f>IF($G106=AH$5,$I106*$J106*$K106,"")</f>
        <v>1.0869565217391304E-2</v>
      </c>
      <c r="AI106" s="194" t="str">
        <f>IF($G106=AI$5,$I106*$J106*$K106,"")</f>
        <v/>
      </c>
      <c r="AJ106" s="191">
        <f t="shared" si="37"/>
        <v>8.3333333333333329E-2</v>
      </c>
      <c r="AK106" s="158" t="str">
        <f t="shared" si="37"/>
        <v/>
      </c>
      <c r="AL106" s="190" t="str">
        <f t="shared" si="37"/>
        <v/>
      </c>
      <c r="AM106" s="195" t="str">
        <f t="shared" si="35"/>
        <v/>
      </c>
      <c r="AN106" s="158" t="str">
        <f t="shared" si="35"/>
        <v/>
      </c>
      <c r="AO106" s="192" t="str">
        <f t="shared" si="35"/>
        <v/>
      </c>
    </row>
    <row r="107" spans="2:41" ht="15.75" customHeight="1" x14ac:dyDescent="0.25">
      <c r="B107" s="346"/>
      <c r="C107" s="438"/>
      <c r="D107" s="423"/>
      <c r="E107" s="424"/>
      <c r="F107" s="425" t="s">
        <v>128</v>
      </c>
      <c r="G107" s="426" t="s">
        <v>24</v>
      </c>
      <c r="H107" s="426" t="s">
        <v>109</v>
      </c>
      <c r="I107" s="426">
        <v>2</v>
      </c>
      <c r="J107" s="427">
        <f>IF($H107&lt;&gt;"",(VLOOKUP($H107,'Puissances et FS utilisés'!$B$7:$G$44,5,FALSE)),"")</f>
        <v>1.0869565217391304E-2</v>
      </c>
      <c r="K107" s="428">
        <f>IF($H107&lt;&gt;"",(VLOOKUP($H107,'Puissances et FS utilisés'!$B$7:$G$44,6,FALSE)),"")</f>
        <v>1</v>
      </c>
      <c r="L107" s="425"/>
      <c r="M107" s="426"/>
      <c r="N107" s="426"/>
      <c r="O107" s="426"/>
      <c r="P107" s="420" t="str">
        <f>IF($N107&lt;&gt;"",(VLOOKUP($N107,'Puissances et FS utilisés'!$B$7:$G$44,5,FALSE)),"")</f>
        <v/>
      </c>
      <c r="Q107" s="421" t="str">
        <f>IF($N107&lt;&gt;"",(VLOOKUP($N107,'Puissances et FS utilisés'!$B$7:$G$44,6,FALSE)),"")</f>
        <v/>
      </c>
      <c r="R107" s="425"/>
      <c r="S107" s="426"/>
      <c r="T107" s="426"/>
      <c r="U107" s="426"/>
      <c r="V107" s="427" t="str">
        <f>IF($T107&lt;&gt;"",(VLOOKUP($T107,'Puissances et FS utilisés'!$B$7:$G$900,5,FALSE)),"")</f>
        <v/>
      </c>
      <c r="W107" s="428" t="str">
        <f>IF($T107&lt;&gt;"",(VLOOKUP($T107,'Puissances et FS utilisés'!$B$7:$G$44,6,FALSE)),"")</f>
        <v/>
      </c>
      <c r="Y107" s="179">
        <f>IF($G107=Y$5,$I107*$J107,"")</f>
        <v>2.1739130434782608E-2</v>
      </c>
      <c r="Z107" s="180" t="str">
        <f>IF($G107=Z$5,$I107*$J107,"")</f>
        <v/>
      </c>
      <c r="AA107" s="181" t="str">
        <f t="shared" si="34"/>
        <v/>
      </c>
      <c r="AB107" s="159" t="str">
        <f t="shared" si="34"/>
        <v/>
      </c>
      <c r="AC107" s="180" t="str">
        <f t="shared" si="34"/>
        <v/>
      </c>
      <c r="AD107" s="181" t="str">
        <f t="shared" si="36"/>
        <v/>
      </c>
      <c r="AE107" s="159" t="str">
        <f t="shared" si="36"/>
        <v/>
      </c>
      <c r="AF107" s="182" t="str">
        <f t="shared" si="36"/>
        <v/>
      </c>
      <c r="AH107" s="179">
        <f>IF($G107=AH$5,$I107*$J107*$K107,"")</f>
        <v>2.1739130434782608E-2</v>
      </c>
      <c r="AI107" s="196" t="str">
        <f>IF($G107=AI$5,$I107*$J107*$K107,"")</f>
        <v/>
      </c>
      <c r="AJ107" s="181" t="str">
        <f t="shared" si="37"/>
        <v/>
      </c>
      <c r="AK107" s="159" t="str">
        <f t="shared" si="37"/>
        <v/>
      </c>
      <c r="AL107" s="180" t="str">
        <f t="shared" si="37"/>
        <v/>
      </c>
      <c r="AM107" s="188" t="str">
        <f t="shared" si="35"/>
        <v/>
      </c>
      <c r="AN107" s="159" t="str">
        <f t="shared" si="35"/>
        <v/>
      </c>
      <c r="AO107" s="182" t="str">
        <f t="shared" si="35"/>
        <v/>
      </c>
    </row>
    <row r="108" spans="2:41" x14ac:dyDescent="0.25">
      <c r="B108" s="344"/>
      <c r="C108" s="435" t="s">
        <v>206</v>
      </c>
      <c r="D108" s="409" t="s">
        <v>167</v>
      </c>
      <c r="E108" s="410" t="s">
        <v>192</v>
      </c>
      <c r="F108" s="411" t="s">
        <v>128</v>
      </c>
      <c r="G108" s="412" t="s">
        <v>24</v>
      </c>
      <c r="H108" s="412" t="s">
        <v>158</v>
      </c>
      <c r="I108" s="412">
        <v>1</v>
      </c>
      <c r="J108" s="413">
        <f>IF($H108&lt;&gt;"",(VLOOKUP($H108,'Puissances et FS utilisés'!$B$7:$G$44,5,FALSE)),"")</f>
        <v>1.0869565217391304E-2</v>
      </c>
      <c r="K108" s="414">
        <f>IF($H108&lt;&gt;"",(VLOOKUP($H108,'Puissances et FS utilisés'!$B$7:$G$44,6,FALSE)),"")</f>
        <v>1</v>
      </c>
      <c r="L108" s="411"/>
      <c r="M108" s="412"/>
      <c r="N108" s="412"/>
      <c r="O108" s="412"/>
      <c r="P108" s="413" t="str">
        <f>IF($N108&lt;&gt;"",(VLOOKUP($N108,'Puissances et FS utilisés'!$B$7:$G$44,5,FALSE)),"")</f>
        <v/>
      </c>
      <c r="Q108" s="414" t="str">
        <f>IF($N108&lt;&gt;"",(VLOOKUP($N108,'Puissances et FS utilisés'!$B$7:$G$44,6,FALSE)),"")</f>
        <v/>
      </c>
      <c r="R108" s="411"/>
      <c r="S108" s="412"/>
      <c r="T108" s="412"/>
      <c r="U108" s="412"/>
      <c r="V108" s="413" t="str">
        <f>IF($T108&lt;&gt;"",(VLOOKUP($T108,'Puissances et FS utilisés'!$B$7:$G$900,5,FALSE)),"")</f>
        <v/>
      </c>
      <c r="W108" s="414" t="str">
        <f>IF($T108&lt;&gt;"",(VLOOKUP($T108,'Puissances et FS utilisés'!$B$7:$G$44,6,FALSE)),"")</f>
        <v/>
      </c>
      <c r="Y108" s="183">
        <f>IF($G108=Y$5,$I108*$J108,"")</f>
        <v>1.0869565217391304E-2</v>
      </c>
      <c r="Z108" s="184" t="str">
        <f>IF($G108=Z$5,$I108*$J108,"")</f>
        <v/>
      </c>
      <c r="AA108" s="185" t="str">
        <f t="shared" si="34"/>
        <v/>
      </c>
      <c r="AB108" s="160" t="str">
        <f t="shared" si="34"/>
        <v/>
      </c>
      <c r="AC108" s="184" t="str">
        <f t="shared" si="34"/>
        <v/>
      </c>
      <c r="AD108" s="185" t="str">
        <f t="shared" si="36"/>
        <v/>
      </c>
      <c r="AE108" s="160" t="str">
        <f t="shared" si="36"/>
        <v/>
      </c>
      <c r="AF108" s="186" t="str">
        <f t="shared" si="36"/>
        <v/>
      </c>
      <c r="AH108" s="183">
        <f>IF($G108=AH$5,$I108*$J108*$K108,"")</f>
        <v>1.0869565217391304E-2</v>
      </c>
      <c r="AI108" s="193" t="str">
        <f>IF($G108=AI$5,$I108*$J108*$K108,"")</f>
        <v/>
      </c>
      <c r="AJ108" s="185" t="str">
        <f t="shared" si="37"/>
        <v/>
      </c>
      <c r="AK108" s="160" t="str">
        <f t="shared" si="37"/>
        <v/>
      </c>
      <c r="AL108" s="184" t="str">
        <f t="shared" si="37"/>
        <v/>
      </c>
      <c r="AM108" s="187" t="str">
        <f t="shared" si="35"/>
        <v/>
      </c>
      <c r="AN108" s="160" t="str">
        <f t="shared" si="35"/>
        <v/>
      </c>
      <c r="AO108" s="186" t="str">
        <f t="shared" si="35"/>
        <v/>
      </c>
    </row>
    <row r="109" spans="2:41" x14ac:dyDescent="0.25">
      <c r="B109" s="345"/>
      <c r="C109" s="436"/>
      <c r="D109" s="416"/>
      <c r="E109" s="417"/>
      <c r="F109" s="418"/>
      <c r="G109" s="419"/>
      <c r="H109" s="419"/>
      <c r="I109" s="419"/>
      <c r="J109" s="420" t="str">
        <f>IF($H109&lt;&gt;"",(VLOOKUP($H109,'Puissances et FS utilisés'!$B$7:$G$44,5,FALSE)),"")</f>
        <v/>
      </c>
      <c r="K109" s="421" t="str">
        <f>IF($H109&lt;&gt;"",(VLOOKUP($H109,'Puissances et FS utilisés'!$B$7:$G$44,6,FALSE)),"")</f>
        <v/>
      </c>
      <c r="L109" s="437"/>
      <c r="M109" s="419"/>
      <c r="N109" s="419"/>
      <c r="O109" s="419"/>
      <c r="P109" s="420" t="str">
        <f>IF($N109&lt;&gt;"",(VLOOKUP($N109,'Puissances et FS utilisés'!$B$7:$G$44,5,FALSE)),"")</f>
        <v/>
      </c>
      <c r="Q109" s="421" t="str">
        <f>IF($N109&lt;&gt;"",(VLOOKUP($N109,'Puissances et FS utilisés'!$B$7:$G$44,6,FALSE)),"")</f>
        <v/>
      </c>
      <c r="R109" s="418"/>
      <c r="S109" s="419"/>
      <c r="T109" s="419"/>
      <c r="U109" s="419"/>
      <c r="V109" s="420" t="str">
        <f>IF($T109&lt;&gt;"",(VLOOKUP($T109,'Puissances et FS utilisés'!$B$7:$G$900,5,FALSE)),"")</f>
        <v/>
      </c>
      <c r="W109" s="421"/>
      <c r="Y109" s="189" t="str">
        <f>IF($G109=Y$5,$I109*$J109,"")</f>
        <v/>
      </c>
      <c r="Z109" s="190" t="str">
        <f>IF($G109=Z$5,$I109*$J109,"")</f>
        <v/>
      </c>
      <c r="AA109" s="191" t="str">
        <f t="shared" si="34"/>
        <v/>
      </c>
      <c r="AB109" s="158" t="str">
        <f t="shared" si="34"/>
        <v/>
      </c>
      <c r="AC109" s="190" t="str">
        <f t="shared" si="34"/>
        <v/>
      </c>
      <c r="AD109" s="191" t="str">
        <f t="shared" si="36"/>
        <v/>
      </c>
      <c r="AE109" s="158" t="str">
        <f t="shared" si="36"/>
        <v/>
      </c>
      <c r="AF109" s="192" t="str">
        <f t="shared" si="36"/>
        <v/>
      </c>
      <c r="AH109" s="189" t="str">
        <f>IF($G109=AH$5,$I109*$J109*$K109,"")</f>
        <v/>
      </c>
      <c r="AI109" s="194" t="str">
        <f>IF($G109=AI$5,$I109*$J109*$K109,"")</f>
        <v/>
      </c>
      <c r="AJ109" s="191" t="str">
        <f t="shared" si="37"/>
        <v/>
      </c>
      <c r="AK109" s="158" t="str">
        <f t="shared" si="37"/>
        <v/>
      </c>
      <c r="AL109" s="190" t="str">
        <f t="shared" si="37"/>
        <v/>
      </c>
      <c r="AM109" s="195" t="str">
        <f t="shared" si="35"/>
        <v/>
      </c>
      <c r="AN109" s="158" t="str">
        <f t="shared" si="35"/>
        <v/>
      </c>
      <c r="AO109" s="192" t="str">
        <f t="shared" si="35"/>
        <v/>
      </c>
    </row>
    <row r="110" spans="2:41" ht="15.75" customHeight="1" x14ac:dyDescent="0.25">
      <c r="B110" s="346"/>
      <c r="C110" s="438"/>
      <c r="D110" s="423"/>
      <c r="E110" s="424"/>
      <c r="F110" s="425"/>
      <c r="G110" s="426"/>
      <c r="H110" s="426"/>
      <c r="I110" s="426"/>
      <c r="J110" s="427" t="str">
        <f>IF($H110&lt;&gt;"",(VLOOKUP($H110,'Puissances et FS utilisés'!$B$7:$G$44,5,FALSE)),"")</f>
        <v/>
      </c>
      <c r="K110" s="428" t="str">
        <f>IF($H110&lt;&gt;"",(VLOOKUP($H110,'Puissances et FS utilisés'!$B$7:$G$44,6,FALSE)),"")</f>
        <v/>
      </c>
      <c r="L110" s="425"/>
      <c r="M110" s="426"/>
      <c r="N110" s="426"/>
      <c r="O110" s="426"/>
      <c r="P110" s="420" t="str">
        <f>IF($N110&lt;&gt;"",(VLOOKUP($N110,'Puissances et FS utilisés'!$B$7:$G$44,5,FALSE)),"")</f>
        <v/>
      </c>
      <c r="Q110" s="421" t="str">
        <f>IF($N110&lt;&gt;"",(VLOOKUP($N110,'Puissances et FS utilisés'!$B$7:$G$44,6,FALSE)),"")</f>
        <v/>
      </c>
      <c r="R110" s="425"/>
      <c r="S110" s="426"/>
      <c r="T110" s="426"/>
      <c r="U110" s="426"/>
      <c r="V110" s="427" t="str">
        <f>IF($T110&lt;&gt;"",(VLOOKUP($T110,'Puissances et FS utilisés'!$B$7:$G$900,5,FALSE)),"")</f>
        <v/>
      </c>
      <c r="W110" s="428" t="str">
        <f>IF($T110&lt;&gt;"",(VLOOKUP($T110,'Puissances et FS utilisés'!$B$7:$G$44,6,FALSE)),"")</f>
        <v/>
      </c>
      <c r="Y110" s="179" t="str">
        <f>IF($G110=Y$5,$I110*$J110,"")</f>
        <v/>
      </c>
      <c r="Z110" s="180" t="str">
        <f>IF($G110=Z$5,$I110*$J110,"")</f>
        <v/>
      </c>
      <c r="AA110" s="181" t="str">
        <f t="shared" si="34"/>
        <v/>
      </c>
      <c r="AB110" s="159" t="str">
        <f t="shared" si="34"/>
        <v/>
      </c>
      <c r="AC110" s="180" t="str">
        <f t="shared" si="34"/>
        <v/>
      </c>
      <c r="AD110" s="181" t="str">
        <f t="shared" si="36"/>
        <v/>
      </c>
      <c r="AE110" s="159" t="str">
        <f t="shared" si="36"/>
        <v/>
      </c>
      <c r="AF110" s="182" t="str">
        <f t="shared" si="36"/>
        <v/>
      </c>
      <c r="AH110" s="179" t="str">
        <f>IF($G110=AH$5,$I110*$J110*$K110,"")</f>
        <v/>
      </c>
      <c r="AI110" s="196" t="str">
        <f>IF($G110=AI$5,$I110*$J110*$K110,"")</f>
        <v/>
      </c>
      <c r="AJ110" s="181" t="str">
        <f t="shared" si="37"/>
        <v/>
      </c>
      <c r="AK110" s="159" t="str">
        <f t="shared" si="37"/>
        <v/>
      </c>
      <c r="AL110" s="180" t="str">
        <f t="shared" si="37"/>
        <v/>
      </c>
      <c r="AM110" s="188" t="str">
        <f t="shared" si="35"/>
        <v/>
      </c>
      <c r="AN110" s="159" t="str">
        <f t="shared" si="35"/>
        <v/>
      </c>
      <c r="AO110" s="182" t="str">
        <f t="shared" si="35"/>
        <v/>
      </c>
    </row>
    <row r="111" spans="2:41" x14ac:dyDescent="0.25">
      <c r="B111" s="344"/>
      <c r="C111" s="435" t="s">
        <v>198</v>
      </c>
      <c r="D111" s="409" t="s">
        <v>167</v>
      </c>
      <c r="E111" s="410" t="s">
        <v>192</v>
      </c>
      <c r="F111" s="411" t="s">
        <v>128</v>
      </c>
      <c r="G111" s="412" t="s">
        <v>24</v>
      </c>
      <c r="H111" s="412" t="s">
        <v>56</v>
      </c>
      <c r="I111" s="412">
        <v>2</v>
      </c>
      <c r="J111" s="413">
        <f>IF($H111&lt;&gt;"",(VLOOKUP($H111,'Puissances et FS utilisés'!$B$7:$G$44,5,FALSE)),"")</f>
        <v>1.3043478260869565E-2</v>
      </c>
      <c r="K111" s="414">
        <f>IF($H111&lt;&gt;"",(VLOOKUP($H111,'Puissances et FS utilisés'!$B$7:$G$44,6,FALSE)),"")</f>
        <v>1</v>
      </c>
      <c r="L111" s="411" t="s">
        <v>128</v>
      </c>
      <c r="M111" s="412" t="s">
        <v>24</v>
      </c>
      <c r="N111" s="412" t="s">
        <v>166</v>
      </c>
      <c r="O111" s="412">
        <v>1</v>
      </c>
      <c r="P111" s="413">
        <f>IF($N111&lt;&gt;"",(VLOOKUP($N111,'Puissances et FS utilisés'!$B$7:$G$44,5,FALSE)),"")</f>
        <v>0.44444444444444448</v>
      </c>
      <c r="Q111" s="414">
        <f>IF($N111&lt;&gt;"",(VLOOKUP($N111,'Puissances et FS utilisés'!$B$7:$G$44,6,FALSE)),"")</f>
        <v>0.3</v>
      </c>
      <c r="R111" s="411" t="s">
        <v>128</v>
      </c>
      <c r="S111" s="412" t="s">
        <v>24</v>
      </c>
      <c r="T111" s="412" t="s">
        <v>162</v>
      </c>
      <c r="U111" s="412">
        <v>1</v>
      </c>
      <c r="V111" s="413">
        <f>IF($T111&lt;&gt;"",(VLOOKUP($T111,'Puissances et FS utilisés'!$B$7:$G$900,5,FALSE)),"")</f>
        <v>6.0000000000000012E-2</v>
      </c>
      <c r="W111" s="414">
        <f>IF($T111&lt;&gt;"",(VLOOKUP($T111,'Puissances et FS utilisés'!$B$7:$G$900,6,FALSE)),"")</f>
        <v>0.5</v>
      </c>
      <c r="Y111" s="183">
        <f>IF($G111=Y$5,$I111*$J111,"")</f>
        <v>2.6086956521739129E-2</v>
      </c>
      <c r="Z111" s="184" t="str">
        <f>IF($G111=Z$5,$I111*$J111,"")</f>
        <v/>
      </c>
      <c r="AA111" s="185">
        <f t="shared" si="34"/>
        <v>0.44444444444444448</v>
      </c>
      <c r="AB111" s="160" t="str">
        <f t="shared" si="34"/>
        <v/>
      </c>
      <c r="AC111" s="184" t="str">
        <f t="shared" si="34"/>
        <v/>
      </c>
      <c r="AD111" s="185">
        <f t="shared" si="36"/>
        <v>6.0000000000000012E-2</v>
      </c>
      <c r="AE111" s="160" t="str">
        <f t="shared" si="36"/>
        <v/>
      </c>
      <c r="AF111" s="186" t="str">
        <f t="shared" si="36"/>
        <v/>
      </c>
      <c r="AH111" s="183">
        <f>IF($G111=AH$5,$I111*$J111*$K111,"")</f>
        <v>2.6086956521739129E-2</v>
      </c>
      <c r="AI111" s="193" t="str">
        <f>IF($G111=AI$5,$I111*$J111*$K111,"")</f>
        <v/>
      </c>
      <c r="AJ111" s="185">
        <f t="shared" si="37"/>
        <v>0.13333333333333333</v>
      </c>
      <c r="AK111" s="160" t="str">
        <f t="shared" si="37"/>
        <v/>
      </c>
      <c r="AL111" s="184" t="str">
        <f t="shared" si="37"/>
        <v/>
      </c>
      <c r="AM111" s="187">
        <f t="shared" si="35"/>
        <v>3.0000000000000006E-2</v>
      </c>
      <c r="AN111" s="160" t="str">
        <f t="shared" si="35"/>
        <v/>
      </c>
      <c r="AO111" s="186" t="str">
        <f t="shared" si="35"/>
        <v/>
      </c>
    </row>
    <row r="112" spans="2:41" x14ac:dyDescent="0.25">
      <c r="B112" s="345"/>
      <c r="C112" s="436"/>
      <c r="D112" s="416"/>
      <c r="E112" s="417"/>
      <c r="F112" s="418"/>
      <c r="G112" s="419"/>
      <c r="H112" s="419"/>
      <c r="I112" s="419"/>
      <c r="J112" s="420" t="str">
        <f>IF($H112&lt;&gt;"",(VLOOKUP($H112,'Puissances et FS utilisés'!$B$7:$G$44,5,FALSE)),"")</f>
        <v/>
      </c>
      <c r="K112" s="421" t="str">
        <f>IF($H112&lt;&gt;"",(VLOOKUP($H112,'Puissances et FS utilisés'!$B$7:$G$44,6,FALSE)),"")</f>
        <v/>
      </c>
      <c r="L112" s="437"/>
      <c r="M112" s="419"/>
      <c r="N112" s="419"/>
      <c r="O112" s="419"/>
      <c r="P112" s="420" t="str">
        <f>IF($N112&lt;&gt;"",(VLOOKUP($N112,'Puissances et FS utilisés'!$B$7:$G$44,5,FALSE)),"")</f>
        <v/>
      </c>
      <c r="Q112" s="421" t="str">
        <f>IF($N112&lt;&gt;"",(VLOOKUP($N112,'Puissances et FS utilisés'!$B$7:$G$44,6,FALSE)),"")</f>
        <v/>
      </c>
      <c r="R112" s="418"/>
      <c r="S112" s="419"/>
      <c r="T112" s="419"/>
      <c r="U112" s="419"/>
      <c r="V112" s="420" t="str">
        <f>IF($T112&lt;&gt;"",(VLOOKUP($T112,'Puissances et FS utilisés'!$B$7:$G$900,5,FALSE)),"")</f>
        <v/>
      </c>
      <c r="W112" s="421"/>
      <c r="Y112" s="189" t="str">
        <f>IF($G112=Y$5,$I112*$J112,"")</f>
        <v/>
      </c>
      <c r="Z112" s="190" t="str">
        <f>IF($G112=Z$5,$I112*$J112,"")</f>
        <v/>
      </c>
      <c r="AA112" s="191" t="str">
        <f t="shared" si="34"/>
        <v/>
      </c>
      <c r="AB112" s="158" t="str">
        <f t="shared" si="34"/>
        <v/>
      </c>
      <c r="AC112" s="190" t="str">
        <f t="shared" si="34"/>
        <v/>
      </c>
      <c r="AD112" s="191" t="str">
        <f t="shared" si="36"/>
        <v/>
      </c>
      <c r="AE112" s="158" t="str">
        <f t="shared" si="36"/>
        <v/>
      </c>
      <c r="AF112" s="192" t="str">
        <f t="shared" si="36"/>
        <v/>
      </c>
      <c r="AH112" s="189" t="str">
        <f>IF($G112=AH$5,$I112*$J112*$K112,"")</f>
        <v/>
      </c>
      <c r="AI112" s="194" t="str">
        <f>IF($G112=AI$5,$I112*$J112*$K112,"")</f>
        <v/>
      </c>
      <c r="AJ112" s="191" t="str">
        <f t="shared" si="37"/>
        <v/>
      </c>
      <c r="AK112" s="158" t="str">
        <f t="shared" si="37"/>
        <v/>
      </c>
      <c r="AL112" s="190" t="str">
        <f t="shared" si="37"/>
        <v/>
      </c>
      <c r="AM112" s="195" t="str">
        <f t="shared" si="35"/>
        <v/>
      </c>
      <c r="AN112" s="158" t="str">
        <f t="shared" si="35"/>
        <v/>
      </c>
      <c r="AO112" s="192" t="str">
        <f t="shared" si="35"/>
        <v/>
      </c>
    </row>
    <row r="113" spans="2:41" ht="15.75" customHeight="1" x14ac:dyDescent="0.25">
      <c r="B113" s="346"/>
      <c r="C113" s="438"/>
      <c r="D113" s="423"/>
      <c r="E113" s="424"/>
      <c r="F113" s="425"/>
      <c r="G113" s="426"/>
      <c r="H113" s="426"/>
      <c r="I113" s="426"/>
      <c r="J113" s="427" t="str">
        <f>IF($H113&lt;&gt;"",(VLOOKUP($H113,'Puissances et FS utilisés'!$B$7:$G$44,5,FALSE)),"")</f>
        <v/>
      </c>
      <c r="K113" s="428" t="str">
        <f>IF($H113&lt;&gt;"",(VLOOKUP($H113,'Puissances et FS utilisés'!$B$7:$G$44,6,FALSE)),"")</f>
        <v/>
      </c>
      <c r="L113" s="425"/>
      <c r="M113" s="426"/>
      <c r="N113" s="426"/>
      <c r="O113" s="426"/>
      <c r="P113" s="420" t="str">
        <f>IF($N113&lt;&gt;"",(VLOOKUP($N113,'Puissances et FS utilisés'!$B$7:$G$44,5,FALSE)),"")</f>
        <v/>
      </c>
      <c r="Q113" s="421" t="str">
        <f>IF($N113&lt;&gt;"",(VLOOKUP($N113,'Puissances et FS utilisés'!$B$7:$G$44,6,FALSE)),"")</f>
        <v/>
      </c>
      <c r="R113" s="425"/>
      <c r="S113" s="426"/>
      <c r="T113" s="426"/>
      <c r="U113" s="426"/>
      <c r="V113" s="427" t="str">
        <f>IF($T113&lt;&gt;"",(VLOOKUP($T113,'Puissances et FS utilisés'!$B$7:$G$900,5,FALSE)),"")</f>
        <v/>
      </c>
      <c r="W113" s="428" t="str">
        <f>IF($T113&lt;&gt;"",(VLOOKUP($T113,'Puissances et FS utilisés'!$B$7:$G$44,6,FALSE)),"")</f>
        <v/>
      </c>
      <c r="Y113" s="179" t="str">
        <f>IF($G113=Y$5,$I113*$J113,"")</f>
        <v/>
      </c>
      <c r="Z113" s="180" t="str">
        <f>IF($G113=Z$5,$I113*$J113,"")</f>
        <v/>
      </c>
      <c r="AA113" s="181" t="str">
        <f t="shared" si="34"/>
        <v/>
      </c>
      <c r="AB113" s="159" t="str">
        <f t="shared" si="34"/>
        <v/>
      </c>
      <c r="AC113" s="180" t="str">
        <f t="shared" si="34"/>
        <v/>
      </c>
      <c r="AD113" s="181" t="str">
        <f t="shared" si="36"/>
        <v/>
      </c>
      <c r="AE113" s="159" t="str">
        <f t="shared" si="36"/>
        <v/>
      </c>
      <c r="AF113" s="182" t="str">
        <f t="shared" si="36"/>
        <v/>
      </c>
      <c r="AH113" s="179" t="str">
        <f>IF($G113=AH$5,$I113*$J113*$K113,"")</f>
        <v/>
      </c>
      <c r="AI113" s="196" t="str">
        <f>IF($G113=AI$5,$I113*$J113*$K113,"")</f>
        <v/>
      </c>
      <c r="AJ113" s="181" t="str">
        <f t="shared" si="37"/>
        <v/>
      </c>
      <c r="AK113" s="159" t="str">
        <f t="shared" si="37"/>
        <v/>
      </c>
      <c r="AL113" s="180" t="str">
        <f t="shared" si="37"/>
        <v/>
      </c>
      <c r="AM113" s="188" t="str">
        <f t="shared" si="35"/>
        <v/>
      </c>
      <c r="AN113" s="159" t="str">
        <f t="shared" si="35"/>
        <v/>
      </c>
      <c r="AO113" s="182" t="str">
        <f t="shared" si="35"/>
        <v/>
      </c>
    </row>
    <row r="114" spans="2:41" x14ac:dyDescent="0.25">
      <c r="B114" s="344"/>
      <c r="C114" s="347" t="s">
        <v>207</v>
      </c>
      <c r="D114" s="348" t="s">
        <v>167</v>
      </c>
      <c r="E114" s="351" t="s">
        <v>193</v>
      </c>
      <c r="F114" s="202" t="s">
        <v>128</v>
      </c>
      <c r="G114" s="203" t="s">
        <v>24</v>
      </c>
      <c r="H114" s="203" t="s">
        <v>52</v>
      </c>
      <c r="I114" s="203">
        <v>1</v>
      </c>
      <c r="J114" s="162">
        <f>IF($H114&lt;&gt;"",(VLOOKUP($H114,'Puissances et FS utilisés'!$B$7:$G$44,5,FALSE)),"")</f>
        <v>1.4130434782608694E-2</v>
      </c>
      <c r="K114" s="204">
        <f>IF($H114&lt;&gt;"",(VLOOKUP($H114,'Puissances et FS utilisés'!$B$7:$G$44,6,FALSE)),"")</f>
        <v>1</v>
      </c>
      <c r="L114" s="202" t="s">
        <v>128</v>
      </c>
      <c r="M114" s="203" t="s">
        <v>24</v>
      </c>
      <c r="N114" s="203" t="s">
        <v>0</v>
      </c>
      <c r="O114" s="203">
        <v>8</v>
      </c>
      <c r="P114" s="162">
        <f>IF($N114&lt;&gt;"",(VLOOKUP($N114,'Puissances et FS utilisés'!$B$7:$G$44,5,FALSE)),"")</f>
        <v>0.44444444444444448</v>
      </c>
      <c r="Q114" s="204">
        <f>IF($N114&lt;&gt;"",(VLOOKUP($N114,'Puissances et FS utilisés'!$B$7:$G$44,6,FALSE)),"")</f>
        <v>0.3</v>
      </c>
      <c r="R114" s="202"/>
      <c r="S114" s="203"/>
      <c r="T114" s="205"/>
      <c r="U114" s="203"/>
      <c r="V114" s="162"/>
      <c r="W114" s="204"/>
      <c r="Y114" s="183">
        <f>IF($G114=Y$5,$I114*$J114,"")</f>
        <v>1.4130434782608694E-2</v>
      </c>
      <c r="Z114" s="184" t="str">
        <f>IF($G114=Z$5,$I114*$J114,"")</f>
        <v/>
      </c>
      <c r="AA114" s="185">
        <f t="shared" si="34"/>
        <v>3.5555555555555558</v>
      </c>
      <c r="AB114" s="160" t="str">
        <f t="shared" si="34"/>
        <v/>
      </c>
      <c r="AC114" s="184" t="str">
        <f t="shared" si="34"/>
        <v/>
      </c>
      <c r="AD114" s="185" t="str">
        <f t="shared" si="36"/>
        <v/>
      </c>
      <c r="AE114" s="160" t="str">
        <f t="shared" si="36"/>
        <v/>
      </c>
      <c r="AF114" s="186" t="str">
        <f t="shared" si="36"/>
        <v/>
      </c>
      <c r="AH114" s="183">
        <f>IF($G114=AH$5,$I114*$J114*$K114,"")</f>
        <v>1.4130434782608694E-2</v>
      </c>
      <c r="AI114" s="193" t="str">
        <f>IF($G114=AI$5,$I114*$J114*$K114,"")</f>
        <v/>
      </c>
      <c r="AJ114" s="185">
        <f t="shared" si="37"/>
        <v>1.0666666666666667</v>
      </c>
      <c r="AK114" s="160" t="str">
        <f t="shared" si="37"/>
        <v/>
      </c>
      <c r="AL114" s="184" t="str">
        <f t="shared" si="37"/>
        <v/>
      </c>
      <c r="AM114" s="187" t="str">
        <f t="shared" si="35"/>
        <v/>
      </c>
      <c r="AN114" s="160" t="str">
        <f t="shared" si="35"/>
        <v/>
      </c>
      <c r="AO114" s="186" t="str">
        <f t="shared" si="35"/>
        <v/>
      </c>
    </row>
    <row r="115" spans="2:41" x14ac:dyDescent="0.25">
      <c r="B115" s="345"/>
      <c r="C115" s="356"/>
      <c r="D115" s="358"/>
      <c r="E115" s="360"/>
      <c r="F115" s="199" t="s">
        <v>128</v>
      </c>
      <c r="G115" s="200" t="s">
        <v>24</v>
      </c>
      <c r="H115" s="200" t="s">
        <v>54</v>
      </c>
      <c r="I115" s="200">
        <v>2</v>
      </c>
      <c r="J115" s="164">
        <f>IF($H115&lt;&gt;"",(VLOOKUP($H115,'Puissances et FS utilisés'!$B$7:$G$44,5,FALSE)),"")</f>
        <v>5.434782608695652E-3</v>
      </c>
      <c r="K115" s="201">
        <f>IF($H115&lt;&gt;"",(VLOOKUP($H115,'Puissances et FS utilisés'!$B$7:$G$44,6,FALSE)),"")</f>
        <v>1</v>
      </c>
      <c r="L115" s="254" t="s">
        <v>128</v>
      </c>
      <c r="M115" s="216" t="s">
        <v>24</v>
      </c>
      <c r="N115" s="200" t="s">
        <v>150</v>
      </c>
      <c r="O115" s="200">
        <v>1</v>
      </c>
      <c r="P115" s="164">
        <f>IF($N115&lt;&gt;"",(VLOOKUP($N115,'Puissances et FS utilisés'!$B$7:$G$44,5,FALSE)),"")</f>
        <v>0.27777777777777779</v>
      </c>
      <c r="Q115" s="201">
        <f>IF($N115&lt;&gt;"",(VLOOKUP($N115,'Puissances et FS utilisés'!$B$7:$G$44,6,FALSE)),"")</f>
        <v>0.3</v>
      </c>
      <c r="R115" s="199"/>
      <c r="S115" s="200"/>
      <c r="T115" s="200"/>
      <c r="U115" s="200"/>
      <c r="V115" s="164" t="str">
        <f>IF($T115&lt;&gt;"",(VLOOKUP($T115,'Puissances et FS utilisés'!$B$7:$G$900,5,FALSE)),"")</f>
        <v/>
      </c>
      <c r="W115" s="201" t="str">
        <f>IF($T115&lt;&gt;"",(VLOOKUP($T115,'Puissances et FS utilisés'!$B$7:$G$44,6,FALSE)),"")</f>
        <v/>
      </c>
      <c r="Y115" s="189">
        <f>IF($G115=Y$5,$I115*$J115,"")</f>
        <v>1.0869565217391304E-2</v>
      </c>
      <c r="Z115" s="190" t="str">
        <f>IF($G115=Z$5,$I115*$J115,"")</f>
        <v/>
      </c>
      <c r="AA115" s="191">
        <f t="shared" si="34"/>
        <v>0.27777777777777779</v>
      </c>
      <c r="AB115" s="158" t="str">
        <f t="shared" si="34"/>
        <v/>
      </c>
      <c r="AC115" s="190" t="str">
        <f t="shared" si="34"/>
        <v/>
      </c>
      <c r="AD115" s="191" t="str">
        <f t="shared" si="36"/>
        <v/>
      </c>
      <c r="AE115" s="158" t="str">
        <f t="shared" si="36"/>
        <v/>
      </c>
      <c r="AF115" s="192" t="str">
        <f t="shared" si="36"/>
        <v/>
      </c>
      <c r="AH115" s="189">
        <f>IF($G115=AH$5,$I115*$J115*$K115,"")</f>
        <v>1.0869565217391304E-2</v>
      </c>
      <c r="AI115" s="194" t="str">
        <f>IF($G115=AI$5,$I115*$J115*$K115,"")</f>
        <v/>
      </c>
      <c r="AJ115" s="191">
        <f t="shared" si="37"/>
        <v>8.3333333333333329E-2</v>
      </c>
      <c r="AK115" s="158" t="str">
        <f t="shared" si="37"/>
        <v/>
      </c>
      <c r="AL115" s="190" t="str">
        <f t="shared" si="37"/>
        <v/>
      </c>
      <c r="AM115" s="195" t="str">
        <f t="shared" si="35"/>
        <v/>
      </c>
      <c r="AN115" s="158" t="str">
        <f t="shared" si="35"/>
        <v/>
      </c>
      <c r="AO115" s="192" t="str">
        <f t="shared" si="35"/>
        <v/>
      </c>
    </row>
    <row r="116" spans="2:41" ht="15.75" customHeight="1" x14ac:dyDescent="0.25">
      <c r="B116" s="346"/>
      <c r="C116" s="357"/>
      <c r="D116" s="359"/>
      <c r="E116" s="361"/>
      <c r="F116" s="172" t="s">
        <v>128</v>
      </c>
      <c r="G116" s="173" t="s">
        <v>24</v>
      </c>
      <c r="H116" s="173" t="s">
        <v>109</v>
      </c>
      <c r="I116" s="173">
        <v>2</v>
      </c>
      <c r="J116" s="165">
        <f>IF($H116&lt;&gt;"",(VLOOKUP($H116,'Puissances et FS utilisés'!$B$7:$G$44,5,FALSE)),"")</f>
        <v>1.0869565217391304E-2</v>
      </c>
      <c r="K116" s="174">
        <f>IF($H116&lt;&gt;"",(VLOOKUP($H116,'Puissances et FS utilisés'!$B$7:$G$44,6,FALSE)),"")</f>
        <v>1</v>
      </c>
      <c r="L116" s="172"/>
      <c r="M116" s="173"/>
      <c r="N116" s="173"/>
      <c r="O116" s="173"/>
      <c r="P116" s="164" t="str">
        <f>IF($N116&lt;&gt;"",(VLOOKUP($N116,'Puissances et FS utilisés'!$B$7:$G$44,5,FALSE)),"")</f>
        <v/>
      </c>
      <c r="Q116" s="201" t="str">
        <f>IF($N116&lt;&gt;"",(VLOOKUP($N116,'Puissances et FS utilisés'!$B$7:$G$44,6,FALSE)),"")</f>
        <v/>
      </c>
      <c r="R116" s="172"/>
      <c r="S116" s="173"/>
      <c r="T116" s="173"/>
      <c r="U116" s="173"/>
      <c r="V116" s="165" t="str">
        <f>IF($T116&lt;&gt;"",(VLOOKUP($T116,'Puissances et FS utilisés'!$B$7:$G$900,5,FALSE)),"")</f>
        <v/>
      </c>
      <c r="W116" s="174" t="str">
        <f>IF($T116&lt;&gt;"",(VLOOKUP($T116,'Puissances et FS utilisés'!$B$7:$G$44,6,FALSE)),"")</f>
        <v/>
      </c>
      <c r="Y116" s="179">
        <f>IF($G116=Y$5,$I116*$J116,"")</f>
        <v>2.1739130434782608E-2</v>
      </c>
      <c r="Z116" s="180" t="str">
        <f>IF($G116=Z$5,$I116*$J116,"")</f>
        <v/>
      </c>
      <c r="AA116" s="181" t="str">
        <f t="shared" si="34"/>
        <v/>
      </c>
      <c r="AB116" s="159" t="str">
        <f t="shared" si="34"/>
        <v/>
      </c>
      <c r="AC116" s="180" t="str">
        <f t="shared" si="34"/>
        <v/>
      </c>
      <c r="AD116" s="181" t="str">
        <f t="shared" si="36"/>
        <v/>
      </c>
      <c r="AE116" s="159" t="str">
        <f t="shared" si="36"/>
        <v/>
      </c>
      <c r="AF116" s="182" t="str">
        <f t="shared" si="36"/>
        <v/>
      </c>
      <c r="AH116" s="179">
        <f>IF($G116=AH$5,$I116*$J116*$K116,"")</f>
        <v>2.1739130434782608E-2</v>
      </c>
      <c r="AI116" s="196" t="str">
        <f>IF($G116=AI$5,$I116*$J116*$K116,"")</f>
        <v/>
      </c>
      <c r="AJ116" s="181" t="str">
        <f t="shared" si="37"/>
        <v/>
      </c>
      <c r="AK116" s="159" t="str">
        <f t="shared" si="37"/>
        <v/>
      </c>
      <c r="AL116" s="180" t="str">
        <f t="shared" si="37"/>
        <v/>
      </c>
      <c r="AM116" s="188" t="str">
        <f t="shared" si="35"/>
        <v/>
      </c>
      <c r="AN116" s="159" t="str">
        <f t="shared" si="35"/>
        <v/>
      </c>
      <c r="AO116" s="182" t="str">
        <f t="shared" si="35"/>
        <v/>
      </c>
    </row>
    <row r="117" spans="2:41" x14ac:dyDescent="0.25">
      <c r="B117" s="344"/>
      <c r="C117" s="347" t="s">
        <v>207</v>
      </c>
      <c r="D117" s="348" t="s">
        <v>167</v>
      </c>
      <c r="E117" s="351" t="s">
        <v>193</v>
      </c>
      <c r="F117" s="202" t="s">
        <v>128</v>
      </c>
      <c r="G117" s="203" t="s">
        <v>24</v>
      </c>
      <c r="H117" s="203" t="s">
        <v>158</v>
      </c>
      <c r="I117" s="203">
        <v>1</v>
      </c>
      <c r="J117" s="162">
        <f>IF($H117&lt;&gt;"",(VLOOKUP($H117,'Puissances et FS utilisés'!$B$7:$G$44,5,FALSE)),"")</f>
        <v>1.0869565217391304E-2</v>
      </c>
      <c r="K117" s="204">
        <f>IF($H117&lt;&gt;"",(VLOOKUP($H117,'Puissances et FS utilisés'!$B$7:$G$44,6,FALSE)),"")</f>
        <v>1</v>
      </c>
      <c r="L117" s="202"/>
      <c r="M117" s="203"/>
      <c r="N117" s="203"/>
      <c r="O117" s="203"/>
      <c r="P117" s="162" t="str">
        <f>IF($N117&lt;&gt;"",(VLOOKUP($N117,'Puissances et FS utilisés'!$B$7:$G$44,5,FALSE)),"")</f>
        <v/>
      </c>
      <c r="Q117" s="204" t="str">
        <f>IF($N117&lt;&gt;"",(VLOOKUP($N117,'Puissances et FS utilisés'!$B$7:$G$44,6,FALSE)),"")</f>
        <v/>
      </c>
      <c r="R117" s="202"/>
      <c r="S117" s="203"/>
      <c r="T117" s="205"/>
      <c r="U117" s="203"/>
      <c r="V117" s="162" t="str">
        <f>IF($T117&lt;&gt;"",(VLOOKUP($T117,'Puissances et FS utilisés'!$B$7:$G$900,5,FALSE)),"")</f>
        <v/>
      </c>
      <c r="W117" s="204" t="str">
        <f>IF($T117&lt;&gt;"",(VLOOKUP($T117,'Puissances et FS utilisés'!$B$7:$G$44,6,FALSE)),"")</f>
        <v/>
      </c>
      <c r="Y117" s="183">
        <f>IF($G117=Y$5,$I117*$J117,"")</f>
        <v>1.0869565217391304E-2</v>
      </c>
      <c r="Z117" s="184" t="str">
        <f>IF($G117=Z$5,$I117*$J117,"")</f>
        <v/>
      </c>
      <c r="AA117" s="185" t="str">
        <f t="shared" si="34"/>
        <v/>
      </c>
      <c r="AB117" s="160" t="str">
        <f t="shared" si="34"/>
        <v/>
      </c>
      <c r="AC117" s="184" t="str">
        <f t="shared" si="34"/>
        <v/>
      </c>
      <c r="AD117" s="185" t="str">
        <f t="shared" si="36"/>
        <v/>
      </c>
      <c r="AE117" s="160" t="str">
        <f t="shared" si="36"/>
        <v/>
      </c>
      <c r="AF117" s="186" t="str">
        <f t="shared" si="36"/>
        <v/>
      </c>
      <c r="AH117" s="183">
        <f>IF($G117=AH$5,$I117*$J117*$K117,"")</f>
        <v>1.0869565217391304E-2</v>
      </c>
      <c r="AI117" s="193" t="str">
        <f>IF($G117=AI$5,$I117*$J117*$K117,"")</f>
        <v/>
      </c>
      <c r="AJ117" s="185" t="str">
        <f t="shared" si="37"/>
        <v/>
      </c>
      <c r="AK117" s="160" t="str">
        <f t="shared" si="37"/>
        <v/>
      </c>
      <c r="AL117" s="184" t="str">
        <f t="shared" si="37"/>
        <v/>
      </c>
      <c r="AM117" s="187" t="str">
        <f t="shared" si="35"/>
        <v/>
      </c>
      <c r="AN117" s="160" t="str">
        <f t="shared" si="35"/>
        <v/>
      </c>
      <c r="AO117" s="186" t="str">
        <f t="shared" si="35"/>
        <v/>
      </c>
    </row>
    <row r="118" spans="2:41" x14ac:dyDescent="0.25">
      <c r="B118" s="345"/>
      <c r="C118" s="356"/>
      <c r="D118" s="358"/>
      <c r="E118" s="360"/>
      <c r="F118" s="199"/>
      <c r="G118" s="200"/>
      <c r="H118" s="200"/>
      <c r="I118" s="200"/>
      <c r="J118" s="164" t="str">
        <f>IF($H118&lt;&gt;"",(VLOOKUP($H118,'Puissances et FS utilisés'!$B$7:$G$44,5,FALSE)),"")</f>
        <v/>
      </c>
      <c r="K118" s="201" t="str">
        <f>IF($H118&lt;&gt;"",(VLOOKUP($H118,'Puissances et FS utilisés'!$B$7:$G$44,6,FALSE)),"")</f>
        <v/>
      </c>
      <c r="L118" s="254"/>
      <c r="M118" s="216"/>
      <c r="N118" s="200"/>
      <c r="O118" s="200"/>
      <c r="P118" s="164" t="str">
        <f>IF($N118&lt;&gt;"",(VLOOKUP($N118,'Puissances et FS utilisés'!$B$7:$G$44,5,FALSE)),"")</f>
        <v/>
      </c>
      <c r="Q118" s="201" t="str">
        <f>IF($N118&lt;&gt;"",(VLOOKUP($N118,'Puissances et FS utilisés'!$B$7:$G$44,6,FALSE)),"")</f>
        <v/>
      </c>
      <c r="R118" s="199"/>
      <c r="S118" s="200"/>
      <c r="T118" s="200"/>
      <c r="U118" s="200"/>
      <c r="V118" s="164" t="str">
        <f>IF($T118&lt;&gt;"",(VLOOKUP($T118,'Puissances et FS utilisés'!$B$7:$G$900,5,FALSE)),"")</f>
        <v/>
      </c>
      <c r="W118" s="201"/>
      <c r="Y118" s="189" t="str">
        <f>IF($G118=Y$5,$I118*$J118,"")</f>
        <v/>
      </c>
      <c r="Z118" s="190" t="str">
        <f>IF($G118=Z$5,$I118*$J118,"")</f>
        <v/>
      </c>
      <c r="AA118" s="191" t="str">
        <f t="shared" si="34"/>
        <v/>
      </c>
      <c r="AB118" s="158" t="str">
        <f t="shared" si="34"/>
        <v/>
      </c>
      <c r="AC118" s="190" t="str">
        <f t="shared" si="34"/>
        <v/>
      </c>
      <c r="AD118" s="191" t="str">
        <f t="shared" si="36"/>
        <v/>
      </c>
      <c r="AE118" s="158" t="str">
        <f t="shared" si="36"/>
        <v/>
      </c>
      <c r="AF118" s="192" t="str">
        <f t="shared" si="36"/>
        <v/>
      </c>
      <c r="AH118" s="189" t="str">
        <f>IF($G118=AH$5,$I118*$J118*$K118,"")</f>
        <v/>
      </c>
      <c r="AI118" s="194" t="str">
        <f>IF($G118=AI$5,$I118*$J118*$K118,"")</f>
        <v/>
      </c>
      <c r="AJ118" s="191" t="str">
        <f t="shared" si="37"/>
        <v/>
      </c>
      <c r="AK118" s="158" t="str">
        <f t="shared" si="37"/>
        <v/>
      </c>
      <c r="AL118" s="190" t="str">
        <f t="shared" si="37"/>
        <v/>
      </c>
      <c r="AM118" s="195" t="str">
        <f t="shared" si="35"/>
        <v/>
      </c>
      <c r="AN118" s="158" t="str">
        <f t="shared" si="35"/>
        <v/>
      </c>
      <c r="AO118" s="192" t="str">
        <f t="shared" si="35"/>
        <v/>
      </c>
    </row>
    <row r="119" spans="2:41" ht="15.75" customHeight="1" x14ac:dyDescent="0.25">
      <c r="B119" s="346"/>
      <c r="C119" s="357"/>
      <c r="D119" s="359"/>
      <c r="E119" s="361"/>
      <c r="F119" s="172"/>
      <c r="G119" s="173"/>
      <c r="H119" s="173"/>
      <c r="I119" s="173"/>
      <c r="J119" s="165" t="str">
        <f>IF($H119&lt;&gt;"",(VLOOKUP($H119,'Puissances et FS utilisés'!$B$7:$G$44,5,FALSE)),"")</f>
        <v/>
      </c>
      <c r="K119" s="174" t="str">
        <f>IF($H119&lt;&gt;"",(VLOOKUP($H119,'Puissances et FS utilisés'!$B$7:$G$44,6,FALSE)),"")</f>
        <v/>
      </c>
      <c r="L119" s="172"/>
      <c r="M119" s="173"/>
      <c r="N119" s="173"/>
      <c r="O119" s="173"/>
      <c r="P119" s="164" t="str">
        <f>IF($N119&lt;&gt;"",(VLOOKUP($N119,'Puissances et FS utilisés'!$B$7:$G$44,5,FALSE)),"")</f>
        <v/>
      </c>
      <c r="Q119" s="201" t="str">
        <f>IF($N119&lt;&gt;"",(VLOOKUP($N119,'Puissances et FS utilisés'!$B$7:$G$44,6,FALSE)),"")</f>
        <v/>
      </c>
      <c r="R119" s="172"/>
      <c r="S119" s="173"/>
      <c r="T119" s="173"/>
      <c r="U119" s="173"/>
      <c r="V119" s="165" t="str">
        <f>IF($T119&lt;&gt;"",(VLOOKUP($T119,'Puissances et FS utilisés'!$B$7:$G$900,5,FALSE)),"")</f>
        <v/>
      </c>
      <c r="W119" s="174" t="str">
        <f>IF($T119&lt;&gt;"",(VLOOKUP($T119,'Puissances et FS utilisés'!$B$7:$G$44,6,FALSE)),"")</f>
        <v/>
      </c>
      <c r="Y119" s="179" t="str">
        <f>IF($G119=Y$5,$I119*$J119,"")</f>
        <v/>
      </c>
      <c r="Z119" s="180" t="str">
        <f>IF($G119=Z$5,$I119*$J119,"")</f>
        <v/>
      </c>
      <c r="AA119" s="181" t="str">
        <f t="shared" si="34"/>
        <v/>
      </c>
      <c r="AB119" s="159" t="str">
        <f t="shared" si="34"/>
        <v/>
      </c>
      <c r="AC119" s="180" t="str">
        <f t="shared" si="34"/>
        <v/>
      </c>
      <c r="AD119" s="181" t="str">
        <f t="shared" si="36"/>
        <v/>
      </c>
      <c r="AE119" s="159" t="str">
        <f t="shared" si="36"/>
        <v/>
      </c>
      <c r="AF119" s="182" t="str">
        <f t="shared" si="36"/>
        <v/>
      </c>
      <c r="AH119" s="179" t="str">
        <f>IF($G119=AH$5,$I119*$J119*$K119,"")</f>
        <v/>
      </c>
      <c r="AI119" s="196" t="str">
        <f>IF($G119=AI$5,$I119*$J119*$K119,"")</f>
        <v/>
      </c>
      <c r="AJ119" s="181" t="str">
        <f t="shared" si="37"/>
        <v/>
      </c>
      <c r="AK119" s="159" t="str">
        <f t="shared" si="37"/>
        <v/>
      </c>
      <c r="AL119" s="180" t="str">
        <f t="shared" si="37"/>
        <v/>
      </c>
      <c r="AM119" s="188" t="str">
        <f t="shared" si="35"/>
        <v/>
      </c>
      <c r="AN119" s="159" t="str">
        <f t="shared" si="35"/>
        <v/>
      </c>
      <c r="AO119" s="182" t="str">
        <f t="shared" si="35"/>
        <v/>
      </c>
    </row>
    <row r="120" spans="2:41" x14ac:dyDescent="0.25">
      <c r="B120" s="344"/>
      <c r="C120" s="347" t="s">
        <v>199</v>
      </c>
      <c r="D120" s="348" t="s">
        <v>167</v>
      </c>
      <c r="E120" s="351" t="s">
        <v>193</v>
      </c>
      <c r="F120" s="202" t="s">
        <v>128</v>
      </c>
      <c r="G120" s="203" t="s">
        <v>24</v>
      </c>
      <c r="H120" s="203" t="s">
        <v>56</v>
      </c>
      <c r="I120" s="203">
        <v>2</v>
      </c>
      <c r="J120" s="162">
        <f>IF($H120&lt;&gt;"",(VLOOKUP($H120,'Puissances et FS utilisés'!$B$7:$G$44,5,FALSE)),"")</f>
        <v>1.3043478260869565E-2</v>
      </c>
      <c r="K120" s="204">
        <f>IF($H120&lt;&gt;"",(VLOOKUP($H120,'Puissances et FS utilisés'!$B$7:$G$44,6,FALSE)),"")</f>
        <v>1</v>
      </c>
      <c r="L120" s="202" t="s">
        <v>128</v>
      </c>
      <c r="M120" s="203" t="s">
        <v>24</v>
      </c>
      <c r="N120" s="203" t="s">
        <v>166</v>
      </c>
      <c r="O120" s="203">
        <v>1</v>
      </c>
      <c r="P120" s="162">
        <f>IF($N120&lt;&gt;"",(VLOOKUP($N120,'Puissances et FS utilisés'!$B$7:$G$44,5,FALSE)),"")</f>
        <v>0.44444444444444448</v>
      </c>
      <c r="Q120" s="204">
        <f>IF($N120&lt;&gt;"",(VLOOKUP($N120,'Puissances et FS utilisés'!$B$7:$G$44,6,FALSE)),"")</f>
        <v>0.3</v>
      </c>
      <c r="R120" s="202" t="s">
        <v>128</v>
      </c>
      <c r="S120" s="203" t="s">
        <v>24</v>
      </c>
      <c r="T120" s="205" t="s">
        <v>162</v>
      </c>
      <c r="U120" s="203">
        <v>1</v>
      </c>
      <c r="V120" s="162">
        <f>IF($T120&lt;&gt;"",(VLOOKUP($T120,'Puissances et FS utilisés'!$B$7:$G$900,5,FALSE)),"")</f>
        <v>6.0000000000000012E-2</v>
      </c>
      <c r="W120" s="204">
        <f>IF($T120&lt;&gt;"",(VLOOKUP($T120,'Puissances et FS utilisés'!$B$7:$G$900,6,FALSE)),"")</f>
        <v>0.5</v>
      </c>
      <c r="Y120" s="183">
        <f>IF($G120=Y$5,$I120*$J120,"")</f>
        <v>2.6086956521739129E-2</v>
      </c>
      <c r="Z120" s="184" t="str">
        <f>IF($G120=Z$5,$I120*$J120,"")</f>
        <v/>
      </c>
      <c r="AA120" s="185">
        <f t="shared" si="34"/>
        <v>0.44444444444444448</v>
      </c>
      <c r="AB120" s="160" t="str">
        <f t="shared" si="34"/>
        <v/>
      </c>
      <c r="AC120" s="184" t="str">
        <f t="shared" si="34"/>
        <v/>
      </c>
      <c r="AD120" s="185">
        <f t="shared" si="36"/>
        <v>6.0000000000000012E-2</v>
      </c>
      <c r="AE120" s="160" t="str">
        <f t="shared" si="36"/>
        <v/>
      </c>
      <c r="AF120" s="186" t="str">
        <f t="shared" si="36"/>
        <v/>
      </c>
      <c r="AH120" s="183">
        <f>IF($G120=AH$5,$I120*$J120*$K120,"")</f>
        <v>2.6086956521739129E-2</v>
      </c>
      <c r="AI120" s="193" t="str">
        <f>IF($G120=AI$5,$I120*$J120*$K120,"")</f>
        <v/>
      </c>
      <c r="AJ120" s="185">
        <f t="shared" si="37"/>
        <v>0.13333333333333333</v>
      </c>
      <c r="AK120" s="160" t="str">
        <f t="shared" si="37"/>
        <v/>
      </c>
      <c r="AL120" s="184" t="str">
        <f t="shared" si="37"/>
        <v/>
      </c>
      <c r="AM120" s="187">
        <f t="shared" si="35"/>
        <v>3.0000000000000006E-2</v>
      </c>
      <c r="AN120" s="160" t="str">
        <f t="shared" si="35"/>
        <v/>
      </c>
      <c r="AO120" s="186" t="str">
        <f t="shared" si="35"/>
        <v/>
      </c>
    </row>
    <row r="121" spans="2:41" x14ac:dyDescent="0.25">
      <c r="B121" s="345"/>
      <c r="C121" s="356"/>
      <c r="D121" s="358"/>
      <c r="E121" s="360"/>
      <c r="F121" s="199"/>
      <c r="G121" s="200"/>
      <c r="H121" s="200"/>
      <c r="I121" s="200"/>
      <c r="J121" s="164" t="str">
        <f>IF($H121&lt;&gt;"",(VLOOKUP($H121,'Puissances et FS utilisés'!$B$7:$G$44,5,FALSE)),"")</f>
        <v/>
      </c>
      <c r="K121" s="201" t="str">
        <f>IF($H121&lt;&gt;"",(VLOOKUP($H121,'Puissances et FS utilisés'!$B$7:$G$44,6,FALSE)),"")</f>
        <v/>
      </c>
      <c r="L121" s="254"/>
      <c r="M121" s="216"/>
      <c r="N121" s="200"/>
      <c r="O121" s="200"/>
      <c r="P121" s="164" t="str">
        <f>IF($N121&lt;&gt;"",(VLOOKUP($N121,'Puissances et FS utilisés'!$B$7:$G$44,5,FALSE)),"")</f>
        <v/>
      </c>
      <c r="Q121" s="201" t="str">
        <f>IF($N121&lt;&gt;"",(VLOOKUP($N121,'Puissances et FS utilisés'!$B$7:$G$44,6,FALSE)),"")</f>
        <v/>
      </c>
      <c r="R121" s="199"/>
      <c r="S121" s="200"/>
      <c r="T121" s="200"/>
      <c r="U121" s="200"/>
      <c r="V121" s="164" t="str">
        <f>IF($T121&lt;&gt;"",(VLOOKUP($T121,'Puissances et FS utilisés'!$B$7:$G$900,5,FALSE)),"")</f>
        <v/>
      </c>
      <c r="W121" s="201"/>
      <c r="Y121" s="189" t="str">
        <f>IF($G121=Y$5,$I121*$J121,"")</f>
        <v/>
      </c>
      <c r="Z121" s="190" t="str">
        <f>IF($G121=Z$5,$I121*$J121,"")</f>
        <v/>
      </c>
      <c r="AA121" s="191" t="str">
        <f t="shared" si="34"/>
        <v/>
      </c>
      <c r="AB121" s="158" t="str">
        <f t="shared" si="34"/>
        <v/>
      </c>
      <c r="AC121" s="190" t="str">
        <f t="shared" si="34"/>
        <v/>
      </c>
      <c r="AD121" s="191" t="str">
        <f t="shared" si="36"/>
        <v/>
      </c>
      <c r="AE121" s="158" t="str">
        <f t="shared" si="36"/>
        <v/>
      </c>
      <c r="AF121" s="192" t="str">
        <f t="shared" si="36"/>
        <v/>
      </c>
      <c r="AH121" s="189" t="str">
        <f>IF($G121=AH$5,$I121*$J121*$K121,"")</f>
        <v/>
      </c>
      <c r="AI121" s="194" t="str">
        <f>IF($G121=AI$5,$I121*$J121*$K121,"")</f>
        <v/>
      </c>
      <c r="AJ121" s="191" t="str">
        <f t="shared" si="37"/>
        <v/>
      </c>
      <c r="AK121" s="158" t="str">
        <f t="shared" si="37"/>
        <v/>
      </c>
      <c r="AL121" s="190" t="str">
        <f t="shared" si="37"/>
        <v/>
      </c>
      <c r="AM121" s="195" t="str">
        <f t="shared" si="35"/>
        <v/>
      </c>
      <c r="AN121" s="158" t="str">
        <f t="shared" si="35"/>
        <v/>
      </c>
      <c r="AO121" s="192" t="str">
        <f t="shared" si="35"/>
        <v/>
      </c>
    </row>
    <row r="122" spans="2:41" ht="15.75" customHeight="1" x14ac:dyDescent="0.25">
      <c r="B122" s="346"/>
      <c r="C122" s="357"/>
      <c r="D122" s="359"/>
      <c r="E122" s="361"/>
      <c r="F122" s="172"/>
      <c r="G122" s="173"/>
      <c r="H122" s="173"/>
      <c r="I122" s="173"/>
      <c r="J122" s="165" t="str">
        <f>IF($H122&lt;&gt;"",(VLOOKUP($H122,'Puissances et FS utilisés'!$B$7:$G$44,5,FALSE)),"")</f>
        <v/>
      </c>
      <c r="K122" s="174" t="str">
        <f>IF($H122&lt;&gt;"",(VLOOKUP($H122,'Puissances et FS utilisés'!$B$7:$G$44,6,FALSE)),"")</f>
        <v/>
      </c>
      <c r="L122" s="172"/>
      <c r="M122" s="173"/>
      <c r="N122" s="173"/>
      <c r="O122" s="173"/>
      <c r="P122" s="164" t="str">
        <f>IF($N122&lt;&gt;"",(VLOOKUP($N122,'Puissances et FS utilisés'!$B$7:$G$44,5,FALSE)),"")</f>
        <v/>
      </c>
      <c r="Q122" s="201" t="str">
        <f>IF($N122&lt;&gt;"",(VLOOKUP($N122,'Puissances et FS utilisés'!$B$7:$G$44,6,FALSE)),"")</f>
        <v/>
      </c>
      <c r="R122" s="172"/>
      <c r="S122" s="173"/>
      <c r="T122" s="173"/>
      <c r="U122" s="173"/>
      <c r="V122" s="165" t="str">
        <f>IF($T122&lt;&gt;"",(VLOOKUP($T122,'Puissances et FS utilisés'!$B$7:$G$900,5,FALSE)),"")</f>
        <v/>
      </c>
      <c r="W122" s="174" t="str">
        <f>IF($T122&lt;&gt;"",(VLOOKUP($T122,'Puissances et FS utilisés'!$B$7:$G$44,6,FALSE)),"")</f>
        <v/>
      </c>
      <c r="Y122" s="179" t="str">
        <f>IF($G122=Y$5,$I122*$J122,"")</f>
        <v/>
      </c>
      <c r="Z122" s="180" t="str">
        <f>IF($G122=Z$5,$I122*$J122,"")</f>
        <v/>
      </c>
      <c r="AA122" s="181" t="str">
        <f t="shared" si="34"/>
        <v/>
      </c>
      <c r="AB122" s="159" t="str">
        <f t="shared" si="34"/>
        <v/>
      </c>
      <c r="AC122" s="180" t="str">
        <f t="shared" si="34"/>
        <v/>
      </c>
      <c r="AD122" s="181" t="str">
        <f t="shared" si="36"/>
        <v/>
      </c>
      <c r="AE122" s="159" t="str">
        <f t="shared" si="36"/>
        <v/>
      </c>
      <c r="AF122" s="182" t="str">
        <f t="shared" si="36"/>
        <v/>
      </c>
      <c r="AH122" s="179" t="str">
        <f>IF($G122=AH$5,$I122*$J122*$K122,"")</f>
        <v/>
      </c>
      <c r="AI122" s="196" t="str">
        <f>IF($G122=AI$5,$I122*$J122*$K122,"")</f>
        <v/>
      </c>
      <c r="AJ122" s="181" t="str">
        <f t="shared" si="37"/>
        <v/>
      </c>
      <c r="AK122" s="159" t="str">
        <f t="shared" si="37"/>
        <v/>
      </c>
      <c r="AL122" s="180" t="str">
        <f t="shared" si="37"/>
        <v/>
      </c>
      <c r="AM122" s="188" t="str">
        <f t="shared" si="35"/>
        <v/>
      </c>
      <c r="AN122" s="159" t="str">
        <f t="shared" si="35"/>
        <v/>
      </c>
      <c r="AO122" s="182" t="str">
        <f t="shared" si="35"/>
        <v/>
      </c>
    </row>
    <row r="123" spans="2:41" x14ac:dyDescent="0.25">
      <c r="B123" s="344"/>
      <c r="C123" s="347" t="s">
        <v>208</v>
      </c>
      <c r="D123" s="348" t="s">
        <v>167</v>
      </c>
      <c r="E123" s="351" t="s">
        <v>193</v>
      </c>
      <c r="F123" s="202" t="s">
        <v>128</v>
      </c>
      <c r="G123" s="203" t="s">
        <v>24</v>
      </c>
      <c r="H123" s="203" t="s">
        <v>52</v>
      </c>
      <c r="I123" s="203">
        <v>1</v>
      </c>
      <c r="J123" s="162">
        <f>IF($H123&lt;&gt;"",(VLOOKUP($H123,'Puissances et FS utilisés'!$B$7:$G$44,5,FALSE)),"")</f>
        <v>1.4130434782608694E-2</v>
      </c>
      <c r="K123" s="204">
        <f>IF($H123&lt;&gt;"",(VLOOKUP($H123,'Puissances et FS utilisés'!$B$7:$G$44,6,FALSE)),"")</f>
        <v>1</v>
      </c>
      <c r="L123" s="202" t="s">
        <v>128</v>
      </c>
      <c r="M123" s="203" t="s">
        <v>24</v>
      </c>
      <c r="N123" s="203" t="s">
        <v>0</v>
      </c>
      <c r="O123" s="203">
        <v>8</v>
      </c>
      <c r="P123" s="162">
        <f>IF($N123&lt;&gt;"",(VLOOKUP($N123,'Puissances et FS utilisés'!$B$7:$G$44,5,FALSE)),"")</f>
        <v>0.44444444444444448</v>
      </c>
      <c r="Q123" s="204">
        <f>IF($N123&lt;&gt;"",(VLOOKUP($N123,'Puissances et FS utilisés'!$B$7:$G$44,6,FALSE)),"")</f>
        <v>0.3</v>
      </c>
      <c r="R123" s="202"/>
      <c r="S123" s="203"/>
      <c r="T123" s="205"/>
      <c r="U123" s="203"/>
      <c r="V123" s="162"/>
      <c r="W123" s="204"/>
      <c r="Y123" s="183">
        <f>IF($G123=Y$5,$I123*$J123,"")</f>
        <v>1.4130434782608694E-2</v>
      </c>
      <c r="Z123" s="184" t="str">
        <f>IF($G123=Z$5,$I123*$J123,"")</f>
        <v/>
      </c>
      <c r="AA123" s="185">
        <f t="shared" si="34"/>
        <v>3.5555555555555558</v>
      </c>
      <c r="AB123" s="160" t="str">
        <f t="shared" si="34"/>
        <v/>
      </c>
      <c r="AC123" s="184" t="str">
        <f t="shared" si="34"/>
        <v/>
      </c>
      <c r="AD123" s="185" t="str">
        <f t="shared" si="36"/>
        <v/>
      </c>
      <c r="AE123" s="160" t="str">
        <f t="shared" si="36"/>
        <v/>
      </c>
      <c r="AF123" s="186" t="str">
        <f t="shared" si="36"/>
        <v/>
      </c>
      <c r="AH123" s="183">
        <f>IF($G123=AH$5,$I123*$J123*$K123,"")</f>
        <v>1.4130434782608694E-2</v>
      </c>
      <c r="AI123" s="193" t="str">
        <f>IF($G123=AI$5,$I123*$J123*$K123,"")</f>
        <v/>
      </c>
      <c r="AJ123" s="185">
        <f t="shared" si="37"/>
        <v>1.0666666666666667</v>
      </c>
      <c r="AK123" s="160" t="str">
        <f t="shared" si="37"/>
        <v/>
      </c>
      <c r="AL123" s="184" t="str">
        <f t="shared" si="37"/>
        <v/>
      </c>
      <c r="AM123" s="187" t="str">
        <f t="shared" si="35"/>
        <v/>
      </c>
      <c r="AN123" s="160" t="str">
        <f t="shared" si="35"/>
        <v/>
      </c>
      <c r="AO123" s="186" t="str">
        <f t="shared" si="35"/>
        <v/>
      </c>
    </row>
    <row r="124" spans="2:41" x14ac:dyDescent="0.25">
      <c r="B124" s="345"/>
      <c r="C124" s="356"/>
      <c r="D124" s="358"/>
      <c r="E124" s="360"/>
      <c r="F124" s="199" t="s">
        <v>128</v>
      </c>
      <c r="G124" s="200" t="s">
        <v>24</v>
      </c>
      <c r="H124" s="200" t="s">
        <v>54</v>
      </c>
      <c r="I124" s="200">
        <v>2</v>
      </c>
      <c r="J124" s="164">
        <f>IF($H124&lt;&gt;"",(VLOOKUP($H124,'Puissances et FS utilisés'!$B$7:$G$44,5,FALSE)),"")</f>
        <v>5.434782608695652E-3</v>
      </c>
      <c r="K124" s="201">
        <f>IF($H124&lt;&gt;"",(VLOOKUP($H124,'Puissances et FS utilisés'!$B$7:$G$44,6,FALSE)),"")</f>
        <v>1</v>
      </c>
      <c r="L124" s="254" t="s">
        <v>128</v>
      </c>
      <c r="M124" s="216" t="s">
        <v>24</v>
      </c>
      <c r="N124" s="200" t="s">
        <v>150</v>
      </c>
      <c r="O124" s="200">
        <v>1</v>
      </c>
      <c r="P124" s="164">
        <f>IF($N124&lt;&gt;"",(VLOOKUP($N124,'Puissances et FS utilisés'!$B$7:$G$44,5,FALSE)),"")</f>
        <v>0.27777777777777779</v>
      </c>
      <c r="Q124" s="201">
        <f>IF($N124&lt;&gt;"",(VLOOKUP($N124,'Puissances et FS utilisés'!$B$7:$G$44,6,FALSE)),"")</f>
        <v>0.3</v>
      </c>
      <c r="R124" s="199"/>
      <c r="S124" s="200"/>
      <c r="T124" s="200"/>
      <c r="U124" s="200"/>
      <c r="V124" s="164" t="str">
        <f>IF($T124&lt;&gt;"",(VLOOKUP($T124,'Puissances et FS utilisés'!$B$7:$G$900,5,FALSE)),"")</f>
        <v/>
      </c>
      <c r="W124" s="201" t="str">
        <f>IF($T124&lt;&gt;"",(VLOOKUP($T124,'Puissances et FS utilisés'!$B$7:$G$44,6,FALSE)),"")</f>
        <v/>
      </c>
      <c r="Y124" s="189">
        <f>IF($G124=Y$5,$I124*$J124,"")</f>
        <v>1.0869565217391304E-2</v>
      </c>
      <c r="Z124" s="190" t="str">
        <f>IF($G124=Z$5,$I124*$J124,"")</f>
        <v/>
      </c>
      <c r="AA124" s="191">
        <f t="shared" si="34"/>
        <v>0.27777777777777779</v>
      </c>
      <c r="AB124" s="158" t="str">
        <f t="shared" si="34"/>
        <v/>
      </c>
      <c r="AC124" s="190" t="str">
        <f t="shared" si="34"/>
        <v/>
      </c>
      <c r="AD124" s="191" t="str">
        <f t="shared" si="36"/>
        <v/>
      </c>
      <c r="AE124" s="158" t="str">
        <f t="shared" si="36"/>
        <v/>
      </c>
      <c r="AF124" s="192" t="str">
        <f t="shared" si="36"/>
        <v/>
      </c>
      <c r="AH124" s="189">
        <f>IF($G124=AH$5,$I124*$J124*$K124,"")</f>
        <v>1.0869565217391304E-2</v>
      </c>
      <c r="AI124" s="194" t="str">
        <f>IF($G124=AI$5,$I124*$J124*$K124,"")</f>
        <v/>
      </c>
      <c r="AJ124" s="191">
        <f t="shared" si="37"/>
        <v>8.3333333333333329E-2</v>
      </c>
      <c r="AK124" s="158" t="str">
        <f t="shared" si="37"/>
        <v/>
      </c>
      <c r="AL124" s="190" t="str">
        <f t="shared" si="37"/>
        <v/>
      </c>
      <c r="AM124" s="195" t="str">
        <f t="shared" si="35"/>
        <v/>
      </c>
      <c r="AN124" s="158" t="str">
        <f t="shared" si="35"/>
        <v/>
      </c>
      <c r="AO124" s="192" t="str">
        <f t="shared" si="35"/>
        <v/>
      </c>
    </row>
    <row r="125" spans="2:41" ht="15.75" customHeight="1" x14ac:dyDescent="0.25">
      <c r="B125" s="346"/>
      <c r="C125" s="357"/>
      <c r="D125" s="359"/>
      <c r="E125" s="361"/>
      <c r="F125" s="172" t="s">
        <v>128</v>
      </c>
      <c r="G125" s="173" t="s">
        <v>24</v>
      </c>
      <c r="H125" s="173" t="s">
        <v>109</v>
      </c>
      <c r="I125" s="173">
        <v>2</v>
      </c>
      <c r="J125" s="165">
        <f>IF($H125&lt;&gt;"",(VLOOKUP($H125,'Puissances et FS utilisés'!$B$7:$G$44,5,FALSE)),"")</f>
        <v>1.0869565217391304E-2</v>
      </c>
      <c r="K125" s="174">
        <f>IF($H125&lt;&gt;"",(VLOOKUP($H125,'Puissances et FS utilisés'!$B$7:$G$44,6,FALSE)),"")</f>
        <v>1</v>
      </c>
      <c r="L125" s="172"/>
      <c r="M125" s="173"/>
      <c r="N125" s="173"/>
      <c r="O125" s="173"/>
      <c r="P125" s="164" t="str">
        <f>IF($N125&lt;&gt;"",(VLOOKUP($N125,'Puissances et FS utilisés'!$B$7:$G$44,5,FALSE)),"")</f>
        <v/>
      </c>
      <c r="Q125" s="201" t="str">
        <f>IF($N125&lt;&gt;"",(VLOOKUP($N125,'Puissances et FS utilisés'!$B$7:$G$44,6,FALSE)),"")</f>
        <v/>
      </c>
      <c r="R125" s="172"/>
      <c r="S125" s="173"/>
      <c r="T125" s="173"/>
      <c r="U125" s="173"/>
      <c r="V125" s="165" t="str">
        <f>IF($T125&lt;&gt;"",(VLOOKUP($T125,'Puissances et FS utilisés'!$B$7:$G$900,5,FALSE)),"")</f>
        <v/>
      </c>
      <c r="W125" s="174" t="str">
        <f>IF($T125&lt;&gt;"",(VLOOKUP($T125,'Puissances et FS utilisés'!$B$7:$G$44,6,FALSE)),"")</f>
        <v/>
      </c>
      <c r="Y125" s="179">
        <f>IF($G125=Y$5,$I125*$J125,"")</f>
        <v>2.1739130434782608E-2</v>
      </c>
      <c r="Z125" s="180" t="str">
        <f>IF($G125=Z$5,$I125*$J125,"")</f>
        <v/>
      </c>
      <c r="AA125" s="181" t="str">
        <f t="shared" si="34"/>
        <v/>
      </c>
      <c r="AB125" s="159" t="str">
        <f t="shared" si="34"/>
        <v/>
      </c>
      <c r="AC125" s="180" t="str">
        <f t="shared" si="34"/>
        <v/>
      </c>
      <c r="AD125" s="181" t="str">
        <f t="shared" si="36"/>
        <v/>
      </c>
      <c r="AE125" s="159" t="str">
        <f t="shared" si="36"/>
        <v/>
      </c>
      <c r="AF125" s="182" t="str">
        <f t="shared" si="36"/>
        <v/>
      </c>
      <c r="AH125" s="179">
        <f>IF($G125=AH$5,$I125*$J125*$K125,"")</f>
        <v>2.1739130434782608E-2</v>
      </c>
      <c r="AI125" s="196" t="str">
        <f>IF($G125=AI$5,$I125*$J125*$K125,"")</f>
        <v/>
      </c>
      <c r="AJ125" s="181" t="str">
        <f t="shared" si="37"/>
        <v/>
      </c>
      <c r="AK125" s="159" t="str">
        <f t="shared" si="37"/>
        <v/>
      </c>
      <c r="AL125" s="180" t="str">
        <f t="shared" si="37"/>
        <v/>
      </c>
      <c r="AM125" s="188" t="str">
        <f t="shared" si="35"/>
        <v/>
      </c>
      <c r="AN125" s="159" t="str">
        <f t="shared" si="35"/>
        <v/>
      </c>
      <c r="AO125" s="182" t="str">
        <f t="shared" si="35"/>
        <v/>
      </c>
    </row>
    <row r="126" spans="2:41" x14ac:dyDescent="0.25">
      <c r="B126" s="344"/>
      <c r="C126" s="347" t="s">
        <v>208</v>
      </c>
      <c r="D126" s="348" t="s">
        <v>167</v>
      </c>
      <c r="E126" s="351" t="s">
        <v>193</v>
      </c>
      <c r="F126" s="202" t="s">
        <v>128</v>
      </c>
      <c r="G126" s="203" t="s">
        <v>24</v>
      </c>
      <c r="H126" s="203" t="s">
        <v>158</v>
      </c>
      <c r="I126" s="203">
        <v>1</v>
      </c>
      <c r="J126" s="162">
        <f>IF($H126&lt;&gt;"",(VLOOKUP($H126,'Puissances et FS utilisés'!$B$7:$G$44,5,FALSE)),"")</f>
        <v>1.0869565217391304E-2</v>
      </c>
      <c r="K126" s="204">
        <f>IF($H126&lt;&gt;"",(VLOOKUP($H126,'Puissances et FS utilisés'!$B$7:$G$44,6,FALSE)),"")</f>
        <v>1</v>
      </c>
      <c r="L126" s="202"/>
      <c r="M126" s="203"/>
      <c r="N126" s="203"/>
      <c r="O126" s="203"/>
      <c r="P126" s="162" t="str">
        <f>IF($N126&lt;&gt;"",(VLOOKUP($N126,'Puissances et FS utilisés'!$B$7:$G$44,5,FALSE)),"")</f>
        <v/>
      </c>
      <c r="Q126" s="204" t="str">
        <f>IF($N126&lt;&gt;"",(VLOOKUP($N126,'Puissances et FS utilisés'!$B$7:$G$44,6,FALSE)),"")</f>
        <v/>
      </c>
      <c r="R126" s="202"/>
      <c r="S126" s="203"/>
      <c r="T126" s="205"/>
      <c r="U126" s="203"/>
      <c r="V126" s="162" t="str">
        <f>IF($T126&lt;&gt;"",(VLOOKUP($T126,'Puissances et FS utilisés'!$B$7:$G$900,5,FALSE)),"")</f>
        <v/>
      </c>
      <c r="W126" s="204" t="str">
        <f>IF($T126&lt;&gt;"",(VLOOKUP($T126,'Puissances et FS utilisés'!$B$7:$G$44,6,FALSE)),"")</f>
        <v/>
      </c>
      <c r="Y126" s="183">
        <f>IF($G126=Y$5,$I126*$J126,"")</f>
        <v>1.0869565217391304E-2</v>
      </c>
      <c r="Z126" s="184" t="str">
        <f>IF($G126=Z$5,$I126*$J126,"")</f>
        <v/>
      </c>
      <c r="AA126" s="185" t="str">
        <f t="shared" si="34"/>
        <v/>
      </c>
      <c r="AB126" s="160" t="str">
        <f t="shared" si="34"/>
        <v/>
      </c>
      <c r="AC126" s="184" t="str">
        <f t="shared" si="34"/>
        <v/>
      </c>
      <c r="AD126" s="185" t="str">
        <f t="shared" si="36"/>
        <v/>
      </c>
      <c r="AE126" s="160" t="str">
        <f t="shared" si="36"/>
        <v/>
      </c>
      <c r="AF126" s="186" t="str">
        <f t="shared" si="36"/>
        <v/>
      </c>
      <c r="AH126" s="183">
        <f>IF($G126=AH$5,$I126*$J126*$K126,"")</f>
        <v>1.0869565217391304E-2</v>
      </c>
      <c r="AI126" s="193" t="str">
        <f>IF($G126=AI$5,$I126*$J126*$K126,"")</f>
        <v/>
      </c>
      <c r="AJ126" s="185" t="str">
        <f t="shared" si="37"/>
        <v/>
      </c>
      <c r="AK126" s="160" t="str">
        <f t="shared" si="37"/>
        <v/>
      </c>
      <c r="AL126" s="184" t="str">
        <f t="shared" si="37"/>
        <v/>
      </c>
      <c r="AM126" s="187" t="str">
        <f t="shared" si="35"/>
        <v/>
      </c>
      <c r="AN126" s="160" t="str">
        <f t="shared" si="35"/>
        <v/>
      </c>
      <c r="AO126" s="186" t="str">
        <f t="shared" si="35"/>
        <v/>
      </c>
    </row>
    <row r="127" spans="2:41" x14ac:dyDescent="0.25">
      <c r="B127" s="345"/>
      <c r="C127" s="356"/>
      <c r="D127" s="358"/>
      <c r="E127" s="360"/>
      <c r="F127" s="199"/>
      <c r="G127" s="200"/>
      <c r="H127" s="200"/>
      <c r="I127" s="200"/>
      <c r="J127" s="164" t="str">
        <f>IF($H127&lt;&gt;"",(VLOOKUP($H127,'Puissances et FS utilisés'!$B$7:$G$44,5,FALSE)),"")</f>
        <v/>
      </c>
      <c r="K127" s="201" t="str">
        <f>IF($H127&lt;&gt;"",(VLOOKUP($H127,'Puissances et FS utilisés'!$B$7:$G$44,6,FALSE)),"")</f>
        <v/>
      </c>
      <c r="L127" s="254"/>
      <c r="M127" s="216"/>
      <c r="N127" s="200"/>
      <c r="O127" s="200"/>
      <c r="P127" s="164" t="str">
        <f>IF($N127&lt;&gt;"",(VLOOKUP($N127,'Puissances et FS utilisés'!$B$7:$G$44,5,FALSE)),"")</f>
        <v/>
      </c>
      <c r="Q127" s="201" t="str">
        <f>IF($N127&lt;&gt;"",(VLOOKUP($N127,'Puissances et FS utilisés'!$B$7:$G$44,6,FALSE)),"")</f>
        <v/>
      </c>
      <c r="R127" s="199"/>
      <c r="S127" s="200"/>
      <c r="T127" s="200"/>
      <c r="U127" s="200"/>
      <c r="V127" s="164" t="str">
        <f>IF($T127&lt;&gt;"",(VLOOKUP($T127,'Puissances et FS utilisés'!$B$7:$G$900,5,FALSE)),"")</f>
        <v/>
      </c>
      <c r="W127" s="201"/>
      <c r="Y127" s="189" t="str">
        <f>IF($G127=Y$5,$I127*$J127,"")</f>
        <v/>
      </c>
      <c r="Z127" s="190" t="str">
        <f>IF($G127=Z$5,$I127*$J127,"")</f>
        <v/>
      </c>
      <c r="AA127" s="191" t="str">
        <f t="shared" si="34"/>
        <v/>
      </c>
      <c r="AB127" s="158" t="str">
        <f t="shared" si="34"/>
        <v/>
      </c>
      <c r="AC127" s="190" t="str">
        <f t="shared" si="34"/>
        <v/>
      </c>
      <c r="AD127" s="191" t="str">
        <f t="shared" si="36"/>
        <v/>
      </c>
      <c r="AE127" s="158" t="str">
        <f t="shared" si="36"/>
        <v/>
      </c>
      <c r="AF127" s="192" t="str">
        <f t="shared" si="36"/>
        <v/>
      </c>
      <c r="AH127" s="189" t="str">
        <f>IF($G127=AH$5,$I127*$J127*$K127,"")</f>
        <v/>
      </c>
      <c r="AI127" s="194" t="str">
        <f>IF($G127=AI$5,$I127*$J127*$K127,"")</f>
        <v/>
      </c>
      <c r="AJ127" s="191" t="str">
        <f t="shared" si="37"/>
        <v/>
      </c>
      <c r="AK127" s="158" t="str">
        <f t="shared" si="37"/>
        <v/>
      </c>
      <c r="AL127" s="190" t="str">
        <f t="shared" si="37"/>
        <v/>
      </c>
      <c r="AM127" s="195" t="str">
        <f t="shared" si="35"/>
        <v/>
      </c>
      <c r="AN127" s="158" t="str">
        <f t="shared" si="35"/>
        <v/>
      </c>
      <c r="AO127" s="192" t="str">
        <f t="shared" si="35"/>
        <v/>
      </c>
    </row>
    <row r="128" spans="2:41" ht="15.75" customHeight="1" x14ac:dyDescent="0.25">
      <c r="B128" s="346"/>
      <c r="C128" s="357"/>
      <c r="D128" s="359"/>
      <c r="E128" s="361"/>
      <c r="F128" s="172"/>
      <c r="G128" s="173"/>
      <c r="H128" s="173"/>
      <c r="I128" s="173"/>
      <c r="J128" s="165" t="str">
        <f>IF($H128&lt;&gt;"",(VLOOKUP($H128,'Puissances et FS utilisés'!$B$7:$G$44,5,FALSE)),"")</f>
        <v/>
      </c>
      <c r="K128" s="174" t="str">
        <f>IF($H128&lt;&gt;"",(VLOOKUP($H128,'Puissances et FS utilisés'!$B$7:$G$44,6,FALSE)),"")</f>
        <v/>
      </c>
      <c r="L128" s="172"/>
      <c r="M128" s="173"/>
      <c r="N128" s="173"/>
      <c r="O128" s="173"/>
      <c r="P128" s="164" t="str">
        <f>IF($N128&lt;&gt;"",(VLOOKUP($N128,'Puissances et FS utilisés'!$B$7:$G$44,5,FALSE)),"")</f>
        <v/>
      </c>
      <c r="Q128" s="201" t="str">
        <f>IF($N128&lt;&gt;"",(VLOOKUP($N128,'Puissances et FS utilisés'!$B$7:$G$44,6,FALSE)),"")</f>
        <v/>
      </c>
      <c r="R128" s="172"/>
      <c r="S128" s="173"/>
      <c r="T128" s="173"/>
      <c r="U128" s="173"/>
      <c r="V128" s="165" t="str">
        <f>IF($T128&lt;&gt;"",(VLOOKUP($T128,'Puissances et FS utilisés'!$B$7:$G$900,5,FALSE)),"")</f>
        <v/>
      </c>
      <c r="W128" s="174" t="str">
        <f>IF($T128&lt;&gt;"",(VLOOKUP($T128,'Puissances et FS utilisés'!$B$7:$G$44,6,FALSE)),"")</f>
        <v/>
      </c>
      <c r="Y128" s="179" t="str">
        <f>IF($G128=Y$5,$I128*$J128,"")</f>
        <v/>
      </c>
      <c r="Z128" s="180" t="str">
        <f>IF($G128=Z$5,$I128*$J128,"")</f>
        <v/>
      </c>
      <c r="AA128" s="181" t="str">
        <f t="shared" si="34"/>
        <v/>
      </c>
      <c r="AB128" s="159" t="str">
        <f t="shared" si="34"/>
        <v/>
      </c>
      <c r="AC128" s="180" t="str">
        <f t="shared" si="34"/>
        <v/>
      </c>
      <c r="AD128" s="181" t="str">
        <f t="shared" si="36"/>
        <v/>
      </c>
      <c r="AE128" s="159" t="str">
        <f t="shared" si="36"/>
        <v/>
      </c>
      <c r="AF128" s="182" t="str">
        <f t="shared" si="36"/>
        <v/>
      </c>
      <c r="AH128" s="179" t="str">
        <f>IF($G128=AH$5,$I128*$J128*$K128,"")</f>
        <v/>
      </c>
      <c r="AI128" s="196" t="str">
        <f>IF($G128=AI$5,$I128*$J128*$K128,"")</f>
        <v/>
      </c>
      <c r="AJ128" s="181" t="str">
        <f t="shared" si="37"/>
        <v/>
      </c>
      <c r="AK128" s="159" t="str">
        <f t="shared" si="37"/>
        <v/>
      </c>
      <c r="AL128" s="180" t="str">
        <f t="shared" si="37"/>
        <v/>
      </c>
      <c r="AM128" s="188" t="str">
        <f t="shared" si="35"/>
        <v/>
      </c>
      <c r="AN128" s="159" t="str">
        <f t="shared" si="35"/>
        <v/>
      </c>
      <c r="AO128" s="182" t="str">
        <f t="shared" si="35"/>
        <v/>
      </c>
    </row>
    <row r="129" spans="2:41" x14ac:dyDescent="0.25">
      <c r="B129" s="344"/>
      <c r="C129" s="347" t="s">
        <v>200</v>
      </c>
      <c r="D129" s="348" t="s">
        <v>167</v>
      </c>
      <c r="E129" s="351" t="s">
        <v>193</v>
      </c>
      <c r="F129" s="202" t="s">
        <v>128</v>
      </c>
      <c r="G129" s="203" t="s">
        <v>24</v>
      </c>
      <c r="H129" s="203" t="s">
        <v>56</v>
      </c>
      <c r="I129" s="203">
        <v>2</v>
      </c>
      <c r="J129" s="162">
        <f>IF($H129&lt;&gt;"",(VLOOKUP($H129,'Puissances et FS utilisés'!$B$7:$G$44,5,FALSE)),"")</f>
        <v>1.3043478260869565E-2</v>
      </c>
      <c r="K129" s="204">
        <f>IF($H129&lt;&gt;"",(VLOOKUP($H129,'Puissances et FS utilisés'!$B$7:$G$44,6,FALSE)),"")</f>
        <v>1</v>
      </c>
      <c r="L129" s="202" t="s">
        <v>128</v>
      </c>
      <c r="M129" s="203" t="s">
        <v>24</v>
      </c>
      <c r="N129" s="203" t="s">
        <v>166</v>
      </c>
      <c r="O129" s="203">
        <v>1</v>
      </c>
      <c r="P129" s="162">
        <f>IF($N129&lt;&gt;"",(VLOOKUP($N129,'Puissances et FS utilisés'!$B$7:$G$44,5,FALSE)),"")</f>
        <v>0.44444444444444448</v>
      </c>
      <c r="Q129" s="204">
        <f>IF($N129&lt;&gt;"",(VLOOKUP($N129,'Puissances et FS utilisés'!$B$7:$G$44,6,FALSE)),"")</f>
        <v>0.3</v>
      </c>
      <c r="R129" s="202" t="s">
        <v>128</v>
      </c>
      <c r="S129" s="203" t="s">
        <v>24</v>
      </c>
      <c r="T129" s="205" t="s">
        <v>162</v>
      </c>
      <c r="U129" s="203">
        <v>1</v>
      </c>
      <c r="V129" s="162">
        <f>IF($T129&lt;&gt;"",(VLOOKUP($T129,'Puissances et FS utilisés'!$B$7:$G$900,5,FALSE)),"")</f>
        <v>6.0000000000000012E-2</v>
      </c>
      <c r="W129" s="204">
        <f>IF($T129&lt;&gt;"",(VLOOKUP($T129,'Puissances et FS utilisés'!$B$7:$G$900,6,FALSE)),"")</f>
        <v>0.5</v>
      </c>
      <c r="Y129" s="183">
        <f>IF($G129=Y$5,$I129*$J129,"")</f>
        <v>2.6086956521739129E-2</v>
      </c>
      <c r="Z129" s="184" t="str">
        <f>IF($G129=Z$5,$I129*$J129,"")</f>
        <v/>
      </c>
      <c r="AA129" s="185">
        <f t="shared" si="34"/>
        <v>0.44444444444444448</v>
      </c>
      <c r="AB129" s="160" t="str">
        <f t="shared" si="34"/>
        <v/>
      </c>
      <c r="AC129" s="184" t="str">
        <f t="shared" si="34"/>
        <v/>
      </c>
      <c r="AD129" s="185">
        <f t="shared" si="36"/>
        <v>6.0000000000000012E-2</v>
      </c>
      <c r="AE129" s="160" t="str">
        <f t="shared" si="36"/>
        <v/>
      </c>
      <c r="AF129" s="186" t="str">
        <f t="shared" si="36"/>
        <v/>
      </c>
      <c r="AH129" s="183">
        <f>IF($G129=AH$5,$I129*$J129*$K129,"")</f>
        <v>2.6086956521739129E-2</v>
      </c>
      <c r="AI129" s="193" t="str">
        <f>IF($G129=AI$5,$I129*$J129*$K129,"")</f>
        <v/>
      </c>
      <c r="AJ129" s="185">
        <f t="shared" si="37"/>
        <v>0.13333333333333333</v>
      </c>
      <c r="AK129" s="160" t="str">
        <f t="shared" si="37"/>
        <v/>
      </c>
      <c r="AL129" s="184" t="str">
        <f t="shared" si="37"/>
        <v/>
      </c>
      <c r="AM129" s="187">
        <f t="shared" si="35"/>
        <v>3.0000000000000006E-2</v>
      </c>
      <c r="AN129" s="160" t="str">
        <f t="shared" si="35"/>
        <v/>
      </c>
      <c r="AO129" s="186" t="str">
        <f t="shared" si="35"/>
        <v/>
      </c>
    </row>
    <row r="130" spans="2:41" x14ac:dyDescent="0.25">
      <c r="B130" s="345"/>
      <c r="C130" s="356"/>
      <c r="D130" s="358"/>
      <c r="E130" s="360"/>
      <c r="F130" s="199"/>
      <c r="G130" s="200"/>
      <c r="H130" s="200"/>
      <c r="I130" s="200"/>
      <c r="J130" s="164" t="str">
        <f>IF($H130&lt;&gt;"",(VLOOKUP($H130,'Puissances et FS utilisés'!$B$7:$G$44,5,FALSE)),"")</f>
        <v/>
      </c>
      <c r="K130" s="201" t="str">
        <f>IF($H130&lt;&gt;"",(VLOOKUP($H130,'Puissances et FS utilisés'!$B$7:$G$44,6,FALSE)),"")</f>
        <v/>
      </c>
      <c r="L130" s="254"/>
      <c r="M130" s="216"/>
      <c r="N130" s="200"/>
      <c r="O130" s="200"/>
      <c r="P130" s="164" t="str">
        <f>IF($N130&lt;&gt;"",(VLOOKUP($N130,'Puissances et FS utilisés'!$B$7:$G$44,5,FALSE)),"")</f>
        <v/>
      </c>
      <c r="Q130" s="201" t="str">
        <f>IF($N130&lt;&gt;"",(VLOOKUP($N130,'Puissances et FS utilisés'!$B$7:$G$44,6,FALSE)),"")</f>
        <v/>
      </c>
      <c r="R130" s="199"/>
      <c r="S130" s="200"/>
      <c r="T130" s="200"/>
      <c r="U130" s="200"/>
      <c r="V130" s="164" t="str">
        <f>IF($T130&lt;&gt;"",(VLOOKUP($T130,'Puissances et FS utilisés'!$B$7:$G$900,5,FALSE)),"")</f>
        <v/>
      </c>
      <c r="W130" s="201"/>
      <c r="Y130" s="189" t="str">
        <f>IF($G130=Y$5,$I130*$J130,"")</f>
        <v/>
      </c>
      <c r="Z130" s="190" t="str">
        <f>IF($G130=Z$5,$I130*$J130,"")</f>
        <v/>
      </c>
      <c r="AA130" s="191" t="str">
        <f t="shared" si="34"/>
        <v/>
      </c>
      <c r="AB130" s="158" t="str">
        <f t="shared" si="34"/>
        <v/>
      </c>
      <c r="AC130" s="190" t="str">
        <f t="shared" si="34"/>
        <v/>
      </c>
      <c r="AD130" s="191" t="str">
        <f t="shared" si="36"/>
        <v/>
      </c>
      <c r="AE130" s="158" t="str">
        <f t="shared" si="36"/>
        <v/>
      </c>
      <c r="AF130" s="192" t="str">
        <f t="shared" si="36"/>
        <v/>
      </c>
      <c r="AH130" s="189" t="str">
        <f>IF($G130=AH$5,$I130*$J130*$K130,"")</f>
        <v/>
      </c>
      <c r="AI130" s="194" t="str">
        <f>IF($G130=AI$5,$I130*$J130*$K130,"")</f>
        <v/>
      </c>
      <c r="AJ130" s="191" t="str">
        <f t="shared" si="37"/>
        <v/>
      </c>
      <c r="AK130" s="158" t="str">
        <f t="shared" si="37"/>
        <v/>
      </c>
      <c r="AL130" s="190" t="str">
        <f t="shared" si="37"/>
        <v/>
      </c>
      <c r="AM130" s="195" t="str">
        <f t="shared" si="35"/>
        <v/>
      </c>
      <c r="AN130" s="158" t="str">
        <f t="shared" si="35"/>
        <v/>
      </c>
      <c r="AO130" s="192" t="str">
        <f t="shared" si="35"/>
        <v/>
      </c>
    </row>
    <row r="131" spans="2:41" ht="15.75" customHeight="1" x14ac:dyDescent="0.25">
      <c r="B131" s="346"/>
      <c r="C131" s="357"/>
      <c r="D131" s="359"/>
      <c r="E131" s="361"/>
      <c r="F131" s="172"/>
      <c r="G131" s="173"/>
      <c r="H131" s="173"/>
      <c r="I131" s="173"/>
      <c r="J131" s="165" t="str">
        <f>IF($H131&lt;&gt;"",(VLOOKUP($H131,'Puissances et FS utilisés'!$B$7:$G$44,5,FALSE)),"")</f>
        <v/>
      </c>
      <c r="K131" s="174" t="str">
        <f>IF($H131&lt;&gt;"",(VLOOKUP($H131,'Puissances et FS utilisés'!$B$7:$G$44,6,FALSE)),"")</f>
        <v/>
      </c>
      <c r="L131" s="172"/>
      <c r="M131" s="173"/>
      <c r="N131" s="173"/>
      <c r="O131" s="173"/>
      <c r="P131" s="164" t="str">
        <f>IF($N131&lt;&gt;"",(VLOOKUP($N131,'Puissances et FS utilisés'!$B$7:$G$44,5,FALSE)),"")</f>
        <v/>
      </c>
      <c r="Q131" s="201" t="str">
        <f>IF($N131&lt;&gt;"",(VLOOKUP($N131,'Puissances et FS utilisés'!$B$7:$G$44,6,FALSE)),"")</f>
        <v/>
      </c>
      <c r="R131" s="172"/>
      <c r="S131" s="173"/>
      <c r="T131" s="173"/>
      <c r="U131" s="173"/>
      <c r="V131" s="165" t="str">
        <f>IF($T131&lt;&gt;"",(VLOOKUP($T131,'Puissances et FS utilisés'!$B$7:$G$900,5,FALSE)),"")</f>
        <v/>
      </c>
      <c r="W131" s="174" t="str">
        <f>IF($T131&lt;&gt;"",(VLOOKUP($T131,'Puissances et FS utilisés'!$B$7:$G$44,6,FALSE)),"")</f>
        <v/>
      </c>
      <c r="Y131" s="179" t="str">
        <f>IF($G131=Y$5,$I131*$J131,"")</f>
        <v/>
      </c>
      <c r="Z131" s="180" t="str">
        <f>IF($G131=Z$5,$I131*$J131,"")</f>
        <v/>
      </c>
      <c r="AA131" s="181" t="str">
        <f t="shared" si="34"/>
        <v/>
      </c>
      <c r="AB131" s="159" t="str">
        <f t="shared" si="34"/>
        <v/>
      </c>
      <c r="AC131" s="180" t="str">
        <f t="shared" si="34"/>
        <v/>
      </c>
      <c r="AD131" s="181" t="str">
        <f t="shared" si="36"/>
        <v/>
      </c>
      <c r="AE131" s="159" t="str">
        <f t="shared" si="36"/>
        <v/>
      </c>
      <c r="AF131" s="182" t="str">
        <f t="shared" si="36"/>
        <v/>
      </c>
      <c r="AH131" s="179" t="str">
        <f>IF($G131=AH$5,$I131*$J131*$K131,"")</f>
        <v/>
      </c>
      <c r="AI131" s="196" t="str">
        <f>IF($G131=AI$5,$I131*$J131*$K131,"")</f>
        <v/>
      </c>
      <c r="AJ131" s="181" t="str">
        <f t="shared" si="37"/>
        <v/>
      </c>
      <c r="AK131" s="159" t="str">
        <f t="shared" si="37"/>
        <v/>
      </c>
      <c r="AL131" s="180" t="str">
        <f t="shared" si="37"/>
        <v/>
      </c>
      <c r="AM131" s="188" t="str">
        <f t="shared" si="35"/>
        <v/>
      </c>
      <c r="AN131" s="159" t="str">
        <f t="shared" si="35"/>
        <v/>
      </c>
      <c r="AO131" s="182" t="str">
        <f t="shared" si="35"/>
        <v/>
      </c>
    </row>
    <row r="132" spans="2:41" x14ac:dyDescent="0.25">
      <c r="B132" s="344"/>
      <c r="C132" s="435" t="s">
        <v>209</v>
      </c>
      <c r="D132" s="409" t="s">
        <v>167</v>
      </c>
      <c r="E132" s="410" t="s">
        <v>194</v>
      </c>
      <c r="F132" s="411" t="s">
        <v>128</v>
      </c>
      <c r="G132" s="412" t="s">
        <v>24</v>
      </c>
      <c r="H132" s="412" t="s">
        <v>52</v>
      </c>
      <c r="I132" s="412">
        <v>1</v>
      </c>
      <c r="J132" s="413">
        <f>IF($H132&lt;&gt;"",(VLOOKUP($H132,'Puissances et FS utilisés'!$B$7:$G$44,5,FALSE)),"")</f>
        <v>1.4130434782608694E-2</v>
      </c>
      <c r="K132" s="414">
        <f>IF($H132&lt;&gt;"",(VLOOKUP($H132,'Puissances et FS utilisés'!$B$7:$G$44,6,FALSE)),"")</f>
        <v>1</v>
      </c>
      <c r="L132" s="411" t="s">
        <v>128</v>
      </c>
      <c r="M132" s="412" t="s">
        <v>24</v>
      </c>
      <c r="N132" s="412" t="s">
        <v>0</v>
      </c>
      <c r="O132" s="412">
        <v>8</v>
      </c>
      <c r="P132" s="413">
        <f>IF($N132&lt;&gt;"",(VLOOKUP($N132,'Puissances et FS utilisés'!$B$7:$G$44,5,FALSE)),"")</f>
        <v>0.44444444444444448</v>
      </c>
      <c r="Q132" s="414">
        <f>IF($N132&lt;&gt;"",(VLOOKUP($N132,'Puissances et FS utilisés'!$B$7:$G$44,6,FALSE)),"")</f>
        <v>0.3</v>
      </c>
      <c r="R132" s="411"/>
      <c r="S132" s="412"/>
      <c r="T132" s="412"/>
      <c r="U132" s="412"/>
      <c r="V132" s="413"/>
      <c r="W132" s="414"/>
      <c r="Y132" s="183">
        <f>IF($G132=Y$5,$I132*$J132,"")</f>
        <v>1.4130434782608694E-2</v>
      </c>
      <c r="Z132" s="184" t="str">
        <f>IF($G132=Z$5,$I132*$J132,"")</f>
        <v/>
      </c>
      <c r="AA132" s="185">
        <f t="shared" si="34"/>
        <v>3.5555555555555558</v>
      </c>
      <c r="AB132" s="160" t="str">
        <f t="shared" si="34"/>
        <v/>
      </c>
      <c r="AC132" s="184" t="str">
        <f t="shared" si="34"/>
        <v/>
      </c>
      <c r="AD132" s="185" t="str">
        <f t="shared" si="36"/>
        <v/>
      </c>
      <c r="AE132" s="160" t="str">
        <f t="shared" si="36"/>
        <v/>
      </c>
      <c r="AF132" s="186" t="str">
        <f t="shared" si="36"/>
        <v/>
      </c>
      <c r="AH132" s="183">
        <f>IF($G132=AH$5,$I132*$J132*$K132,"")</f>
        <v>1.4130434782608694E-2</v>
      </c>
      <c r="AI132" s="193" t="str">
        <f>IF($G132=AI$5,$I132*$J132*$K132,"")</f>
        <v/>
      </c>
      <c r="AJ132" s="185">
        <f t="shared" si="37"/>
        <v>1.0666666666666667</v>
      </c>
      <c r="AK132" s="160" t="str">
        <f t="shared" si="37"/>
        <v/>
      </c>
      <c r="AL132" s="184" t="str">
        <f t="shared" si="37"/>
        <v/>
      </c>
      <c r="AM132" s="187" t="str">
        <f t="shared" si="35"/>
        <v/>
      </c>
      <c r="AN132" s="160" t="str">
        <f t="shared" si="35"/>
        <v/>
      </c>
      <c r="AO132" s="186" t="str">
        <f t="shared" si="35"/>
        <v/>
      </c>
    </row>
    <row r="133" spans="2:41" x14ac:dyDescent="0.25">
      <c r="B133" s="345"/>
      <c r="C133" s="436"/>
      <c r="D133" s="416"/>
      <c r="E133" s="417"/>
      <c r="F133" s="418" t="s">
        <v>128</v>
      </c>
      <c r="G133" s="419" t="s">
        <v>24</v>
      </c>
      <c r="H133" s="419" t="s">
        <v>54</v>
      </c>
      <c r="I133" s="419">
        <v>2</v>
      </c>
      <c r="J133" s="420">
        <f>IF($H133&lt;&gt;"",(VLOOKUP($H133,'Puissances et FS utilisés'!$B$7:$G$44,5,FALSE)),"")</f>
        <v>5.434782608695652E-3</v>
      </c>
      <c r="K133" s="421">
        <f>IF($H133&lt;&gt;"",(VLOOKUP($H133,'Puissances et FS utilisés'!$B$7:$G$44,6,FALSE)),"")</f>
        <v>1</v>
      </c>
      <c r="L133" s="437" t="s">
        <v>128</v>
      </c>
      <c r="M133" s="419" t="s">
        <v>24</v>
      </c>
      <c r="N133" s="419" t="s">
        <v>150</v>
      </c>
      <c r="O133" s="419">
        <v>1</v>
      </c>
      <c r="P133" s="420">
        <f>IF($N133&lt;&gt;"",(VLOOKUP($N133,'Puissances et FS utilisés'!$B$7:$G$44,5,FALSE)),"")</f>
        <v>0.27777777777777779</v>
      </c>
      <c r="Q133" s="421">
        <f>IF($N133&lt;&gt;"",(VLOOKUP($N133,'Puissances et FS utilisés'!$B$7:$G$44,6,FALSE)),"")</f>
        <v>0.3</v>
      </c>
      <c r="R133" s="418"/>
      <c r="S133" s="419"/>
      <c r="T133" s="419"/>
      <c r="U133" s="419"/>
      <c r="V133" s="420" t="str">
        <f>IF($T133&lt;&gt;"",(VLOOKUP($T133,'Puissances et FS utilisés'!$B$7:$G$900,5,FALSE)),"")</f>
        <v/>
      </c>
      <c r="W133" s="421" t="str">
        <f>IF($T133&lt;&gt;"",(VLOOKUP($T133,'Puissances et FS utilisés'!$B$7:$G$44,6,FALSE)),"")</f>
        <v/>
      </c>
      <c r="Y133" s="189">
        <f>IF($G133=Y$5,$I133*$J133,"")</f>
        <v>1.0869565217391304E-2</v>
      </c>
      <c r="Z133" s="190" t="str">
        <f>IF($G133=Z$5,$I133*$J133,"")</f>
        <v/>
      </c>
      <c r="AA133" s="191">
        <f t="shared" si="34"/>
        <v>0.27777777777777779</v>
      </c>
      <c r="AB133" s="158" t="str">
        <f t="shared" si="34"/>
        <v/>
      </c>
      <c r="AC133" s="190" t="str">
        <f t="shared" si="34"/>
        <v/>
      </c>
      <c r="AD133" s="191" t="str">
        <f t="shared" si="36"/>
        <v/>
      </c>
      <c r="AE133" s="158" t="str">
        <f t="shared" si="36"/>
        <v/>
      </c>
      <c r="AF133" s="192" t="str">
        <f t="shared" si="36"/>
        <v/>
      </c>
      <c r="AH133" s="189">
        <f>IF($G133=AH$5,$I133*$J133*$K133,"")</f>
        <v>1.0869565217391304E-2</v>
      </c>
      <c r="AI133" s="194" t="str">
        <f>IF($G133=AI$5,$I133*$J133*$K133,"")</f>
        <v/>
      </c>
      <c r="AJ133" s="191">
        <f t="shared" si="37"/>
        <v>8.3333333333333329E-2</v>
      </c>
      <c r="AK133" s="158" t="str">
        <f t="shared" si="37"/>
        <v/>
      </c>
      <c r="AL133" s="190" t="str">
        <f t="shared" si="37"/>
        <v/>
      </c>
      <c r="AM133" s="195" t="str">
        <f t="shared" si="35"/>
        <v/>
      </c>
      <c r="AN133" s="158" t="str">
        <f t="shared" si="35"/>
        <v/>
      </c>
      <c r="AO133" s="192" t="str">
        <f t="shared" si="35"/>
        <v/>
      </c>
    </row>
    <row r="134" spans="2:41" ht="15.75" customHeight="1" x14ac:dyDescent="0.25">
      <c r="B134" s="346"/>
      <c r="C134" s="438"/>
      <c r="D134" s="423"/>
      <c r="E134" s="424"/>
      <c r="F134" s="425" t="s">
        <v>128</v>
      </c>
      <c r="G134" s="426" t="s">
        <v>24</v>
      </c>
      <c r="H134" s="426" t="s">
        <v>109</v>
      </c>
      <c r="I134" s="426">
        <v>2</v>
      </c>
      <c r="J134" s="427">
        <f>IF($H134&lt;&gt;"",(VLOOKUP($H134,'Puissances et FS utilisés'!$B$7:$G$44,5,FALSE)),"")</f>
        <v>1.0869565217391304E-2</v>
      </c>
      <c r="K134" s="428">
        <f>IF($H134&lt;&gt;"",(VLOOKUP($H134,'Puissances et FS utilisés'!$B$7:$G$44,6,FALSE)),"")</f>
        <v>1</v>
      </c>
      <c r="L134" s="425"/>
      <c r="M134" s="426"/>
      <c r="N134" s="426"/>
      <c r="O134" s="426"/>
      <c r="P134" s="420" t="str">
        <f>IF($N134&lt;&gt;"",(VLOOKUP($N134,'Puissances et FS utilisés'!$B$7:$G$44,5,FALSE)),"")</f>
        <v/>
      </c>
      <c r="Q134" s="421" t="str">
        <f>IF($N134&lt;&gt;"",(VLOOKUP($N134,'Puissances et FS utilisés'!$B$7:$G$44,6,FALSE)),"")</f>
        <v/>
      </c>
      <c r="R134" s="425"/>
      <c r="S134" s="426"/>
      <c r="T134" s="426"/>
      <c r="U134" s="426"/>
      <c r="V134" s="427" t="str">
        <f>IF($T134&lt;&gt;"",(VLOOKUP($T134,'Puissances et FS utilisés'!$B$7:$G$900,5,FALSE)),"")</f>
        <v/>
      </c>
      <c r="W134" s="428" t="str">
        <f>IF($T134&lt;&gt;"",(VLOOKUP($T134,'Puissances et FS utilisés'!$B$7:$G$44,6,FALSE)),"")</f>
        <v/>
      </c>
      <c r="Y134" s="179">
        <f>IF($G134=Y$5,$I134*$J134,"")</f>
        <v>2.1739130434782608E-2</v>
      </c>
      <c r="Z134" s="180" t="str">
        <f>IF($G134=Z$5,$I134*$J134,"")</f>
        <v/>
      </c>
      <c r="AA134" s="181" t="str">
        <f t="shared" si="34"/>
        <v/>
      </c>
      <c r="AB134" s="159" t="str">
        <f t="shared" si="34"/>
        <v/>
      </c>
      <c r="AC134" s="180" t="str">
        <f t="shared" si="34"/>
        <v/>
      </c>
      <c r="AD134" s="181" t="str">
        <f t="shared" si="36"/>
        <v/>
      </c>
      <c r="AE134" s="159" t="str">
        <f t="shared" si="36"/>
        <v/>
      </c>
      <c r="AF134" s="182" t="str">
        <f t="shared" si="36"/>
        <v/>
      </c>
      <c r="AH134" s="179">
        <f>IF($G134=AH$5,$I134*$J134*$K134,"")</f>
        <v>2.1739130434782608E-2</v>
      </c>
      <c r="AI134" s="196" t="str">
        <f>IF($G134=AI$5,$I134*$J134*$K134,"")</f>
        <v/>
      </c>
      <c r="AJ134" s="181" t="str">
        <f t="shared" si="37"/>
        <v/>
      </c>
      <c r="AK134" s="159" t="str">
        <f t="shared" si="37"/>
        <v/>
      </c>
      <c r="AL134" s="180" t="str">
        <f t="shared" si="37"/>
        <v/>
      </c>
      <c r="AM134" s="188" t="str">
        <f t="shared" si="35"/>
        <v/>
      </c>
      <c r="AN134" s="159" t="str">
        <f t="shared" si="35"/>
        <v/>
      </c>
      <c r="AO134" s="182" t="str">
        <f t="shared" si="35"/>
        <v/>
      </c>
    </row>
    <row r="135" spans="2:41" x14ac:dyDescent="0.25">
      <c r="B135" s="344"/>
      <c r="C135" s="435" t="s">
        <v>209</v>
      </c>
      <c r="D135" s="409" t="s">
        <v>167</v>
      </c>
      <c r="E135" s="410" t="s">
        <v>194</v>
      </c>
      <c r="F135" s="411" t="s">
        <v>128</v>
      </c>
      <c r="G135" s="412" t="s">
        <v>24</v>
      </c>
      <c r="H135" s="412" t="s">
        <v>158</v>
      </c>
      <c r="I135" s="412">
        <v>1</v>
      </c>
      <c r="J135" s="413">
        <f>IF($H135&lt;&gt;"",(VLOOKUP($H135,'Puissances et FS utilisés'!$B$7:$G$44,5,FALSE)),"")</f>
        <v>1.0869565217391304E-2</v>
      </c>
      <c r="K135" s="414">
        <f>IF($H135&lt;&gt;"",(VLOOKUP($H135,'Puissances et FS utilisés'!$B$7:$G$44,6,FALSE)),"")</f>
        <v>1</v>
      </c>
      <c r="L135" s="411"/>
      <c r="M135" s="412"/>
      <c r="N135" s="412"/>
      <c r="O135" s="412"/>
      <c r="P135" s="430" t="str">
        <f>IF($N135&lt;&gt;"",(VLOOKUP($N135,'Puissances et FS utilisés'!$B$7:$G$44,5,FALSE)),"")</f>
        <v/>
      </c>
      <c r="Q135" s="431" t="str">
        <f>IF($N135&lt;&gt;"",(VLOOKUP($N135,'Puissances et FS utilisés'!$B$7:$G$44,6,FALSE)),"")</f>
        <v/>
      </c>
      <c r="R135" s="411"/>
      <c r="S135" s="412"/>
      <c r="T135" s="412"/>
      <c r="U135" s="412"/>
      <c r="V135" s="413" t="str">
        <f>IF($T135&lt;&gt;"",(VLOOKUP($T135,'Puissances et FS utilisés'!$B$7:$G$900,5,FALSE)),"")</f>
        <v/>
      </c>
      <c r="W135" s="414" t="str">
        <f>IF($T135&lt;&gt;"",(VLOOKUP($T135,'Puissances et FS utilisés'!$B$7:$G$44,6,FALSE)),"")</f>
        <v/>
      </c>
      <c r="Y135" s="183">
        <f>IF($G135=Y$5,$I135*$J135,"")</f>
        <v>1.0869565217391304E-2</v>
      </c>
      <c r="Z135" s="184" t="str">
        <f>IF($G135=Z$5,$I135*$J135,"")</f>
        <v/>
      </c>
      <c r="AA135" s="185" t="str">
        <f t="shared" si="34"/>
        <v/>
      </c>
      <c r="AB135" s="160" t="str">
        <f t="shared" si="34"/>
        <v/>
      </c>
      <c r="AC135" s="184" t="str">
        <f t="shared" si="34"/>
        <v/>
      </c>
      <c r="AD135" s="185" t="str">
        <f t="shared" si="36"/>
        <v/>
      </c>
      <c r="AE135" s="160" t="str">
        <f t="shared" si="36"/>
        <v/>
      </c>
      <c r="AF135" s="186" t="str">
        <f t="shared" si="36"/>
        <v/>
      </c>
      <c r="AH135" s="183">
        <f>IF($G135=AH$5,$I135*$J135*$K135,"")</f>
        <v>1.0869565217391304E-2</v>
      </c>
      <c r="AI135" s="193" t="str">
        <f>IF($G135=AI$5,$I135*$J135*$K135,"")</f>
        <v/>
      </c>
      <c r="AJ135" s="185" t="str">
        <f t="shared" si="37"/>
        <v/>
      </c>
      <c r="AK135" s="160" t="str">
        <f t="shared" si="37"/>
        <v/>
      </c>
      <c r="AL135" s="184" t="str">
        <f t="shared" si="37"/>
        <v/>
      </c>
      <c r="AM135" s="187" t="str">
        <f t="shared" si="35"/>
        <v/>
      </c>
      <c r="AN135" s="160" t="str">
        <f t="shared" si="35"/>
        <v/>
      </c>
      <c r="AO135" s="186" t="str">
        <f t="shared" si="35"/>
        <v/>
      </c>
    </row>
    <row r="136" spans="2:41" x14ac:dyDescent="0.25">
      <c r="B136" s="345"/>
      <c r="C136" s="436"/>
      <c r="D136" s="416"/>
      <c r="E136" s="417"/>
      <c r="F136" s="418"/>
      <c r="G136" s="419"/>
      <c r="H136" s="419"/>
      <c r="I136" s="419"/>
      <c r="J136" s="420" t="str">
        <f>IF($H136&lt;&gt;"",(VLOOKUP($H136,'Puissances et FS utilisés'!$B$7:$G$44,5,FALSE)),"")</f>
        <v/>
      </c>
      <c r="K136" s="421" t="str">
        <f>IF($H136&lt;&gt;"",(VLOOKUP($H136,'Puissances et FS utilisés'!$B$7:$G$44,6,FALSE)),"")</f>
        <v/>
      </c>
      <c r="L136" s="437"/>
      <c r="M136" s="419"/>
      <c r="N136" s="419"/>
      <c r="O136" s="419"/>
      <c r="P136" s="420" t="str">
        <f>IF($N136&lt;&gt;"",(VLOOKUP($N136,'Puissances et FS utilisés'!$B$7:$G$44,5,FALSE)),"")</f>
        <v/>
      </c>
      <c r="Q136" s="421" t="str">
        <f>IF($N136&lt;&gt;"",(VLOOKUP($N136,'Puissances et FS utilisés'!$B$7:$G$44,6,FALSE)),"")</f>
        <v/>
      </c>
      <c r="R136" s="418"/>
      <c r="S136" s="419"/>
      <c r="T136" s="419"/>
      <c r="U136" s="419"/>
      <c r="V136" s="420" t="str">
        <f>IF($T136&lt;&gt;"",(VLOOKUP($T136,'Puissances et FS utilisés'!$B$7:$G$900,5,FALSE)),"")</f>
        <v/>
      </c>
      <c r="W136" s="421"/>
      <c r="Y136" s="189" t="str">
        <f>IF($G136=Y$5,$I136*$J136,"")</f>
        <v/>
      </c>
      <c r="Z136" s="190" t="str">
        <f>IF($G136=Z$5,$I136*$J136,"")</f>
        <v/>
      </c>
      <c r="AA136" s="191" t="str">
        <f t="shared" si="34"/>
        <v/>
      </c>
      <c r="AB136" s="158" t="str">
        <f t="shared" si="34"/>
        <v/>
      </c>
      <c r="AC136" s="190" t="str">
        <f t="shared" si="34"/>
        <v/>
      </c>
      <c r="AD136" s="191" t="str">
        <f t="shared" si="36"/>
        <v/>
      </c>
      <c r="AE136" s="158" t="str">
        <f t="shared" si="36"/>
        <v/>
      </c>
      <c r="AF136" s="192" t="str">
        <f t="shared" si="36"/>
        <v/>
      </c>
      <c r="AH136" s="189" t="str">
        <f>IF($G136=AH$5,$I136*$J136*$K136,"")</f>
        <v/>
      </c>
      <c r="AI136" s="194" t="str">
        <f>IF($G136=AI$5,$I136*$J136*$K136,"")</f>
        <v/>
      </c>
      <c r="AJ136" s="191" t="str">
        <f t="shared" si="37"/>
        <v/>
      </c>
      <c r="AK136" s="158" t="str">
        <f t="shared" si="37"/>
        <v/>
      </c>
      <c r="AL136" s="190" t="str">
        <f t="shared" si="37"/>
        <v/>
      </c>
      <c r="AM136" s="195" t="str">
        <f t="shared" si="35"/>
        <v/>
      </c>
      <c r="AN136" s="158" t="str">
        <f t="shared" si="35"/>
        <v/>
      </c>
      <c r="AO136" s="192" t="str">
        <f t="shared" si="35"/>
        <v/>
      </c>
    </row>
    <row r="137" spans="2:41" ht="15.75" customHeight="1" x14ac:dyDescent="0.25">
      <c r="B137" s="346"/>
      <c r="C137" s="438"/>
      <c r="D137" s="423"/>
      <c r="E137" s="424"/>
      <c r="F137" s="425"/>
      <c r="G137" s="426"/>
      <c r="H137" s="426"/>
      <c r="I137" s="426"/>
      <c r="J137" s="427" t="str">
        <f>IF($H137&lt;&gt;"",(VLOOKUP($H137,'Puissances et FS utilisés'!$B$7:$G$44,5,FALSE)),"")</f>
        <v/>
      </c>
      <c r="K137" s="428" t="str">
        <f>IF($H137&lt;&gt;"",(VLOOKUP($H137,'Puissances et FS utilisés'!$B$7:$G$44,6,FALSE)),"")</f>
        <v/>
      </c>
      <c r="L137" s="425"/>
      <c r="M137" s="426"/>
      <c r="N137" s="426"/>
      <c r="O137" s="426"/>
      <c r="P137" s="427" t="str">
        <f>IF($N137&lt;&gt;"",(VLOOKUP($N137,'Puissances et FS utilisés'!$B$7:$G$44,5,FALSE)),"")</f>
        <v/>
      </c>
      <c r="Q137" s="428" t="str">
        <f>IF($N137&lt;&gt;"",(VLOOKUP($N137,'Puissances et FS utilisés'!$B$7:$G$44,6,FALSE)),"")</f>
        <v/>
      </c>
      <c r="R137" s="425"/>
      <c r="S137" s="426"/>
      <c r="T137" s="426"/>
      <c r="U137" s="426"/>
      <c r="V137" s="427" t="str">
        <f>IF($T137&lt;&gt;"",(VLOOKUP($T137,'Puissances et FS utilisés'!$B$7:$G$900,5,FALSE)),"")</f>
        <v/>
      </c>
      <c r="W137" s="428" t="str">
        <f>IF($T137&lt;&gt;"",(VLOOKUP($T137,'Puissances et FS utilisés'!$B$7:$G$44,6,FALSE)),"")</f>
        <v/>
      </c>
      <c r="Y137" s="179" t="str">
        <f>IF($G137=Y$5,$I137*$J137,"")</f>
        <v/>
      </c>
      <c r="Z137" s="180" t="str">
        <f>IF($G137=Z$5,$I137*$J137,"")</f>
        <v/>
      </c>
      <c r="AA137" s="181" t="str">
        <f t="shared" si="34"/>
        <v/>
      </c>
      <c r="AB137" s="159" t="str">
        <f t="shared" si="34"/>
        <v/>
      </c>
      <c r="AC137" s="180" t="str">
        <f t="shared" si="34"/>
        <v/>
      </c>
      <c r="AD137" s="181" t="str">
        <f t="shared" si="36"/>
        <v/>
      </c>
      <c r="AE137" s="159" t="str">
        <f t="shared" si="36"/>
        <v/>
      </c>
      <c r="AF137" s="182" t="str">
        <f t="shared" si="36"/>
        <v/>
      </c>
      <c r="AH137" s="179" t="str">
        <f>IF($G137=AH$5,$I137*$J137*$K137,"")</f>
        <v/>
      </c>
      <c r="AI137" s="196" t="str">
        <f>IF($G137=AI$5,$I137*$J137*$K137,"")</f>
        <v/>
      </c>
      <c r="AJ137" s="181" t="str">
        <f t="shared" si="37"/>
        <v/>
      </c>
      <c r="AK137" s="159" t="str">
        <f t="shared" si="37"/>
        <v/>
      </c>
      <c r="AL137" s="180" t="str">
        <f t="shared" si="37"/>
        <v/>
      </c>
      <c r="AM137" s="188" t="str">
        <f t="shared" si="35"/>
        <v/>
      </c>
      <c r="AN137" s="159" t="str">
        <f t="shared" si="35"/>
        <v/>
      </c>
      <c r="AO137" s="182" t="str">
        <f t="shared" si="35"/>
        <v/>
      </c>
    </row>
    <row r="138" spans="2:41" x14ac:dyDescent="0.25">
      <c r="B138" s="344"/>
      <c r="C138" s="435" t="s">
        <v>201</v>
      </c>
      <c r="D138" s="409" t="s">
        <v>167</v>
      </c>
      <c r="E138" s="410" t="s">
        <v>194</v>
      </c>
      <c r="F138" s="411" t="s">
        <v>128</v>
      </c>
      <c r="G138" s="412" t="s">
        <v>24</v>
      </c>
      <c r="H138" s="412" t="s">
        <v>56</v>
      </c>
      <c r="I138" s="412">
        <v>2</v>
      </c>
      <c r="J138" s="413">
        <f>IF($H138&lt;&gt;"",(VLOOKUP($H138,'Puissances et FS utilisés'!$B$7:$G$44,5,FALSE)),"")</f>
        <v>1.3043478260869565E-2</v>
      </c>
      <c r="K138" s="414">
        <f>IF($H138&lt;&gt;"",(VLOOKUP($H138,'Puissances et FS utilisés'!$B$7:$G$44,6,FALSE)),"")</f>
        <v>1</v>
      </c>
      <c r="L138" s="411" t="s">
        <v>128</v>
      </c>
      <c r="M138" s="412" t="s">
        <v>24</v>
      </c>
      <c r="N138" s="412" t="s">
        <v>166</v>
      </c>
      <c r="O138" s="412">
        <v>1</v>
      </c>
      <c r="P138" s="413">
        <f>IF($N138&lt;&gt;"",(VLOOKUP($N138,'Puissances et FS utilisés'!$B$7:$G$44,5,FALSE)),"")</f>
        <v>0.44444444444444448</v>
      </c>
      <c r="Q138" s="414">
        <f>IF($N138&lt;&gt;"",(VLOOKUP($N138,'Puissances et FS utilisés'!$B$7:$G$44,6,FALSE)),"")</f>
        <v>0.3</v>
      </c>
      <c r="R138" s="411" t="s">
        <v>128</v>
      </c>
      <c r="S138" s="412" t="s">
        <v>24</v>
      </c>
      <c r="T138" s="412" t="s">
        <v>162</v>
      </c>
      <c r="U138" s="412">
        <v>1</v>
      </c>
      <c r="V138" s="413">
        <f>IF($T138&lt;&gt;"",(VLOOKUP($T138,'Puissances et FS utilisés'!$B$7:$G$900,5,FALSE)),"")</f>
        <v>6.0000000000000012E-2</v>
      </c>
      <c r="W138" s="414">
        <f>IF($T138&lt;&gt;"",(VLOOKUP($T138,'Puissances et FS utilisés'!$B$7:$G$900,6,FALSE)),"")</f>
        <v>0.5</v>
      </c>
      <c r="Y138" s="183">
        <f>IF($G138=Y$5,$I138*$J138,"")</f>
        <v>2.6086956521739129E-2</v>
      </c>
      <c r="Z138" s="184" t="str">
        <f>IF($G138=Z$5,$I138*$J138,"")</f>
        <v/>
      </c>
      <c r="AA138" s="185">
        <f t="shared" si="34"/>
        <v>0.44444444444444448</v>
      </c>
      <c r="AB138" s="160" t="str">
        <f t="shared" si="34"/>
        <v/>
      </c>
      <c r="AC138" s="184" t="str">
        <f t="shared" si="34"/>
        <v/>
      </c>
      <c r="AD138" s="185">
        <f t="shared" si="36"/>
        <v>6.0000000000000012E-2</v>
      </c>
      <c r="AE138" s="160" t="str">
        <f t="shared" si="36"/>
        <v/>
      </c>
      <c r="AF138" s="186" t="str">
        <f t="shared" si="36"/>
        <v/>
      </c>
      <c r="AH138" s="183">
        <f>IF($G138=AH$5,$I138*$J138*$K138,"")</f>
        <v>2.6086956521739129E-2</v>
      </c>
      <c r="AI138" s="193" t="str">
        <f>IF($G138=AI$5,$I138*$J138*$K138,"")</f>
        <v/>
      </c>
      <c r="AJ138" s="185">
        <f t="shared" si="37"/>
        <v>0.13333333333333333</v>
      </c>
      <c r="AK138" s="160" t="str">
        <f t="shared" si="37"/>
        <v/>
      </c>
      <c r="AL138" s="184" t="str">
        <f t="shared" si="37"/>
        <v/>
      </c>
      <c r="AM138" s="187">
        <f t="shared" si="35"/>
        <v>3.0000000000000006E-2</v>
      </c>
      <c r="AN138" s="160" t="str">
        <f t="shared" si="35"/>
        <v/>
      </c>
      <c r="AO138" s="186" t="str">
        <f t="shared" si="35"/>
        <v/>
      </c>
    </row>
    <row r="139" spans="2:41" x14ac:dyDescent="0.25">
      <c r="B139" s="345"/>
      <c r="C139" s="436"/>
      <c r="D139" s="416"/>
      <c r="E139" s="417"/>
      <c r="F139" s="418"/>
      <c r="G139" s="419"/>
      <c r="H139" s="419"/>
      <c r="I139" s="419"/>
      <c r="J139" s="420" t="str">
        <f>IF($H139&lt;&gt;"",(VLOOKUP($H139,'Puissances et FS utilisés'!$B$7:$G$44,5,FALSE)),"")</f>
        <v/>
      </c>
      <c r="K139" s="421" t="str">
        <f>IF($H139&lt;&gt;"",(VLOOKUP($H139,'Puissances et FS utilisés'!$B$7:$G$44,6,FALSE)),"")</f>
        <v/>
      </c>
      <c r="L139" s="437"/>
      <c r="M139" s="419"/>
      <c r="N139" s="419"/>
      <c r="O139" s="419"/>
      <c r="P139" s="420" t="str">
        <f>IF($N139&lt;&gt;"",(VLOOKUP($N139,'Puissances et FS utilisés'!$B$7:$G$44,5,FALSE)),"")</f>
        <v/>
      </c>
      <c r="Q139" s="421" t="str">
        <f>IF($N139&lt;&gt;"",(VLOOKUP($N139,'Puissances et FS utilisés'!$B$7:$G$44,6,FALSE)),"")</f>
        <v/>
      </c>
      <c r="R139" s="418"/>
      <c r="S139" s="419"/>
      <c r="T139" s="419"/>
      <c r="U139" s="419"/>
      <c r="V139" s="420" t="str">
        <f>IF($T139&lt;&gt;"",(VLOOKUP($T139,'Puissances et FS utilisés'!$B$7:$G$900,5,FALSE)),"")</f>
        <v/>
      </c>
      <c r="W139" s="421"/>
      <c r="Y139" s="189" t="str">
        <f>IF($G139=Y$5,$I139*$J139,"")</f>
        <v/>
      </c>
      <c r="Z139" s="190" t="str">
        <f>IF($G139=Z$5,$I139*$J139,"")</f>
        <v/>
      </c>
      <c r="AA139" s="191" t="str">
        <f t="shared" si="34"/>
        <v/>
      </c>
      <c r="AB139" s="158" t="str">
        <f t="shared" si="34"/>
        <v/>
      </c>
      <c r="AC139" s="190" t="str">
        <f t="shared" si="34"/>
        <v/>
      </c>
      <c r="AD139" s="191" t="str">
        <f t="shared" si="36"/>
        <v/>
      </c>
      <c r="AE139" s="158" t="str">
        <f t="shared" si="36"/>
        <v/>
      </c>
      <c r="AF139" s="192" t="str">
        <f t="shared" si="36"/>
        <v/>
      </c>
      <c r="AH139" s="189" t="str">
        <f>IF($G139=AH$5,$I139*$J139*$K139,"")</f>
        <v/>
      </c>
      <c r="AI139" s="194" t="str">
        <f>IF($G139=AI$5,$I139*$J139*$K139,"")</f>
        <v/>
      </c>
      <c r="AJ139" s="191" t="str">
        <f t="shared" si="37"/>
        <v/>
      </c>
      <c r="AK139" s="158" t="str">
        <f t="shared" si="37"/>
        <v/>
      </c>
      <c r="AL139" s="190" t="str">
        <f t="shared" si="37"/>
        <v/>
      </c>
      <c r="AM139" s="195" t="str">
        <f t="shared" si="35"/>
        <v/>
      </c>
      <c r="AN139" s="158" t="str">
        <f t="shared" si="35"/>
        <v/>
      </c>
      <c r="AO139" s="192" t="str">
        <f t="shared" si="35"/>
        <v/>
      </c>
    </row>
    <row r="140" spans="2:41" ht="15.75" customHeight="1" x14ac:dyDescent="0.25">
      <c r="B140" s="346"/>
      <c r="C140" s="438"/>
      <c r="D140" s="423"/>
      <c r="E140" s="424"/>
      <c r="F140" s="425"/>
      <c r="G140" s="426"/>
      <c r="H140" s="426"/>
      <c r="I140" s="426"/>
      <c r="J140" s="427" t="str">
        <f>IF($H140&lt;&gt;"",(VLOOKUP($H140,'Puissances et FS utilisés'!$B$7:$G$44,5,FALSE)),"")</f>
        <v/>
      </c>
      <c r="K140" s="428" t="str">
        <f>IF($H140&lt;&gt;"",(VLOOKUP($H140,'Puissances et FS utilisés'!$B$7:$G$44,6,FALSE)),"")</f>
        <v/>
      </c>
      <c r="L140" s="425"/>
      <c r="M140" s="426"/>
      <c r="N140" s="426"/>
      <c r="O140" s="426"/>
      <c r="P140" s="420" t="str">
        <f>IF($N140&lt;&gt;"",(VLOOKUP($N140,'Puissances et FS utilisés'!$B$7:$G$44,5,FALSE)),"")</f>
        <v/>
      </c>
      <c r="Q140" s="421" t="str">
        <f>IF($N140&lt;&gt;"",(VLOOKUP($N140,'Puissances et FS utilisés'!$B$7:$G$44,6,FALSE)),"")</f>
        <v/>
      </c>
      <c r="R140" s="425"/>
      <c r="S140" s="426"/>
      <c r="T140" s="426"/>
      <c r="U140" s="426"/>
      <c r="V140" s="427" t="str">
        <f>IF($T140&lt;&gt;"",(VLOOKUP($T140,'Puissances et FS utilisés'!$B$7:$G$900,5,FALSE)),"")</f>
        <v/>
      </c>
      <c r="W140" s="428" t="str">
        <f>IF($T140&lt;&gt;"",(VLOOKUP($T140,'Puissances et FS utilisés'!$B$7:$G$44,6,FALSE)),"")</f>
        <v/>
      </c>
      <c r="Y140" s="179" t="str">
        <f>IF($G140=Y$5,$I140*$J140,"")</f>
        <v/>
      </c>
      <c r="Z140" s="180" t="str">
        <f>IF($G140=Z$5,$I140*$J140,"")</f>
        <v/>
      </c>
      <c r="AA140" s="181" t="str">
        <f t="shared" si="34"/>
        <v/>
      </c>
      <c r="AB140" s="159" t="str">
        <f t="shared" si="34"/>
        <v/>
      </c>
      <c r="AC140" s="180" t="str">
        <f t="shared" si="34"/>
        <v/>
      </c>
      <c r="AD140" s="181" t="str">
        <f t="shared" si="36"/>
        <v/>
      </c>
      <c r="AE140" s="159" t="str">
        <f t="shared" si="36"/>
        <v/>
      </c>
      <c r="AF140" s="182" t="str">
        <f t="shared" si="36"/>
        <v/>
      </c>
      <c r="AH140" s="179" t="str">
        <f>IF($G140=AH$5,$I140*$J140*$K140,"")</f>
        <v/>
      </c>
      <c r="AI140" s="196" t="str">
        <f>IF($G140=AI$5,$I140*$J140*$K140,"")</f>
        <v/>
      </c>
      <c r="AJ140" s="181" t="str">
        <f t="shared" si="37"/>
        <v/>
      </c>
      <c r="AK140" s="159" t="str">
        <f t="shared" si="37"/>
        <v/>
      </c>
      <c r="AL140" s="180" t="str">
        <f t="shared" si="37"/>
        <v/>
      </c>
      <c r="AM140" s="188" t="str">
        <f t="shared" si="35"/>
        <v/>
      </c>
      <c r="AN140" s="159" t="str">
        <f t="shared" si="35"/>
        <v/>
      </c>
      <c r="AO140" s="182" t="str">
        <f t="shared" si="35"/>
        <v/>
      </c>
    </row>
    <row r="141" spans="2:41" x14ac:dyDescent="0.25">
      <c r="B141" s="344"/>
      <c r="C141" s="435" t="s">
        <v>210</v>
      </c>
      <c r="D141" s="409" t="s">
        <v>167</v>
      </c>
      <c r="E141" s="410" t="s">
        <v>194</v>
      </c>
      <c r="F141" s="411" t="s">
        <v>128</v>
      </c>
      <c r="G141" s="412" t="s">
        <v>24</v>
      </c>
      <c r="H141" s="412" t="s">
        <v>52</v>
      </c>
      <c r="I141" s="412">
        <v>1</v>
      </c>
      <c r="J141" s="413">
        <f>IF($H141&lt;&gt;"",(VLOOKUP($H141,'Puissances et FS utilisés'!$B$7:$G$44,5,FALSE)),"")</f>
        <v>1.4130434782608694E-2</v>
      </c>
      <c r="K141" s="414">
        <f>IF($H141&lt;&gt;"",(VLOOKUP($H141,'Puissances et FS utilisés'!$B$7:$G$44,6,FALSE)),"")</f>
        <v>1</v>
      </c>
      <c r="L141" s="411" t="s">
        <v>128</v>
      </c>
      <c r="M141" s="412" t="s">
        <v>24</v>
      </c>
      <c r="N141" s="412" t="s">
        <v>0</v>
      </c>
      <c r="O141" s="412">
        <v>8</v>
      </c>
      <c r="P141" s="413">
        <f>IF($N141&lt;&gt;"",(VLOOKUP($N141,'Puissances et FS utilisés'!$B$7:$G$44,5,FALSE)),"")</f>
        <v>0.44444444444444448</v>
      </c>
      <c r="Q141" s="414">
        <f>IF($N141&lt;&gt;"",(VLOOKUP($N141,'Puissances et FS utilisés'!$B$7:$G$44,6,FALSE)),"")</f>
        <v>0.3</v>
      </c>
      <c r="R141" s="411"/>
      <c r="S141" s="412"/>
      <c r="T141" s="412"/>
      <c r="U141" s="412"/>
      <c r="V141" s="413"/>
      <c r="W141" s="414"/>
      <c r="Y141" s="183">
        <f>IF($G141=Y$5,$I141*$J141,"")</f>
        <v>1.4130434782608694E-2</v>
      </c>
      <c r="Z141" s="184" t="str">
        <f>IF($G141=Z$5,$I141*$J141,"")</f>
        <v/>
      </c>
      <c r="AA141" s="185">
        <f t="shared" si="34"/>
        <v>3.5555555555555558</v>
      </c>
      <c r="AB141" s="160" t="str">
        <f t="shared" si="34"/>
        <v/>
      </c>
      <c r="AC141" s="184" t="str">
        <f t="shared" si="34"/>
        <v/>
      </c>
      <c r="AD141" s="185" t="str">
        <f t="shared" si="36"/>
        <v/>
      </c>
      <c r="AE141" s="160" t="str">
        <f t="shared" si="36"/>
        <v/>
      </c>
      <c r="AF141" s="186" t="str">
        <f t="shared" si="36"/>
        <v/>
      </c>
      <c r="AH141" s="183">
        <f>IF($G141=AH$5,$I141*$J141*$K141,"")</f>
        <v>1.4130434782608694E-2</v>
      </c>
      <c r="AI141" s="193" t="str">
        <f>IF($G141=AI$5,$I141*$J141*$K141,"")</f>
        <v/>
      </c>
      <c r="AJ141" s="185">
        <f t="shared" si="37"/>
        <v>1.0666666666666667</v>
      </c>
      <c r="AK141" s="160" t="str">
        <f t="shared" si="37"/>
        <v/>
      </c>
      <c r="AL141" s="184" t="str">
        <f t="shared" si="37"/>
        <v/>
      </c>
      <c r="AM141" s="187" t="str">
        <f t="shared" si="35"/>
        <v/>
      </c>
      <c r="AN141" s="160" t="str">
        <f t="shared" si="35"/>
        <v/>
      </c>
      <c r="AO141" s="186" t="str">
        <f t="shared" si="35"/>
        <v/>
      </c>
    </row>
    <row r="142" spans="2:41" x14ac:dyDescent="0.25">
      <c r="B142" s="345"/>
      <c r="C142" s="436"/>
      <c r="D142" s="416"/>
      <c r="E142" s="417"/>
      <c r="F142" s="418" t="s">
        <v>128</v>
      </c>
      <c r="G142" s="419" t="s">
        <v>24</v>
      </c>
      <c r="H142" s="419" t="s">
        <v>54</v>
      </c>
      <c r="I142" s="419">
        <v>2</v>
      </c>
      <c r="J142" s="420">
        <f>IF($H142&lt;&gt;"",(VLOOKUP($H142,'Puissances et FS utilisés'!$B$7:$G$44,5,FALSE)),"")</f>
        <v>5.434782608695652E-3</v>
      </c>
      <c r="K142" s="421">
        <f>IF($H142&lt;&gt;"",(VLOOKUP($H142,'Puissances et FS utilisés'!$B$7:$G$44,6,FALSE)),"")</f>
        <v>1</v>
      </c>
      <c r="L142" s="437" t="s">
        <v>128</v>
      </c>
      <c r="M142" s="419" t="s">
        <v>24</v>
      </c>
      <c r="N142" s="419" t="s">
        <v>150</v>
      </c>
      <c r="O142" s="419">
        <v>1</v>
      </c>
      <c r="P142" s="420">
        <f>IF($N142&lt;&gt;"",(VLOOKUP($N142,'Puissances et FS utilisés'!$B$7:$G$44,5,FALSE)),"")</f>
        <v>0.27777777777777779</v>
      </c>
      <c r="Q142" s="421">
        <f>IF($N142&lt;&gt;"",(VLOOKUP($N142,'Puissances et FS utilisés'!$B$7:$G$44,6,FALSE)),"")</f>
        <v>0.3</v>
      </c>
      <c r="R142" s="418"/>
      <c r="S142" s="419"/>
      <c r="T142" s="419"/>
      <c r="U142" s="419"/>
      <c r="V142" s="420" t="str">
        <f>IF($T142&lt;&gt;"",(VLOOKUP($T142,'Puissances et FS utilisés'!$B$7:$G$900,5,FALSE)),"")</f>
        <v/>
      </c>
      <c r="W142" s="421" t="str">
        <f>IF($T142&lt;&gt;"",(VLOOKUP($T142,'Puissances et FS utilisés'!$B$7:$G$44,6,FALSE)),"")</f>
        <v/>
      </c>
      <c r="Y142" s="189">
        <f>IF($G142=Y$5,$I142*$J142,"")</f>
        <v>1.0869565217391304E-2</v>
      </c>
      <c r="Z142" s="190" t="str">
        <f>IF($G142=Z$5,$I142*$J142,"")</f>
        <v/>
      </c>
      <c r="AA142" s="191">
        <f t="shared" si="34"/>
        <v>0.27777777777777779</v>
      </c>
      <c r="AB142" s="158" t="str">
        <f t="shared" si="34"/>
        <v/>
      </c>
      <c r="AC142" s="190" t="str">
        <f t="shared" si="34"/>
        <v/>
      </c>
      <c r="AD142" s="191" t="str">
        <f t="shared" si="36"/>
        <v/>
      </c>
      <c r="AE142" s="158" t="str">
        <f t="shared" si="36"/>
        <v/>
      </c>
      <c r="AF142" s="192" t="str">
        <f t="shared" si="36"/>
        <v/>
      </c>
      <c r="AH142" s="189">
        <f>IF($G142=AH$5,$I142*$J142*$K142,"")</f>
        <v>1.0869565217391304E-2</v>
      </c>
      <c r="AI142" s="194" t="str">
        <f>IF($G142=AI$5,$I142*$J142*$K142,"")</f>
        <v/>
      </c>
      <c r="AJ142" s="191">
        <f t="shared" si="37"/>
        <v>8.3333333333333329E-2</v>
      </c>
      <c r="AK142" s="158" t="str">
        <f t="shared" si="37"/>
        <v/>
      </c>
      <c r="AL142" s="190" t="str">
        <f t="shared" si="37"/>
        <v/>
      </c>
      <c r="AM142" s="195" t="str">
        <f t="shared" si="35"/>
        <v/>
      </c>
      <c r="AN142" s="158" t="str">
        <f t="shared" si="35"/>
        <v/>
      </c>
      <c r="AO142" s="192" t="str">
        <f t="shared" si="35"/>
        <v/>
      </c>
    </row>
    <row r="143" spans="2:41" ht="15.75" customHeight="1" x14ac:dyDescent="0.25">
      <c r="B143" s="346"/>
      <c r="C143" s="438"/>
      <c r="D143" s="423"/>
      <c r="E143" s="424"/>
      <c r="F143" s="425" t="s">
        <v>128</v>
      </c>
      <c r="G143" s="426" t="s">
        <v>24</v>
      </c>
      <c r="H143" s="426" t="s">
        <v>109</v>
      </c>
      <c r="I143" s="426">
        <v>2</v>
      </c>
      <c r="J143" s="427">
        <f>IF($H143&lt;&gt;"",(VLOOKUP($H143,'Puissances et FS utilisés'!$B$7:$G$44,5,FALSE)),"")</f>
        <v>1.0869565217391304E-2</v>
      </c>
      <c r="K143" s="428">
        <f>IF($H143&lt;&gt;"",(VLOOKUP($H143,'Puissances et FS utilisés'!$B$7:$G$44,6,FALSE)),"")</f>
        <v>1</v>
      </c>
      <c r="L143" s="425"/>
      <c r="M143" s="426"/>
      <c r="N143" s="426"/>
      <c r="O143" s="426"/>
      <c r="P143" s="420" t="str">
        <f>IF($N143&lt;&gt;"",(VLOOKUP($N143,'Puissances et FS utilisés'!$B$7:$G$44,5,FALSE)),"")</f>
        <v/>
      </c>
      <c r="Q143" s="421" t="str">
        <f>IF($N143&lt;&gt;"",(VLOOKUP($N143,'Puissances et FS utilisés'!$B$7:$G$44,6,FALSE)),"")</f>
        <v/>
      </c>
      <c r="R143" s="425"/>
      <c r="S143" s="426"/>
      <c r="T143" s="426"/>
      <c r="U143" s="426"/>
      <c r="V143" s="427" t="str">
        <f>IF($T143&lt;&gt;"",(VLOOKUP($T143,'Puissances et FS utilisés'!$B$7:$G$900,5,FALSE)),"")</f>
        <v/>
      </c>
      <c r="W143" s="428" t="str">
        <f>IF($T143&lt;&gt;"",(VLOOKUP($T143,'Puissances et FS utilisés'!$B$7:$G$44,6,FALSE)),"")</f>
        <v/>
      </c>
      <c r="Y143" s="179">
        <f>IF($G143=Y$5,$I143*$J143,"")</f>
        <v>2.1739130434782608E-2</v>
      </c>
      <c r="Z143" s="180" t="str">
        <f>IF($G143=Z$5,$I143*$J143,"")</f>
        <v/>
      </c>
      <c r="AA143" s="181" t="str">
        <f t="shared" si="34"/>
        <v/>
      </c>
      <c r="AB143" s="159" t="str">
        <f t="shared" si="34"/>
        <v/>
      </c>
      <c r="AC143" s="180" t="str">
        <f t="shared" si="34"/>
        <v/>
      </c>
      <c r="AD143" s="181" t="str">
        <f t="shared" si="36"/>
        <v/>
      </c>
      <c r="AE143" s="159" t="str">
        <f t="shared" si="36"/>
        <v/>
      </c>
      <c r="AF143" s="182" t="str">
        <f t="shared" si="36"/>
        <v/>
      </c>
      <c r="AH143" s="179">
        <f>IF($G143=AH$5,$I143*$J143*$K143,"")</f>
        <v>2.1739130434782608E-2</v>
      </c>
      <c r="AI143" s="196" t="str">
        <f>IF($G143=AI$5,$I143*$J143*$K143,"")</f>
        <v/>
      </c>
      <c r="AJ143" s="181" t="str">
        <f t="shared" si="37"/>
        <v/>
      </c>
      <c r="AK143" s="159" t="str">
        <f t="shared" si="37"/>
        <v/>
      </c>
      <c r="AL143" s="180" t="str">
        <f t="shared" si="37"/>
        <v/>
      </c>
      <c r="AM143" s="188" t="str">
        <f t="shared" si="35"/>
        <v/>
      </c>
      <c r="AN143" s="159" t="str">
        <f t="shared" si="35"/>
        <v/>
      </c>
      <c r="AO143" s="182" t="str">
        <f t="shared" si="35"/>
        <v/>
      </c>
    </row>
    <row r="144" spans="2:41" x14ac:dyDescent="0.25">
      <c r="B144" s="344"/>
      <c r="C144" s="435" t="s">
        <v>210</v>
      </c>
      <c r="D144" s="409" t="s">
        <v>167</v>
      </c>
      <c r="E144" s="410" t="s">
        <v>194</v>
      </c>
      <c r="F144" s="411" t="s">
        <v>128</v>
      </c>
      <c r="G144" s="412" t="s">
        <v>24</v>
      </c>
      <c r="H144" s="412" t="s">
        <v>158</v>
      </c>
      <c r="I144" s="412">
        <v>1</v>
      </c>
      <c r="J144" s="413">
        <f>IF($H144&lt;&gt;"",(VLOOKUP($H144,'Puissances et FS utilisés'!$B$7:$G$44,5,FALSE)),"")</f>
        <v>1.0869565217391304E-2</v>
      </c>
      <c r="K144" s="414">
        <f>IF($H144&lt;&gt;"",(VLOOKUP($H144,'Puissances et FS utilisés'!$B$7:$G$44,6,FALSE)),"")</f>
        <v>1</v>
      </c>
      <c r="L144" s="411"/>
      <c r="M144" s="412"/>
      <c r="N144" s="412"/>
      <c r="O144" s="412"/>
      <c r="P144" s="413" t="str">
        <f>IF($N144&lt;&gt;"",(VLOOKUP($N144,'Puissances et FS utilisés'!$B$7:$G$44,5,FALSE)),"")</f>
        <v/>
      </c>
      <c r="Q144" s="414" t="str">
        <f>IF($N144&lt;&gt;"",(VLOOKUP($N144,'Puissances et FS utilisés'!$B$7:$G$44,6,FALSE)),"")</f>
        <v/>
      </c>
      <c r="R144" s="411"/>
      <c r="S144" s="412"/>
      <c r="T144" s="412"/>
      <c r="U144" s="412"/>
      <c r="V144" s="413" t="str">
        <f>IF($T144&lt;&gt;"",(VLOOKUP($T144,'Puissances et FS utilisés'!$B$7:$G$900,5,FALSE)),"")</f>
        <v/>
      </c>
      <c r="W144" s="414" t="str">
        <f>IF($T144&lt;&gt;"",(VLOOKUP($T144,'Puissances et FS utilisés'!$B$7:$G$44,6,FALSE)),"")</f>
        <v/>
      </c>
      <c r="Y144" s="183">
        <f>IF($G144=Y$5,$I144*$J144,"")</f>
        <v>1.0869565217391304E-2</v>
      </c>
      <c r="Z144" s="184" t="str">
        <f>IF($G144=Z$5,$I144*$J144,"")</f>
        <v/>
      </c>
      <c r="AA144" s="185" t="str">
        <f t="shared" si="34"/>
        <v/>
      </c>
      <c r="AB144" s="160" t="str">
        <f t="shared" si="34"/>
        <v/>
      </c>
      <c r="AC144" s="184" t="str">
        <f t="shared" si="34"/>
        <v/>
      </c>
      <c r="AD144" s="185" t="str">
        <f t="shared" si="36"/>
        <v/>
      </c>
      <c r="AE144" s="160" t="str">
        <f t="shared" si="36"/>
        <v/>
      </c>
      <c r="AF144" s="186" t="str">
        <f t="shared" si="36"/>
        <v/>
      </c>
      <c r="AH144" s="183">
        <f>IF($G144=AH$5,$I144*$J144*$K144,"")</f>
        <v>1.0869565217391304E-2</v>
      </c>
      <c r="AI144" s="193" t="str">
        <f>IF($G144=AI$5,$I144*$J144*$K144,"")</f>
        <v/>
      </c>
      <c r="AJ144" s="185" t="str">
        <f t="shared" si="37"/>
        <v/>
      </c>
      <c r="AK144" s="160" t="str">
        <f t="shared" si="37"/>
        <v/>
      </c>
      <c r="AL144" s="184" t="str">
        <f t="shared" si="37"/>
        <v/>
      </c>
      <c r="AM144" s="187" t="str">
        <f t="shared" si="35"/>
        <v/>
      </c>
      <c r="AN144" s="160" t="str">
        <f t="shared" si="35"/>
        <v/>
      </c>
      <c r="AO144" s="186" t="str">
        <f t="shared" si="35"/>
        <v/>
      </c>
    </row>
    <row r="145" spans="2:41" x14ac:dyDescent="0.25">
      <c r="B145" s="345"/>
      <c r="C145" s="436"/>
      <c r="D145" s="416"/>
      <c r="E145" s="417"/>
      <c r="F145" s="418"/>
      <c r="G145" s="419"/>
      <c r="H145" s="419"/>
      <c r="I145" s="419"/>
      <c r="J145" s="420" t="str">
        <f>IF($H145&lt;&gt;"",(VLOOKUP($H145,'Puissances et FS utilisés'!$B$7:$G$44,5,FALSE)),"")</f>
        <v/>
      </c>
      <c r="K145" s="421" t="str">
        <f>IF($H145&lt;&gt;"",(VLOOKUP($H145,'Puissances et FS utilisés'!$B$7:$G$44,6,FALSE)),"")</f>
        <v/>
      </c>
      <c r="L145" s="437"/>
      <c r="M145" s="419"/>
      <c r="N145" s="419"/>
      <c r="O145" s="419"/>
      <c r="P145" s="420" t="str">
        <f>IF($N145&lt;&gt;"",(VLOOKUP($N145,'Puissances et FS utilisés'!$B$7:$G$44,5,FALSE)),"")</f>
        <v/>
      </c>
      <c r="Q145" s="421" t="str">
        <f>IF($N145&lt;&gt;"",(VLOOKUP($N145,'Puissances et FS utilisés'!$B$7:$G$44,6,FALSE)),"")</f>
        <v/>
      </c>
      <c r="R145" s="418"/>
      <c r="S145" s="419"/>
      <c r="T145" s="419"/>
      <c r="U145" s="419"/>
      <c r="V145" s="420" t="str">
        <f>IF($T145&lt;&gt;"",(VLOOKUP($T145,'Puissances et FS utilisés'!$B$7:$G$900,5,FALSE)),"")</f>
        <v/>
      </c>
      <c r="W145" s="421"/>
      <c r="Y145" s="189" t="str">
        <f>IF($G145=Y$5,$I145*$J145,"")</f>
        <v/>
      </c>
      <c r="Z145" s="190" t="str">
        <f>IF($G145=Z$5,$I145*$J145,"")</f>
        <v/>
      </c>
      <c r="AA145" s="191" t="str">
        <f t="shared" si="34"/>
        <v/>
      </c>
      <c r="AB145" s="158" t="str">
        <f t="shared" si="34"/>
        <v/>
      </c>
      <c r="AC145" s="190" t="str">
        <f t="shared" si="34"/>
        <v/>
      </c>
      <c r="AD145" s="191" t="str">
        <f t="shared" si="36"/>
        <v/>
      </c>
      <c r="AE145" s="158" t="str">
        <f t="shared" si="36"/>
        <v/>
      </c>
      <c r="AF145" s="192" t="str">
        <f t="shared" si="36"/>
        <v/>
      </c>
      <c r="AH145" s="189" t="str">
        <f>IF($G145=AH$5,$I145*$J145*$K145,"")</f>
        <v/>
      </c>
      <c r="AI145" s="194" t="str">
        <f>IF($G145=AI$5,$I145*$J145*$K145,"")</f>
        <v/>
      </c>
      <c r="AJ145" s="191" t="str">
        <f t="shared" si="37"/>
        <v/>
      </c>
      <c r="AK145" s="158" t="str">
        <f t="shared" si="37"/>
        <v/>
      </c>
      <c r="AL145" s="190" t="str">
        <f t="shared" si="37"/>
        <v/>
      </c>
      <c r="AM145" s="195" t="str">
        <f t="shared" si="35"/>
        <v/>
      </c>
      <c r="AN145" s="158" t="str">
        <f t="shared" si="35"/>
        <v/>
      </c>
      <c r="AO145" s="192" t="str">
        <f t="shared" si="35"/>
        <v/>
      </c>
    </row>
    <row r="146" spans="2:41" ht="15.75" customHeight="1" x14ac:dyDescent="0.25">
      <c r="B146" s="346"/>
      <c r="C146" s="438"/>
      <c r="D146" s="423"/>
      <c r="E146" s="424"/>
      <c r="F146" s="425"/>
      <c r="G146" s="426"/>
      <c r="H146" s="426"/>
      <c r="I146" s="426"/>
      <c r="J146" s="427" t="str">
        <f>IF($H146&lt;&gt;"",(VLOOKUP($H146,'Puissances et FS utilisés'!$B$7:$G$44,5,FALSE)),"")</f>
        <v/>
      </c>
      <c r="K146" s="428" t="str">
        <f>IF($H146&lt;&gt;"",(VLOOKUP($H146,'Puissances et FS utilisés'!$B$7:$G$44,6,FALSE)),"")</f>
        <v/>
      </c>
      <c r="L146" s="425"/>
      <c r="M146" s="426"/>
      <c r="N146" s="426"/>
      <c r="O146" s="426"/>
      <c r="P146" s="420" t="str">
        <f>IF($N146&lt;&gt;"",(VLOOKUP($N146,'Puissances et FS utilisés'!$B$7:$G$44,5,FALSE)),"")</f>
        <v/>
      </c>
      <c r="Q146" s="421" t="str">
        <f>IF($N146&lt;&gt;"",(VLOOKUP($N146,'Puissances et FS utilisés'!$B$7:$G$44,6,FALSE)),"")</f>
        <v/>
      </c>
      <c r="R146" s="425"/>
      <c r="S146" s="426"/>
      <c r="T146" s="426"/>
      <c r="U146" s="426"/>
      <c r="V146" s="427" t="str">
        <f>IF($T146&lt;&gt;"",(VLOOKUP($T146,'Puissances et FS utilisés'!$B$7:$G$900,5,FALSE)),"")</f>
        <v/>
      </c>
      <c r="W146" s="428" t="str">
        <f>IF($T146&lt;&gt;"",(VLOOKUP($T146,'Puissances et FS utilisés'!$B$7:$G$44,6,FALSE)),"")</f>
        <v/>
      </c>
      <c r="Y146" s="179" t="str">
        <f>IF($G146=Y$5,$I146*$J146,"")</f>
        <v/>
      </c>
      <c r="Z146" s="180" t="str">
        <f>IF($G146=Z$5,$I146*$J146,"")</f>
        <v/>
      </c>
      <c r="AA146" s="181" t="str">
        <f t="shared" si="34"/>
        <v/>
      </c>
      <c r="AB146" s="159" t="str">
        <f t="shared" si="34"/>
        <v/>
      </c>
      <c r="AC146" s="180" t="str">
        <f t="shared" si="34"/>
        <v/>
      </c>
      <c r="AD146" s="181" t="str">
        <f t="shared" si="36"/>
        <v/>
      </c>
      <c r="AE146" s="159" t="str">
        <f t="shared" si="36"/>
        <v/>
      </c>
      <c r="AF146" s="182" t="str">
        <f t="shared" si="36"/>
        <v/>
      </c>
      <c r="AH146" s="179" t="str">
        <f>IF($G146=AH$5,$I146*$J146*$K146,"")</f>
        <v/>
      </c>
      <c r="AI146" s="196" t="str">
        <f>IF($G146=AI$5,$I146*$J146*$K146,"")</f>
        <v/>
      </c>
      <c r="AJ146" s="181" t="str">
        <f t="shared" si="37"/>
        <v/>
      </c>
      <c r="AK146" s="159" t="str">
        <f t="shared" si="37"/>
        <v/>
      </c>
      <c r="AL146" s="180" t="str">
        <f t="shared" si="37"/>
        <v/>
      </c>
      <c r="AM146" s="188" t="str">
        <f t="shared" si="35"/>
        <v/>
      </c>
      <c r="AN146" s="159" t="str">
        <f t="shared" si="35"/>
        <v/>
      </c>
      <c r="AO146" s="182" t="str">
        <f t="shared" si="35"/>
        <v/>
      </c>
    </row>
    <row r="147" spans="2:41" x14ac:dyDescent="0.25">
      <c r="B147" s="344"/>
      <c r="C147" s="435" t="s">
        <v>202</v>
      </c>
      <c r="D147" s="409" t="s">
        <v>167</v>
      </c>
      <c r="E147" s="410" t="s">
        <v>194</v>
      </c>
      <c r="F147" s="411" t="s">
        <v>128</v>
      </c>
      <c r="G147" s="412" t="s">
        <v>24</v>
      </c>
      <c r="H147" s="412" t="s">
        <v>56</v>
      </c>
      <c r="I147" s="412">
        <v>2</v>
      </c>
      <c r="J147" s="413">
        <f>IF($H147&lt;&gt;"",(VLOOKUP($H147,'Puissances et FS utilisés'!$B$7:$G$44,5,FALSE)),"")</f>
        <v>1.3043478260869565E-2</v>
      </c>
      <c r="K147" s="414">
        <f>IF($H147&lt;&gt;"",(VLOOKUP($H147,'Puissances et FS utilisés'!$B$7:$G$44,6,FALSE)),"")</f>
        <v>1</v>
      </c>
      <c r="L147" s="411" t="s">
        <v>128</v>
      </c>
      <c r="M147" s="412" t="s">
        <v>24</v>
      </c>
      <c r="N147" s="412" t="s">
        <v>166</v>
      </c>
      <c r="O147" s="412">
        <v>1</v>
      </c>
      <c r="P147" s="413">
        <f>IF($N147&lt;&gt;"",(VLOOKUP($N147,'Puissances et FS utilisés'!$B$7:$G$44,5,FALSE)),"")</f>
        <v>0.44444444444444448</v>
      </c>
      <c r="Q147" s="414">
        <f>IF($N147&lt;&gt;"",(VLOOKUP($N147,'Puissances et FS utilisés'!$B$7:$G$44,6,FALSE)),"")</f>
        <v>0.3</v>
      </c>
      <c r="R147" s="411" t="s">
        <v>128</v>
      </c>
      <c r="S147" s="412" t="s">
        <v>24</v>
      </c>
      <c r="T147" s="412" t="s">
        <v>162</v>
      </c>
      <c r="U147" s="412">
        <v>1</v>
      </c>
      <c r="V147" s="413">
        <f>IF($T147&lt;&gt;"",(VLOOKUP($T147,'Puissances et FS utilisés'!$B$7:$G$900,5,FALSE)),"")</f>
        <v>6.0000000000000012E-2</v>
      </c>
      <c r="W147" s="414">
        <f>IF($T147&lt;&gt;"",(VLOOKUP($T147,'Puissances et FS utilisés'!$B$7:$G$900,6,FALSE)),"")</f>
        <v>0.5</v>
      </c>
      <c r="Y147" s="183">
        <f>IF($G147=Y$5,$I147*$J147,"")</f>
        <v>2.6086956521739129E-2</v>
      </c>
      <c r="Z147" s="184" t="str">
        <f>IF($G147=Z$5,$I147*$J147,"")</f>
        <v/>
      </c>
      <c r="AA147" s="185">
        <f t="shared" si="34"/>
        <v>0.44444444444444448</v>
      </c>
      <c r="AB147" s="160" t="str">
        <f t="shared" si="34"/>
        <v/>
      </c>
      <c r="AC147" s="184" t="str">
        <f t="shared" si="34"/>
        <v/>
      </c>
      <c r="AD147" s="185">
        <f t="shared" si="36"/>
        <v>6.0000000000000012E-2</v>
      </c>
      <c r="AE147" s="160" t="str">
        <f t="shared" si="36"/>
        <v/>
      </c>
      <c r="AF147" s="186" t="str">
        <f t="shared" si="36"/>
        <v/>
      </c>
      <c r="AH147" s="183">
        <f>IF($G147=AH$5,$I147*$J147*$K147,"")</f>
        <v>2.6086956521739129E-2</v>
      </c>
      <c r="AI147" s="193" t="str">
        <f>IF($G147=AI$5,$I147*$J147*$K147,"")</f>
        <v/>
      </c>
      <c r="AJ147" s="185">
        <f t="shared" si="37"/>
        <v>0.13333333333333333</v>
      </c>
      <c r="AK147" s="160" t="str">
        <f t="shared" si="37"/>
        <v/>
      </c>
      <c r="AL147" s="184" t="str">
        <f t="shared" si="37"/>
        <v/>
      </c>
      <c r="AM147" s="187">
        <f t="shared" si="35"/>
        <v>3.0000000000000006E-2</v>
      </c>
      <c r="AN147" s="160" t="str">
        <f t="shared" si="35"/>
        <v/>
      </c>
      <c r="AO147" s="186" t="str">
        <f t="shared" si="35"/>
        <v/>
      </c>
    </row>
    <row r="148" spans="2:41" x14ac:dyDescent="0.25">
      <c r="B148" s="345"/>
      <c r="C148" s="436"/>
      <c r="D148" s="416"/>
      <c r="E148" s="417"/>
      <c r="F148" s="418"/>
      <c r="G148" s="419"/>
      <c r="H148" s="419"/>
      <c r="I148" s="419"/>
      <c r="J148" s="420" t="str">
        <f>IF($H148&lt;&gt;"",(VLOOKUP($H148,'Puissances et FS utilisés'!$B$7:$G$44,5,FALSE)),"")</f>
        <v/>
      </c>
      <c r="K148" s="421" t="str">
        <f>IF($H148&lt;&gt;"",(VLOOKUP($H148,'Puissances et FS utilisés'!$B$7:$G$44,6,FALSE)),"")</f>
        <v/>
      </c>
      <c r="L148" s="437"/>
      <c r="M148" s="419"/>
      <c r="N148" s="419"/>
      <c r="O148" s="419"/>
      <c r="P148" s="420" t="str">
        <f>IF($N148&lt;&gt;"",(VLOOKUP($N148,'Puissances et FS utilisés'!$B$7:$G$44,5,FALSE)),"")</f>
        <v/>
      </c>
      <c r="Q148" s="421" t="str">
        <f>IF($N148&lt;&gt;"",(VLOOKUP($N148,'Puissances et FS utilisés'!$B$7:$G$44,6,FALSE)),"")</f>
        <v/>
      </c>
      <c r="R148" s="418"/>
      <c r="S148" s="419"/>
      <c r="T148" s="419"/>
      <c r="U148" s="419"/>
      <c r="V148" s="420" t="str">
        <f>IF($T148&lt;&gt;"",(VLOOKUP($T148,'Puissances et FS utilisés'!$B$7:$G$900,5,FALSE)),"")</f>
        <v/>
      </c>
      <c r="W148" s="421"/>
      <c r="Y148" s="189" t="str">
        <f>IF($G148=Y$5,$I148*$J148,"")</f>
        <v/>
      </c>
      <c r="Z148" s="190" t="str">
        <f>IF($G148=Z$5,$I148*$J148,"")</f>
        <v/>
      </c>
      <c r="AA148" s="191" t="str">
        <f t="shared" si="34"/>
        <v/>
      </c>
      <c r="AB148" s="158" t="str">
        <f t="shared" si="34"/>
        <v/>
      </c>
      <c r="AC148" s="190" t="str">
        <f t="shared" si="34"/>
        <v/>
      </c>
      <c r="AD148" s="191" t="str">
        <f t="shared" si="36"/>
        <v/>
      </c>
      <c r="AE148" s="158" t="str">
        <f t="shared" si="36"/>
        <v/>
      </c>
      <c r="AF148" s="192" t="str">
        <f t="shared" si="36"/>
        <v/>
      </c>
      <c r="AH148" s="189" t="str">
        <f>IF($G148=AH$5,$I148*$J148*$K148,"")</f>
        <v/>
      </c>
      <c r="AI148" s="194" t="str">
        <f>IF($G148=AI$5,$I148*$J148*$K148,"")</f>
        <v/>
      </c>
      <c r="AJ148" s="191" t="str">
        <f t="shared" si="37"/>
        <v/>
      </c>
      <c r="AK148" s="158" t="str">
        <f t="shared" si="37"/>
        <v/>
      </c>
      <c r="AL148" s="190" t="str">
        <f t="shared" si="37"/>
        <v/>
      </c>
      <c r="AM148" s="195" t="str">
        <f t="shared" si="35"/>
        <v/>
      </c>
      <c r="AN148" s="158" t="str">
        <f t="shared" si="35"/>
        <v/>
      </c>
      <c r="AO148" s="192" t="str">
        <f t="shared" si="35"/>
        <v/>
      </c>
    </row>
    <row r="149" spans="2:41" ht="15.75" customHeight="1" x14ac:dyDescent="0.25">
      <c r="B149" s="346"/>
      <c r="C149" s="438"/>
      <c r="D149" s="423"/>
      <c r="E149" s="424"/>
      <c r="F149" s="425"/>
      <c r="G149" s="426"/>
      <c r="H149" s="426"/>
      <c r="I149" s="426"/>
      <c r="J149" s="427" t="str">
        <f>IF($H149&lt;&gt;"",(VLOOKUP($H149,'Puissances et FS utilisés'!$B$7:$G$44,5,FALSE)),"")</f>
        <v/>
      </c>
      <c r="K149" s="428" t="str">
        <f>IF($H149&lt;&gt;"",(VLOOKUP($H149,'Puissances et FS utilisés'!$B$7:$G$44,6,FALSE)),"")</f>
        <v/>
      </c>
      <c r="L149" s="425"/>
      <c r="M149" s="426"/>
      <c r="N149" s="426"/>
      <c r="O149" s="426"/>
      <c r="P149" s="420" t="str">
        <f>IF($N149&lt;&gt;"",(VLOOKUP($N149,'Puissances et FS utilisés'!$B$7:$G$44,5,FALSE)),"")</f>
        <v/>
      </c>
      <c r="Q149" s="421" t="str">
        <f>IF($N149&lt;&gt;"",(VLOOKUP($N149,'Puissances et FS utilisés'!$B$7:$G$44,6,FALSE)),"")</f>
        <v/>
      </c>
      <c r="R149" s="425"/>
      <c r="S149" s="426"/>
      <c r="T149" s="426"/>
      <c r="U149" s="426"/>
      <c r="V149" s="427" t="str">
        <f>IF($T149&lt;&gt;"",(VLOOKUP($T149,'Puissances et FS utilisés'!$B$7:$G$900,5,FALSE)),"")</f>
        <v/>
      </c>
      <c r="W149" s="428" t="str">
        <f>IF($T149&lt;&gt;"",(VLOOKUP($T149,'Puissances et FS utilisés'!$B$7:$G$44,6,FALSE)),"")</f>
        <v/>
      </c>
      <c r="Y149" s="179" t="str">
        <f>IF($G149=Y$5,$I149*$J149,"")</f>
        <v/>
      </c>
      <c r="Z149" s="180" t="str">
        <f>IF($G149=Z$5,$I149*$J149,"")</f>
        <v/>
      </c>
      <c r="AA149" s="181" t="str">
        <f t="shared" si="34"/>
        <v/>
      </c>
      <c r="AB149" s="159" t="str">
        <f t="shared" si="34"/>
        <v/>
      </c>
      <c r="AC149" s="180" t="str">
        <f t="shared" si="34"/>
        <v/>
      </c>
      <c r="AD149" s="181" t="str">
        <f t="shared" si="36"/>
        <v/>
      </c>
      <c r="AE149" s="159" t="str">
        <f t="shared" si="36"/>
        <v/>
      </c>
      <c r="AF149" s="182" t="str">
        <f t="shared" si="36"/>
        <v/>
      </c>
      <c r="AH149" s="179" t="str">
        <f>IF($G149=AH$5,$I149*$J149*$K149,"")</f>
        <v/>
      </c>
      <c r="AI149" s="196" t="str">
        <f>IF($G149=AI$5,$I149*$J149*$K149,"")</f>
        <v/>
      </c>
      <c r="AJ149" s="181" t="str">
        <f t="shared" si="37"/>
        <v/>
      </c>
      <c r="AK149" s="159" t="str">
        <f t="shared" si="37"/>
        <v/>
      </c>
      <c r="AL149" s="180" t="str">
        <f t="shared" si="37"/>
        <v/>
      </c>
      <c r="AM149" s="188" t="str">
        <f t="shared" si="35"/>
        <v/>
      </c>
      <c r="AN149" s="159" t="str">
        <f t="shared" si="35"/>
        <v/>
      </c>
      <c r="AO149" s="182" t="str">
        <f t="shared" si="35"/>
        <v/>
      </c>
    </row>
    <row r="150" spans="2:41" x14ac:dyDescent="0.25">
      <c r="B150" s="344"/>
      <c r="C150" s="347" t="s">
        <v>211</v>
      </c>
      <c r="D150" s="348" t="s">
        <v>167</v>
      </c>
      <c r="E150" s="351" t="s">
        <v>195</v>
      </c>
      <c r="F150" s="202" t="s">
        <v>128</v>
      </c>
      <c r="G150" s="203" t="s">
        <v>24</v>
      </c>
      <c r="H150" s="203" t="s">
        <v>52</v>
      </c>
      <c r="I150" s="203">
        <v>1</v>
      </c>
      <c r="J150" s="162">
        <f>IF($H150&lt;&gt;"",(VLOOKUP($H150,'Puissances et FS utilisés'!$B$7:$G$44,5,FALSE)),"")</f>
        <v>1.4130434782608694E-2</v>
      </c>
      <c r="K150" s="204">
        <f>IF($H150&lt;&gt;"",(VLOOKUP($H150,'Puissances et FS utilisés'!$B$7:$G$44,6,FALSE)),"")</f>
        <v>1</v>
      </c>
      <c r="L150" s="202" t="s">
        <v>128</v>
      </c>
      <c r="M150" s="203" t="s">
        <v>24</v>
      </c>
      <c r="N150" s="203" t="s">
        <v>0</v>
      </c>
      <c r="O150" s="203">
        <v>8</v>
      </c>
      <c r="P150" s="162">
        <f>IF($N150&lt;&gt;"",(VLOOKUP($N150,'Puissances et FS utilisés'!$B$7:$G$44,5,FALSE)),"")</f>
        <v>0.44444444444444448</v>
      </c>
      <c r="Q150" s="204">
        <f>IF($N150&lt;&gt;"",(VLOOKUP($N150,'Puissances et FS utilisés'!$B$7:$G$44,6,FALSE)),"")</f>
        <v>0.3</v>
      </c>
      <c r="R150" s="202"/>
      <c r="S150" s="203"/>
      <c r="T150" s="205"/>
      <c r="U150" s="203"/>
      <c r="V150" s="162"/>
      <c r="W150" s="204"/>
      <c r="Y150" s="183">
        <f>IF($G150=Y$5,$I150*$J150,"")</f>
        <v>1.4130434782608694E-2</v>
      </c>
      <c r="Z150" s="184" t="str">
        <f>IF($G150=Z$5,$I150*$J150,"")</f>
        <v/>
      </c>
      <c r="AA150" s="185">
        <f t="shared" si="34"/>
        <v>3.5555555555555558</v>
      </c>
      <c r="AB150" s="160" t="str">
        <f t="shared" si="34"/>
        <v/>
      </c>
      <c r="AC150" s="184" t="str">
        <f t="shared" si="34"/>
        <v/>
      </c>
      <c r="AD150" s="185" t="str">
        <f t="shared" si="36"/>
        <v/>
      </c>
      <c r="AE150" s="160" t="str">
        <f t="shared" si="36"/>
        <v/>
      </c>
      <c r="AF150" s="186" t="str">
        <f t="shared" si="36"/>
        <v/>
      </c>
      <c r="AH150" s="183">
        <f>IF($G150=AH$5,$I150*$J150*$K150,"")</f>
        <v>1.4130434782608694E-2</v>
      </c>
      <c r="AI150" s="193" t="str">
        <f>IF($G150=AI$5,$I150*$J150*$K150,"")</f>
        <v/>
      </c>
      <c r="AJ150" s="185">
        <f t="shared" si="37"/>
        <v>1.0666666666666667</v>
      </c>
      <c r="AK150" s="160" t="str">
        <f t="shared" si="37"/>
        <v/>
      </c>
      <c r="AL150" s="184" t="str">
        <f t="shared" si="37"/>
        <v/>
      </c>
      <c r="AM150" s="187" t="str">
        <f t="shared" si="35"/>
        <v/>
      </c>
      <c r="AN150" s="160" t="str">
        <f t="shared" si="35"/>
        <v/>
      </c>
      <c r="AO150" s="186" t="str">
        <f t="shared" si="35"/>
        <v/>
      </c>
    </row>
    <row r="151" spans="2:41" x14ac:dyDescent="0.25">
      <c r="B151" s="345"/>
      <c r="C151" s="356"/>
      <c r="D151" s="358"/>
      <c r="E151" s="360"/>
      <c r="F151" s="199" t="s">
        <v>128</v>
      </c>
      <c r="G151" s="200" t="s">
        <v>24</v>
      </c>
      <c r="H151" s="200" t="s">
        <v>54</v>
      </c>
      <c r="I151" s="200">
        <v>2</v>
      </c>
      <c r="J151" s="164">
        <f>IF($H151&lt;&gt;"",(VLOOKUP($H151,'Puissances et FS utilisés'!$B$7:$G$44,5,FALSE)),"")</f>
        <v>5.434782608695652E-3</v>
      </c>
      <c r="K151" s="201">
        <f>IF($H151&lt;&gt;"",(VLOOKUP($H151,'Puissances et FS utilisés'!$B$7:$G$44,6,FALSE)),"")</f>
        <v>1</v>
      </c>
      <c r="L151" s="254" t="s">
        <v>128</v>
      </c>
      <c r="M151" s="216" t="s">
        <v>24</v>
      </c>
      <c r="N151" s="200" t="s">
        <v>150</v>
      </c>
      <c r="O151" s="200">
        <v>1</v>
      </c>
      <c r="P151" s="164">
        <f>IF($N151&lt;&gt;"",(VLOOKUP($N151,'Puissances et FS utilisés'!$B$7:$G$44,5,FALSE)),"")</f>
        <v>0.27777777777777779</v>
      </c>
      <c r="Q151" s="201">
        <f>IF($N151&lt;&gt;"",(VLOOKUP($N151,'Puissances et FS utilisés'!$B$7:$G$44,6,FALSE)),"")</f>
        <v>0.3</v>
      </c>
      <c r="R151" s="199"/>
      <c r="S151" s="200"/>
      <c r="T151" s="200"/>
      <c r="U151" s="200"/>
      <c r="V151" s="164" t="str">
        <f>IF($T151&lt;&gt;"",(VLOOKUP($T151,'Puissances et FS utilisés'!$B$7:$G$900,5,FALSE)),"")</f>
        <v/>
      </c>
      <c r="W151" s="201" t="str">
        <f>IF($T151&lt;&gt;"",(VLOOKUP($T151,'Puissances et FS utilisés'!$B$7:$G$44,6,FALSE)),"")</f>
        <v/>
      </c>
      <c r="Y151" s="189">
        <f>IF($G151=Y$5,$I151*$J151,"")</f>
        <v>1.0869565217391304E-2</v>
      </c>
      <c r="Z151" s="190" t="str">
        <f>IF($G151=Z$5,$I151*$J151,"")</f>
        <v/>
      </c>
      <c r="AA151" s="191">
        <f t="shared" si="34"/>
        <v>0.27777777777777779</v>
      </c>
      <c r="AB151" s="158" t="str">
        <f t="shared" si="34"/>
        <v/>
      </c>
      <c r="AC151" s="190" t="str">
        <f t="shared" si="34"/>
        <v/>
      </c>
      <c r="AD151" s="191" t="str">
        <f t="shared" si="36"/>
        <v/>
      </c>
      <c r="AE151" s="158" t="str">
        <f t="shared" si="36"/>
        <v/>
      </c>
      <c r="AF151" s="192" t="str">
        <f t="shared" si="36"/>
        <v/>
      </c>
      <c r="AH151" s="189">
        <f>IF($G151=AH$5,$I151*$J151*$K151,"")</f>
        <v>1.0869565217391304E-2</v>
      </c>
      <c r="AI151" s="194" t="str">
        <f>IF($G151=AI$5,$I151*$J151*$K151,"")</f>
        <v/>
      </c>
      <c r="AJ151" s="191">
        <f t="shared" si="37"/>
        <v>8.3333333333333329E-2</v>
      </c>
      <c r="AK151" s="158" t="str">
        <f t="shared" si="37"/>
        <v/>
      </c>
      <c r="AL151" s="190" t="str">
        <f t="shared" si="37"/>
        <v/>
      </c>
      <c r="AM151" s="195" t="str">
        <f t="shared" si="35"/>
        <v/>
      </c>
      <c r="AN151" s="158" t="str">
        <f t="shared" si="35"/>
        <v/>
      </c>
      <c r="AO151" s="192" t="str">
        <f t="shared" si="35"/>
        <v/>
      </c>
    </row>
    <row r="152" spans="2:41" ht="15.75" customHeight="1" x14ac:dyDescent="0.25">
      <c r="B152" s="346"/>
      <c r="C152" s="357"/>
      <c r="D152" s="359"/>
      <c r="E152" s="361"/>
      <c r="F152" s="172" t="s">
        <v>128</v>
      </c>
      <c r="G152" s="173" t="s">
        <v>24</v>
      </c>
      <c r="H152" s="173" t="s">
        <v>109</v>
      </c>
      <c r="I152" s="173">
        <v>2</v>
      </c>
      <c r="J152" s="165">
        <f>IF($H152&lt;&gt;"",(VLOOKUP($H152,'Puissances et FS utilisés'!$B$7:$G$44,5,FALSE)),"")</f>
        <v>1.0869565217391304E-2</v>
      </c>
      <c r="K152" s="174">
        <f>IF($H152&lt;&gt;"",(VLOOKUP($H152,'Puissances et FS utilisés'!$B$7:$G$44,6,FALSE)),"")</f>
        <v>1</v>
      </c>
      <c r="L152" s="172"/>
      <c r="M152" s="173"/>
      <c r="N152" s="173"/>
      <c r="O152" s="173"/>
      <c r="P152" s="164" t="str">
        <f>IF($N152&lt;&gt;"",(VLOOKUP($N152,'Puissances et FS utilisés'!$B$7:$G$44,5,FALSE)),"")</f>
        <v/>
      </c>
      <c r="Q152" s="201" t="str">
        <f>IF($N152&lt;&gt;"",(VLOOKUP($N152,'Puissances et FS utilisés'!$B$7:$G$44,6,FALSE)),"")</f>
        <v/>
      </c>
      <c r="R152" s="172"/>
      <c r="S152" s="173"/>
      <c r="T152" s="173"/>
      <c r="U152" s="173"/>
      <c r="V152" s="165" t="str">
        <f>IF($T152&lt;&gt;"",(VLOOKUP($T152,'Puissances et FS utilisés'!$B$7:$G$900,5,FALSE)),"")</f>
        <v/>
      </c>
      <c r="W152" s="174" t="str">
        <f>IF($T152&lt;&gt;"",(VLOOKUP($T152,'Puissances et FS utilisés'!$B$7:$G$44,6,FALSE)),"")</f>
        <v/>
      </c>
      <c r="Y152" s="179">
        <f>IF($G152=Y$5,$I152*$J152,"")</f>
        <v>2.1739130434782608E-2</v>
      </c>
      <c r="Z152" s="180" t="str">
        <f>IF($G152=Z$5,$I152*$J152,"")</f>
        <v/>
      </c>
      <c r="AA152" s="181" t="str">
        <f t="shared" si="34"/>
        <v/>
      </c>
      <c r="AB152" s="159" t="str">
        <f t="shared" si="34"/>
        <v/>
      </c>
      <c r="AC152" s="180" t="str">
        <f t="shared" si="34"/>
        <v/>
      </c>
      <c r="AD152" s="181" t="str">
        <f t="shared" si="36"/>
        <v/>
      </c>
      <c r="AE152" s="159" t="str">
        <f t="shared" si="36"/>
        <v/>
      </c>
      <c r="AF152" s="182" t="str">
        <f t="shared" si="36"/>
        <v/>
      </c>
      <c r="AH152" s="179">
        <f>IF($G152=AH$5,$I152*$J152*$K152,"")</f>
        <v>2.1739130434782608E-2</v>
      </c>
      <c r="AI152" s="196" t="str">
        <f>IF($G152=AI$5,$I152*$J152*$K152,"")</f>
        <v/>
      </c>
      <c r="AJ152" s="181" t="str">
        <f t="shared" si="37"/>
        <v/>
      </c>
      <c r="AK152" s="159" t="str">
        <f t="shared" si="37"/>
        <v/>
      </c>
      <c r="AL152" s="180" t="str">
        <f t="shared" si="37"/>
        <v/>
      </c>
      <c r="AM152" s="188" t="str">
        <f t="shared" si="35"/>
        <v/>
      </c>
      <c r="AN152" s="159" t="str">
        <f t="shared" si="35"/>
        <v/>
      </c>
      <c r="AO152" s="182" t="str">
        <f t="shared" si="35"/>
        <v/>
      </c>
    </row>
    <row r="153" spans="2:41" x14ac:dyDescent="0.25">
      <c r="B153" s="344"/>
      <c r="C153" s="347" t="s">
        <v>211</v>
      </c>
      <c r="D153" s="348" t="s">
        <v>167</v>
      </c>
      <c r="E153" s="351" t="s">
        <v>195</v>
      </c>
      <c r="F153" s="202" t="s">
        <v>128</v>
      </c>
      <c r="G153" s="203" t="s">
        <v>24</v>
      </c>
      <c r="H153" s="203" t="s">
        <v>158</v>
      </c>
      <c r="I153" s="203">
        <v>1</v>
      </c>
      <c r="J153" s="162">
        <f>IF($H153&lt;&gt;"",(VLOOKUP($H153,'Puissances et FS utilisés'!$B$7:$G$44,5,FALSE)),"")</f>
        <v>1.0869565217391304E-2</v>
      </c>
      <c r="K153" s="204">
        <f>IF($H153&lt;&gt;"",(VLOOKUP($H153,'Puissances et FS utilisés'!$B$7:$G$44,6,FALSE)),"")</f>
        <v>1</v>
      </c>
      <c r="L153" s="202"/>
      <c r="M153" s="203"/>
      <c r="N153" s="203"/>
      <c r="O153" s="203"/>
      <c r="P153" s="162" t="str">
        <f>IF($N153&lt;&gt;"",(VLOOKUP($N153,'Puissances et FS utilisés'!$B$7:$G$44,5,FALSE)),"")</f>
        <v/>
      </c>
      <c r="Q153" s="204" t="str">
        <f>IF($N153&lt;&gt;"",(VLOOKUP($N153,'Puissances et FS utilisés'!$B$7:$G$44,6,FALSE)),"")</f>
        <v/>
      </c>
      <c r="R153" s="202"/>
      <c r="S153" s="203"/>
      <c r="T153" s="205"/>
      <c r="U153" s="203"/>
      <c r="V153" s="162" t="str">
        <f>IF($T153&lt;&gt;"",(VLOOKUP($T153,'Puissances et FS utilisés'!$B$7:$G$900,5,FALSE)),"")</f>
        <v/>
      </c>
      <c r="W153" s="204" t="str">
        <f>IF($T153&lt;&gt;"",(VLOOKUP($T153,'Puissances et FS utilisés'!$B$7:$G$44,6,FALSE)),"")</f>
        <v/>
      </c>
      <c r="Y153" s="183">
        <f>IF($G153=Y$5,$I153*$J153,"")</f>
        <v>1.0869565217391304E-2</v>
      </c>
      <c r="Z153" s="184" t="str">
        <f>IF($G153=Z$5,$I153*$J153,"")</f>
        <v/>
      </c>
      <c r="AA153" s="185" t="str">
        <f t="shared" si="34"/>
        <v/>
      </c>
      <c r="AB153" s="160" t="str">
        <f t="shared" si="34"/>
        <v/>
      </c>
      <c r="AC153" s="184" t="str">
        <f t="shared" si="34"/>
        <v/>
      </c>
      <c r="AD153" s="185" t="str">
        <f t="shared" si="36"/>
        <v/>
      </c>
      <c r="AE153" s="160" t="str">
        <f t="shared" si="36"/>
        <v/>
      </c>
      <c r="AF153" s="186" t="str">
        <f t="shared" si="36"/>
        <v/>
      </c>
      <c r="AH153" s="183">
        <f>IF($G153=AH$5,$I153*$J153*$K153,"")</f>
        <v>1.0869565217391304E-2</v>
      </c>
      <c r="AI153" s="193" t="str">
        <f>IF($G153=AI$5,$I153*$J153*$K153,"")</f>
        <v/>
      </c>
      <c r="AJ153" s="185" t="str">
        <f t="shared" si="37"/>
        <v/>
      </c>
      <c r="AK153" s="160" t="str">
        <f t="shared" si="37"/>
        <v/>
      </c>
      <c r="AL153" s="184" t="str">
        <f t="shared" si="37"/>
        <v/>
      </c>
      <c r="AM153" s="187" t="str">
        <f t="shared" si="35"/>
        <v/>
      </c>
      <c r="AN153" s="160" t="str">
        <f t="shared" si="35"/>
        <v/>
      </c>
      <c r="AO153" s="186" t="str">
        <f t="shared" si="35"/>
        <v/>
      </c>
    </row>
    <row r="154" spans="2:41" x14ac:dyDescent="0.25">
      <c r="B154" s="345"/>
      <c r="C154" s="356"/>
      <c r="D154" s="358"/>
      <c r="E154" s="360"/>
      <c r="F154" s="199"/>
      <c r="G154" s="200"/>
      <c r="H154" s="200"/>
      <c r="I154" s="200"/>
      <c r="J154" s="164" t="str">
        <f>IF($H154&lt;&gt;"",(VLOOKUP($H154,'Puissances et FS utilisés'!$B$7:$G$44,5,FALSE)),"")</f>
        <v/>
      </c>
      <c r="K154" s="201" t="str">
        <f>IF($H154&lt;&gt;"",(VLOOKUP($H154,'Puissances et FS utilisés'!$B$7:$G$44,6,FALSE)),"")</f>
        <v/>
      </c>
      <c r="L154" s="254"/>
      <c r="M154" s="216"/>
      <c r="N154" s="200"/>
      <c r="O154" s="200"/>
      <c r="P154" s="164" t="str">
        <f>IF($N154&lt;&gt;"",(VLOOKUP($N154,'Puissances et FS utilisés'!$B$7:$G$44,5,FALSE)),"")</f>
        <v/>
      </c>
      <c r="Q154" s="201" t="str">
        <f>IF($N154&lt;&gt;"",(VLOOKUP($N154,'Puissances et FS utilisés'!$B$7:$G$44,6,FALSE)),"")</f>
        <v/>
      </c>
      <c r="R154" s="199"/>
      <c r="S154" s="200"/>
      <c r="T154" s="200"/>
      <c r="U154" s="200"/>
      <c r="V154" s="164" t="str">
        <f>IF($T154&lt;&gt;"",(VLOOKUP($T154,'Puissances et FS utilisés'!$B$7:$G$900,5,FALSE)),"")</f>
        <v/>
      </c>
      <c r="W154" s="201"/>
      <c r="Y154" s="189" t="str">
        <f>IF($G154=Y$5,$I154*$J154,"")</f>
        <v/>
      </c>
      <c r="Z154" s="190" t="str">
        <f>IF($G154=Z$5,$I154*$J154,"")</f>
        <v/>
      </c>
      <c r="AA154" s="191" t="str">
        <f t="shared" si="34"/>
        <v/>
      </c>
      <c r="AB154" s="158" t="str">
        <f t="shared" si="34"/>
        <v/>
      </c>
      <c r="AC154" s="190" t="str">
        <f t="shared" si="34"/>
        <v/>
      </c>
      <c r="AD154" s="191" t="str">
        <f t="shared" si="36"/>
        <v/>
      </c>
      <c r="AE154" s="158" t="str">
        <f t="shared" si="36"/>
        <v/>
      </c>
      <c r="AF154" s="192" t="str">
        <f t="shared" si="36"/>
        <v/>
      </c>
      <c r="AH154" s="189" t="str">
        <f>IF($G154=AH$5,$I154*$J154*$K154,"")</f>
        <v/>
      </c>
      <c r="AI154" s="194" t="str">
        <f>IF($G154=AI$5,$I154*$J154*$K154,"")</f>
        <v/>
      </c>
      <c r="AJ154" s="191" t="str">
        <f t="shared" si="37"/>
        <v/>
      </c>
      <c r="AK154" s="158" t="str">
        <f t="shared" si="37"/>
        <v/>
      </c>
      <c r="AL154" s="190" t="str">
        <f t="shared" si="37"/>
        <v/>
      </c>
      <c r="AM154" s="195" t="str">
        <f t="shared" si="35"/>
        <v/>
      </c>
      <c r="AN154" s="158" t="str">
        <f t="shared" si="35"/>
        <v/>
      </c>
      <c r="AO154" s="192" t="str">
        <f t="shared" si="35"/>
        <v/>
      </c>
    </row>
    <row r="155" spans="2:41" ht="15.75" customHeight="1" x14ac:dyDescent="0.25">
      <c r="B155" s="346"/>
      <c r="C155" s="357"/>
      <c r="D155" s="359"/>
      <c r="E155" s="361"/>
      <c r="F155" s="172"/>
      <c r="G155" s="173"/>
      <c r="H155" s="173"/>
      <c r="I155" s="173"/>
      <c r="J155" s="165" t="str">
        <f>IF($H155&lt;&gt;"",(VLOOKUP($H155,'Puissances et FS utilisés'!$B$7:$G$44,5,FALSE)),"")</f>
        <v/>
      </c>
      <c r="K155" s="174" t="str">
        <f>IF($H155&lt;&gt;"",(VLOOKUP($H155,'Puissances et FS utilisés'!$B$7:$G$44,6,FALSE)),"")</f>
        <v/>
      </c>
      <c r="L155" s="172"/>
      <c r="M155" s="173"/>
      <c r="N155" s="173"/>
      <c r="O155" s="173"/>
      <c r="P155" s="164" t="str">
        <f>IF($N155&lt;&gt;"",(VLOOKUP($N155,'Puissances et FS utilisés'!$B$7:$G$44,5,FALSE)),"")</f>
        <v/>
      </c>
      <c r="Q155" s="201" t="str">
        <f>IF($N155&lt;&gt;"",(VLOOKUP($N155,'Puissances et FS utilisés'!$B$7:$G$44,6,FALSE)),"")</f>
        <v/>
      </c>
      <c r="R155" s="172"/>
      <c r="S155" s="173"/>
      <c r="T155" s="173"/>
      <c r="U155" s="173"/>
      <c r="V155" s="165" t="str">
        <f>IF($T155&lt;&gt;"",(VLOOKUP($T155,'Puissances et FS utilisés'!$B$7:$G$900,5,FALSE)),"")</f>
        <v/>
      </c>
      <c r="W155" s="174" t="str">
        <f>IF($T155&lt;&gt;"",(VLOOKUP($T155,'Puissances et FS utilisés'!$B$7:$G$44,6,FALSE)),"")</f>
        <v/>
      </c>
      <c r="Y155" s="179" t="str">
        <f>IF($G155=Y$5,$I155*$J155,"")</f>
        <v/>
      </c>
      <c r="Z155" s="180" t="str">
        <f>IF($G155=Z$5,$I155*$J155,"")</f>
        <v/>
      </c>
      <c r="AA155" s="181" t="str">
        <f t="shared" si="34"/>
        <v/>
      </c>
      <c r="AB155" s="159" t="str">
        <f t="shared" si="34"/>
        <v/>
      </c>
      <c r="AC155" s="180" t="str">
        <f t="shared" si="34"/>
        <v/>
      </c>
      <c r="AD155" s="181" t="str">
        <f t="shared" si="36"/>
        <v/>
      </c>
      <c r="AE155" s="159" t="str">
        <f t="shared" si="36"/>
        <v/>
      </c>
      <c r="AF155" s="182" t="str">
        <f t="shared" si="36"/>
        <v/>
      </c>
      <c r="AH155" s="179" t="str">
        <f>IF($G155=AH$5,$I155*$J155*$K155,"")</f>
        <v/>
      </c>
      <c r="AI155" s="196" t="str">
        <f>IF($G155=AI$5,$I155*$J155*$K155,"")</f>
        <v/>
      </c>
      <c r="AJ155" s="181" t="str">
        <f t="shared" si="37"/>
        <v/>
      </c>
      <c r="AK155" s="159" t="str">
        <f t="shared" si="37"/>
        <v/>
      </c>
      <c r="AL155" s="180" t="str">
        <f t="shared" si="37"/>
        <v/>
      </c>
      <c r="AM155" s="188" t="str">
        <f t="shared" si="35"/>
        <v/>
      </c>
      <c r="AN155" s="159" t="str">
        <f t="shared" si="35"/>
        <v/>
      </c>
      <c r="AO155" s="182" t="str">
        <f t="shared" si="35"/>
        <v/>
      </c>
    </row>
    <row r="156" spans="2:41" x14ac:dyDescent="0.25">
      <c r="B156" s="344"/>
      <c r="C156" s="347" t="s">
        <v>203</v>
      </c>
      <c r="D156" s="348" t="s">
        <v>167</v>
      </c>
      <c r="E156" s="351" t="s">
        <v>195</v>
      </c>
      <c r="F156" s="202" t="s">
        <v>128</v>
      </c>
      <c r="G156" s="203" t="s">
        <v>24</v>
      </c>
      <c r="H156" s="203" t="s">
        <v>56</v>
      </c>
      <c r="I156" s="203">
        <v>2</v>
      </c>
      <c r="J156" s="162">
        <f>IF($H156&lt;&gt;"",(VLOOKUP($H156,'Puissances et FS utilisés'!$B$7:$G$44,5,FALSE)),"")</f>
        <v>1.3043478260869565E-2</v>
      </c>
      <c r="K156" s="204">
        <f>IF($H156&lt;&gt;"",(VLOOKUP($H156,'Puissances et FS utilisés'!$B$7:$G$44,6,FALSE)),"")</f>
        <v>1</v>
      </c>
      <c r="L156" s="202" t="s">
        <v>128</v>
      </c>
      <c r="M156" s="203" t="s">
        <v>24</v>
      </c>
      <c r="N156" s="203" t="s">
        <v>166</v>
      </c>
      <c r="O156" s="203">
        <v>1</v>
      </c>
      <c r="P156" s="162">
        <f>IF($N156&lt;&gt;"",(VLOOKUP($N156,'Puissances et FS utilisés'!$B$7:$G$44,5,FALSE)),"")</f>
        <v>0.44444444444444448</v>
      </c>
      <c r="Q156" s="204">
        <f>IF($N156&lt;&gt;"",(VLOOKUP($N156,'Puissances et FS utilisés'!$B$7:$G$44,6,FALSE)),"")</f>
        <v>0.3</v>
      </c>
      <c r="R156" s="202" t="s">
        <v>128</v>
      </c>
      <c r="S156" s="203" t="s">
        <v>24</v>
      </c>
      <c r="T156" s="205" t="s">
        <v>162</v>
      </c>
      <c r="U156" s="203">
        <v>1</v>
      </c>
      <c r="V156" s="162">
        <f>IF($T156&lt;&gt;"",(VLOOKUP($T156,'Puissances et FS utilisés'!$B$7:$G$900,5,FALSE)),"")</f>
        <v>6.0000000000000012E-2</v>
      </c>
      <c r="W156" s="204">
        <f>IF($T156&lt;&gt;"",(VLOOKUP($T156,'Puissances et FS utilisés'!$B$7:$G$900,6,FALSE)),"")</f>
        <v>0.5</v>
      </c>
      <c r="Y156" s="183">
        <f>IF($G156=Y$5,$I156*$J156,"")</f>
        <v>2.6086956521739129E-2</v>
      </c>
      <c r="Z156" s="184" t="str">
        <f>IF($G156=Z$5,$I156*$J156,"")</f>
        <v/>
      </c>
      <c r="AA156" s="185">
        <f t="shared" si="34"/>
        <v>0.44444444444444448</v>
      </c>
      <c r="AB156" s="160" t="str">
        <f t="shared" si="34"/>
        <v/>
      </c>
      <c r="AC156" s="184" t="str">
        <f t="shared" si="34"/>
        <v/>
      </c>
      <c r="AD156" s="185">
        <f t="shared" si="36"/>
        <v>6.0000000000000012E-2</v>
      </c>
      <c r="AE156" s="160" t="str">
        <f t="shared" si="36"/>
        <v/>
      </c>
      <c r="AF156" s="186" t="str">
        <f t="shared" si="36"/>
        <v/>
      </c>
      <c r="AH156" s="183">
        <f>IF($G156=AH$5,$I156*$J156*$K156,"")</f>
        <v>2.6086956521739129E-2</v>
      </c>
      <c r="AI156" s="193" t="str">
        <f>IF($G156=AI$5,$I156*$J156*$K156,"")</f>
        <v/>
      </c>
      <c r="AJ156" s="185">
        <f t="shared" si="37"/>
        <v>0.13333333333333333</v>
      </c>
      <c r="AK156" s="160" t="str">
        <f t="shared" si="37"/>
        <v/>
      </c>
      <c r="AL156" s="184" t="str">
        <f t="shared" si="37"/>
        <v/>
      </c>
      <c r="AM156" s="187">
        <f t="shared" si="35"/>
        <v>3.0000000000000006E-2</v>
      </c>
      <c r="AN156" s="160" t="str">
        <f t="shared" si="35"/>
        <v/>
      </c>
      <c r="AO156" s="186" t="str">
        <f t="shared" si="35"/>
        <v/>
      </c>
    </row>
    <row r="157" spans="2:41" x14ac:dyDescent="0.25">
      <c r="B157" s="345"/>
      <c r="C157" s="356"/>
      <c r="D157" s="358"/>
      <c r="E157" s="360"/>
      <c r="F157" s="199"/>
      <c r="G157" s="200"/>
      <c r="H157" s="200"/>
      <c r="I157" s="200"/>
      <c r="J157" s="164" t="str">
        <f>IF($H157&lt;&gt;"",(VLOOKUP($H157,'Puissances et FS utilisés'!$B$7:$G$44,5,FALSE)),"")</f>
        <v/>
      </c>
      <c r="K157" s="201" t="str">
        <f>IF($H157&lt;&gt;"",(VLOOKUP($H157,'Puissances et FS utilisés'!$B$7:$G$44,6,FALSE)),"")</f>
        <v/>
      </c>
      <c r="L157" s="254"/>
      <c r="M157" s="216"/>
      <c r="N157" s="200"/>
      <c r="O157" s="200"/>
      <c r="P157" s="164" t="str">
        <f>IF($N157&lt;&gt;"",(VLOOKUP($N157,'Puissances et FS utilisés'!$B$7:$G$44,5,FALSE)),"")</f>
        <v/>
      </c>
      <c r="Q157" s="201" t="str">
        <f>IF($N157&lt;&gt;"",(VLOOKUP($N157,'Puissances et FS utilisés'!$B$7:$G$44,6,FALSE)),"")</f>
        <v/>
      </c>
      <c r="R157" s="199"/>
      <c r="S157" s="200"/>
      <c r="T157" s="200"/>
      <c r="U157" s="200"/>
      <c r="V157" s="164" t="str">
        <f>IF($T157&lt;&gt;"",(VLOOKUP($T157,'Puissances et FS utilisés'!$B$7:$G$900,5,FALSE)),"")</f>
        <v/>
      </c>
      <c r="W157" s="201"/>
      <c r="Y157" s="189" t="str">
        <f>IF($G157=Y$5,$I157*$J157,"")</f>
        <v/>
      </c>
      <c r="Z157" s="190" t="str">
        <f>IF($G157=Z$5,$I157*$J157,"")</f>
        <v/>
      </c>
      <c r="AA157" s="191" t="str">
        <f t="shared" si="34"/>
        <v/>
      </c>
      <c r="AB157" s="158" t="str">
        <f t="shared" si="34"/>
        <v/>
      </c>
      <c r="AC157" s="190" t="str">
        <f t="shared" si="34"/>
        <v/>
      </c>
      <c r="AD157" s="191" t="str">
        <f t="shared" si="36"/>
        <v/>
      </c>
      <c r="AE157" s="158" t="str">
        <f t="shared" si="36"/>
        <v/>
      </c>
      <c r="AF157" s="192" t="str">
        <f t="shared" si="36"/>
        <v/>
      </c>
      <c r="AH157" s="189" t="str">
        <f>IF($G157=AH$5,$I157*$J157*$K157,"")</f>
        <v/>
      </c>
      <c r="AI157" s="194" t="str">
        <f>IF($G157=AI$5,$I157*$J157*$K157,"")</f>
        <v/>
      </c>
      <c r="AJ157" s="191" t="str">
        <f t="shared" si="37"/>
        <v/>
      </c>
      <c r="AK157" s="158" t="str">
        <f t="shared" si="37"/>
        <v/>
      </c>
      <c r="AL157" s="190" t="str">
        <f t="shared" si="37"/>
        <v/>
      </c>
      <c r="AM157" s="195" t="str">
        <f t="shared" si="35"/>
        <v/>
      </c>
      <c r="AN157" s="158" t="str">
        <f t="shared" si="35"/>
        <v/>
      </c>
      <c r="AO157" s="192" t="str">
        <f t="shared" si="35"/>
        <v/>
      </c>
    </row>
    <row r="158" spans="2:41" ht="15.75" customHeight="1" x14ac:dyDescent="0.25">
      <c r="B158" s="346"/>
      <c r="C158" s="357"/>
      <c r="D158" s="359"/>
      <c r="E158" s="361"/>
      <c r="F158" s="172"/>
      <c r="G158" s="173"/>
      <c r="H158" s="173"/>
      <c r="I158" s="173"/>
      <c r="J158" s="165" t="str">
        <f>IF($H158&lt;&gt;"",(VLOOKUP($H158,'Puissances et FS utilisés'!$B$7:$G$44,5,FALSE)),"")</f>
        <v/>
      </c>
      <c r="K158" s="174" t="str">
        <f>IF($H158&lt;&gt;"",(VLOOKUP($H158,'Puissances et FS utilisés'!$B$7:$G$44,6,FALSE)),"")</f>
        <v/>
      </c>
      <c r="L158" s="172"/>
      <c r="M158" s="173"/>
      <c r="N158" s="173"/>
      <c r="O158" s="173"/>
      <c r="P158" s="164" t="str">
        <f>IF($N158&lt;&gt;"",(VLOOKUP($N158,'Puissances et FS utilisés'!$B$7:$G$44,5,FALSE)),"")</f>
        <v/>
      </c>
      <c r="Q158" s="201" t="str">
        <f>IF($N158&lt;&gt;"",(VLOOKUP($N158,'Puissances et FS utilisés'!$B$7:$G$44,6,FALSE)),"")</f>
        <v/>
      </c>
      <c r="R158" s="172"/>
      <c r="S158" s="173"/>
      <c r="T158" s="173"/>
      <c r="U158" s="173"/>
      <c r="V158" s="165" t="str">
        <f>IF($T158&lt;&gt;"",(VLOOKUP($T158,'Puissances et FS utilisés'!$B$7:$G$900,5,FALSE)),"")</f>
        <v/>
      </c>
      <c r="W158" s="174" t="str">
        <f>IF($T158&lt;&gt;"",(VLOOKUP($T158,'Puissances et FS utilisés'!$B$7:$G$44,6,FALSE)),"")</f>
        <v/>
      </c>
      <c r="Y158" s="179" t="str">
        <f>IF($G158=Y$5,$I158*$J158,"")</f>
        <v/>
      </c>
      <c r="Z158" s="180" t="str">
        <f>IF($G158=Z$5,$I158*$J158,"")</f>
        <v/>
      </c>
      <c r="AA158" s="181" t="str">
        <f t="shared" si="34"/>
        <v/>
      </c>
      <c r="AB158" s="159" t="str">
        <f t="shared" si="34"/>
        <v/>
      </c>
      <c r="AC158" s="180" t="str">
        <f t="shared" si="34"/>
        <v/>
      </c>
      <c r="AD158" s="181" t="str">
        <f t="shared" si="36"/>
        <v/>
      </c>
      <c r="AE158" s="159" t="str">
        <f t="shared" si="36"/>
        <v/>
      </c>
      <c r="AF158" s="182" t="str">
        <f t="shared" si="36"/>
        <v/>
      </c>
      <c r="AH158" s="179" t="str">
        <f>IF($G158=AH$5,$I158*$J158*$K158,"")</f>
        <v/>
      </c>
      <c r="AI158" s="196" t="str">
        <f>IF($G158=AI$5,$I158*$J158*$K158,"")</f>
        <v/>
      </c>
      <c r="AJ158" s="181" t="str">
        <f t="shared" si="37"/>
        <v/>
      </c>
      <c r="AK158" s="159" t="str">
        <f t="shared" si="37"/>
        <v/>
      </c>
      <c r="AL158" s="180" t="str">
        <f t="shared" si="37"/>
        <v/>
      </c>
      <c r="AM158" s="188" t="str">
        <f t="shared" si="35"/>
        <v/>
      </c>
      <c r="AN158" s="159" t="str">
        <f t="shared" si="35"/>
        <v/>
      </c>
      <c r="AO158" s="182" t="str">
        <f t="shared" si="35"/>
        <v/>
      </c>
    </row>
    <row r="159" spans="2:41" x14ac:dyDescent="0.25">
      <c r="B159" s="344"/>
      <c r="C159" s="347" t="s">
        <v>212</v>
      </c>
      <c r="D159" s="348" t="s">
        <v>167</v>
      </c>
      <c r="E159" s="351" t="s">
        <v>195</v>
      </c>
      <c r="F159" s="202" t="s">
        <v>128</v>
      </c>
      <c r="G159" s="203" t="s">
        <v>24</v>
      </c>
      <c r="H159" s="203" t="s">
        <v>52</v>
      </c>
      <c r="I159" s="203">
        <v>2</v>
      </c>
      <c r="J159" s="162">
        <f>IF($H159&lt;&gt;"",(VLOOKUP($H159,'Puissances et FS utilisés'!$B$7:$G$44,5,FALSE)),"")</f>
        <v>1.4130434782608694E-2</v>
      </c>
      <c r="K159" s="204">
        <f>IF($H159&lt;&gt;"",(VLOOKUP($H159,'Puissances et FS utilisés'!$B$7:$G$44,6,FALSE)),"")</f>
        <v>1</v>
      </c>
      <c r="L159" s="202" t="s">
        <v>128</v>
      </c>
      <c r="M159" s="203" t="s">
        <v>24</v>
      </c>
      <c r="N159" s="203" t="s">
        <v>0</v>
      </c>
      <c r="O159" s="203">
        <v>9</v>
      </c>
      <c r="P159" s="162">
        <f>IF($N159&lt;&gt;"",(VLOOKUP($N159,'Puissances et FS utilisés'!$B$7:$G$44,5,FALSE)),"")</f>
        <v>0.44444444444444448</v>
      </c>
      <c r="Q159" s="204">
        <f>IF($N159&lt;&gt;"",(VLOOKUP($N159,'Puissances et FS utilisés'!$B$7:$G$44,6,FALSE)),"")</f>
        <v>0.3</v>
      </c>
      <c r="R159" s="202"/>
      <c r="S159" s="203"/>
      <c r="T159" s="205"/>
      <c r="U159" s="203"/>
      <c r="V159" s="162"/>
      <c r="W159" s="204"/>
      <c r="Y159" s="183">
        <f>IF($G159=Y$5,$I159*$J159,"")</f>
        <v>2.8260869565217388E-2</v>
      </c>
      <c r="Z159" s="184" t="str">
        <f>IF($G159=Z$5,$I159*$J159,"")</f>
        <v/>
      </c>
      <c r="AA159" s="185">
        <f t="shared" si="34"/>
        <v>4</v>
      </c>
      <c r="AB159" s="160" t="str">
        <f t="shared" si="34"/>
        <v/>
      </c>
      <c r="AC159" s="184" t="str">
        <f t="shared" si="34"/>
        <v/>
      </c>
      <c r="AD159" s="185" t="str">
        <f t="shared" si="36"/>
        <v/>
      </c>
      <c r="AE159" s="160" t="str">
        <f t="shared" si="36"/>
        <v/>
      </c>
      <c r="AF159" s="186" t="str">
        <f t="shared" si="36"/>
        <v/>
      </c>
      <c r="AH159" s="183">
        <f>IF($G159=AH$5,$I159*$J159*$K159,"")</f>
        <v>2.8260869565217388E-2</v>
      </c>
      <c r="AI159" s="193" t="str">
        <f>IF($G159=AI$5,$I159*$J159*$K159,"")</f>
        <v/>
      </c>
      <c r="AJ159" s="185">
        <f t="shared" si="37"/>
        <v>1.2</v>
      </c>
      <c r="AK159" s="160" t="str">
        <f t="shared" si="37"/>
        <v/>
      </c>
      <c r="AL159" s="184" t="str">
        <f t="shared" si="37"/>
        <v/>
      </c>
      <c r="AM159" s="187" t="str">
        <f t="shared" si="35"/>
        <v/>
      </c>
      <c r="AN159" s="160" t="str">
        <f t="shared" si="35"/>
        <v/>
      </c>
      <c r="AO159" s="186" t="str">
        <f t="shared" si="35"/>
        <v/>
      </c>
    </row>
    <row r="160" spans="2:41" x14ac:dyDescent="0.25">
      <c r="B160" s="345"/>
      <c r="C160" s="356"/>
      <c r="D160" s="358"/>
      <c r="E160" s="360"/>
      <c r="F160" s="199" t="s">
        <v>128</v>
      </c>
      <c r="G160" s="200" t="s">
        <v>24</v>
      </c>
      <c r="H160" s="200" t="s">
        <v>54</v>
      </c>
      <c r="I160" s="200">
        <v>2</v>
      </c>
      <c r="J160" s="164">
        <f>IF($H160&lt;&gt;"",(VLOOKUP($H160,'Puissances et FS utilisés'!$B$7:$G$44,5,FALSE)),"")</f>
        <v>5.434782608695652E-3</v>
      </c>
      <c r="K160" s="201">
        <f>IF($H160&lt;&gt;"",(VLOOKUP($H160,'Puissances et FS utilisés'!$B$7:$G$44,6,FALSE)),"")</f>
        <v>1</v>
      </c>
      <c r="L160" s="254" t="s">
        <v>128</v>
      </c>
      <c r="M160" s="216" t="s">
        <v>24</v>
      </c>
      <c r="N160" s="200" t="s">
        <v>150</v>
      </c>
      <c r="O160" s="200">
        <v>1</v>
      </c>
      <c r="P160" s="164">
        <f>IF($N160&lt;&gt;"",(VLOOKUP($N160,'Puissances et FS utilisés'!$B$7:$G$44,5,FALSE)),"")</f>
        <v>0.27777777777777779</v>
      </c>
      <c r="Q160" s="201">
        <f>IF($N160&lt;&gt;"",(VLOOKUP($N160,'Puissances et FS utilisés'!$B$7:$G$44,6,FALSE)),"")</f>
        <v>0.3</v>
      </c>
      <c r="R160" s="199"/>
      <c r="S160" s="200"/>
      <c r="T160" s="200"/>
      <c r="U160" s="200"/>
      <c r="V160" s="164" t="str">
        <f>IF($T160&lt;&gt;"",(VLOOKUP($T160,'Puissances et FS utilisés'!$B$7:$G$900,5,FALSE)),"")</f>
        <v/>
      </c>
      <c r="W160" s="201" t="str">
        <f>IF($T160&lt;&gt;"",(VLOOKUP($T160,'Puissances et FS utilisés'!$B$7:$G$44,6,FALSE)),"")</f>
        <v/>
      </c>
      <c r="Y160" s="189">
        <f>IF($G160=Y$5,$I160*$J160,"")</f>
        <v>1.0869565217391304E-2</v>
      </c>
      <c r="Z160" s="190" t="str">
        <f>IF($G160=Z$5,$I160*$J160,"")</f>
        <v/>
      </c>
      <c r="AA160" s="191">
        <f t="shared" ref="AA160:AC223" si="38">IF($M160=AA$5,$O160*$P160,"")</f>
        <v>0.27777777777777779</v>
      </c>
      <c r="AB160" s="158" t="str">
        <f t="shared" si="38"/>
        <v/>
      </c>
      <c r="AC160" s="190" t="str">
        <f t="shared" si="38"/>
        <v/>
      </c>
      <c r="AD160" s="191" t="str">
        <f t="shared" si="36"/>
        <v/>
      </c>
      <c r="AE160" s="158" t="str">
        <f t="shared" si="36"/>
        <v/>
      </c>
      <c r="AF160" s="192" t="str">
        <f t="shared" si="36"/>
        <v/>
      </c>
      <c r="AH160" s="189">
        <f>IF($G160=AH$5,$I160*$J160*$K160,"")</f>
        <v>1.0869565217391304E-2</v>
      </c>
      <c r="AI160" s="194" t="str">
        <f>IF($G160=AI$5,$I160*$J160*$K160,"")</f>
        <v/>
      </c>
      <c r="AJ160" s="191">
        <f t="shared" si="37"/>
        <v>8.3333333333333329E-2</v>
      </c>
      <c r="AK160" s="158" t="str">
        <f t="shared" si="37"/>
        <v/>
      </c>
      <c r="AL160" s="190" t="str">
        <f t="shared" si="37"/>
        <v/>
      </c>
      <c r="AM160" s="195" t="str">
        <f t="shared" ref="AM160:AO223" si="39">IF($S160=AM$5,$U160*$V160*$W160,"")</f>
        <v/>
      </c>
      <c r="AN160" s="158" t="str">
        <f t="shared" si="39"/>
        <v/>
      </c>
      <c r="AO160" s="192" t="str">
        <f t="shared" si="39"/>
        <v/>
      </c>
    </row>
    <row r="161" spans="2:41" ht="15.75" customHeight="1" x14ac:dyDescent="0.25">
      <c r="B161" s="346"/>
      <c r="C161" s="357"/>
      <c r="D161" s="359"/>
      <c r="E161" s="361"/>
      <c r="F161" s="172" t="s">
        <v>128</v>
      </c>
      <c r="G161" s="173" t="s">
        <v>24</v>
      </c>
      <c r="H161" s="173" t="s">
        <v>109</v>
      </c>
      <c r="I161" s="173">
        <v>2</v>
      </c>
      <c r="J161" s="165">
        <f>IF($H161&lt;&gt;"",(VLOOKUP($H161,'Puissances et FS utilisés'!$B$7:$G$44,5,FALSE)),"")</f>
        <v>1.0869565217391304E-2</v>
      </c>
      <c r="K161" s="174">
        <f>IF($H161&lt;&gt;"",(VLOOKUP($H161,'Puissances et FS utilisés'!$B$7:$G$44,6,FALSE)),"")</f>
        <v>1</v>
      </c>
      <c r="L161" s="172"/>
      <c r="M161" s="173"/>
      <c r="N161" s="173"/>
      <c r="O161" s="173"/>
      <c r="P161" s="164" t="str">
        <f>IF($N161&lt;&gt;"",(VLOOKUP($N161,'Puissances et FS utilisés'!$B$7:$G$44,5,FALSE)),"")</f>
        <v/>
      </c>
      <c r="Q161" s="201" t="str">
        <f>IF($N161&lt;&gt;"",(VLOOKUP($N161,'Puissances et FS utilisés'!$B$7:$G$44,6,FALSE)),"")</f>
        <v/>
      </c>
      <c r="R161" s="172"/>
      <c r="S161" s="173"/>
      <c r="T161" s="173"/>
      <c r="U161" s="173"/>
      <c r="V161" s="165" t="str">
        <f>IF($T161&lt;&gt;"",(VLOOKUP($T161,'Puissances et FS utilisés'!$B$7:$G$900,5,FALSE)),"")</f>
        <v/>
      </c>
      <c r="W161" s="174" t="str">
        <f>IF($T161&lt;&gt;"",(VLOOKUP($T161,'Puissances et FS utilisés'!$B$7:$G$44,6,FALSE)),"")</f>
        <v/>
      </c>
      <c r="Y161" s="179">
        <f>IF($G161=Y$5,$I161*$J161,"")</f>
        <v>2.1739130434782608E-2</v>
      </c>
      <c r="Z161" s="180" t="str">
        <f>IF($G161=Z$5,$I161*$J161,"")</f>
        <v/>
      </c>
      <c r="AA161" s="181" t="str">
        <f t="shared" si="38"/>
        <v/>
      </c>
      <c r="AB161" s="159" t="str">
        <f t="shared" si="38"/>
        <v/>
      </c>
      <c r="AC161" s="180" t="str">
        <f t="shared" si="38"/>
        <v/>
      </c>
      <c r="AD161" s="181" t="str">
        <f t="shared" si="36"/>
        <v/>
      </c>
      <c r="AE161" s="159" t="str">
        <f t="shared" si="36"/>
        <v/>
      </c>
      <c r="AF161" s="182" t="str">
        <f t="shared" si="36"/>
        <v/>
      </c>
      <c r="AH161" s="179">
        <f>IF($G161=AH$5,$I161*$J161*$K161,"")</f>
        <v>2.1739130434782608E-2</v>
      </c>
      <c r="AI161" s="196" t="str">
        <f>IF($G161=AI$5,$I161*$J161*$K161,"")</f>
        <v/>
      </c>
      <c r="AJ161" s="181" t="str">
        <f t="shared" si="37"/>
        <v/>
      </c>
      <c r="AK161" s="159" t="str">
        <f t="shared" si="37"/>
        <v/>
      </c>
      <c r="AL161" s="180" t="str">
        <f t="shared" si="37"/>
        <v/>
      </c>
      <c r="AM161" s="188" t="str">
        <f t="shared" si="39"/>
        <v/>
      </c>
      <c r="AN161" s="159" t="str">
        <f t="shared" si="39"/>
        <v/>
      </c>
      <c r="AO161" s="182" t="str">
        <f t="shared" si="39"/>
        <v/>
      </c>
    </row>
    <row r="162" spans="2:41" x14ac:dyDescent="0.25">
      <c r="B162" s="344"/>
      <c r="C162" s="347" t="s">
        <v>212</v>
      </c>
      <c r="D162" s="348" t="s">
        <v>167</v>
      </c>
      <c r="E162" s="351" t="s">
        <v>195</v>
      </c>
      <c r="F162" s="202" t="s">
        <v>128</v>
      </c>
      <c r="G162" s="203" t="s">
        <v>24</v>
      </c>
      <c r="H162" s="203" t="s">
        <v>158</v>
      </c>
      <c r="I162" s="203">
        <v>1</v>
      </c>
      <c r="J162" s="162">
        <f>IF($H162&lt;&gt;"",(VLOOKUP($H162,'Puissances et FS utilisés'!$B$7:$G$44,5,FALSE)),"")</f>
        <v>1.0869565217391304E-2</v>
      </c>
      <c r="K162" s="204">
        <f>IF($H162&lt;&gt;"",(VLOOKUP($H162,'Puissances et FS utilisés'!$B$7:$G$44,6,FALSE)),"")</f>
        <v>1</v>
      </c>
      <c r="L162" s="202"/>
      <c r="M162" s="203"/>
      <c r="N162" s="203"/>
      <c r="O162" s="203"/>
      <c r="P162" s="162" t="str">
        <f>IF($N162&lt;&gt;"",(VLOOKUP($N162,'Puissances et FS utilisés'!$B$7:$G$44,5,FALSE)),"")</f>
        <v/>
      </c>
      <c r="Q162" s="204" t="str">
        <f>IF($N162&lt;&gt;"",(VLOOKUP($N162,'Puissances et FS utilisés'!$B$7:$G$44,6,FALSE)),"")</f>
        <v/>
      </c>
      <c r="R162" s="202"/>
      <c r="S162" s="203"/>
      <c r="T162" s="205"/>
      <c r="U162" s="203"/>
      <c r="V162" s="162" t="str">
        <f>IF($T162&lt;&gt;"",(VLOOKUP($T162,'Puissances et FS utilisés'!$B$7:$G$900,5,FALSE)),"")</f>
        <v/>
      </c>
      <c r="W162" s="204" t="str">
        <f>IF($T162&lt;&gt;"",(VLOOKUP($T162,'Puissances et FS utilisés'!$B$7:$G$44,6,FALSE)),"")</f>
        <v/>
      </c>
      <c r="Y162" s="183">
        <f>IF($G162=Y$5,$I162*$J162,"")</f>
        <v>1.0869565217391304E-2</v>
      </c>
      <c r="Z162" s="184" t="str">
        <f>IF($G162=Z$5,$I162*$J162,"")</f>
        <v/>
      </c>
      <c r="AA162" s="185" t="str">
        <f t="shared" si="38"/>
        <v/>
      </c>
      <c r="AB162" s="160" t="str">
        <f t="shared" si="38"/>
        <v/>
      </c>
      <c r="AC162" s="184" t="str">
        <f t="shared" si="38"/>
        <v/>
      </c>
      <c r="AD162" s="185" t="str">
        <f t="shared" ref="AD162:AF225" si="40">IF($S162=AD$5,$U162*$V162,"")</f>
        <v/>
      </c>
      <c r="AE162" s="160" t="str">
        <f t="shared" si="40"/>
        <v/>
      </c>
      <c r="AF162" s="186" t="str">
        <f t="shared" si="40"/>
        <v/>
      </c>
      <c r="AH162" s="183">
        <f>IF($G162=AH$5,$I162*$J162*$K162,"")</f>
        <v>1.0869565217391304E-2</v>
      </c>
      <c r="AI162" s="193" t="str">
        <f>IF($G162=AI$5,$I162*$J162*$K162,"")</f>
        <v/>
      </c>
      <c r="AJ162" s="185" t="str">
        <f t="shared" ref="AJ162:AL225" si="41">IF($M162=AJ$5,$O162*$P162*$Q162,"")</f>
        <v/>
      </c>
      <c r="AK162" s="160" t="str">
        <f t="shared" si="41"/>
        <v/>
      </c>
      <c r="AL162" s="184" t="str">
        <f t="shared" si="41"/>
        <v/>
      </c>
      <c r="AM162" s="187" t="str">
        <f t="shared" si="39"/>
        <v/>
      </c>
      <c r="AN162" s="160" t="str">
        <f t="shared" si="39"/>
        <v/>
      </c>
      <c r="AO162" s="186" t="str">
        <f t="shared" si="39"/>
        <v/>
      </c>
    </row>
    <row r="163" spans="2:41" x14ac:dyDescent="0.25">
      <c r="B163" s="345"/>
      <c r="C163" s="356"/>
      <c r="D163" s="358"/>
      <c r="E163" s="360"/>
      <c r="F163" s="199"/>
      <c r="G163" s="200"/>
      <c r="H163" s="200"/>
      <c r="I163" s="200"/>
      <c r="J163" s="164" t="str">
        <f>IF($H163&lt;&gt;"",(VLOOKUP($H163,'Puissances et FS utilisés'!$B$7:$G$44,5,FALSE)),"")</f>
        <v/>
      </c>
      <c r="K163" s="201" t="str">
        <f>IF($H163&lt;&gt;"",(VLOOKUP($H163,'Puissances et FS utilisés'!$B$7:$G$44,6,FALSE)),"")</f>
        <v/>
      </c>
      <c r="L163" s="254"/>
      <c r="M163" s="216"/>
      <c r="N163" s="200"/>
      <c r="O163" s="200"/>
      <c r="P163" s="164" t="str">
        <f>IF($N163&lt;&gt;"",(VLOOKUP($N163,'Puissances et FS utilisés'!$B$7:$G$44,5,FALSE)),"")</f>
        <v/>
      </c>
      <c r="Q163" s="201" t="str">
        <f>IF($N163&lt;&gt;"",(VLOOKUP($N163,'Puissances et FS utilisés'!$B$7:$G$44,6,FALSE)),"")</f>
        <v/>
      </c>
      <c r="R163" s="199"/>
      <c r="S163" s="200"/>
      <c r="T163" s="200"/>
      <c r="U163" s="200"/>
      <c r="V163" s="164" t="str">
        <f>IF($T163&lt;&gt;"",(VLOOKUP($T163,'Puissances et FS utilisés'!$B$7:$G$900,5,FALSE)),"")</f>
        <v/>
      </c>
      <c r="W163" s="201"/>
      <c r="Y163" s="189" t="str">
        <f>IF($G163=Y$5,$I163*$J163,"")</f>
        <v/>
      </c>
      <c r="Z163" s="190" t="str">
        <f>IF($G163=Z$5,$I163*$J163,"")</f>
        <v/>
      </c>
      <c r="AA163" s="191" t="str">
        <f t="shared" si="38"/>
        <v/>
      </c>
      <c r="AB163" s="158" t="str">
        <f t="shared" si="38"/>
        <v/>
      </c>
      <c r="AC163" s="190" t="str">
        <f t="shared" si="38"/>
        <v/>
      </c>
      <c r="AD163" s="191" t="str">
        <f t="shared" si="40"/>
        <v/>
      </c>
      <c r="AE163" s="158" t="str">
        <f t="shared" si="40"/>
        <v/>
      </c>
      <c r="AF163" s="192" t="str">
        <f t="shared" si="40"/>
        <v/>
      </c>
      <c r="AH163" s="189" t="str">
        <f>IF($G163=AH$5,$I163*$J163*$K163,"")</f>
        <v/>
      </c>
      <c r="AI163" s="194" t="str">
        <f>IF($G163=AI$5,$I163*$J163*$K163,"")</f>
        <v/>
      </c>
      <c r="AJ163" s="191" t="str">
        <f t="shared" si="41"/>
        <v/>
      </c>
      <c r="AK163" s="158" t="str">
        <f t="shared" si="41"/>
        <v/>
      </c>
      <c r="AL163" s="190" t="str">
        <f t="shared" si="41"/>
        <v/>
      </c>
      <c r="AM163" s="195" t="str">
        <f t="shared" si="39"/>
        <v/>
      </c>
      <c r="AN163" s="158" t="str">
        <f t="shared" si="39"/>
        <v/>
      </c>
      <c r="AO163" s="192" t="str">
        <f t="shared" si="39"/>
        <v/>
      </c>
    </row>
    <row r="164" spans="2:41" ht="15.75" customHeight="1" x14ac:dyDescent="0.25">
      <c r="B164" s="346"/>
      <c r="C164" s="357"/>
      <c r="D164" s="359"/>
      <c r="E164" s="361"/>
      <c r="F164" s="172"/>
      <c r="G164" s="173"/>
      <c r="H164" s="173"/>
      <c r="I164" s="173"/>
      <c r="J164" s="165" t="str">
        <f>IF($H164&lt;&gt;"",(VLOOKUP($H164,'Puissances et FS utilisés'!$B$7:$G$44,5,FALSE)),"")</f>
        <v/>
      </c>
      <c r="K164" s="174" t="str">
        <f>IF($H164&lt;&gt;"",(VLOOKUP($H164,'Puissances et FS utilisés'!$B$7:$G$44,6,FALSE)),"")</f>
        <v/>
      </c>
      <c r="L164" s="172"/>
      <c r="M164" s="173"/>
      <c r="N164" s="173"/>
      <c r="O164" s="173"/>
      <c r="P164" s="164" t="str">
        <f>IF($N164&lt;&gt;"",(VLOOKUP($N164,'Puissances et FS utilisés'!$B$7:$G$44,5,FALSE)),"")</f>
        <v/>
      </c>
      <c r="Q164" s="201" t="str">
        <f>IF($N164&lt;&gt;"",(VLOOKUP($N164,'Puissances et FS utilisés'!$B$7:$G$44,6,FALSE)),"")</f>
        <v/>
      </c>
      <c r="R164" s="172"/>
      <c r="S164" s="173"/>
      <c r="T164" s="173"/>
      <c r="U164" s="173"/>
      <c r="V164" s="165" t="str">
        <f>IF($T164&lt;&gt;"",(VLOOKUP($T164,'Puissances et FS utilisés'!$B$7:$G$900,5,FALSE)),"")</f>
        <v/>
      </c>
      <c r="W164" s="174" t="str">
        <f>IF($T164&lt;&gt;"",(VLOOKUP($T164,'Puissances et FS utilisés'!$B$7:$G$44,6,FALSE)),"")</f>
        <v/>
      </c>
      <c r="Y164" s="179" t="str">
        <f>IF($G164=Y$5,$I164*$J164,"")</f>
        <v/>
      </c>
      <c r="Z164" s="180" t="str">
        <f>IF($G164=Z$5,$I164*$J164,"")</f>
        <v/>
      </c>
      <c r="AA164" s="181" t="str">
        <f t="shared" si="38"/>
        <v/>
      </c>
      <c r="AB164" s="159" t="str">
        <f t="shared" si="38"/>
        <v/>
      </c>
      <c r="AC164" s="180" t="str">
        <f t="shared" si="38"/>
        <v/>
      </c>
      <c r="AD164" s="181" t="str">
        <f t="shared" si="40"/>
        <v/>
      </c>
      <c r="AE164" s="159" t="str">
        <f t="shared" si="40"/>
        <v/>
      </c>
      <c r="AF164" s="182" t="str">
        <f t="shared" si="40"/>
        <v/>
      </c>
      <c r="AH164" s="179" t="str">
        <f>IF($G164=AH$5,$I164*$J164*$K164,"")</f>
        <v/>
      </c>
      <c r="AI164" s="196" t="str">
        <f>IF($G164=AI$5,$I164*$J164*$K164,"")</f>
        <v/>
      </c>
      <c r="AJ164" s="181" t="str">
        <f t="shared" si="41"/>
        <v/>
      </c>
      <c r="AK164" s="159" t="str">
        <f t="shared" si="41"/>
        <v/>
      </c>
      <c r="AL164" s="180" t="str">
        <f t="shared" si="41"/>
        <v/>
      </c>
      <c r="AM164" s="188" t="str">
        <f t="shared" si="39"/>
        <v/>
      </c>
      <c r="AN164" s="159" t="str">
        <f t="shared" si="39"/>
        <v/>
      </c>
      <c r="AO164" s="182" t="str">
        <f t="shared" si="39"/>
        <v/>
      </c>
    </row>
    <row r="165" spans="2:41" x14ac:dyDescent="0.25">
      <c r="B165" s="344"/>
      <c r="C165" s="347" t="s">
        <v>204</v>
      </c>
      <c r="D165" s="348" t="s">
        <v>167</v>
      </c>
      <c r="E165" s="351" t="s">
        <v>195</v>
      </c>
      <c r="F165" s="202" t="s">
        <v>128</v>
      </c>
      <c r="G165" s="203" t="s">
        <v>24</v>
      </c>
      <c r="H165" s="203" t="s">
        <v>56</v>
      </c>
      <c r="I165" s="203">
        <v>2</v>
      </c>
      <c r="J165" s="162">
        <f>IF($H165&lt;&gt;"",(VLOOKUP($H165,'Puissances et FS utilisés'!$B$7:$G$44,5,FALSE)),"")</f>
        <v>1.3043478260869565E-2</v>
      </c>
      <c r="K165" s="204">
        <f>IF($H165&lt;&gt;"",(VLOOKUP($H165,'Puissances et FS utilisés'!$B$7:$G$44,6,FALSE)),"")</f>
        <v>1</v>
      </c>
      <c r="L165" s="202" t="s">
        <v>128</v>
      </c>
      <c r="M165" s="203" t="s">
        <v>24</v>
      </c>
      <c r="N165" s="203" t="s">
        <v>166</v>
      </c>
      <c r="O165" s="203">
        <v>1</v>
      </c>
      <c r="P165" s="162">
        <f>IF($N165&lt;&gt;"",(VLOOKUP($N165,'Puissances et FS utilisés'!$B$7:$G$44,5,FALSE)),"")</f>
        <v>0.44444444444444448</v>
      </c>
      <c r="Q165" s="204">
        <f>IF($N165&lt;&gt;"",(VLOOKUP($N165,'Puissances et FS utilisés'!$B$7:$G$44,6,FALSE)),"")</f>
        <v>0.3</v>
      </c>
      <c r="R165" s="202" t="s">
        <v>128</v>
      </c>
      <c r="S165" s="203" t="s">
        <v>24</v>
      </c>
      <c r="T165" s="205" t="s">
        <v>162</v>
      </c>
      <c r="U165" s="203">
        <v>1</v>
      </c>
      <c r="V165" s="162">
        <f>IF($T165&lt;&gt;"",(VLOOKUP($T165,'Puissances et FS utilisés'!$B$7:$G$900,5,FALSE)),"")</f>
        <v>6.0000000000000012E-2</v>
      </c>
      <c r="W165" s="204">
        <f>IF($T165&lt;&gt;"",(VLOOKUP($T165,'Puissances et FS utilisés'!$B$7:$G$900,6,FALSE)),"")</f>
        <v>0.5</v>
      </c>
      <c r="Y165" s="183">
        <f>IF($G165=Y$5,$I165*$J165,"")</f>
        <v>2.6086956521739129E-2</v>
      </c>
      <c r="Z165" s="184" t="str">
        <f>IF($G165=Z$5,$I165*$J165,"")</f>
        <v/>
      </c>
      <c r="AA165" s="185">
        <f t="shared" si="38"/>
        <v>0.44444444444444448</v>
      </c>
      <c r="AB165" s="160" t="str">
        <f t="shared" si="38"/>
        <v/>
      </c>
      <c r="AC165" s="184" t="str">
        <f t="shared" si="38"/>
        <v/>
      </c>
      <c r="AD165" s="185">
        <f t="shared" si="40"/>
        <v>6.0000000000000012E-2</v>
      </c>
      <c r="AE165" s="160" t="str">
        <f t="shared" si="40"/>
        <v/>
      </c>
      <c r="AF165" s="186" t="str">
        <f t="shared" si="40"/>
        <v/>
      </c>
      <c r="AH165" s="183">
        <f>IF($G165=AH$5,$I165*$J165*$K165,"")</f>
        <v>2.6086956521739129E-2</v>
      </c>
      <c r="AI165" s="193" t="str">
        <f>IF($G165=AI$5,$I165*$J165*$K165,"")</f>
        <v/>
      </c>
      <c r="AJ165" s="185">
        <f t="shared" si="41"/>
        <v>0.13333333333333333</v>
      </c>
      <c r="AK165" s="160" t="str">
        <f t="shared" si="41"/>
        <v/>
      </c>
      <c r="AL165" s="184" t="str">
        <f t="shared" si="41"/>
        <v/>
      </c>
      <c r="AM165" s="187">
        <f t="shared" si="39"/>
        <v>3.0000000000000006E-2</v>
      </c>
      <c r="AN165" s="160" t="str">
        <f t="shared" si="39"/>
        <v/>
      </c>
      <c r="AO165" s="186" t="str">
        <f t="shared" si="39"/>
        <v/>
      </c>
    </row>
    <row r="166" spans="2:41" x14ac:dyDescent="0.25">
      <c r="B166" s="345"/>
      <c r="C166" s="356"/>
      <c r="D166" s="358"/>
      <c r="E166" s="360"/>
      <c r="F166" s="199"/>
      <c r="G166" s="200"/>
      <c r="H166" s="200"/>
      <c r="I166" s="200"/>
      <c r="J166" s="164" t="str">
        <f>IF($H166&lt;&gt;"",(VLOOKUP($H166,'Puissances et FS utilisés'!$B$7:$G$44,5,FALSE)),"")</f>
        <v/>
      </c>
      <c r="K166" s="201" t="str">
        <f>IF($H166&lt;&gt;"",(VLOOKUP($H166,'Puissances et FS utilisés'!$B$7:$G$44,6,FALSE)),"")</f>
        <v/>
      </c>
      <c r="L166" s="254"/>
      <c r="M166" s="216"/>
      <c r="N166" s="200"/>
      <c r="O166" s="200"/>
      <c r="P166" s="164" t="str">
        <f>IF($N166&lt;&gt;"",(VLOOKUP($N166,'Puissances et FS utilisés'!$B$7:$G$44,5,FALSE)),"")</f>
        <v/>
      </c>
      <c r="Q166" s="201" t="str">
        <f>IF($N166&lt;&gt;"",(VLOOKUP($N166,'Puissances et FS utilisés'!$B$7:$G$44,6,FALSE)),"")</f>
        <v/>
      </c>
      <c r="R166" s="199"/>
      <c r="S166" s="200"/>
      <c r="T166" s="200"/>
      <c r="U166" s="200"/>
      <c r="V166" s="164" t="str">
        <f>IF($T166&lt;&gt;"",(VLOOKUP($T166,'Puissances et FS utilisés'!$B$7:$G$900,5,FALSE)),"")</f>
        <v/>
      </c>
      <c r="W166" s="201"/>
      <c r="Y166" s="189" t="str">
        <f>IF($G166=Y$5,$I166*$J166,"")</f>
        <v/>
      </c>
      <c r="Z166" s="190" t="str">
        <f>IF($G166=Z$5,$I166*$J166,"")</f>
        <v/>
      </c>
      <c r="AA166" s="191" t="str">
        <f t="shared" si="38"/>
        <v/>
      </c>
      <c r="AB166" s="158" t="str">
        <f t="shared" si="38"/>
        <v/>
      </c>
      <c r="AC166" s="190" t="str">
        <f t="shared" si="38"/>
        <v/>
      </c>
      <c r="AD166" s="191" t="str">
        <f t="shared" si="40"/>
        <v/>
      </c>
      <c r="AE166" s="158" t="str">
        <f t="shared" si="40"/>
        <v/>
      </c>
      <c r="AF166" s="192" t="str">
        <f t="shared" si="40"/>
        <v/>
      </c>
      <c r="AH166" s="189" t="str">
        <f>IF($G166=AH$5,$I166*$J166*$K166,"")</f>
        <v/>
      </c>
      <c r="AI166" s="194" t="str">
        <f>IF($G166=AI$5,$I166*$J166*$K166,"")</f>
        <v/>
      </c>
      <c r="AJ166" s="191" t="str">
        <f t="shared" si="41"/>
        <v/>
      </c>
      <c r="AK166" s="158" t="str">
        <f t="shared" si="41"/>
        <v/>
      </c>
      <c r="AL166" s="190" t="str">
        <f t="shared" si="41"/>
        <v/>
      </c>
      <c r="AM166" s="195" t="str">
        <f t="shared" si="39"/>
        <v/>
      </c>
      <c r="AN166" s="158" t="str">
        <f t="shared" si="39"/>
        <v/>
      </c>
      <c r="AO166" s="192" t="str">
        <f t="shared" si="39"/>
        <v/>
      </c>
    </row>
    <row r="167" spans="2:41" ht="15.75" customHeight="1" x14ac:dyDescent="0.25">
      <c r="B167" s="346"/>
      <c r="C167" s="357"/>
      <c r="D167" s="359"/>
      <c r="E167" s="361"/>
      <c r="F167" s="172"/>
      <c r="G167" s="173"/>
      <c r="H167" s="173"/>
      <c r="I167" s="173"/>
      <c r="J167" s="165" t="str">
        <f>IF($H167&lt;&gt;"",(VLOOKUP($H167,'Puissances et FS utilisés'!$B$7:$G$44,5,FALSE)),"")</f>
        <v/>
      </c>
      <c r="K167" s="174" t="str">
        <f>IF($H167&lt;&gt;"",(VLOOKUP($H167,'Puissances et FS utilisés'!$B$7:$G$44,6,FALSE)),"")</f>
        <v/>
      </c>
      <c r="L167" s="172"/>
      <c r="M167" s="173"/>
      <c r="N167" s="173"/>
      <c r="O167" s="173"/>
      <c r="P167" s="164" t="str">
        <f>IF($N167&lt;&gt;"",(VLOOKUP($N167,'Puissances et FS utilisés'!$B$7:$G$44,5,FALSE)),"")</f>
        <v/>
      </c>
      <c r="Q167" s="201" t="str">
        <f>IF($N167&lt;&gt;"",(VLOOKUP($N167,'Puissances et FS utilisés'!$B$7:$G$44,6,FALSE)),"")</f>
        <v/>
      </c>
      <c r="R167" s="172"/>
      <c r="S167" s="173"/>
      <c r="T167" s="173"/>
      <c r="U167" s="173"/>
      <c r="V167" s="165" t="str">
        <f>IF($T167&lt;&gt;"",(VLOOKUP($T167,'Puissances et FS utilisés'!$B$7:$G$900,5,FALSE)),"")</f>
        <v/>
      </c>
      <c r="W167" s="174" t="str">
        <f>IF($T167&lt;&gt;"",(VLOOKUP($T167,'Puissances et FS utilisés'!$B$7:$G$44,6,FALSE)),"")</f>
        <v/>
      </c>
      <c r="Y167" s="179" t="str">
        <f>IF($G167=Y$5,$I167*$J167,"")</f>
        <v/>
      </c>
      <c r="Z167" s="180" t="str">
        <f>IF($G167=Z$5,$I167*$J167,"")</f>
        <v/>
      </c>
      <c r="AA167" s="181" t="str">
        <f t="shared" si="38"/>
        <v/>
      </c>
      <c r="AB167" s="159" t="str">
        <f t="shared" si="38"/>
        <v/>
      </c>
      <c r="AC167" s="180" t="str">
        <f t="shared" si="38"/>
        <v/>
      </c>
      <c r="AD167" s="181" t="str">
        <f t="shared" si="40"/>
        <v/>
      </c>
      <c r="AE167" s="159" t="str">
        <f t="shared" si="40"/>
        <v/>
      </c>
      <c r="AF167" s="182" t="str">
        <f t="shared" si="40"/>
        <v/>
      </c>
      <c r="AH167" s="179" t="str">
        <f>IF($G167=AH$5,$I167*$J167*$K167,"")</f>
        <v/>
      </c>
      <c r="AI167" s="196" t="str">
        <f>IF($G167=AI$5,$I167*$J167*$K167,"")</f>
        <v/>
      </c>
      <c r="AJ167" s="181" t="str">
        <f t="shared" si="41"/>
        <v/>
      </c>
      <c r="AK167" s="159" t="str">
        <f t="shared" si="41"/>
        <v/>
      </c>
      <c r="AL167" s="180" t="str">
        <f t="shared" si="41"/>
        <v/>
      </c>
      <c r="AM167" s="188" t="str">
        <f t="shared" si="39"/>
        <v/>
      </c>
      <c r="AN167" s="159" t="str">
        <f t="shared" si="39"/>
        <v/>
      </c>
      <c r="AO167" s="182" t="str">
        <f t="shared" si="39"/>
        <v/>
      </c>
    </row>
    <row r="168" spans="2:41" x14ac:dyDescent="0.25">
      <c r="B168" s="344"/>
      <c r="C168" s="435" t="s">
        <v>215</v>
      </c>
      <c r="D168" s="409" t="s">
        <v>167</v>
      </c>
      <c r="E168" s="410" t="s">
        <v>213</v>
      </c>
      <c r="F168" s="418" t="s">
        <v>128</v>
      </c>
      <c r="G168" s="419" t="s">
        <v>24</v>
      </c>
      <c r="H168" s="419" t="s">
        <v>54</v>
      </c>
      <c r="I168" s="419">
        <v>4</v>
      </c>
      <c r="J168" s="420">
        <f>IF($H168&lt;&gt;"",(VLOOKUP($H168,'Puissances et FS utilisés'!$B$7:$G$44,5,FALSE)),"")</f>
        <v>5.434782608695652E-3</v>
      </c>
      <c r="K168" s="421">
        <f>IF($H168&lt;&gt;"",(VLOOKUP($H168,'Puissances et FS utilisés'!$B$7:$G$44,6,FALSE)),"")</f>
        <v>1</v>
      </c>
      <c r="L168" s="411" t="s">
        <v>128</v>
      </c>
      <c r="M168" s="412" t="s">
        <v>24</v>
      </c>
      <c r="N168" s="412" t="s">
        <v>0</v>
      </c>
      <c r="O168" s="412">
        <v>9</v>
      </c>
      <c r="P168" s="413">
        <f>IF($N168&lt;&gt;"",(VLOOKUP($N168,'Puissances et FS utilisés'!$B$7:$G$44,5,FALSE)),"")</f>
        <v>0.44444444444444448</v>
      </c>
      <c r="Q168" s="414">
        <f>IF($N168&lt;&gt;"",(VLOOKUP($N168,'Puissances et FS utilisés'!$B$7:$G$44,6,FALSE)),"")</f>
        <v>0.3</v>
      </c>
      <c r="R168" s="411"/>
      <c r="S168" s="412"/>
      <c r="T168" s="412"/>
      <c r="U168" s="412"/>
      <c r="V168" s="413"/>
      <c r="W168" s="414"/>
      <c r="Y168" s="183">
        <f>IF($G168=Y$5,$I168*$J168,"")</f>
        <v>2.1739130434782608E-2</v>
      </c>
      <c r="Z168" s="184" t="str">
        <f>IF($G168=Z$5,$I168*$J168,"")</f>
        <v/>
      </c>
      <c r="AA168" s="185">
        <f t="shared" si="38"/>
        <v>4</v>
      </c>
      <c r="AB168" s="160" t="str">
        <f t="shared" si="38"/>
        <v/>
      </c>
      <c r="AC168" s="184" t="str">
        <f t="shared" si="38"/>
        <v/>
      </c>
      <c r="AD168" s="185" t="str">
        <f t="shared" si="40"/>
        <v/>
      </c>
      <c r="AE168" s="160" t="str">
        <f t="shared" si="40"/>
        <v/>
      </c>
      <c r="AF168" s="186" t="str">
        <f t="shared" si="40"/>
        <v/>
      </c>
      <c r="AH168" s="183">
        <f>IF($G168=AH$5,$I168*$J168*$K168,"")</f>
        <v>2.1739130434782608E-2</v>
      </c>
      <c r="AI168" s="193" t="str">
        <f>IF($G168=AI$5,$I168*$J168*$K168,"")</f>
        <v/>
      </c>
      <c r="AJ168" s="185">
        <f t="shared" si="41"/>
        <v>1.2</v>
      </c>
      <c r="AK168" s="160" t="str">
        <f t="shared" si="41"/>
        <v/>
      </c>
      <c r="AL168" s="184" t="str">
        <f t="shared" si="41"/>
        <v/>
      </c>
      <c r="AM168" s="187" t="str">
        <f t="shared" si="39"/>
        <v/>
      </c>
      <c r="AN168" s="160" t="str">
        <f t="shared" si="39"/>
        <v/>
      </c>
      <c r="AO168" s="186" t="str">
        <f t="shared" si="39"/>
        <v/>
      </c>
    </row>
    <row r="169" spans="2:41" x14ac:dyDescent="0.25">
      <c r="B169" s="345"/>
      <c r="C169" s="436"/>
      <c r="D169" s="416"/>
      <c r="E169" s="417"/>
      <c r="F169" s="425" t="s">
        <v>128</v>
      </c>
      <c r="G169" s="426" t="s">
        <v>24</v>
      </c>
      <c r="H169" s="426" t="s">
        <v>109</v>
      </c>
      <c r="I169" s="426">
        <v>2</v>
      </c>
      <c r="J169" s="427">
        <f>IF($H169&lt;&gt;"",(VLOOKUP($H169,'Puissances et FS utilisés'!$B$7:$G$44,5,FALSE)),"")</f>
        <v>1.0869565217391304E-2</v>
      </c>
      <c r="K169" s="428">
        <f>IF($H169&lt;&gt;"",(VLOOKUP($H169,'Puissances et FS utilisés'!$B$7:$G$44,6,FALSE)),"")</f>
        <v>1</v>
      </c>
      <c r="L169" s="437" t="s">
        <v>128</v>
      </c>
      <c r="M169" s="419" t="s">
        <v>24</v>
      </c>
      <c r="N169" s="419" t="s">
        <v>150</v>
      </c>
      <c r="O169" s="419">
        <v>1</v>
      </c>
      <c r="P169" s="420">
        <f>IF($N169&lt;&gt;"",(VLOOKUP($N169,'Puissances et FS utilisés'!$B$7:$G$44,5,FALSE)),"")</f>
        <v>0.27777777777777779</v>
      </c>
      <c r="Q169" s="421">
        <f>IF($N169&lt;&gt;"",(VLOOKUP($N169,'Puissances et FS utilisés'!$B$7:$G$44,6,FALSE)),"")</f>
        <v>0.3</v>
      </c>
      <c r="R169" s="418"/>
      <c r="S169" s="419"/>
      <c r="T169" s="419"/>
      <c r="U169" s="419"/>
      <c r="V169" s="420" t="str">
        <f>IF($T169&lt;&gt;"",(VLOOKUP($T169,'Puissances et FS utilisés'!$B$7:$G$900,5,FALSE)),"")</f>
        <v/>
      </c>
      <c r="W169" s="421" t="str">
        <f>IF($T169&lt;&gt;"",(VLOOKUP($T169,'Puissances et FS utilisés'!$B$7:$G$44,6,FALSE)),"")</f>
        <v/>
      </c>
      <c r="Y169" s="189">
        <f>IF($G169=Y$5,$I169*$J169,"")</f>
        <v>2.1739130434782608E-2</v>
      </c>
      <c r="Z169" s="190" t="str">
        <f>IF($G169=Z$5,$I169*$J169,"")</f>
        <v/>
      </c>
      <c r="AA169" s="191">
        <f t="shared" si="38"/>
        <v>0.27777777777777779</v>
      </c>
      <c r="AB169" s="158" t="str">
        <f t="shared" si="38"/>
        <v/>
      </c>
      <c r="AC169" s="190" t="str">
        <f t="shared" si="38"/>
        <v/>
      </c>
      <c r="AD169" s="191" t="str">
        <f t="shared" si="40"/>
        <v/>
      </c>
      <c r="AE169" s="158" t="str">
        <f t="shared" si="40"/>
        <v/>
      </c>
      <c r="AF169" s="192" t="str">
        <f t="shared" si="40"/>
        <v/>
      </c>
      <c r="AH169" s="189">
        <f>IF($G169=AH$5,$I169*$J169*$K169,"")</f>
        <v>2.1739130434782608E-2</v>
      </c>
      <c r="AI169" s="194" t="str">
        <f>IF($G169=AI$5,$I169*$J169*$K169,"")</f>
        <v/>
      </c>
      <c r="AJ169" s="191">
        <f t="shared" si="41"/>
        <v>8.3333333333333329E-2</v>
      </c>
      <c r="AK169" s="158" t="str">
        <f t="shared" si="41"/>
        <v/>
      </c>
      <c r="AL169" s="190" t="str">
        <f t="shared" si="41"/>
        <v/>
      </c>
      <c r="AM169" s="195" t="str">
        <f t="shared" si="39"/>
        <v/>
      </c>
      <c r="AN169" s="158" t="str">
        <f t="shared" si="39"/>
        <v/>
      </c>
      <c r="AO169" s="192" t="str">
        <f t="shared" si="39"/>
        <v/>
      </c>
    </row>
    <row r="170" spans="2:41" ht="15.75" customHeight="1" x14ac:dyDescent="0.25">
      <c r="B170" s="346"/>
      <c r="C170" s="438"/>
      <c r="D170" s="423"/>
      <c r="E170" s="424"/>
      <c r="F170" s="411" t="s">
        <v>128</v>
      </c>
      <c r="G170" s="412" t="s">
        <v>24</v>
      </c>
      <c r="H170" s="412" t="s">
        <v>158</v>
      </c>
      <c r="I170" s="412">
        <v>1</v>
      </c>
      <c r="J170" s="413">
        <f>IF($H170&lt;&gt;"",(VLOOKUP($H170,'Puissances et FS utilisés'!$B$7:$G$44,5,FALSE)),"")</f>
        <v>1.0869565217391304E-2</v>
      </c>
      <c r="K170" s="414">
        <f>IF($H170&lt;&gt;"",(VLOOKUP($H170,'Puissances et FS utilisés'!$B$7:$G$44,6,FALSE)),"")</f>
        <v>1</v>
      </c>
      <c r="L170" s="425"/>
      <c r="M170" s="426"/>
      <c r="N170" s="426"/>
      <c r="O170" s="426"/>
      <c r="P170" s="420" t="str">
        <f>IF($N170&lt;&gt;"",(VLOOKUP($N170,'Puissances et FS utilisés'!$B$7:$G$44,5,FALSE)),"")</f>
        <v/>
      </c>
      <c r="Q170" s="421" t="str">
        <f>IF($N170&lt;&gt;"",(VLOOKUP($N170,'Puissances et FS utilisés'!$B$7:$G$44,6,FALSE)),"")</f>
        <v/>
      </c>
      <c r="R170" s="425"/>
      <c r="S170" s="426"/>
      <c r="T170" s="426"/>
      <c r="U170" s="426"/>
      <c r="V170" s="427" t="str">
        <f>IF($T170&lt;&gt;"",(VLOOKUP($T170,'Puissances et FS utilisés'!$B$7:$G$900,5,FALSE)),"")</f>
        <v/>
      </c>
      <c r="W170" s="428" t="str">
        <f>IF($T170&lt;&gt;"",(VLOOKUP($T170,'Puissances et FS utilisés'!$B$7:$G$44,6,FALSE)),"")</f>
        <v/>
      </c>
      <c r="Y170" s="179">
        <f>IF($G170=Y$5,$I170*$J170,"")</f>
        <v>1.0869565217391304E-2</v>
      </c>
      <c r="Z170" s="180" t="str">
        <f>IF($G170=Z$5,$I170*$J170,"")</f>
        <v/>
      </c>
      <c r="AA170" s="181" t="str">
        <f t="shared" si="38"/>
        <v/>
      </c>
      <c r="AB170" s="159" t="str">
        <f t="shared" si="38"/>
        <v/>
      </c>
      <c r="AC170" s="180" t="str">
        <f t="shared" si="38"/>
        <v/>
      </c>
      <c r="AD170" s="181" t="str">
        <f t="shared" si="40"/>
        <v/>
      </c>
      <c r="AE170" s="159" t="str">
        <f t="shared" si="40"/>
        <v/>
      </c>
      <c r="AF170" s="182" t="str">
        <f t="shared" si="40"/>
        <v/>
      </c>
      <c r="AH170" s="179">
        <f>IF($G170=AH$5,$I170*$J170*$K170,"")</f>
        <v>1.0869565217391304E-2</v>
      </c>
      <c r="AI170" s="196" t="str">
        <f>IF($G170=AI$5,$I170*$J170*$K170,"")</f>
        <v/>
      </c>
      <c r="AJ170" s="181" t="str">
        <f t="shared" si="41"/>
        <v/>
      </c>
      <c r="AK170" s="159" t="str">
        <f t="shared" si="41"/>
        <v/>
      </c>
      <c r="AL170" s="180" t="str">
        <f t="shared" si="41"/>
        <v/>
      </c>
      <c r="AM170" s="188" t="str">
        <f t="shared" si="39"/>
        <v/>
      </c>
      <c r="AN170" s="159" t="str">
        <f t="shared" si="39"/>
        <v/>
      </c>
      <c r="AO170" s="182" t="str">
        <f t="shared" si="39"/>
        <v/>
      </c>
    </row>
    <row r="171" spans="2:41" x14ac:dyDescent="0.25">
      <c r="B171" s="344"/>
      <c r="C171" s="435" t="s">
        <v>215</v>
      </c>
      <c r="D171" s="409" t="s">
        <v>167</v>
      </c>
      <c r="E171" s="410" t="s">
        <v>213</v>
      </c>
      <c r="F171" s="411" t="s">
        <v>128</v>
      </c>
      <c r="G171" s="412" t="s">
        <v>24</v>
      </c>
      <c r="H171" s="412" t="s">
        <v>158</v>
      </c>
      <c r="I171" s="412">
        <v>1</v>
      </c>
      <c r="J171" s="413">
        <f>IF($H171&lt;&gt;"",(VLOOKUP($H171,'Puissances et FS utilisés'!$B$7:$G$44,5,FALSE)),"")</f>
        <v>1.0869565217391304E-2</v>
      </c>
      <c r="K171" s="414">
        <f>IF($H171&lt;&gt;"",(VLOOKUP($H171,'Puissances et FS utilisés'!$B$7:$G$44,6,FALSE)),"")</f>
        <v>1</v>
      </c>
      <c r="L171" s="411"/>
      <c r="M171" s="412"/>
      <c r="N171" s="412"/>
      <c r="O171" s="412"/>
      <c r="P171" s="430" t="str">
        <f>IF($N171&lt;&gt;"",(VLOOKUP($N171,'Puissances et FS utilisés'!$B$7:$G$44,5,FALSE)),"")</f>
        <v/>
      </c>
      <c r="Q171" s="431" t="str">
        <f>IF($N171&lt;&gt;"",(VLOOKUP($N171,'Puissances et FS utilisés'!$B$7:$G$44,6,FALSE)),"")</f>
        <v/>
      </c>
      <c r="R171" s="411"/>
      <c r="S171" s="412"/>
      <c r="T171" s="412"/>
      <c r="U171" s="412"/>
      <c r="V171" s="413" t="str">
        <f>IF($T171&lt;&gt;"",(VLOOKUP($T171,'Puissances et FS utilisés'!$B$7:$G$900,5,FALSE)),"")</f>
        <v/>
      </c>
      <c r="W171" s="414" t="str">
        <f>IF($T171&lt;&gt;"",(VLOOKUP($T171,'Puissances et FS utilisés'!$B$7:$G$44,6,FALSE)),"")</f>
        <v/>
      </c>
      <c r="Y171" s="183">
        <f>IF($G171=Y$5,$I171*$J171,"")</f>
        <v>1.0869565217391304E-2</v>
      </c>
      <c r="Z171" s="184" t="str">
        <f>IF($G171=Z$5,$I171*$J171,"")</f>
        <v/>
      </c>
      <c r="AA171" s="185" t="str">
        <f t="shared" si="38"/>
        <v/>
      </c>
      <c r="AB171" s="160" t="str">
        <f t="shared" si="38"/>
        <v/>
      </c>
      <c r="AC171" s="184" t="str">
        <f t="shared" si="38"/>
        <v/>
      </c>
      <c r="AD171" s="185" t="str">
        <f t="shared" si="40"/>
        <v/>
      </c>
      <c r="AE171" s="160" t="str">
        <f t="shared" si="40"/>
        <v/>
      </c>
      <c r="AF171" s="186" t="str">
        <f t="shared" si="40"/>
        <v/>
      </c>
      <c r="AH171" s="183">
        <f>IF($G171=AH$5,$I171*$J171*$K171,"")</f>
        <v>1.0869565217391304E-2</v>
      </c>
      <c r="AI171" s="193" t="str">
        <f>IF($G171=AI$5,$I171*$J171*$K171,"")</f>
        <v/>
      </c>
      <c r="AJ171" s="185" t="str">
        <f t="shared" si="41"/>
        <v/>
      </c>
      <c r="AK171" s="160" t="str">
        <f t="shared" si="41"/>
        <v/>
      </c>
      <c r="AL171" s="184" t="str">
        <f t="shared" si="41"/>
        <v/>
      </c>
      <c r="AM171" s="187" t="str">
        <f t="shared" si="39"/>
        <v/>
      </c>
      <c r="AN171" s="160" t="str">
        <f t="shared" si="39"/>
        <v/>
      </c>
      <c r="AO171" s="186" t="str">
        <f t="shared" si="39"/>
        <v/>
      </c>
    </row>
    <row r="172" spans="2:41" x14ac:dyDescent="0.25">
      <c r="B172" s="345"/>
      <c r="C172" s="436"/>
      <c r="D172" s="416"/>
      <c r="E172" s="417"/>
      <c r="F172" s="418"/>
      <c r="G172" s="419"/>
      <c r="H172" s="419"/>
      <c r="I172" s="419"/>
      <c r="J172" s="420" t="str">
        <f>IF($H172&lt;&gt;"",(VLOOKUP($H172,'Puissances et FS utilisés'!$B$7:$G$44,5,FALSE)),"")</f>
        <v/>
      </c>
      <c r="K172" s="421" t="str">
        <f>IF($H172&lt;&gt;"",(VLOOKUP($H172,'Puissances et FS utilisés'!$B$7:$G$44,6,FALSE)),"")</f>
        <v/>
      </c>
      <c r="L172" s="437"/>
      <c r="M172" s="419"/>
      <c r="N172" s="419"/>
      <c r="O172" s="419"/>
      <c r="P172" s="420" t="str">
        <f>IF($N172&lt;&gt;"",(VLOOKUP($N172,'Puissances et FS utilisés'!$B$7:$G$44,5,FALSE)),"")</f>
        <v/>
      </c>
      <c r="Q172" s="421" t="str">
        <f>IF($N172&lt;&gt;"",(VLOOKUP($N172,'Puissances et FS utilisés'!$B$7:$G$44,6,FALSE)),"")</f>
        <v/>
      </c>
      <c r="R172" s="418"/>
      <c r="S172" s="419"/>
      <c r="T172" s="419"/>
      <c r="U172" s="419"/>
      <c r="V172" s="420" t="str">
        <f>IF($T172&lt;&gt;"",(VLOOKUP($T172,'Puissances et FS utilisés'!$B$7:$G$900,5,FALSE)),"")</f>
        <v/>
      </c>
      <c r="W172" s="421"/>
      <c r="Y172" s="189" t="str">
        <f>IF($G172=Y$5,$I172*$J172,"")</f>
        <v/>
      </c>
      <c r="Z172" s="190" t="str">
        <f>IF($G172=Z$5,$I172*$J172,"")</f>
        <v/>
      </c>
      <c r="AA172" s="191" t="str">
        <f t="shared" si="38"/>
        <v/>
      </c>
      <c r="AB172" s="158" t="str">
        <f t="shared" si="38"/>
        <v/>
      </c>
      <c r="AC172" s="190" t="str">
        <f t="shared" si="38"/>
        <v/>
      </c>
      <c r="AD172" s="191" t="str">
        <f t="shared" si="40"/>
        <v/>
      </c>
      <c r="AE172" s="158" t="str">
        <f t="shared" si="40"/>
        <v/>
      </c>
      <c r="AF172" s="192" t="str">
        <f t="shared" si="40"/>
        <v/>
      </c>
      <c r="AH172" s="189" t="str">
        <f>IF($G172=AH$5,$I172*$J172*$K172,"")</f>
        <v/>
      </c>
      <c r="AI172" s="194" t="str">
        <f>IF($G172=AI$5,$I172*$J172*$K172,"")</f>
        <v/>
      </c>
      <c r="AJ172" s="191" t="str">
        <f t="shared" si="41"/>
        <v/>
      </c>
      <c r="AK172" s="158" t="str">
        <f t="shared" si="41"/>
        <v/>
      </c>
      <c r="AL172" s="190" t="str">
        <f t="shared" si="41"/>
        <v/>
      </c>
      <c r="AM172" s="195" t="str">
        <f t="shared" si="39"/>
        <v/>
      </c>
      <c r="AN172" s="158" t="str">
        <f t="shared" si="39"/>
        <v/>
      </c>
      <c r="AO172" s="192" t="str">
        <f t="shared" si="39"/>
        <v/>
      </c>
    </row>
    <row r="173" spans="2:41" ht="15.75" customHeight="1" x14ac:dyDescent="0.25">
      <c r="B173" s="346"/>
      <c r="C173" s="438"/>
      <c r="D173" s="423"/>
      <c r="E173" s="424"/>
      <c r="F173" s="425"/>
      <c r="G173" s="426"/>
      <c r="H173" s="426"/>
      <c r="I173" s="426"/>
      <c r="J173" s="427" t="str">
        <f>IF($H173&lt;&gt;"",(VLOOKUP($H173,'Puissances et FS utilisés'!$B$7:$G$44,5,FALSE)),"")</f>
        <v/>
      </c>
      <c r="K173" s="428" t="str">
        <f>IF($H173&lt;&gt;"",(VLOOKUP($H173,'Puissances et FS utilisés'!$B$7:$G$44,6,FALSE)),"")</f>
        <v/>
      </c>
      <c r="L173" s="425"/>
      <c r="M173" s="426"/>
      <c r="N173" s="426"/>
      <c r="O173" s="426"/>
      <c r="P173" s="427" t="str">
        <f>IF($N173&lt;&gt;"",(VLOOKUP($N173,'Puissances et FS utilisés'!$B$7:$G$44,5,FALSE)),"")</f>
        <v/>
      </c>
      <c r="Q173" s="428" t="str">
        <f>IF($N173&lt;&gt;"",(VLOOKUP($N173,'Puissances et FS utilisés'!$B$7:$G$44,6,FALSE)),"")</f>
        <v/>
      </c>
      <c r="R173" s="425"/>
      <c r="S173" s="426"/>
      <c r="T173" s="426"/>
      <c r="U173" s="426"/>
      <c r="V173" s="427" t="str">
        <f>IF($T173&lt;&gt;"",(VLOOKUP($T173,'Puissances et FS utilisés'!$B$7:$G$900,5,FALSE)),"")</f>
        <v/>
      </c>
      <c r="W173" s="428" t="str">
        <f>IF($T173&lt;&gt;"",(VLOOKUP($T173,'Puissances et FS utilisés'!$B$7:$G$44,6,FALSE)),"")</f>
        <v/>
      </c>
      <c r="Y173" s="179" t="str">
        <f>IF($G173=Y$5,$I173*$J173,"")</f>
        <v/>
      </c>
      <c r="Z173" s="180" t="str">
        <f>IF($G173=Z$5,$I173*$J173,"")</f>
        <v/>
      </c>
      <c r="AA173" s="181" t="str">
        <f t="shared" si="38"/>
        <v/>
      </c>
      <c r="AB173" s="159" t="str">
        <f t="shared" si="38"/>
        <v/>
      </c>
      <c r="AC173" s="180" t="str">
        <f t="shared" si="38"/>
        <v/>
      </c>
      <c r="AD173" s="181" t="str">
        <f t="shared" si="40"/>
        <v/>
      </c>
      <c r="AE173" s="159" t="str">
        <f t="shared" si="40"/>
        <v/>
      </c>
      <c r="AF173" s="182" t="str">
        <f t="shared" si="40"/>
        <v/>
      </c>
      <c r="AH173" s="179" t="str">
        <f>IF($G173=AH$5,$I173*$J173*$K173,"")</f>
        <v/>
      </c>
      <c r="AI173" s="196" t="str">
        <f>IF($G173=AI$5,$I173*$J173*$K173,"")</f>
        <v/>
      </c>
      <c r="AJ173" s="181" t="str">
        <f t="shared" si="41"/>
        <v/>
      </c>
      <c r="AK173" s="159" t="str">
        <f t="shared" si="41"/>
        <v/>
      </c>
      <c r="AL173" s="180" t="str">
        <f t="shared" si="41"/>
        <v/>
      </c>
      <c r="AM173" s="188" t="str">
        <f t="shared" si="39"/>
        <v/>
      </c>
      <c r="AN173" s="159" t="str">
        <f t="shared" si="39"/>
        <v/>
      </c>
      <c r="AO173" s="182" t="str">
        <f t="shared" si="39"/>
        <v/>
      </c>
    </row>
    <row r="174" spans="2:41" x14ac:dyDescent="0.25">
      <c r="B174" s="344"/>
      <c r="C174" s="435" t="s">
        <v>216</v>
      </c>
      <c r="D174" s="409" t="s">
        <v>167</v>
      </c>
      <c r="E174" s="410" t="s">
        <v>213</v>
      </c>
      <c r="F174" s="411" t="s">
        <v>128</v>
      </c>
      <c r="G174" s="412" t="s">
        <v>24</v>
      </c>
      <c r="H174" s="412" t="s">
        <v>56</v>
      </c>
      <c r="I174" s="412">
        <v>2</v>
      </c>
      <c r="J174" s="413">
        <f>IF($H174&lt;&gt;"",(VLOOKUP($H174,'Puissances et FS utilisés'!$B$7:$G$44,5,FALSE)),"")</f>
        <v>1.3043478260869565E-2</v>
      </c>
      <c r="K174" s="414">
        <f>IF($H174&lt;&gt;"",(VLOOKUP($H174,'Puissances et FS utilisés'!$B$7:$G$44,6,FALSE)),"")</f>
        <v>1</v>
      </c>
      <c r="L174" s="411" t="s">
        <v>128</v>
      </c>
      <c r="M174" s="412" t="s">
        <v>24</v>
      </c>
      <c r="N174" s="412" t="s">
        <v>166</v>
      </c>
      <c r="O174" s="412">
        <v>1</v>
      </c>
      <c r="P174" s="413">
        <f>IF($N174&lt;&gt;"",(VLOOKUP($N174,'Puissances et FS utilisés'!$B$7:$G$44,5,FALSE)),"")</f>
        <v>0.44444444444444448</v>
      </c>
      <c r="Q174" s="414">
        <f>IF($N174&lt;&gt;"",(VLOOKUP($N174,'Puissances et FS utilisés'!$B$7:$G$44,6,FALSE)),"")</f>
        <v>0.3</v>
      </c>
      <c r="R174" s="411" t="s">
        <v>128</v>
      </c>
      <c r="S174" s="412" t="s">
        <v>24</v>
      </c>
      <c r="T174" s="412" t="s">
        <v>162</v>
      </c>
      <c r="U174" s="412">
        <v>1</v>
      </c>
      <c r="V174" s="413">
        <f>IF($T174&lt;&gt;"",(VLOOKUP($T174,'Puissances et FS utilisés'!$B$7:$G$900,5,FALSE)),"")</f>
        <v>6.0000000000000012E-2</v>
      </c>
      <c r="W174" s="414">
        <f>IF($T174&lt;&gt;"",(VLOOKUP($T174,'Puissances et FS utilisés'!$B$7:$G$900,6,FALSE)),"")</f>
        <v>0.5</v>
      </c>
      <c r="Y174" s="183">
        <f>IF($G174=Y$5,$I174*$J174,"")</f>
        <v>2.6086956521739129E-2</v>
      </c>
      <c r="Z174" s="184" t="str">
        <f>IF($G174=Z$5,$I174*$J174,"")</f>
        <v/>
      </c>
      <c r="AA174" s="185">
        <f t="shared" si="38"/>
        <v>0.44444444444444448</v>
      </c>
      <c r="AB174" s="160" t="str">
        <f t="shared" si="38"/>
        <v/>
      </c>
      <c r="AC174" s="184" t="str">
        <f t="shared" si="38"/>
        <v/>
      </c>
      <c r="AD174" s="185">
        <f t="shared" si="40"/>
        <v>6.0000000000000012E-2</v>
      </c>
      <c r="AE174" s="160" t="str">
        <f t="shared" si="40"/>
        <v/>
      </c>
      <c r="AF174" s="186" t="str">
        <f t="shared" si="40"/>
        <v/>
      </c>
      <c r="AH174" s="183">
        <f>IF($G174=AH$5,$I174*$J174*$K174,"")</f>
        <v>2.6086956521739129E-2</v>
      </c>
      <c r="AI174" s="193" t="str">
        <f>IF($G174=AI$5,$I174*$J174*$K174,"")</f>
        <v/>
      </c>
      <c r="AJ174" s="185">
        <f t="shared" si="41"/>
        <v>0.13333333333333333</v>
      </c>
      <c r="AK174" s="160" t="str">
        <f t="shared" si="41"/>
        <v/>
      </c>
      <c r="AL174" s="184" t="str">
        <f t="shared" si="41"/>
        <v/>
      </c>
      <c r="AM174" s="187">
        <f t="shared" si="39"/>
        <v>3.0000000000000006E-2</v>
      </c>
      <c r="AN174" s="160" t="str">
        <f t="shared" si="39"/>
        <v/>
      </c>
      <c r="AO174" s="186" t="str">
        <f t="shared" si="39"/>
        <v/>
      </c>
    </row>
    <row r="175" spans="2:41" x14ac:dyDescent="0.25">
      <c r="B175" s="345"/>
      <c r="C175" s="436"/>
      <c r="D175" s="416"/>
      <c r="E175" s="417"/>
      <c r="F175" s="418"/>
      <c r="G175" s="419"/>
      <c r="H175" s="419"/>
      <c r="I175" s="419"/>
      <c r="J175" s="420" t="str">
        <f>IF($H175&lt;&gt;"",(VLOOKUP($H175,'Puissances et FS utilisés'!$B$7:$G$44,5,FALSE)),"")</f>
        <v/>
      </c>
      <c r="K175" s="421" t="str">
        <f>IF($H175&lt;&gt;"",(VLOOKUP($H175,'Puissances et FS utilisés'!$B$7:$G$44,6,FALSE)),"")</f>
        <v/>
      </c>
      <c r="L175" s="437"/>
      <c r="M175" s="419"/>
      <c r="N175" s="419"/>
      <c r="O175" s="419"/>
      <c r="P175" s="420" t="str">
        <f>IF($N175&lt;&gt;"",(VLOOKUP($N175,'Puissances et FS utilisés'!$B$7:$G$44,5,FALSE)),"")</f>
        <v/>
      </c>
      <c r="Q175" s="421" t="str">
        <f>IF($N175&lt;&gt;"",(VLOOKUP($N175,'Puissances et FS utilisés'!$B$7:$G$44,6,FALSE)),"")</f>
        <v/>
      </c>
      <c r="R175" s="418"/>
      <c r="S175" s="419"/>
      <c r="T175" s="419"/>
      <c r="U175" s="419"/>
      <c r="V175" s="420" t="str">
        <f>IF($T175&lt;&gt;"",(VLOOKUP($T175,'Puissances et FS utilisés'!$B$7:$G$900,5,FALSE)),"")</f>
        <v/>
      </c>
      <c r="W175" s="421"/>
      <c r="Y175" s="189" t="str">
        <f>IF($G175=Y$5,$I175*$J175,"")</f>
        <v/>
      </c>
      <c r="Z175" s="190" t="str">
        <f>IF($G175=Z$5,$I175*$J175,"")</f>
        <v/>
      </c>
      <c r="AA175" s="191" t="str">
        <f t="shared" si="38"/>
        <v/>
      </c>
      <c r="AB175" s="158" t="str">
        <f t="shared" si="38"/>
        <v/>
      </c>
      <c r="AC175" s="190" t="str">
        <f t="shared" si="38"/>
        <v/>
      </c>
      <c r="AD175" s="191" t="str">
        <f t="shared" si="40"/>
        <v/>
      </c>
      <c r="AE175" s="158" t="str">
        <f t="shared" si="40"/>
        <v/>
      </c>
      <c r="AF175" s="192" t="str">
        <f t="shared" si="40"/>
        <v/>
      </c>
      <c r="AH175" s="189" t="str">
        <f>IF($G175=AH$5,$I175*$J175*$K175,"")</f>
        <v/>
      </c>
      <c r="AI175" s="194" t="str">
        <f>IF($G175=AI$5,$I175*$J175*$K175,"")</f>
        <v/>
      </c>
      <c r="AJ175" s="191" t="str">
        <f t="shared" si="41"/>
        <v/>
      </c>
      <c r="AK175" s="158" t="str">
        <f t="shared" si="41"/>
        <v/>
      </c>
      <c r="AL175" s="190" t="str">
        <f t="shared" si="41"/>
        <v/>
      </c>
      <c r="AM175" s="195" t="str">
        <f t="shared" si="39"/>
        <v/>
      </c>
      <c r="AN175" s="158" t="str">
        <f t="shared" si="39"/>
        <v/>
      </c>
      <c r="AO175" s="192" t="str">
        <f t="shared" si="39"/>
        <v/>
      </c>
    </row>
    <row r="176" spans="2:41" ht="15.75" customHeight="1" x14ac:dyDescent="0.25">
      <c r="B176" s="346"/>
      <c r="C176" s="438"/>
      <c r="D176" s="423"/>
      <c r="E176" s="424"/>
      <c r="F176" s="425"/>
      <c r="G176" s="426"/>
      <c r="H176" s="426"/>
      <c r="I176" s="426"/>
      <c r="J176" s="427" t="str">
        <f>IF($H176&lt;&gt;"",(VLOOKUP($H176,'Puissances et FS utilisés'!$B$7:$G$44,5,FALSE)),"")</f>
        <v/>
      </c>
      <c r="K176" s="428" t="str">
        <f>IF($H176&lt;&gt;"",(VLOOKUP($H176,'Puissances et FS utilisés'!$B$7:$G$44,6,FALSE)),"")</f>
        <v/>
      </c>
      <c r="L176" s="425"/>
      <c r="M176" s="426"/>
      <c r="N176" s="426"/>
      <c r="O176" s="426"/>
      <c r="P176" s="420" t="str">
        <f>IF($N176&lt;&gt;"",(VLOOKUP($N176,'Puissances et FS utilisés'!$B$7:$G$44,5,FALSE)),"")</f>
        <v/>
      </c>
      <c r="Q176" s="421" t="str">
        <f>IF($N176&lt;&gt;"",(VLOOKUP($N176,'Puissances et FS utilisés'!$B$7:$G$44,6,FALSE)),"")</f>
        <v/>
      </c>
      <c r="R176" s="425"/>
      <c r="S176" s="426"/>
      <c r="T176" s="426"/>
      <c r="U176" s="426"/>
      <c r="V176" s="427" t="str">
        <f>IF($T176&lt;&gt;"",(VLOOKUP($T176,'Puissances et FS utilisés'!$B$7:$G$900,5,FALSE)),"")</f>
        <v/>
      </c>
      <c r="W176" s="428" t="str">
        <f>IF($T176&lt;&gt;"",(VLOOKUP($T176,'Puissances et FS utilisés'!$B$7:$G$44,6,FALSE)),"")</f>
        <v/>
      </c>
      <c r="Y176" s="179" t="str">
        <f>IF($G176=Y$5,$I176*$J176,"")</f>
        <v/>
      </c>
      <c r="Z176" s="180" t="str">
        <f>IF($G176=Z$5,$I176*$J176,"")</f>
        <v/>
      </c>
      <c r="AA176" s="181" t="str">
        <f t="shared" si="38"/>
        <v/>
      </c>
      <c r="AB176" s="159" t="str">
        <f t="shared" si="38"/>
        <v/>
      </c>
      <c r="AC176" s="180" t="str">
        <f t="shared" si="38"/>
        <v/>
      </c>
      <c r="AD176" s="181" t="str">
        <f t="shared" si="40"/>
        <v/>
      </c>
      <c r="AE176" s="159" t="str">
        <f t="shared" si="40"/>
        <v/>
      </c>
      <c r="AF176" s="182" t="str">
        <f t="shared" si="40"/>
        <v/>
      </c>
      <c r="AH176" s="179" t="str">
        <f>IF($G176=AH$5,$I176*$J176*$K176,"")</f>
        <v/>
      </c>
      <c r="AI176" s="196" t="str">
        <f>IF($G176=AI$5,$I176*$J176*$K176,"")</f>
        <v/>
      </c>
      <c r="AJ176" s="181" t="str">
        <f t="shared" si="41"/>
        <v/>
      </c>
      <c r="AK176" s="159" t="str">
        <f t="shared" si="41"/>
        <v/>
      </c>
      <c r="AL176" s="180" t="str">
        <f t="shared" si="41"/>
        <v/>
      </c>
      <c r="AM176" s="188" t="str">
        <f t="shared" si="39"/>
        <v/>
      </c>
      <c r="AN176" s="159" t="str">
        <f t="shared" si="39"/>
        <v/>
      </c>
      <c r="AO176" s="182" t="str">
        <f t="shared" si="39"/>
        <v/>
      </c>
    </row>
    <row r="177" spans="2:41" x14ac:dyDescent="0.25">
      <c r="B177" s="344"/>
      <c r="C177" s="435" t="s">
        <v>217</v>
      </c>
      <c r="D177" s="409" t="s">
        <v>167</v>
      </c>
      <c r="E177" s="410" t="s">
        <v>214</v>
      </c>
      <c r="F177" s="411" t="s">
        <v>128</v>
      </c>
      <c r="G177" s="412" t="s">
        <v>24</v>
      </c>
      <c r="H177" s="412" t="s">
        <v>52</v>
      </c>
      <c r="I177" s="412">
        <v>1</v>
      </c>
      <c r="J177" s="413">
        <f>IF($H177&lt;&gt;"",(VLOOKUP($H177,'Puissances et FS utilisés'!$B$7:$G$44,5,FALSE)),"")</f>
        <v>1.4130434782608694E-2</v>
      </c>
      <c r="K177" s="414">
        <f>IF($H177&lt;&gt;"",(VLOOKUP($H177,'Puissances et FS utilisés'!$B$7:$G$44,6,FALSE)),"")</f>
        <v>1</v>
      </c>
      <c r="L177" s="411" t="s">
        <v>128</v>
      </c>
      <c r="M177" s="412" t="s">
        <v>24</v>
      </c>
      <c r="N177" s="412" t="s">
        <v>0</v>
      </c>
      <c r="O177" s="412">
        <v>7</v>
      </c>
      <c r="P177" s="413">
        <f>IF($N177&lt;&gt;"",(VLOOKUP($N177,'Puissances et FS utilisés'!$B$7:$G$44,5,FALSE)),"")</f>
        <v>0.44444444444444448</v>
      </c>
      <c r="Q177" s="414">
        <f>IF($N177&lt;&gt;"",(VLOOKUP($N177,'Puissances et FS utilisés'!$B$7:$G$44,6,FALSE)),"")</f>
        <v>0.3</v>
      </c>
      <c r="R177" s="411"/>
      <c r="S177" s="412"/>
      <c r="T177" s="412"/>
      <c r="U177" s="412"/>
      <c r="V177" s="413"/>
      <c r="W177" s="414"/>
      <c r="Y177" s="183">
        <f>IF($G177=Y$5,$I177*$J177,"")</f>
        <v>1.4130434782608694E-2</v>
      </c>
      <c r="Z177" s="184" t="str">
        <f>IF($G177=Z$5,$I177*$J177,"")</f>
        <v/>
      </c>
      <c r="AA177" s="185">
        <f t="shared" si="38"/>
        <v>3.1111111111111112</v>
      </c>
      <c r="AB177" s="160" t="str">
        <f t="shared" si="38"/>
        <v/>
      </c>
      <c r="AC177" s="184" t="str">
        <f t="shared" si="38"/>
        <v/>
      </c>
      <c r="AD177" s="185" t="str">
        <f t="shared" si="40"/>
        <v/>
      </c>
      <c r="AE177" s="160" t="str">
        <f t="shared" si="40"/>
        <v/>
      </c>
      <c r="AF177" s="186" t="str">
        <f t="shared" si="40"/>
        <v/>
      </c>
      <c r="AH177" s="183">
        <f>IF($G177=AH$5,$I177*$J177*$K177,"")</f>
        <v>1.4130434782608694E-2</v>
      </c>
      <c r="AI177" s="193" t="str">
        <f>IF($G177=AI$5,$I177*$J177*$K177,"")</f>
        <v/>
      </c>
      <c r="AJ177" s="185">
        <f t="shared" si="41"/>
        <v>0.93333333333333335</v>
      </c>
      <c r="AK177" s="160" t="str">
        <f t="shared" si="41"/>
        <v/>
      </c>
      <c r="AL177" s="184" t="str">
        <f t="shared" si="41"/>
        <v/>
      </c>
      <c r="AM177" s="187" t="str">
        <f t="shared" si="39"/>
        <v/>
      </c>
      <c r="AN177" s="160" t="str">
        <f t="shared" si="39"/>
        <v/>
      </c>
      <c r="AO177" s="186" t="str">
        <f t="shared" si="39"/>
        <v/>
      </c>
    </row>
    <row r="178" spans="2:41" x14ac:dyDescent="0.25">
      <c r="B178" s="345"/>
      <c r="C178" s="436"/>
      <c r="D178" s="416"/>
      <c r="E178" s="417"/>
      <c r="F178" s="418" t="s">
        <v>128</v>
      </c>
      <c r="G178" s="419" t="s">
        <v>24</v>
      </c>
      <c r="H178" s="419" t="s">
        <v>54</v>
      </c>
      <c r="I178" s="419">
        <v>2</v>
      </c>
      <c r="J178" s="420">
        <f>IF($H178&lt;&gt;"",(VLOOKUP($H178,'Puissances et FS utilisés'!$B$7:$G$44,5,FALSE)),"")</f>
        <v>5.434782608695652E-3</v>
      </c>
      <c r="K178" s="421">
        <f>IF($H178&lt;&gt;"",(VLOOKUP($H178,'Puissances et FS utilisés'!$B$7:$G$44,6,FALSE)),"")</f>
        <v>1</v>
      </c>
      <c r="L178" s="437" t="s">
        <v>128</v>
      </c>
      <c r="M178" s="419" t="s">
        <v>24</v>
      </c>
      <c r="N178" s="419" t="s">
        <v>150</v>
      </c>
      <c r="O178" s="419">
        <v>1</v>
      </c>
      <c r="P178" s="420">
        <f>IF($N178&lt;&gt;"",(VLOOKUP($N178,'Puissances et FS utilisés'!$B$7:$G$44,5,FALSE)),"")</f>
        <v>0.27777777777777779</v>
      </c>
      <c r="Q178" s="421">
        <f>IF($N178&lt;&gt;"",(VLOOKUP($N178,'Puissances et FS utilisés'!$B$7:$G$44,6,FALSE)),"")</f>
        <v>0.3</v>
      </c>
      <c r="R178" s="418"/>
      <c r="S178" s="419"/>
      <c r="T178" s="419"/>
      <c r="U178" s="419"/>
      <c r="V178" s="420" t="str">
        <f>IF($T178&lt;&gt;"",(VLOOKUP($T178,'Puissances et FS utilisés'!$B$7:$G$900,5,FALSE)),"")</f>
        <v/>
      </c>
      <c r="W178" s="421" t="str">
        <f>IF($T178&lt;&gt;"",(VLOOKUP($T178,'Puissances et FS utilisés'!$B$7:$G$44,6,FALSE)),"")</f>
        <v/>
      </c>
      <c r="Y178" s="189">
        <f>IF($G178=Y$5,$I178*$J178,"")</f>
        <v>1.0869565217391304E-2</v>
      </c>
      <c r="Z178" s="190" t="str">
        <f>IF($G178=Z$5,$I178*$J178,"")</f>
        <v/>
      </c>
      <c r="AA178" s="191">
        <f t="shared" si="38"/>
        <v>0.27777777777777779</v>
      </c>
      <c r="AB178" s="158" t="str">
        <f t="shared" si="38"/>
        <v/>
      </c>
      <c r="AC178" s="190" t="str">
        <f t="shared" si="38"/>
        <v/>
      </c>
      <c r="AD178" s="191" t="str">
        <f t="shared" si="40"/>
        <v/>
      </c>
      <c r="AE178" s="158" t="str">
        <f t="shared" si="40"/>
        <v/>
      </c>
      <c r="AF178" s="192" t="str">
        <f t="shared" si="40"/>
        <v/>
      </c>
      <c r="AH178" s="189">
        <f>IF($G178=AH$5,$I178*$J178*$K178,"")</f>
        <v>1.0869565217391304E-2</v>
      </c>
      <c r="AI178" s="194" t="str">
        <f>IF($G178=AI$5,$I178*$J178*$K178,"")</f>
        <v/>
      </c>
      <c r="AJ178" s="191">
        <f t="shared" si="41"/>
        <v>8.3333333333333329E-2</v>
      </c>
      <c r="AK178" s="158" t="str">
        <f t="shared" si="41"/>
        <v/>
      </c>
      <c r="AL178" s="190" t="str">
        <f t="shared" si="41"/>
        <v/>
      </c>
      <c r="AM178" s="195" t="str">
        <f t="shared" si="39"/>
        <v/>
      </c>
      <c r="AN178" s="158" t="str">
        <f t="shared" si="39"/>
        <v/>
      </c>
      <c r="AO178" s="192" t="str">
        <f t="shared" si="39"/>
        <v/>
      </c>
    </row>
    <row r="179" spans="2:41" ht="15.75" customHeight="1" x14ac:dyDescent="0.25">
      <c r="B179" s="346"/>
      <c r="C179" s="438"/>
      <c r="D179" s="423"/>
      <c r="E179" s="424"/>
      <c r="F179" s="425" t="s">
        <v>128</v>
      </c>
      <c r="G179" s="426" t="s">
        <v>24</v>
      </c>
      <c r="H179" s="426" t="s">
        <v>109</v>
      </c>
      <c r="I179" s="426">
        <v>2</v>
      </c>
      <c r="J179" s="427">
        <f>IF($H179&lt;&gt;"",(VLOOKUP($H179,'Puissances et FS utilisés'!$B$7:$G$44,5,FALSE)),"")</f>
        <v>1.0869565217391304E-2</v>
      </c>
      <c r="K179" s="428">
        <f>IF($H179&lt;&gt;"",(VLOOKUP($H179,'Puissances et FS utilisés'!$B$7:$G$44,6,FALSE)),"")</f>
        <v>1</v>
      </c>
      <c r="L179" s="425"/>
      <c r="M179" s="426"/>
      <c r="N179" s="426"/>
      <c r="O179" s="426"/>
      <c r="P179" s="420" t="str">
        <f>IF($N179&lt;&gt;"",(VLOOKUP($N179,'Puissances et FS utilisés'!$B$7:$G$44,5,FALSE)),"")</f>
        <v/>
      </c>
      <c r="Q179" s="421" t="str">
        <f>IF($N179&lt;&gt;"",(VLOOKUP($N179,'Puissances et FS utilisés'!$B$7:$G$44,6,FALSE)),"")</f>
        <v/>
      </c>
      <c r="R179" s="425"/>
      <c r="S179" s="426"/>
      <c r="T179" s="426"/>
      <c r="U179" s="426"/>
      <c r="V179" s="427" t="str">
        <f>IF($T179&lt;&gt;"",(VLOOKUP($T179,'Puissances et FS utilisés'!$B$7:$G$900,5,FALSE)),"")</f>
        <v/>
      </c>
      <c r="W179" s="428" t="str">
        <f>IF($T179&lt;&gt;"",(VLOOKUP($T179,'Puissances et FS utilisés'!$B$7:$G$44,6,FALSE)),"")</f>
        <v/>
      </c>
      <c r="Y179" s="179">
        <f>IF($G179=Y$5,$I179*$J179,"")</f>
        <v>2.1739130434782608E-2</v>
      </c>
      <c r="Z179" s="180" t="str">
        <f>IF($G179=Z$5,$I179*$J179,"")</f>
        <v/>
      </c>
      <c r="AA179" s="181" t="str">
        <f t="shared" si="38"/>
        <v/>
      </c>
      <c r="AB179" s="159" t="str">
        <f t="shared" si="38"/>
        <v/>
      </c>
      <c r="AC179" s="180" t="str">
        <f t="shared" si="38"/>
        <v/>
      </c>
      <c r="AD179" s="181" t="str">
        <f t="shared" si="40"/>
        <v/>
      </c>
      <c r="AE179" s="159" t="str">
        <f t="shared" si="40"/>
        <v/>
      </c>
      <c r="AF179" s="182" t="str">
        <f t="shared" si="40"/>
        <v/>
      </c>
      <c r="AH179" s="179">
        <f>IF($G179=AH$5,$I179*$J179*$K179,"")</f>
        <v>2.1739130434782608E-2</v>
      </c>
      <c r="AI179" s="196" t="str">
        <f>IF($G179=AI$5,$I179*$J179*$K179,"")</f>
        <v/>
      </c>
      <c r="AJ179" s="181" t="str">
        <f t="shared" si="41"/>
        <v/>
      </c>
      <c r="AK179" s="159" t="str">
        <f t="shared" si="41"/>
        <v/>
      </c>
      <c r="AL179" s="180" t="str">
        <f t="shared" si="41"/>
        <v/>
      </c>
      <c r="AM179" s="188" t="str">
        <f t="shared" si="39"/>
        <v/>
      </c>
      <c r="AN179" s="159" t="str">
        <f t="shared" si="39"/>
        <v/>
      </c>
      <c r="AO179" s="182" t="str">
        <f t="shared" si="39"/>
        <v/>
      </c>
    </row>
    <row r="180" spans="2:41" x14ac:dyDescent="0.25">
      <c r="B180" s="344"/>
      <c r="C180" s="435" t="s">
        <v>217</v>
      </c>
      <c r="D180" s="409" t="s">
        <v>167</v>
      </c>
      <c r="E180" s="410" t="s">
        <v>214</v>
      </c>
      <c r="F180" s="411" t="s">
        <v>128</v>
      </c>
      <c r="G180" s="412" t="s">
        <v>24</v>
      </c>
      <c r="H180" s="412" t="s">
        <v>158</v>
      </c>
      <c r="I180" s="412">
        <v>1</v>
      </c>
      <c r="J180" s="413">
        <f>IF($H180&lt;&gt;"",(VLOOKUP($H180,'Puissances et FS utilisés'!$B$7:$G$44,5,FALSE)),"")</f>
        <v>1.0869565217391304E-2</v>
      </c>
      <c r="K180" s="414">
        <f>IF($H180&lt;&gt;"",(VLOOKUP($H180,'Puissances et FS utilisés'!$B$7:$G$44,6,FALSE)),"")</f>
        <v>1</v>
      </c>
      <c r="L180" s="411"/>
      <c r="M180" s="412"/>
      <c r="N180" s="412"/>
      <c r="O180" s="412"/>
      <c r="P180" s="413" t="str">
        <f>IF($N180&lt;&gt;"",(VLOOKUP($N180,'Puissances et FS utilisés'!$B$7:$G$44,5,FALSE)),"")</f>
        <v/>
      </c>
      <c r="Q180" s="414" t="str">
        <f>IF($N180&lt;&gt;"",(VLOOKUP($N180,'Puissances et FS utilisés'!$B$7:$G$44,6,FALSE)),"")</f>
        <v/>
      </c>
      <c r="R180" s="411"/>
      <c r="S180" s="412"/>
      <c r="T180" s="412"/>
      <c r="U180" s="412"/>
      <c r="V180" s="413" t="str">
        <f>IF($T180&lt;&gt;"",(VLOOKUP($T180,'Puissances et FS utilisés'!$B$7:$G$900,5,FALSE)),"")</f>
        <v/>
      </c>
      <c r="W180" s="414" t="str">
        <f>IF($T180&lt;&gt;"",(VLOOKUP($T180,'Puissances et FS utilisés'!$B$7:$G$44,6,FALSE)),"")</f>
        <v/>
      </c>
      <c r="Y180" s="183">
        <f>IF($G180=Y$5,$I180*$J180,"")</f>
        <v>1.0869565217391304E-2</v>
      </c>
      <c r="Z180" s="184" t="str">
        <f>IF($G180=Z$5,$I180*$J180,"")</f>
        <v/>
      </c>
      <c r="AA180" s="185" t="str">
        <f t="shared" si="38"/>
        <v/>
      </c>
      <c r="AB180" s="160" t="str">
        <f t="shared" si="38"/>
        <v/>
      </c>
      <c r="AC180" s="184" t="str">
        <f t="shared" si="38"/>
        <v/>
      </c>
      <c r="AD180" s="185" t="str">
        <f t="shared" si="40"/>
        <v/>
      </c>
      <c r="AE180" s="160" t="str">
        <f t="shared" si="40"/>
        <v/>
      </c>
      <c r="AF180" s="186" t="str">
        <f t="shared" si="40"/>
        <v/>
      </c>
      <c r="AH180" s="183">
        <f>IF($G180=AH$5,$I180*$J180*$K180,"")</f>
        <v>1.0869565217391304E-2</v>
      </c>
      <c r="AI180" s="193" t="str">
        <f>IF($G180=AI$5,$I180*$J180*$K180,"")</f>
        <v/>
      </c>
      <c r="AJ180" s="185" t="str">
        <f t="shared" si="41"/>
        <v/>
      </c>
      <c r="AK180" s="160" t="str">
        <f t="shared" si="41"/>
        <v/>
      </c>
      <c r="AL180" s="184" t="str">
        <f t="shared" si="41"/>
        <v/>
      </c>
      <c r="AM180" s="187" t="str">
        <f t="shared" si="39"/>
        <v/>
      </c>
      <c r="AN180" s="160" t="str">
        <f t="shared" si="39"/>
        <v/>
      </c>
      <c r="AO180" s="186" t="str">
        <f t="shared" si="39"/>
        <v/>
      </c>
    </row>
    <row r="181" spans="2:41" x14ac:dyDescent="0.25">
      <c r="B181" s="345"/>
      <c r="C181" s="436"/>
      <c r="D181" s="416"/>
      <c r="E181" s="417"/>
      <c r="F181" s="418"/>
      <c r="G181" s="419"/>
      <c r="H181" s="419"/>
      <c r="I181" s="419"/>
      <c r="J181" s="420" t="str">
        <f>IF($H181&lt;&gt;"",(VLOOKUP($H181,'Puissances et FS utilisés'!$B$7:$G$44,5,FALSE)),"")</f>
        <v/>
      </c>
      <c r="K181" s="421" t="str">
        <f>IF($H181&lt;&gt;"",(VLOOKUP($H181,'Puissances et FS utilisés'!$B$7:$G$44,6,FALSE)),"")</f>
        <v/>
      </c>
      <c r="L181" s="437"/>
      <c r="M181" s="419"/>
      <c r="N181" s="419"/>
      <c r="O181" s="419"/>
      <c r="P181" s="420" t="str">
        <f>IF($N181&lt;&gt;"",(VLOOKUP($N181,'Puissances et FS utilisés'!$B$7:$G$44,5,FALSE)),"")</f>
        <v/>
      </c>
      <c r="Q181" s="421" t="str">
        <f>IF($N181&lt;&gt;"",(VLOOKUP($N181,'Puissances et FS utilisés'!$B$7:$G$44,6,FALSE)),"")</f>
        <v/>
      </c>
      <c r="R181" s="418"/>
      <c r="S181" s="419"/>
      <c r="T181" s="419"/>
      <c r="U181" s="419"/>
      <c r="V181" s="420" t="str">
        <f>IF($T181&lt;&gt;"",(VLOOKUP($T181,'Puissances et FS utilisés'!$B$7:$G$900,5,FALSE)),"")</f>
        <v/>
      </c>
      <c r="W181" s="421"/>
      <c r="Y181" s="189" t="str">
        <f>IF($G181=Y$5,$I181*$J181,"")</f>
        <v/>
      </c>
      <c r="Z181" s="190" t="str">
        <f>IF($G181=Z$5,$I181*$J181,"")</f>
        <v/>
      </c>
      <c r="AA181" s="191" t="str">
        <f t="shared" si="38"/>
        <v/>
      </c>
      <c r="AB181" s="158" t="str">
        <f t="shared" si="38"/>
        <v/>
      </c>
      <c r="AC181" s="190" t="str">
        <f t="shared" si="38"/>
        <v/>
      </c>
      <c r="AD181" s="191" t="str">
        <f t="shared" si="40"/>
        <v/>
      </c>
      <c r="AE181" s="158" t="str">
        <f t="shared" si="40"/>
        <v/>
      </c>
      <c r="AF181" s="192" t="str">
        <f t="shared" si="40"/>
        <v/>
      </c>
      <c r="AH181" s="189" t="str">
        <f>IF($G181=AH$5,$I181*$J181*$K181,"")</f>
        <v/>
      </c>
      <c r="AI181" s="194" t="str">
        <f>IF($G181=AI$5,$I181*$J181*$K181,"")</f>
        <v/>
      </c>
      <c r="AJ181" s="191" t="str">
        <f t="shared" si="41"/>
        <v/>
      </c>
      <c r="AK181" s="158" t="str">
        <f t="shared" si="41"/>
        <v/>
      </c>
      <c r="AL181" s="190" t="str">
        <f t="shared" si="41"/>
        <v/>
      </c>
      <c r="AM181" s="195" t="str">
        <f t="shared" si="39"/>
        <v/>
      </c>
      <c r="AN181" s="158" t="str">
        <f t="shared" si="39"/>
        <v/>
      </c>
      <c r="AO181" s="192" t="str">
        <f t="shared" si="39"/>
        <v/>
      </c>
    </row>
    <row r="182" spans="2:41" ht="15.75" customHeight="1" x14ac:dyDescent="0.25">
      <c r="B182" s="346"/>
      <c r="C182" s="438"/>
      <c r="D182" s="423"/>
      <c r="E182" s="424"/>
      <c r="F182" s="425"/>
      <c r="G182" s="426"/>
      <c r="H182" s="426"/>
      <c r="I182" s="426"/>
      <c r="J182" s="427" t="str">
        <f>IF($H182&lt;&gt;"",(VLOOKUP($H182,'Puissances et FS utilisés'!$B$7:$G$44,5,FALSE)),"")</f>
        <v/>
      </c>
      <c r="K182" s="428" t="str">
        <f>IF($H182&lt;&gt;"",(VLOOKUP($H182,'Puissances et FS utilisés'!$B$7:$G$44,6,FALSE)),"")</f>
        <v/>
      </c>
      <c r="L182" s="425"/>
      <c r="M182" s="426"/>
      <c r="N182" s="426"/>
      <c r="O182" s="426"/>
      <c r="P182" s="420" t="str">
        <f>IF($N182&lt;&gt;"",(VLOOKUP($N182,'Puissances et FS utilisés'!$B$7:$G$44,5,FALSE)),"")</f>
        <v/>
      </c>
      <c r="Q182" s="421" t="str">
        <f>IF($N182&lt;&gt;"",(VLOOKUP($N182,'Puissances et FS utilisés'!$B$7:$G$44,6,FALSE)),"")</f>
        <v/>
      </c>
      <c r="R182" s="425"/>
      <c r="S182" s="426"/>
      <c r="T182" s="426"/>
      <c r="U182" s="426"/>
      <c r="V182" s="427" t="str">
        <f>IF($T182&lt;&gt;"",(VLOOKUP($T182,'Puissances et FS utilisés'!$B$7:$G$900,5,FALSE)),"")</f>
        <v/>
      </c>
      <c r="W182" s="428" t="str">
        <f>IF($T182&lt;&gt;"",(VLOOKUP($T182,'Puissances et FS utilisés'!$B$7:$G$44,6,FALSE)),"")</f>
        <v/>
      </c>
      <c r="Y182" s="179" t="str">
        <f>IF($G182=Y$5,$I182*$J182,"")</f>
        <v/>
      </c>
      <c r="Z182" s="180" t="str">
        <f>IF($G182=Z$5,$I182*$J182,"")</f>
        <v/>
      </c>
      <c r="AA182" s="181" t="str">
        <f t="shared" si="38"/>
        <v/>
      </c>
      <c r="AB182" s="159" t="str">
        <f t="shared" si="38"/>
        <v/>
      </c>
      <c r="AC182" s="180" t="str">
        <f t="shared" si="38"/>
        <v/>
      </c>
      <c r="AD182" s="181" t="str">
        <f t="shared" si="40"/>
        <v/>
      </c>
      <c r="AE182" s="159" t="str">
        <f t="shared" si="40"/>
        <v/>
      </c>
      <c r="AF182" s="182" t="str">
        <f t="shared" si="40"/>
        <v/>
      </c>
      <c r="AH182" s="179" t="str">
        <f>IF($G182=AH$5,$I182*$J182*$K182,"")</f>
        <v/>
      </c>
      <c r="AI182" s="196" t="str">
        <f>IF($G182=AI$5,$I182*$J182*$K182,"")</f>
        <v/>
      </c>
      <c r="AJ182" s="181" t="str">
        <f t="shared" si="41"/>
        <v/>
      </c>
      <c r="AK182" s="159" t="str">
        <f t="shared" si="41"/>
        <v/>
      </c>
      <c r="AL182" s="180" t="str">
        <f t="shared" si="41"/>
        <v/>
      </c>
      <c r="AM182" s="188" t="str">
        <f t="shared" si="39"/>
        <v/>
      </c>
      <c r="AN182" s="159" t="str">
        <f t="shared" si="39"/>
        <v/>
      </c>
      <c r="AO182" s="182" t="str">
        <f t="shared" si="39"/>
        <v/>
      </c>
    </row>
    <row r="183" spans="2:41" x14ac:dyDescent="0.25">
      <c r="B183" s="344"/>
      <c r="C183" s="435" t="s">
        <v>218</v>
      </c>
      <c r="D183" s="409" t="s">
        <v>167</v>
      </c>
      <c r="E183" s="410" t="s">
        <v>214</v>
      </c>
      <c r="F183" s="411" t="s">
        <v>128</v>
      </c>
      <c r="G183" s="412" t="s">
        <v>24</v>
      </c>
      <c r="H183" s="412" t="s">
        <v>56</v>
      </c>
      <c r="I183" s="412">
        <v>2</v>
      </c>
      <c r="J183" s="413">
        <f>IF($H183&lt;&gt;"",(VLOOKUP($H183,'Puissances et FS utilisés'!$B$7:$G$44,5,FALSE)),"")</f>
        <v>1.3043478260869565E-2</v>
      </c>
      <c r="K183" s="414">
        <f>IF($H183&lt;&gt;"",(VLOOKUP($H183,'Puissances et FS utilisés'!$B$7:$G$44,6,FALSE)),"")</f>
        <v>1</v>
      </c>
      <c r="L183" s="411" t="s">
        <v>128</v>
      </c>
      <c r="M183" s="412" t="s">
        <v>24</v>
      </c>
      <c r="N183" s="412" t="s">
        <v>166</v>
      </c>
      <c r="O183" s="412">
        <v>1</v>
      </c>
      <c r="P183" s="413">
        <f>IF($N183&lt;&gt;"",(VLOOKUP($N183,'Puissances et FS utilisés'!$B$7:$G$44,5,FALSE)),"")</f>
        <v>0.44444444444444448</v>
      </c>
      <c r="Q183" s="414">
        <f>IF($N183&lt;&gt;"",(VLOOKUP($N183,'Puissances et FS utilisés'!$B$7:$G$44,6,FALSE)),"")</f>
        <v>0.3</v>
      </c>
      <c r="R183" s="411" t="s">
        <v>128</v>
      </c>
      <c r="S183" s="412" t="s">
        <v>24</v>
      </c>
      <c r="T183" s="412" t="s">
        <v>162</v>
      </c>
      <c r="U183" s="412">
        <v>1</v>
      </c>
      <c r="V183" s="413">
        <f>IF($T183&lt;&gt;"",(VLOOKUP($T183,'Puissances et FS utilisés'!$B$7:$G$900,5,FALSE)),"")</f>
        <v>6.0000000000000012E-2</v>
      </c>
      <c r="W183" s="414">
        <f>IF($T183&lt;&gt;"",(VLOOKUP($T183,'Puissances et FS utilisés'!$B$7:$G$900,6,FALSE)),"")</f>
        <v>0.5</v>
      </c>
      <c r="Y183" s="183">
        <f>IF($G183=Y$5,$I183*$J183,"")</f>
        <v>2.6086956521739129E-2</v>
      </c>
      <c r="Z183" s="184" t="str">
        <f>IF($G183=Z$5,$I183*$J183,"")</f>
        <v/>
      </c>
      <c r="AA183" s="185">
        <f t="shared" si="38"/>
        <v>0.44444444444444448</v>
      </c>
      <c r="AB183" s="160" t="str">
        <f t="shared" si="38"/>
        <v/>
      </c>
      <c r="AC183" s="184" t="str">
        <f t="shared" si="38"/>
        <v/>
      </c>
      <c r="AD183" s="185">
        <f t="shared" si="40"/>
        <v>6.0000000000000012E-2</v>
      </c>
      <c r="AE183" s="160" t="str">
        <f t="shared" si="40"/>
        <v/>
      </c>
      <c r="AF183" s="186" t="str">
        <f t="shared" si="40"/>
        <v/>
      </c>
      <c r="AH183" s="183">
        <f>IF($G183=AH$5,$I183*$J183*$K183,"")</f>
        <v>2.6086956521739129E-2</v>
      </c>
      <c r="AI183" s="193" t="str">
        <f>IF($G183=AI$5,$I183*$J183*$K183,"")</f>
        <v/>
      </c>
      <c r="AJ183" s="185">
        <f t="shared" si="41"/>
        <v>0.13333333333333333</v>
      </c>
      <c r="AK183" s="160" t="str">
        <f t="shared" si="41"/>
        <v/>
      </c>
      <c r="AL183" s="184" t="str">
        <f t="shared" si="41"/>
        <v/>
      </c>
      <c r="AM183" s="187">
        <f t="shared" si="39"/>
        <v>3.0000000000000006E-2</v>
      </c>
      <c r="AN183" s="160" t="str">
        <f t="shared" si="39"/>
        <v/>
      </c>
      <c r="AO183" s="186" t="str">
        <f t="shared" si="39"/>
        <v/>
      </c>
    </row>
    <row r="184" spans="2:41" x14ac:dyDescent="0.25">
      <c r="B184" s="345"/>
      <c r="C184" s="436"/>
      <c r="D184" s="416"/>
      <c r="E184" s="417"/>
      <c r="F184" s="418"/>
      <c r="G184" s="419"/>
      <c r="H184" s="419"/>
      <c r="I184" s="419"/>
      <c r="J184" s="420" t="str">
        <f>IF($H184&lt;&gt;"",(VLOOKUP($H184,'Puissances et FS utilisés'!$B$7:$G$44,5,FALSE)),"")</f>
        <v/>
      </c>
      <c r="K184" s="421" t="str">
        <f>IF($H184&lt;&gt;"",(VLOOKUP($H184,'Puissances et FS utilisés'!$B$7:$G$44,6,FALSE)),"")</f>
        <v/>
      </c>
      <c r="L184" s="437"/>
      <c r="M184" s="419"/>
      <c r="N184" s="419"/>
      <c r="O184" s="419"/>
      <c r="P184" s="420" t="str">
        <f>IF($N184&lt;&gt;"",(VLOOKUP($N184,'Puissances et FS utilisés'!$B$7:$G$44,5,FALSE)),"")</f>
        <v/>
      </c>
      <c r="Q184" s="421" t="str">
        <f>IF($N184&lt;&gt;"",(VLOOKUP($N184,'Puissances et FS utilisés'!$B$7:$G$44,6,FALSE)),"")</f>
        <v/>
      </c>
      <c r="R184" s="418"/>
      <c r="S184" s="419"/>
      <c r="T184" s="419"/>
      <c r="U184" s="419"/>
      <c r="V184" s="420" t="str">
        <f>IF($T184&lt;&gt;"",(VLOOKUP($T184,'Puissances et FS utilisés'!$B$7:$G$900,5,FALSE)),"")</f>
        <v/>
      </c>
      <c r="W184" s="421"/>
      <c r="Y184" s="189" t="str">
        <f>IF($G184=Y$5,$I184*$J184,"")</f>
        <v/>
      </c>
      <c r="Z184" s="190" t="str">
        <f>IF($G184=Z$5,$I184*$J184,"")</f>
        <v/>
      </c>
      <c r="AA184" s="191" t="str">
        <f t="shared" si="38"/>
        <v/>
      </c>
      <c r="AB184" s="158" t="str">
        <f t="shared" si="38"/>
        <v/>
      </c>
      <c r="AC184" s="190" t="str">
        <f t="shared" si="38"/>
        <v/>
      </c>
      <c r="AD184" s="191" t="str">
        <f t="shared" si="40"/>
        <v/>
      </c>
      <c r="AE184" s="158" t="str">
        <f t="shared" si="40"/>
        <v/>
      </c>
      <c r="AF184" s="192" t="str">
        <f t="shared" si="40"/>
        <v/>
      </c>
      <c r="AH184" s="189" t="str">
        <f>IF($G184=AH$5,$I184*$J184*$K184,"")</f>
        <v/>
      </c>
      <c r="AI184" s="194" t="str">
        <f>IF($G184=AI$5,$I184*$J184*$K184,"")</f>
        <v/>
      </c>
      <c r="AJ184" s="191" t="str">
        <f t="shared" si="41"/>
        <v/>
      </c>
      <c r="AK184" s="158" t="str">
        <f t="shared" si="41"/>
        <v/>
      </c>
      <c r="AL184" s="190" t="str">
        <f t="shared" si="41"/>
        <v/>
      </c>
      <c r="AM184" s="195" t="str">
        <f t="shared" si="39"/>
        <v/>
      </c>
      <c r="AN184" s="158" t="str">
        <f t="shared" si="39"/>
        <v/>
      </c>
      <c r="AO184" s="192" t="str">
        <f t="shared" si="39"/>
        <v/>
      </c>
    </row>
    <row r="185" spans="2:41" ht="15.75" customHeight="1" x14ac:dyDescent="0.25">
      <c r="B185" s="346"/>
      <c r="C185" s="438"/>
      <c r="D185" s="423"/>
      <c r="E185" s="424"/>
      <c r="F185" s="425"/>
      <c r="G185" s="426"/>
      <c r="H185" s="426"/>
      <c r="I185" s="426"/>
      <c r="J185" s="427" t="str">
        <f>IF($H185&lt;&gt;"",(VLOOKUP($H185,'Puissances et FS utilisés'!$B$7:$G$44,5,FALSE)),"")</f>
        <v/>
      </c>
      <c r="K185" s="428" t="str">
        <f>IF($H185&lt;&gt;"",(VLOOKUP($H185,'Puissances et FS utilisés'!$B$7:$G$44,6,FALSE)),"")</f>
        <v/>
      </c>
      <c r="L185" s="425"/>
      <c r="M185" s="426"/>
      <c r="N185" s="426"/>
      <c r="O185" s="426"/>
      <c r="P185" s="420" t="str">
        <f>IF($N185&lt;&gt;"",(VLOOKUP($N185,'Puissances et FS utilisés'!$B$7:$G$44,5,FALSE)),"")</f>
        <v/>
      </c>
      <c r="Q185" s="421" t="str">
        <f>IF($N185&lt;&gt;"",(VLOOKUP($N185,'Puissances et FS utilisés'!$B$7:$G$44,6,FALSE)),"")</f>
        <v/>
      </c>
      <c r="R185" s="425"/>
      <c r="S185" s="426"/>
      <c r="T185" s="426"/>
      <c r="U185" s="426"/>
      <c r="V185" s="427" t="str">
        <f>IF($T185&lt;&gt;"",(VLOOKUP($T185,'Puissances et FS utilisés'!$B$7:$G$900,5,FALSE)),"")</f>
        <v/>
      </c>
      <c r="W185" s="428" t="str">
        <f>IF($T185&lt;&gt;"",(VLOOKUP($T185,'Puissances et FS utilisés'!$B$7:$G$44,6,FALSE)),"")</f>
        <v/>
      </c>
      <c r="Y185" s="179" t="str">
        <f>IF($G185=Y$5,$I185*$J185,"")</f>
        <v/>
      </c>
      <c r="Z185" s="180" t="str">
        <f>IF($G185=Z$5,$I185*$J185,"")</f>
        <v/>
      </c>
      <c r="AA185" s="181" t="str">
        <f t="shared" si="38"/>
        <v/>
      </c>
      <c r="AB185" s="159" t="str">
        <f t="shared" si="38"/>
        <v/>
      </c>
      <c r="AC185" s="180" t="str">
        <f t="shared" si="38"/>
        <v/>
      </c>
      <c r="AD185" s="181" t="str">
        <f t="shared" si="40"/>
        <v/>
      </c>
      <c r="AE185" s="159" t="str">
        <f t="shared" si="40"/>
        <v/>
      </c>
      <c r="AF185" s="182" t="str">
        <f t="shared" si="40"/>
        <v/>
      </c>
      <c r="AH185" s="179" t="str">
        <f>IF($G185=AH$5,$I185*$J185*$K185,"")</f>
        <v/>
      </c>
      <c r="AI185" s="196" t="str">
        <f>IF($G185=AI$5,$I185*$J185*$K185,"")</f>
        <v/>
      </c>
      <c r="AJ185" s="181" t="str">
        <f t="shared" si="41"/>
        <v/>
      </c>
      <c r="AK185" s="159" t="str">
        <f t="shared" si="41"/>
        <v/>
      </c>
      <c r="AL185" s="180" t="str">
        <f t="shared" si="41"/>
        <v/>
      </c>
      <c r="AM185" s="188" t="str">
        <f t="shared" si="39"/>
        <v/>
      </c>
      <c r="AN185" s="159" t="str">
        <f t="shared" si="39"/>
        <v/>
      </c>
      <c r="AO185" s="182" t="str">
        <f t="shared" si="39"/>
        <v/>
      </c>
    </row>
    <row r="186" spans="2:41" x14ac:dyDescent="0.25">
      <c r="B186" s="344"/>
      <c r="C186" s="347"/>
      <c r="D186" s="348"/>
      <c r="E186" s="351"/>
      <c r="F186" s="202"/>
      <c r="G186" s="203"/>
      <c r="H186" s="203"/>
      <c r="I186" s="203"/>
      <c r="J186" s="162"/>
      <c r="K186" s="204"/>
      <c r="L186" s="202"/>
      <c r="M186" s="203"/>
      <c r="N186" s="203"/>
      <c r="O186" s="203"/>
      <c r="P186" s="162" t="str">
        <f>IF($N186&lt;&gt;"",(VLOOKUP($N186,'Puissances et FS utilisés'!$B$7:$G$44,5,FALSE)),"")</f>
        <v/>
      </c>
      <c r="Q186" s="204" t="str">
        <f>IF($N186&lt;&gt;"",(VLOOKUP($N186,'Puissances et FS utilisés'!$B$7:$G$44,6,FALSE)),"")</f>
        <v/>
      </c>
      <c r="R186" s="202"/>
      <c r="S186" s="203"/>
      <c r="T186" s="205"/>
      <c r="U186" s="203"/>
      <c r="V186" s="162" t="str">
        <f>IF($T186&lt;&gt;"",(VLOOKUP($T186,'Puissances et FS utilisés'!$B$7:$G$900,5,FALSE)),"")</f>
        <v/>
      </c>
      <c r="W186" s="204" t="str">
        <f>IF($T186&lt;&gt;"",(VLOOKUP($T186,'Puissances et FS utilisés'!$B$7:$G$44,6,FALSE)),"")</f>
        <v/>
      </c>
      <c r="Y186" s="183" t="str">
        <f>IF($G186=Y$5,$I186*$J186,"")</f>
        <v/>
      </c>
      <c r="Z186" s="184" t="str">
        <f>IF($G186=Z$5,$I186*$J186,"")</f>
        <v/>
      </c>
      <c r="AA186" s="185" t="str">
        <f t="shared" si="38"/>
        <v/>
      </c>
      <c r="AB186" s="160" t="str">
        <f t="shared" si="38"/>
        <v/>
      </c>
      <c r="AC186" s="184" t="str">
        <f t="shared" si="38"/>
        <v/>
      </c>
      <c r="AD186" s="185" t="str">
        <f t="shared" si="40"/>
        <v/>
      </c>
      <c r="AE186" s="160" t="str">
        <f t="shared" si="40"/>
        <v/>
      </c>
      <c r="AF186" s="186" t="str">
        <f t="shared" si="40"/>
        <v/>
      </c>
      <c r="AH186" s="183" t="str">
        <f>IF($G186=AH$5,$I186*$J186*$K186,"")</f>
        <v/>
      </c>
      <c r="AI186" s="193" t="str">
        <f>IF($G186=AI$5,$I186*$J186*$K186,"")</f>
        <v/>
      </c>
      <c r="AJ186" s="185" t="str">
        <f t="shared" si="41"/>
        <v/>
      </c>
      <c r="AK186" s="160" t="str">
        <f t="shared" si="41"/>
        <v/>
      </c>
      <c r="AL186" s="184" t="str">
        <f t="shared" si="41"/>
        <v/>
      </c>
      <c r="AM186" s="187" t="str">
        <f t="shared" si="39"/>
        <v/>
      </c>
      <c r="AN186" s="160" t="str">
        <f t="shared" si="39"/>
        <v/>
      </c>
      <c r="AO186" s="186" t="str">
        <f t="shared" si="39"/>
        <v/>
      </c>
    </row>
    <row r="187" spans="2:41" x14ac:dyDescent="0.25">
      <c r="B187" s="345"/>
      <c r="C187" s="356"/>
      <c r="D187" s="358"/>
      <c r="E187" s="360"/>
      <c r="F187" s="199"/>
      <c r="G187" s="200"/>
      <c r="H187" s="200"/>
      <c r="I187" s="200"/>
      <c r="J187" s="164"/>
      <c r="K187" s="201"/>
      <c r="L187" s="254"/>
      <c r="M187" s="216"/>
      <c r="N187" s="200"/>
      <c r="O187" s="200"/>
      <c r="P187" s="164" t="str">
        <f>IF($N187&lt;&gt;"",(VLOOKUP($N187,'Puissances et FS utilisés'!$B$7:$G$44,5,FALSE)),"")</f>
        <v/>
      </c>
      <c r="Q187" s="201" t="str">
        <f>IF($N187&lt;&gt;"",(VLOOKUP($N187,'Puissances et FS utilisés'!$B$7:$G$44,6,FALSE)),"")</f>
        <v/>
      </c>
      <c r="R187" s="199"/>
      <c r="S187" s="200"/>
      <c r="T187" s="200"/>
      <c r="U187" s="200"/>
      <c r="V187" s="164" t="str">
        <f>IF($T187&lt;&gt;"",(VLOOKUP($T187,'Puissances et FS utilisés'!$B$7:$G$900,5,FALSE)),"")</f>
        <v/>
      </c>
      <c r="W187" s="201" t="str">
        <f>IF($T187&lt;&gt;"",(VLOOKUP($T187,'Puissances et FS utilisés'!$B$7:$G$44,6,FALSE)),"")</f>
        <v/>
      </c>
      <c r="Y187" s="189" t="str">
        <f>IF($G187=Y$5,$I187*$J187,"")</f>
        <v/>
      </c>
      <c r="Z187" s="190" t="str">
        <f>IF($G187=Z$5,$I187*$J187,"")</f>
        <v/>
      </c>
      <c r="AA187" s="191" t="str">
        <f t="shared" si="38"/>
        <v/>
      </c>
      <c r="AB187" s="158" t="str">
        <f t="shared" si="38"/>
        <v/>
      </c>
      <c r="AC187" s="190" t="str">
        <f t="shared" si="38"/>
        <v/>
      </c>
      <c r="AD187" s="191" t="str">
        <f t="shared" si="40"/>
        <v/>
      </c>
      <c r="AE187" s="158" t="str">
        <f t="shared" si="40"/>
        <v/>
      </c>
      <c r="AF187" s="192" t="str">
        <f t="shared" si="40"/>
        <v/>
      </c>
      <c r="AH187" s="189" t="str">
        <f>IF($G187=AH$5,$I187*$J187*$K187,"")</f>
        <v/>
      </c>
      <c r="AI187" s="194" t="str">
        <f>IF($G187=AI$5,$I187*$J187*$K187,"")</f>
        <v/>
      </c>
      <c r="AJ187" s="191" t="str">
        <f t="shared" si="41"/>
        <v/>
      </c>
      <c r="AK187" s="158" t="str">
        <f t="shared" si="41"/>
        <v/>
      </c>
      <c r="AL187" s="190" t="str">
        <f t="shared" si="41"/>
        <v/>
      </c>
      <c r="AM187" s="195" t="str">
        <f t="shared" si="39"/>
        <v/>
      </c>
      <c r="AN187" s="158" t="str">
        <f t="shared" si="39"/>
        <v/>
      </c>
      <c r="AO187" s="192" t="str">
        <f t="shared" si="39"/>
        <v/>
      </c>
    </row>
    <row r="188" spans="2:41" ht="15.75" customHeight="1" x14ac:dyDescent="0.25">
      <c r="B188" s="346"/>
      <c r="C188" s="357"/>
      <c r="D188" s="359"/>
      <c r="E188" s="361"/>
      <c r="F188" s="172"/>
      <c r="G188" s="173"/>
      <c r="H188" s="173"/>
      <c r="I188" s="173"/>
      <c r="J188" s="165" t="str">
        <f>IF($H188&lt;&gt;"",(VLOOKUP($H188,'Puissances et FS utilisés'!$B$7:$G$44,5,FALSE)),"")</f>
        <v/>
      </c>
      <c r="K188" s="174" t="str">
        <f>IF($H188&lt;&gt;"",(VLOOKUP($H188,'Puissances et FS utilisés'!$B$7:$G$44,6,FALSE)),"")</f>
        <v/>
      </c>
      <c r="L188" s="172"/>
      <c r="M188" s="173"/>
      <c r="N188" s="173"/>
      <c r="O188" s="173"/>
      <c r="P188" s="164" t="str">
        <f>IF($N188&lt;&gt;"",(VLOOKUP($N188,'Puissances et FS utilisés'!$B$7:$G$44,5,FALSE)),"")</f>
        <v/>
      </c>
      <c r="Q188" s="201" t="str">
        <f>IF($N188&lt;&gt;"",(VLOOKUP($N188,'Puissances et FS utilisés'!$B$7:$G$44,6,FALSE)),"")</f>
        <v/>
      </c>
      <c r="R188" s="172"/>
      <c r="S188" s="173"/>
      <c r="T188" s="173"/>
      <c r="U188" s="173"/>
      <c r="V188" s="165" t="str">
        <f>IF($T188&lt;&gt;"",(VLOOKUP($T188,'Puissances et FS utilisés'!$B$7:$G$900,5,FALSE)),"")</f>
        <v/>
      </c>
      <c r="W188" s="174" t="str">
        <f>IF($T188&lt;&gt;"",(VLOOKUP($T188,'Puissances et FS utilisés'!$B$7:$G$44,6,FALSE)),"")</f>
        <v/>
      </c>
      <c r="Y188" s="179" t="str">
        <f>IF($G188=Y$5,$I188*$J188,"")</f>
        <v/>
      </c>
      <c r="Z188" s="180" t="str">
        <f>IF($G188=Z$5,$I188*$J188,"")</f>
        <v/>
      </c>
      <c r="AA188" s="181" t="str">
        <f t="shared" si="38"/>
        <v/>
      </c>
      <c r="AB188" s="159" t="str">
        <f t="shared" si="38"/>
        <v/>
      </c>
      <c r="AC188" s="180" t="str">
        <f t="shared" si="38"/>
        <v/>
      </c>
      <c r="AD188" s="181" t="str">
        <f t="shared" si="40"/>
        <v/>
      </c>
      <c r="AE188" s="159" t="str">
        <f t="shared" si="40"/>
        <v/>
      </c>
      <c r="AF188" s="182" t="str">
        <f t="shared" si="40"/>
        <v/>
      </c>
      <c r="AH188" s="179" t="str">
        <f>IF($G188=AH$5,$I188*$J188*$K188,"")</f>
        <v/>
      </c>
      <c r="AI188" s="196" t="str">
        <f>IF($G188=AI$5,$I188*$J188*$K188,"")</f>
        <v/>
      </c>
      <c r="AJ188" s="181" t="str">
        <f t="shared" si="41"/>
        <v/>
      </c>
      <c r="AK188" s="159" t="str">
        <f t="shared" si="41"/>
        <v/>
      </c>
      <c r="AL188" s="180" t="str">
        <f t="shared" si="41"/>
        <v/>
      </c>
      <c r="AM188" s="188" t="str">
        <f t="shared" si="39"/>
        <v/>
      </c>
      <c r="AN188" s="159" t="str">
        <f t="shared" si="39"/>
        <v/>
      </c>
      <c r="AO188" s="182" t="str">
        <f t="shared" si="39"/>
        <v/>
      </c>
    </row>
    <row r="189" spans="2:41" x14ac:dyDescent="0.25">
      <c r="B189" s="344"/>
      <c r="C189" s="347"/>
      <c r="D189" s="348"/>
      <c r="E189" s="351"/>
      <c r="F189" s="202"/>
      <c r="G189" s="203"/>
      <c r="H189" s="203"/>
      <c r="I189" s="203"/>
      <c r="J189" s="162"/>
      <c r="K189" s="204"/>
      <c r="L189" s="202"/>
      <c r="M189" s="203"/>
      <c r="N189" s="203"/>
      <c r="O189" s="203"/>
      <c r="P189" s="162" t="str">
        <f>IF($N189&lt;&gt;"",(VLOOKUP($N189,'Puissances et FS utilisés'!$B$7:$G$44,5,FALSE)),"")</f>
        <v/>
      </c>
      <c r="Q189" s="204" t="str">
        <f>IF($N189&lt;&gt;"",(VLOOKUP($N189,'Puissances et FS utilisés'!$B$7:$G$44,6,FALSE)),"")</f>
        <v/>
      </c>
      <c r="R189" s="202"/>
      <c r="S189" s="203"/>
      <c r="T189" s="205"/>
      <c r="U189" s="203"/>
      <c r="V189" s="162" t="str">
        <f>IF($T189&lt;&gt;"",(VLOOKUP($T189,'Puissances et FS utilisés'!$B$7:$G$900,5,FALSE)),"")</f>
        <v/>
      </c>
      <c r="W189" s="204" t="str">
        <f>IF($T189&lt;&gt;"",(VLOOKUP($T189,'Puissances et FS utilisés'!$B$7:$G$44,6,FALSE)),"")</f>
        <v/>
      </c>
      <c r="Y189" s="183" t="str">
        <f>IF($G189=Y$5,$I189*$J189,"")</f>
        <v/>
      </c>
      <c r="Z189" s="184" t="str">
        <f>IF($G189=Z$5,$I189*$J189,"")</f>
        <v/>
      </c>
      <c r="AA189" s="185" t="str">
        <f t="shared" si="38"/>
        <v/>
      </c>
      <c r="AB189" s="160" t="str">
        <f t="shared" si="38"/>
        <v/>
      </c>
      <c r="AC189" s="184" t="str">
        <f t="shared" si="38"/>
        <v/>
      </c>
      <c r="AD189" s="185" t="str">
        <f t="shared" si="40"/>
        <v/>
      </c>
      <c r="AE189" s="160" t="str">
        <f t="shared" si="40"/>
        <v/>
      </c>
      <c r="AF189" s="186" t="str">
        <f t="shared" si="40"/>
        <v/>
      </c>
      <c r="AH189" s="183" t="str">
        <f>IF($G189=AH$5,$I189*$J189*$K189,"")</f>
        <v/>
      </c>
      <c r="AI189" s="193" t="str">
        <f>IF($G189=AI$5,$I189*$J189*$K189,"")</f>
        <v/>
      </c>
      <c r="AJ189" s="185" t="str">
        <f t="shared" si="41"/>
        <v/>
      </c>
      <c r="AK189" s="160" t="str">
        <f t="shared" si="41"/>
        <v/>
      </c>
      <c r="AL189" s="184" t="str">
        <f t="shared" si="41"/>
        <v/>
      </c>
      <c r="AM189" s="187" t="str">
        <f t="shared" si="39"/>
        <v/>
      </c>
      <c r="AN189" s="160" t="str">
        <f t="shared" si="39"/>
        <v/>
      </c>
      <c r="AO189" s="186" t="str">
        <f t="shared" si="39"/>
        <v/>
      </c>
    </row>
    <row r="190" spans="2:41" x14ac:dyDescent="0.25">
      <c r="B190" s="345"/>
      <c r="C190" s="356"/>
      <c r="D190" s="358"/>
      <c r="E190" s="360"/>
      <c r="F190" s="199"/>
      <c r="G190" s="200"/>
      <c r="H190" s="200"/>
      <c r="I190" s="200"/>
      <c r="J190" s="164"/>
      <c r="K190" s="201"/>
      <c r="L190" s="254"/>
      <c r="M190" s="216"/>
      <c r="N190" s="200"/>
      <c r="O190" s="200"/>
      <c r="P190" s="164" t="str">
        <f>IF($N190&lt;&gt;"",(VLOOKUP($N190,'Puissances et FS utilisés'!$B$7:$G$44,5,FALSE)),"")</f>
        <v/>
      </c>
      <c r="Q190" s="201" t="str">
        <f>IF($N190&lt;&gt;"",(VLOOKUP($N190,'Puissances et FS utilisés'!$B$7:$G$44,6,FALSE)),"")</f>
        <v/>
      </c>
      <c r="R190" s="199"/>
      <c r="S190" s="200"/>
      <c r="T190" s="200"/>
      <c r="U190" s="200"/>
      <c r="V190" s="164" t="str">
        <f>IF($T190&lt;&gt;"",(VLOOKUP($T190,'Puissances et FS utilisés'!$B$7:$G$900,5,FALSE)),"")</f>
        <v/>
      </c>
      <c r="W190" s="201" t="str">
        <f>IF($T190&lt;&gt;"",(VLOOKUP($T190,'Puissances et FS utilisés'!$B$7:$G$44,6,FALSE)),"")</f>
        <v/>
      </c>
      <c r="Y190" s="189" t="str">
        <f>IF($G190=Y$5,$I190*$J190,"")</f>
        <v/>
      </c>
      <c r="Z190" s="190" t="str">
        <f>IF($G190=Z$5,$I190*$J190,"")</f>
        <v/>
      </c>
      <c r="AA190" s="191" t="str">
        <f t="shared" si="38"/>
        <v/>
      </c>
      <c r="AB190" s="158" t="str">
        <f t="shared" si="38"/>
        <v/>
      </c>
      <c r="AC190" s="190" t="str">
        <f t="shared" si="38"/>
        <v/>
      </c>
      <c r="AD190" s="191" t="str">
        <f t="shared" si="40"/>
        <v/>
      </c>
      <c r="AE190" s="158" t="str">
        <f t="shared" si="40"/>
        <v/>
      </c>
      <c r="AF190" s="192" t="str">
        <f t="shared" si="40"/>
        <v/>
      </c>
      <c r="AH190" s="189" t="str">
        <f>IF($G190=AH$5,$I190*$J190*$K190,"")</f>
        <v/>
      </c>
      <c r="AI190" s="194" t="str">
        <f>IF($G190=AI$5,$I190*$J190*$K190,"")</f>
        <v/>
      </c>
      <c r="AJ190" s="191" t="str">
        <f t="shared" si="41"/>
        <v/>
      </c>
      <c r="AK190" s="158" t="str">
        <f t="shared" si="41"/>
        <v/>
      </c>
      <c r="AL190" s="190" t="str">
        <f t="shared" si="41"/>
        <v/>
      </c>
      <c r="AM190" s="195" t="str">
        <f t="shared" si="39"/>
        <v/>
      </c>
      <c r="AN190" s="158" t="str">
        <f t="shared" si="39"/>
        <v/>
      </c>
      <c r="AO190" s="192" t="str">
        <f t="shared" si="39"/>
        <v/>
      </c>
    </row>
    <row r="191" spans="2:41" ht="15.75" customHeight="1" x14ac:dyDescent="0.25">
      <c r="B191" s="346"/>
      <c r="C191" s="357"/>
      <c r="D191" s="359"/>
      <c r="E191" s="361"/>
      <c r="F191" s="172"/>
      <c r="G191" s="173"/>
      <c r="H191" s="173"/>
      <c r="I191" s="173"/>
      <c r="J191" s="165" t="str">
        <f>IF($H191&lt;&gt;"",(VLOOKUP($H191,'Puissances et FS utilisés'!$B$7:$G$44,5,FALSE)),"")</f>
        <v/>
      </c>
      <c r="K191" s="174" t="str">
        <f>IF($H191&lt;&gt;"",(VLOOKUP($H191,'Puissances et FS utilisés'!$B$7:$G$44,6,FALSE)),"")</f>
        <v/>
      </c>
      <c r="L191" s="172"/>
      <c r="M191" s="173"/>
      <c r="N191" s="173"/>
      <c r="O191" s="173"/>
      <c r="P191" s="164" t="str">
        <f>IF($N191&lt;&gt;"",(VLOOKUP($N191,'Puissances et FS utilisés'!$B$7:$G$44,5,FALSE)),"")</f>
        <v/>
      </c>
      <c r="Q191" s="201" t="str">
        <f>IF($N191&lt;&gt;"",(VLOOKUP($N191,'Puissances et FS utilisés'!$B$7:$G$44,6,FALSE)),"")</f>
        <v/>
      </c>
      <c r="R191" s="172"/>
      <c r="S191" s="173"/>
      <c r="T191" s="173"/>
      <c r="U191" s="173"/>
      <c r="V191" s="165" t="str">
        <f>IF($T191&lt;&gt;"",(VLOOKUP($T191,'Puissances et FS utilisés'!$B$7:$G$900,5,FALSE)),"")</f>
        <v/>
      </c>
      <c r="W191" s="174" t="str">
        <f>IF($T191&lt;&gt;"",(VLOOKUP($T191,'Puissances et FS utilisés'!$B$7:$G$44,6,FALSE)),"")</f>
        <v/>
      </c>
      <c r="Y191" s="179" t="str">
        <f>IF($G191=Y$5,$I191*$J191,"")</f>
        <v/>
      </c>
      <c r="Z191" s="180" t="str">
        <f>IF($G191=Z$5,$I191*$J191,"")</f>
        <v/>
      </c>
      <c r="AA191" s="181" t="str">
        <f t="shared" si="38"/>
        <v/>
      </c>
      <c r="AB191" s="159" t="str">
        <f t="shared" si="38"/>
        <v/>
      </c>
      <c r="AC191" s="180" t="str">
        <f t="shared" si="38"/>
        <v/>
      </c>
      <c r="AD191" s="181" t="str">
        <f t="shared" si="40"/>
        <v/>
      </c>
      <c r="AE191" s="159" t="str">
        <f t="shared" si="40"/>
        <v/>
      </c>
      <c r="AF191" s="182" t="str">
        <f t="shared" si="40"/>
        <v/>
      </c>
      <c r="AH191" s="179" t="str">
        <f>IF($G191=AH$5,$I191*$J191*$K191,"")</f>
        <v/>
      </c>
      <c r="AI191" s="196" t="str">
        <f>IF($G191=AI$5,$I191*$J191*$K191,"")</f>
        <v/>
      </c>
      <c r="AJ191" s="181" t="str">
        <f t="shared" si="41"/>
        <v/>
      </c>
      <c r="AK191" s="159" t="str">
        <f t="shared" si="41"/>
        <v/>
      </c>
      <c r="AL191" s="180" t="str">
        <f t="shared" si="41"/>
        <v/>
      </c>
      <c r="AM191" s="188" t="str">
        <f t="shared" si="39"/>
        <v/>
      </c>
      <c r="AN191" s="159" t="str">
        <f t="shared" si="39"/>
        <v/>
      </c>
      <c r="AO191" s="182" t="str">
        <f t="shared" si="39"/>
        <v/>
      </c>
    </row>
    <row r="192" spans="2:41" x14ac:dyDescent="0.25">
      <c r="B192" s="344"/>
      <c r="C192" s="347"/>
      <c r="D192" s="348"/>
      <c r="E192" s="351"/>
      <c r="F192" s="202"/>
      <c r="G192" s="203"/>
      <c r="H192" s="203"/>
      <c r="I192" s="203"/>
      <c r="J192" s="162"/>
      <c r="K192" s="204"/>
      <c r="L192" s="202"/>
      <c r="M192" s="203"/>
      <c r="N192" s="203"/>
      <c r="O192" s="203"/>
      <c r="P192" s="162" t="str">
        <f>IF($N192&lt;&gt;"",(VLOOKUP($N192,'Puissances et FS utilisés'!$B$7:$G$44,5,FALSE)),"")</f>
        <v/>
      </c>
      <c r="Q192" s="204" t="str">
        <f>IF($N192&lt;&gt;"",(VLOOKUP($N192,'Puissances et FS utilisés'!$B$7:$G$44,6,FALSE)),"")</f>
        <v/>
      </c>
      <c r="R192" s="202"/>
      <c r="S192" s="203"/>
      <c r="T192" s="205"/>
      <c r="U192" s="203"/>
      <c r="V192" s="162" t="str">
        <f>IF($T192&lt;&gt;"",(VLOOKUP($T192,'Puissances et FS utilisés'!$B$7:$G$900,5,FALSE)),"")</f>
        <v/>
      </c>
      <c r="W192" s="204" t="str">
        <f>IF($T192&lt;&gt;"",(VLOOKUP($T192,'Puissances et FS utilisés'!$B$7:$G$44,6,FALSE)),"")</f>
        <v/>
      </c>
      <c r="Y192" s="183" t="str">
        <f>IF($G192=Y$5,$I192*$J192,"")</f>
        <v/>
      </c>
      <c r="Z192" s="184" t="str">
        <f>IF($G192=Z$5,$I192*$J192,"")</f>
        <v/>
      </c>
      <c r="AA192" s="185" t="str">
        <f t="shared" si="38"/>
        <v/>
      </c>
      <c r="AB192" s="160" t="str">
        <f t="shared" si="38"/>
        <v/>
      </c>
      <c r="AC192" s="184" t="str">
        <f t="shared" si="38"/>
        <v/>
      </c>
      <c r="AD192" s="185" t="str">
        <f t="shared" si="40"/>
        <v/>
      </c>
      <c r="AE192" s="160" t="str">
        <f t="shared" si="40"/>
        <v/>
      </c>
      <c r="AF192" s="186" t="str">
        <f t="shared" si="40"/>
        <v/>
      </c>
      <c r="AH192" s="183" t="str">
        <f>IF($G192=AH$5,$I192*$J192*$K192,"")</f>
        <v/>
      </c>
      <c r="AI192" s="193" t="str">
        <f>IF($G192=AI$5,$I192*$J192*$K192,"")</f>
        <v/>
      </c>
      <c r="AJ192" s="185" t="str">
        <f t="shared" si="41"/>
        <v/>
      </c>
      <c r="AK192" s="160" t="str">
        <f t="shared" si="41"/>
        <v/>
      </c>
      <c r="AL192" s="184" t="str">
        <f t="shared" si="41"/>
        <v/>
      </c>
      <c r="AM192" s="187" t="str">
        <f t="shared" si="39"/>
        <v/>
      </c>
      <c r="AN192" s="160" t="str">
        <f t="shared" si="39"/>
        <v/>
      </c>
      <c r="AO192" s="186" t="str">
        <f t="shared" si="39"/>
        <v/>
      </c>
    </row>
    <row r="193" spans="2:41" x14ac:dyDescent="0.25">
      <c r="B193" s="345"/>
      <c r="C193" s="356"/>
      <c r="D193" s="358"/>
      <c r="E193" s="360"/>
      <c r="F193" s="199"/>
      <c r="G193" s="200"/>
      <c r="H193" s="200"/>
      <c r="I193" s="200"/>
      <c r="J193" s="164"/>
      <c r="K193" s="201"/>
      <c r="L193" s="254"/>
      <c r="M193" s="216"/>
      <c r="N193" s="200"/>
      <c r="O193" s="200"/>
      <c r="P193" s="164" t="str">
        <f>IF($N193&lt;&gt;"",(VLOOKUP($N193,'Puissances et FS utilisés'!$B$7:$G$44,5,FALSE)),"")</f>
        <v/>
      </c>
      <c r="Q193" s="201" t="str">
        <f>IF($N193&lt;&gt;"",(VLOOKUP($N193,'Puissances et FS utilisés'!$B$7:$G$44,6,FALSE)),"")</f>
        <v/>
      </c>
      <c r="R193" s="199"/>
      <c r="S193" s="200"/>
      <c r="T193" s="200"/>
      <c r="U193" s="200"/>
      <c r="V193" s="164" t="str">
        <f>IF($T193&lt;&gt;"",(VLOOKUP($T193,'Puissances et FS utilisés'!$B$7:$G$900,5,FALSE)),"")</f>
        <v/>
      </c>
      <c r="W193" s="201" t="str">
        <f>IF($T193&lt;&gt;"",(VLOOKUP($T193,'Puissances et FS utilisés'!$B$7:$G$44,6,FALSE)),"")</f>
        <v/>
      </c>
      <c r="Y193" s="189" t="str">
        <f>IF($G193=Y$5,$I193*$J193,"")</f>
        <v/>
      </c>
      <c r="Z193" s="190" t="str">
        <f>IF($G193=Z$5,$I193*$J193,"")</f>
        <v/>
      </c>
      <c r="AA193" s="191" t="str">
        <f t="shared" si="38"/>
        <v/>
      </c>
      <c r="AB193" s="158" t="str">
        <f t="shared" si="38"/>
        <v/>
      </c>
      <c r="AC193" s="190" t="str">
        <f t="shared" si="38"/>
        <v/>
      </c>
      <c r="AD193" s="191" t="str">
        <f t="shared" si="40"/>
        <v/>
      </c>
      <c r="AE193" s="158" t="str">
        <f t="shared" si="40"/>
        <v/>
      </c>
      <c r="AF193" s="192" t="str">
        <f t="shared" si="40"/>
        <v/>
      </c>
      <c r="AH193" s="189" t="str">
        <f>IF($G193=AH$5,$I193*$J193*$K193,"")</f>
        <v/>
      </c>
      <c r="AI193" s="194" t="str">
        <f>IF($G193=AI$5,$I193*$J193*$K193,"")</f>
        <v/>
      </c>
      <c r="AJ193" s="191" t="str">
        <f t="shared" si="41"/>
        <v/>
      </c>
      <c r="AK193" s="158" t="str">
        <f t="shared" si="41"/>
        <v/>
      </c>
      <c r="AL193" s="190" t="str">
        <f t="shared" si="41"/>
        <v/>
      </c>
      <c r="AM193" s="195" t="str">
        <f t="shared" si="39"/>
        <v/>
      </c>
      <c r="AN193" s="158" t="str">
        <f t="shared" si="39"/>
        <v/>
      </c>
      <c r="AO193" s="192" t="str">
        <f t="shared" si="39"/>
        <v/>
      </c>
    </row>
    <row r="194" spans="2:41" ht="15.75" customHeight="1" x14ac:dyDescent="0.25">
      <c r="B194" s="346"/>
      <c r="C194" s="357"/>
      <c r="D194" s="359"/>
      <c r="E194" s="361"/>
      <c r="F194" s="172"/>
      <c r="G194" s="173"/>
      <c r="H194" s="173"/>
      <c r="I194" s="173"/>
      <c r="J194" s="165" t="str">
        <f>IF($H194&lt;&gt;"",(VLOOKUP($H194,'Puissances et FS utilisés'!$B$7:$G$44,5,FALSE)),"")</f>
        <v/>
      </c>
      <c r="K194" s="174" t="str">
        <f>IF($H194&lt;&gt;"",(VLOOKUP($H194,'Puissances et FS utilisés'!$B$7:$G$44,6,FALSE)),"")</f>
        <v/>
      </c>
      <c r="L194" s="172"/>
      <c r="M194" s="173"/>
      <c r="N194" s="173"/>
      <c r="O194" s="173"/>
      <c r="P194" s="164" t="str">
        <f>IF($N194&lt;&gt;"",(VLOOKUP($N194,'Puissances et FS utilisés'!$B$7:$G$44,5,FALSE)),"")</f>
        <v/>
      </c>
      <c r="Q194" s="201" t="str">
        <f>IF($N194&lt;&gt;"",(VLOOKUP($N194,'Puissances et FS utilisés'!$B$7:$G$44,6,FALSE)),"")</f>
        <v/>
      </c>
      <c r="R194" s="172"/>
      <c r="S194" s="173"/>
      <c r="T194" s="173"/>
      <c r="U194" s="173"/>
      <c r="V194" s="165" t="str">
        <f>IF($T194&lt;&gt;"",(VLOOKUP($T194,'Puissances et FS utilisés'!$B$7:$G$900,5,FALSE)),"")</f>
        <v/>
      </c>
      <c r="W194" s="174" t="str">
        <f>IF($T194&lt;&gt;"",(VLOOKUP($T194,'Puissances et FS utilisés'!$B$7:$G$44,6,FALSE)),"")</f>
        <v/>
      </c>
      <c r="Y194" s="179" t="str">
        <f>IF($G194=Y$5,$I194*$J194,"")</f>
        <v/>
      </c>
      <c r="Z194" s="180" t="str">
        <f>IF($G194=Z$5,$I194*$J194,"")</f>
        <v/>
      </c>
      <c r="AA194" s="181" t="str">
        <f t="shared" si="38"/>
        <v/>
      </c>
      <c r="AB194" s="159" t="str">
        <f t="shared" si="38"/>
        <v/>
      </c>
      <c r="AC194" s="180" t="str">
        <f t="shared" si="38"/>
        <v/>
      </c>
      <c r="AD194" s="181" t="str">
        <f t="shared" si="40"/>
        <v/>
      </c>
      <c r="AE194" s="159" t="str">
        <f t="shared" si="40"/>
        <v/>
      </c>
      <c r="AF194" s="182" t="str">
        <f t="shared" si="40"/>
        <v/>
      </c>
      <c r="AH194" s="179" t="str">
        <f>IF($G194=AH$5,$I194*$J194*$K194,"")</f>
        <v/>
      </c>
      <c r="AI194" s="196" t="str">
        <f>IF($G194=AI$5,$I194*$J194*$K194,"")</f>
        <v/>
      </c>
      <c r="AJ194" s="181" t="str">
        <f t="shared" si="41"/>
        <v/>
      </c>
      <c r="AK194" s="159" t="str">
        <f t="shared" si="41"/>
        <v/>
      </c>
      <c r="AL194" s="180" t="str">
        <f t="shared" si="41"/>
        <v/>
      </c>
      <c r="AM194" s="188" t="str">
        <f t="shared" si="39"/>
        <v/>
      </c>
      <c r="AN194" s="159" t="str">
        <f t="shared" si="39"/>
        <v/>
      </c>
      <c r="AO194" s="182" t="str">
        <f t="shared" si="39"/>
        <v/>
      </c>
    </row>
    <row r="195" spans="2:41" x14ac:dyDescent="0.25">
      <c r="B195" s="344"/>
      <c r="C195" s="347"/>
      <c r="D195" s="348"/>
      <c r="E195" s="351"/>
      <c r="F195" s="202"/>
      <c r="G195" s="203"/>
      <c r="H195" s="203"/>
      <c r="I195" s="203"/>
      <c r="J195" s="162"/>
      <c r="K195" s="204"/>
      <c r="L195" s="202"/>
      <c r="M195" s="203"/>
      <c r="N195" s="203"/>
      <c r="O195" s="203"/>
      <c r="P195" s="162" t="str">
        <f>IF($N195&lt;&gt;"",(VLOOKUP($N195,'Puissances et FS utilisés'!$B$7:$G$44,5,FALSE)),"")</f>
        <v/>
      </c>
      <c r="Q195" s="204" t="str">
        <f>IF($N195&lt;&gt;"",(VLOOKUP($N195,'Puissances et FS utilisés'!$B$7:$G$44,6,FALSE)),"")</f>
        <v/>
      </c>
      <c r="R195" s="202"/>
      <c r="S195" s="203"/>
      <c r="T195" s="205"/>
      <c r="U195" s="203"/>
      <c r="V195" s="162" t="str">
        <f>IF($T195&lt;&gt;"",(VLOOKUP($T195,'Puissances et FS utilisés'!$B$7:$G$900,5,FALSE)),"")</f>
        <v/>
      </c>
      <c r="W195" s="204" t="str">
        <f>IF($T195&lt;&gt;"",(VLOOKUP($T195,'Puissances et FS utilisés'!$B$7:$G$44,6,FALSE)),"")</f>
        <v/>
      </c>
      <c r="Y195" s="183" t="str">
        <f>IF($G195=Y$5,$I195*$J195,"")</f>
        <v/>
      </c>
      <c r="Z195" s="184" t="str">
        <f>IF($G195=Z$5,$I195*$J195,"")</f>
        <v/>
      </c>
      <c r="AA195" s="185" t="str">
        <f t="shared" si="38"/>
        <v/>
      </c>
      <c r="AB195" s="160" t="str">
        <f t="shared" si="38"/>
        <v/>
      </c>
      <c r="AC195" s="184" t="str">
        <f t="shared" si="38"/>
        <v/>
      </c>
      <c r="AD195" s="185" t="str">
        <f t="shared" si="40"/>
        <v/>
      </c>
      <c r="AE195" s="160" t="str">
        <f t="shared" si="40"/>
        <v/>
      </c>
      <c r="AF195" s="186" t="str">
        <f t="shared" si="40"/>
        <v/>
      </c>
      <c r="AH195" s="183" t="str">
        <f>IF($G195=AH$5,$I195*$J195*$K195,"")</f>
        <v/>
      </c>
      <c r="AI195" s="193" t="str">
        <f>IF($G195=AI$5,$I195*$J195*$K195,"")</f>
        <v/>
      </c>
      <c r="AJ195" s="185" t="str">
        <f t="shared" si="41"/>
        <v/>
      </c>
      <c r="AK195" s="160" t="str">
        <f t="shared" si="41"/>
        <v/>
      </c>
      <c r="AL195" s="184" t="str">
        <f t="shared" si="41"/>
        <v/>
      </c>
      <c r="AM195" s="187" t="str">
        <f t="shared" si="39"/>
        <v/>
      </c>
      <c r="AN195" s="160" t="str">
        <f t="shared" si="39"/>
        <v/>
      </c>
      <c r="AO195" s="186" t="str">
        <f t="shared" si="39"/>
        <v/>
      </c>
    </row>
    <row r="196" spans="2:41" x14ac:dyDescent="0.25">
      <c r="B196" s="345"/>
      <c r="C196" s="356"/>
      <c r="D196" s="358"/>
      <c r="E196" s="360"/>
      <c r="F196" s="199"/>
      <c r="G196" s="200"/>
      <c r="H196" s="200"/>
      <c r="I196" s="200"/>
      <c r="J196" s="164"/>
      <c r="K196" s="201"/>
      <c r="L196" s="254"/>
      <c r="M196" s="216"/>
      <c r="N196" s="200"/>
      <c r="O196" s="200"/>
      <c r="P196" s="164" t="str">
        <f>IF($N196&lt;&gt;"",(VLOOKUP($N196,'Puissances et FS utilisés'!$B$7:$G$44,5,FALSE)),"")</f>
        <v/>
      </c>
      <c r="Q196" s="201" t="str">
        <f>IF($N196&lt;&gt;"",(VLOOKUP($N196,'Puissances et FS utilisés'!$B$7:$G$44,6,FALSE)),"")</f>
        <v/>
      </c>
      <c r="R196" s="199"/>
      <c r="S196" s="200"/>
      <c r="T196" s="200"/>
      <c r="U196" s="200"/>
      <c r="V196" s="164" t="str">
        <f>IF($T196&lt;&gt;"",(VLOOKUP($T196,'Puissances et FS utilisés'!$B$7:$G$900,5,FALSE)),"")</f>
        <v/>
      </c>
      <c r="W196" s="201" t="str">
        <f>IF($T196&lt;&gt;"",(VLOOKUP($T196,'Puissances et FS utilisés'!$B$7:$G$44,6,FALSE)),"")</f>
        <v/>
      </c>
      <c r="Y196" s="189" t="str">
        <f>IF($G196=Y$5,$I196*$J196,"")</f>
        <v/>
      </c>
      <c r="Z196" s="190" t="str">
        <f>IF($G196=Z$5,$I196*$J196,"")</f>
        <v/>
      </c>
      <c r="AA196" s="191" t="str">
        <f t="shared" si="38"/>
        <v/>
      </c>
      <c r="AB196" s="158" t="str">
        <f t="shared" si="38"/>
        <v/>
      </c>
      <c r="AC196" s="190" t="str">
        <f t="shared" si="38"/>
        <v/>
      </c>
      <c r="AD196" s="191" t="str">
        <f t="shared" si="40"/>
        <v/>
      </c>
      <c r="AE196" s="158" t="str">
        <f t="shared" si="40"/>
        <v/>
      </c>
      <c r="AF196" s="192" t="str">
        <f t="shared" si="40"/>
        <v/>
      </c>
      <c r="AH196" s="189" t="str">
        <f>IF($G196=AH$5,$I196*$J196*$K196,"")</f>
        <v/>
      </c>
      <c r="AI196" s="194" t="str">
        <f>IF($G196=AI$5,$I196*$J196*$K196,"")</f>
        <v/>
      </c>
      <c r="AJ196" s="191" t="str">
        <f t="shared" si="41"/>
        <v/>
      </c>
      <c r="AK196" s="158" t="str">
        <f t="shared" si="41"/>
        <v/>
      </c>
      <c r="AL196" s="190" t="str">
        <f t="shared" si="41"/>
        <v/>
      </c>
      <c r="AM196" s="195" t="str">
        <f t="shared" si="39"/>
        <v/>
      </c>
      <c r="AN196" s="158" t="str">
        <f t="shared" si="39"/>
        <v/>
      </c>
      <c r="AO196" s="192" t="str">
        <f t="shared" si="39"/>
        <v/>
      </c>
    </row>
    <row r="197" spans="2:41" ht="15.75" customHeight="1" x14ac:dyDescent="0.25">
      <c r="B197" s="346"/>
      <c r="C197" s="357"/>
      <c r="D197" s="359"/>
      <c r="E197" s="361"/>
      <c r="F197" s="172"/>
      <c r="G197" s="173"/>
      <c r="H197" s="173"/>
      <c r="I197" s="173"/>
      <c r="J197" s="165" t="str">
        <f>IF($H197&lt;&gt;"",(VLOOKUP($H197,'Puissances et FS utilisés'!$B$7:$G$44,5,FALSE)),"")</f>
        <v/>
      </c>
      <c r="K197" s="174" t="str">
        <f>IF($H197&lt;&gt;"",(VLOOKUP($H197,'Puissances et FS utilisés'!$B$7:$G$44,6,FALSE)),"")</f>
        <v/>
      </c>
      <c r="L197" s="172"/>
      <c r="M197" s="173"/>
      <c r="N197" s="173"/>
      <c r="O197" s="173"/>
      <c r="P197" s="164" t="str">
        <f>IF($N197&lt;&gt;"",(VLOOKUP($N197,'Puissances et FS utilisés'!$B$7:$G$44,5,FALSE)),"")</f>
        <v/>
      </c>
      <c r="Q197" s="201" t="str">
        <f>IF($N197&lt;&gt;"",(VLOOKUP($N197,'Puissances et FS utilisés'!$B$7:$G$44,6,FALSE)),"")</f>
        <v/>
      </c>
      <c r="R197" s="172"/>
      <c r="S197" s="173"/>
      <c r="T197" s="173"/>
      <c r="U197" s="173"/>
      <c r="V197" s="165" t="str">
        <f>IF($T197&lt;&gt;"",(VLOOKUP($T197,'Puissances et FS utilisés'!$B$7:$G$900,5,FALSE)),"")</f>
        <v/>
      </c>
      <c r="W197" s="174" t="str">
        <f>IF($T197&lt;&gt;"",(VLOOKUP($T197,'Puissances et FS utilisés'!$B$7:$G$44,6,FALSE)),"")</f>
        <v/>
      </c>
      <c r="Y197" s="179" t="str">
        <f>IF($G197=Y$5,$I197*$J197,"")</f>
        <v/>
      </c>
      <c r="Z197" s="180" t="str">
        <f>IF($G197=Z$5,$I197*$J197,"")</f>
        <v/>
      </c>
      <c r="AA197" s="181" t="str">
        <f t="shared" si="38"/>
        <v/>
      </c>
      <c r="AB197" s="159" t="str">
        <f t="shared" si="38"/>
        <v/>
      </c>
      <c r="AC197" s="180" t="str">
        <f t="shared" si="38"/>
        <v/>
      </c>
      <c r="AD197" s="181" t="str">
        <f t="shared" si="40"/>
        <v/>
      </c>
      <c r="AE197" s="159" t="str">
        <f t="shared" si="40"/>
        <v/>
      </c>
      <c r="AF197" s="182" t="str">
        <f t="shared" si="40"/>
        <v/>
      </c>
      <c r="AH197" s="179" t="str">
        <f>IF($G197=AH$5,$I197*$J197*$K197,"")</f>
        <v/>
      </c>
      <c r="AI197" s="196" t="str">
        <f>IF($G197=AI$5,$I197*$J197*$K197,"")</f>
        <v/>
      </c>
      <c r="AJ197" s="181" t="str">
        <f t="shared" si="41"/>
        <v/>
      </c>
      <c r="AK197" s="159" t="str">
        <f t="shared" si="41"/>
        <v/>
      </c>
      <c r="AL197" s="180" t="str">
        <f t="shared" si="41"/>
        <v/>
      </c>
      <c r="AM197" s="188" t="str">
        <f t="shared" si="39"/>
        <v/>
      </c>
      <c r="AN197" s="159" t="str">
        <f t="shared" si="39"/>
        <v/>
      </c>
      <c r="AO197" s="182" t="str">
        <f t="shared" si="39"/>
        <v/>
      </c>
    </row>
    <row r="198" spans="2:41" x14ac:dyDescent="0.25">
      <c r="B198" s="344"/>
      <c r="C198" s="347"/>
      <c r="D198" s="348"/>
      <c r="E198" s="351"/>
      <c r="F198" s="202"/>
      <c r="G198" s="203"/>
      <c r="H198" s="203"/>
      <c r="I198" s="203"/>
      <c r="J198" s="162"/>
      <c r="K198" s="204"/>
      <c r="L198" s="202"/>
      <c r="M198" s="203"/>
      <c r="N198" s="203"/>
      <c r="O198" s="203"/>
      <c r="P198" s="162" t="str">
        <f>IF($N198&lt;&gt;"",(VLOOKUP($N198,'Puissances et FS utilisés'!$B$7:$G$44,5,FALSE)),"")</f>
        <v/>
      </c>
      <c r="Q198" s="204" t="str">
        <f>IF($N198&lt;&gt;"",(VLOOKUP($N198,'Puissances et FS utilisés'!$B$7:$G$44,6,FALSE)),"")</f>
        <v/>
      </c>
      <c r="R198" s="202"/>
      <c r="S198" s="203"/>
      <c r="T198" s="205"/>
      <c r="U198" s="203"/>
      <c r="V198" s="162" t="str">
        <f>IF($T198&lt;&gt;"",(VLOOKUP($T198,'Puissances et FS utilisés'!$B$7:$G$900,5,FALSE)),"")</f>
        <v/>
      </c>
      <c r="W198" s="204" t="str">
        <f>IF($T198&lt;&gt;"",(VLOOKUP($T198,'Puissances et FS utilisés'!$B$7:$G$44,6,FALSE)),"")</f>
        <v/>
      </c>
      <c r="Y198" s="183" t="str">
        <f>IF($G198=Y$5,$I198*$J198,"")</f>
        <v/>
      </c>
      <c r="Z198" s="184" t="str">
        <f>IF($G198=Z$5,$I198*$J198,"")</f>
        <v/>
      </c>
      <c r="AA198" s="185" t="str">
        <f t="shared" si="38"/>
        <v/>
      </c>
      <c r="AB198" s="160" t="str">
        <f t="shared" si="38"/>
        <v/>
      </c>
      <c r="AC198" s="184" t="str">
        <f t="shared" si="38"/>
        <v/>
      </c>
      <c r="AD198" s="185" t="str">
        <f t="shared" si="40"/>
        <v/>
      </c>
      <c r="AE198" s="160" t="str">
        <f t="shared" si="40"/>
        <v/>
      </c>
      <c r="AF198" s="186" t="str">
        <f t="shared" si="40"/>
        <v/>
      </c>
      <c r="AH198" s="183" t="str">
        <f>IF($G198=AH$5,$I198*$J198*$K198,"")</f>
        <v/>
      </c>
      <c r="AI198" s="193" t="str">
        <f>IF($G198=AI$5,$I198*$J198*$K198,"")</f>
        <v/>
      </c>
      <c r="AJ198" s="185" t="str">
        <f t="shared" si="41"/>
        <v/>
      </c>
      <c r="AK198" s="160" t="str">
        <f t="shared" si="41"/>
        <v/>
      </c>
      <c r="AL198" s="184" t="str">
        <f t="shared" si="41"/>
        <v/>
      </c>
      <c r="AM198" s="187" t="str">
        <f t="shared" si="39"/>
        <v/>
      </c>
      <c r="AN198" s="160" t="str">
        <f t="shared" si="39"/>
        <v/>
      </c>
      <c r="AO198" s="186" t="str">
        <f t="shared" si="39"/>
        <v/>
      </c>
    </row>
    <row r="199" spans="2:41" x14ac:dyDescent="0.25">
      <c r="B199" s="345"/>
      <c r="C199" s="356"/>
      <c r="D199" s="358"/>
      <c r="E199" s="360"/>
      <c r="F199" s="199"/>
      <c r="G199" s="200"/>
      <c r="H199" s="200"/>
      <c r="I199" s="200"/>
      <c r="J199" s="164"/>
      <c r="K199" s="201"/>
      <c r="L199" s="254"/>
      <c r="M199" s="216"/>
      <c r="N199" s="200"/>
      <c r="O199" s="200"/>
      <c r="P199" s="164" t="str">
        <f>IF($N199&lt;&gt;"",(VLOOKUP($N199,'Puissances et FS utilisés'!$B$7:$G$44,5,FALSE)),"")</f>
        <v/>
      </c>
      <c r="Q199" s="201" t="str">
        <f>IF($N199&lt;&gt;"",(VLOOKUP($N199,'Puissances et FS utilisés'!$B$7:$G$44,6,FALSE)),"")</f>
        <v/>
      </c>
      <c r="R199" s="199"/>
      <c r="S199" s="200"/>
      <c r="T199" s="200"/>
      <c r="U199" s="200"/>
      <c r="V199" s="164" t="str">
        <f>IF($T199&lt;&gt;"",(VLOOKUP($T199,'Puissances et FS utilisés'!$B$7:$G$900,5,FALSE)),"")</f>
        <v/>
      </c>
      <c r="W199" s="201" t="str">
        <f>IF($T199&lt;&gt;"",(VLOOKUP($T199,'Puissances et FS utilisés'!$B$7:$G$44,6,FALSE)),"")</f>
        <v/>
      </c>
      <c r="Y199" s="189" t="str">
        <f>IF($G199=Y$5,$I199*$J199,"")</f>
        <v/>
      </c>
      <c r="Z199" s="190" t="str">
        <f>IF($G199=Z$5,$I199*$J199,"")</f>
        <v/>
      </c>
      <c r="AA199" s="191" t="str">
        <f t="shared" si="38"/>
        <v/>
      </c>
      <c r="AB199" s="158" t="str">
        <f t="shared" si="38"/>
        <v/>
      </c>
      <c r="AC199" s="190" t="str">
        <f t="shared" si="38"/>
        <v/>
      </c>
      <c r="AD199" s="191" t="str">
        <f t="shared" si="40"/>
        <v/>
      </c>
      <c r="AE199" s="158" t="str">
        <f t="shared" si="40"/>
        <v/>
      </c>
      <c r="AF199" s="192" t="str">
        <f t="shared" si="40"/>
        <v/>
      </c>
      <c r="AH199" s="189" t="str">
        <f>IF($G199=AH$5,$I199*$J199*$K199,"")</f>
        <v/>
      </c>
      <c r="AI199" s="194" t="str">
        <f>IF($G199=AI$5,$I199*$J199*$K199,"")</f>
        <v/>
      </c>
      <c r="AJ199" s="191" t="str">
        <f t="shared" si="41"/>
        <v/>
      </c>
      <c r="AK199" s="158" t="str">
        <f t="shared" si="41"/>
        <v/>
      </c>
      <c r="AL199" s="190" t="str">
        <f t="shared" si="41"/>
        <v/>
      </c>
      <c r="AM199" s="195" t="str">
        <f t="shared" si="39"/>
        <v/>
      </c>
      <c r="AN199" s="158" t="str">
        <f t="shared" si="39"/>
        <v/>
      </c>
      <c r="AO199" s="192" t="str">
        <f t="shared" si="39"/>
        <v/>
      </c>
    </row>
    <row r="200" spans="2:41" ht="15.75" customHeight="1" x14ac:dyDescent="0.25">
      <c r="B200" s="346"/>
      <c r="C200" s="357"/>
      <c r="D200" s="359"/>
      <c r="E200" s="361"/>
      <c r="F200" s="172"/>
      <c r="G200" s="173"/>
      <c r="H200" s="173"/>
      <c r="I200" s="173"/>
      <c r="J200" s="165" t="str">
        <f>IF($H200&lt;&gt;"",(VLOOKUP($H200,'Puissances et FS utilisés'!$B$7:$G$44,5,FALSE)),"")</f>
        <v/>
      </c>
      <c r="K200" s="174" t="str">
        <f>IF($H200&lt;&gt;"",(VLOOKUP($H200,'Puissances et FS utilisés'!$B$7:$G$44,6,FALSE)),"")</f>
        <v/>
      </c>
      <c r="L200" s="172"/>
      <c r="M200" s="173"/>
      <c r="N200" s="173"/>
      <c r="O200" s="173"/>
      <c r="P200" s="164" t="str">
        <f>IF($N200&lt;&gt;"",(VLOOKUP($N200,'Puissances et FS utilisés'!$B$7:$G$44,5,FALSE)),"")</f>
        <v/>
      </c>
      <c r="Q200" s="201" t="str">
        <f>IF($N200&lt;&gt;"",(VLOOKUP($N200,'Puissances et FS utilisés'!$B$7:$G$44,6,FALSE)),"")</f>
        <v/>
      </c>
      <c r="R200" s="172"/>
      <c r="S200" s="173"/>
      <c r="T200" s="173"/>
      <c r="U200" s="173"/>
      <c r="V200" s="165" t="str">
        <f>IF($T200&lt;&gt;"",(VLOOKUP($T200,'Puissances et FS utilisés'!$B$7:$G$900,5,FALSE)),"")</f>
        <v/>
      </c>
      <c r="W200" s="174" t="str">
        <f>IF($T200&lt;&gt;"",(VLOOKUP($T200,'Puissances et FS utilisés'!$B$7:$G$44,6,FALSE)),"")</f>
        <v/>
      </c>
      <c r="Y200" s="179" t="str">
        <f>IF($G200=Y$5,$I200*$J200,"")</f>
        <v/>
      </c>
      <c r="Z200" s="180" t="str">
        <f>IF($G200=Z$5,$I200*$J200,"")</f>
        <v/>
      </c>
      <c r="AA200" s="181" t="str">
        <f t="shared" si="38"/>
        <v/>
      </c>
      <c r="AB200" s="159" t="str">
        <f t="shared" si="38"/>
        <v/>
      </c>
      <c r="AC200" s="180" t="str">
        <f t="shared" si="38"/>
        <v/>
      </c>
      <c r="AD200" s="181" t="str">
        <f t="shared" si="40"/>
        <v/>
      </c>
      <c r="AE200" s="159" t="str">
        <f t="shared" si="40"/>
        <v/>
      </c>
      <c r="AF200" s="182" t="str">
        <f t="shared" si="40"/>
        <v/>
      </c>
      <c r="AH200" s="179" t="str">
        <f>IF($G200=AH$5,$I200*$J200*$K200,"")</f>
        <v/>
      </c>
      <c r="AI200" s="196" t="str">
        <f>IF($G200=AI$5,$I200*$J200*$K200,"")</f>
        <v/>
      </c>
      <c r="AJ200" s="181" t="str">
        <f t="shared" si="41"/>
        <v/>
      </c>
      <c r="AK200" s="159" t="str">
        <f t="shared" si="41"/>
        <v/>
      </c>
      <c r="AL200" s="180" t="str">
        <f t="shared" si="41"/>
        <v/>
      </c>
      <c r="AM200" s="188" t="str">
        <f t="shared" si="39"/>
        <v/>
      </c>
      <c r="AN200" s="159" t="str">
        <f t="shared" si="39"/>
        <v/>
      </c>
      <c r="AO200" s="182" t="str">
        <f t="shared" si="39"/>
        <v/>
      </c>
    </row>
    <row r="201" spans="2:41" x14ac:dyDescent="0.25">
      <c r="B201" s="344"/>
      <c r="C201" s="347"/>
      <c r="D201" s="348"/>
      <c r="E201" s="351"/>
      <c r="F201" s="202"/>
      <c r="G201" s="203"/>
      <c r="H201" s="203"/>
      <c r="I201" s="203"/>
      <c r="J201" s="162"/>
      <c r="K201" s="204"/>
      <c r="L201" s="202"/>
      <c r="M201" s="203"/>
      <c r="N201" s="203"/>
      <c r="O201" s="203"/>
      <c r="P201" s="162" t="str">
        <f>IF($N201&lt;&gt;"",(VLOOKUP($N201,'Puissances et FS utilisés'!$B$7:$G$44,5,FALSE)),"")</f>
        <v/>
      </c>
      <c r="Q201" s="204" t="str">
        <f>IF($N201&lt;&gt;"",(VLOOKUP($N201,'Puissances et FS utilisés'!$B$7:$G$44,6,FALSE)),"")</f>
        <v/>
      </c>
      <c r="R201" s="202"/>
      <c r="S201" s="203"/>
      <c r="T201" s="205"/>
      <c r="U201" s="203"/>
      <c r="V201" s="162" t="str">
        <f>IF($T201&lt;&gt;"",(VLOOKUP($T201,'Puissances et FS utilisés'!$B$7:$G$900,5,FALSE)),"")</f>
        <v/>
      </c>
      <c r="W201" s="204" t="str">
        <f>IF($T201&lt;&gt;"",(VLOOKUP($T201,'Puissances et FS utilisés'!$B$7:$G$44,6,FALSE)),"")</f>
        <v/>
      </c>
      <c r="Y201" s="183" t="str">
        <f>IF($G201=Y$5,$I201*$J201,"")</f>
        <v/>
      </c>
      <c r="Z201" s="184" t="str">
        <f>IF($G201=Z$5,$I201*$J201,"")</f>
        <v/>
      </c>
      <c r="AA201" s="185" t="str">
        <f t="shared" si="38"/>
        <v/>
      </c>
      <c r="AB201" s="160" t="str">
        <f t="shared" si="38"/>
        <v/>
      </c>
      <c r="AC201" s="184" t="str">
        <f t="shared" si="38"/>
        <v/>
      </c>
      <c r="AD201" s="185" t="str">
        <f t="shared" si="40"/>
        <v/>
      </c>
      <c r="AE201" s="160" t="str">
        <f t="shared" si="40"/>
        <v/>
      </c>
      <c r="AF201" s="186" t="str">
        <f t="shared" si="40"/>
        <v/>
      </c>
      <c r="AH201" s="183" t="str">
        <f>IF($G201=AH$5,$I201*$J201*$K201,"")</f>
        <v/>
      </c>
      <c r="AI201" s="193" t="str">
        <f>IF($G201=AI$5,$I201*$J201*$K201,"")</f>
        <v/>
      </c>
      <c r="AJ201" s="185" t="str">
        <f t="shared" si="41"/>
        <v/>
      </c>
      <c r="AK201" s="160" t="str">
        <f t="shared" si="41"/>
        <v/>
      </c>
      <c r="AL201" s="184" t="str">
        <f t="shared" si="41"/>
        <v/>
      </c>
      <c r="AM201" s="187" t="str">
        <f t="shared" si="39"/>
        <v/>
      </c>
      <c r="AN201" s="160" t="str">
        <f t="shared" si="39"/>
        <v/>
      </c>
      <c r="AO201" s="186" t="str">
        <f t="shared" si="39"/>
        <v/>
      </c>
    </row>
    <row r="202" spans="2:41" x14ac:dyDescent="0.25">
      <c r="B202" s="345"/>
      <c r="C202" s="356"/>
      <c r="D202" s="358"/>
      <c r="E202" s="360"/>
      <c r="F202" s="199"/>
      <c r="G202" s="200"/>
      <c r="H202" s="200"/>
      <c r="I202" s="200"/>
      <c r="J202" s="164"/>
      <c r="K202" s="201"/>
      <c r="L202" s="254"/>
      <c r="M202" s="216"/>
      <c r="N202" s="200"/>
      <c r="O202" s="200"/>
      <c r="P202" s="164" t="str">
        <f>IF($N202&lt;&gt;"",(VLOOKUP($N202,'Puissances et FS utilisés'!$B$7:$G$44,5,FALSE)),"")</f>
        <v/>
      </c>
      <c r="Q202" s="201" t="str">
        <f>IF($N202&lt;&gt;"",(VLOOKUP($N202,'Puissances et FS utilisés'!$B$7:$G$44,6,FALSE)),"")</f>
        <v/>
      </c>
      <c r="R202" s="199"/>
      <c r="S202" s="200"/>
      <c r="T202" s="200"/>
      <c r="U202" s="200"/>
      <c r="V202" s="164" t="str">
        <f>IF($T202&lt;&gt;"",(VLOOKUP($T202,'Puissances et FS utilisés'!$B$7:$G$900,5,FALSE)),"")</f>
        <v/>
      </c>
      <c r="W202" s="201" t="str">
        <f>IF($T202&lt;&gt;"",(VLOOKUP($T202,'Puissances et FS utilisés'!$B$7:$G$44,6,FALSE)),"")</f>
        <v/>
      </c>
      <c r="Y202" s="189" t="str">
        <f>IF($G202=Y$5,$I202*$J202,"")</f>
        <v/>
      </c>
      <c r="Z202" s="190" t="str">
        <f>IF($G202=Z$5,$I202*$J202,"")</f>
        <v/>
      </c>
      <c r="AA202" s="191" t="str">
        <f t="shared" si="38"/>
        <v/>
      </c>
      <c r="AB202" s="158" t="str">
        <f t="shared" si="38"/>
        <v/>
      </c>
      <c r="AC202" s="190" t="str">
        <f t="shared" si="38"/>
        <v/>
      </c>
      <c r="AD202" s="191" t="str">
        <f t="shared" si="40"/>
        <v/>
      </c>
      <c r="AE202" s="158" t="str">
        <f t="shared" si="40"/>
        <v/>
      </c>
      <c r="AF202" s="192" t="str">
        <f t="shared" si="40"/>
        <v/>
      </c>
      <c r="AH202" s="189" t="str">
        <f>IF($G202=AH$5,$I202*$J202*$K202,"")</f>
        <v/>
      </c>
      <c r="AI202" s="194" t="str">
        <f>IF($G202=AI$5,$I202*$J202*$K202,"")</f>
        <v/>
      </c>
      <c r="AJ202" s="191" t="str">
        <f t="shared" si="41"/>
        <v/>
      </c>
      <c r="AK202" s="158" t="str">
        <f t="shared" si="41"/>
        <v/>
      </c>
      <c r="AL202" s="190" t="str">
        <f t="shared" si="41"/>
        <v/>
      </c>
      <c r="AM202" s="195" t="str">
        <f t="shared" si="39"/>
        <v/>
      </c>
      <c r="AN202" s="158" t="str">
        <f t="shared" si="39"/>
        <v/>
      </c>
      <c r="AO202" s="192" t="str">
        <f t="shared" si="39"/>
        <v/>
      </c>
    </row>
    <row r="203" spans="2:41" ht="15.75" customHeight="1" x14ac:dyDescent="0.25">
      <c r="B203" s="346"/>
      <c r="C203" s="357"/>
      <c r="D203" s="359"/>
      <c r="E203" s="361"/>
      <c r="F203" s="172"/>
      <c r="G203" s="173"/>
      <c r="H203" s="173"/>
      <c r="I203" s="173"/>
      <c r="J203" s="165" t="str">
        <f>IF($H203&lt;&gt;"",(VLOOKUP($H203,'Puissances et FS utilisés'!$B$7:$G$44,5,FALSE)),"")</f>
        <v/>
      </c>
      <c r="K203" s="174" t="str">
        <f>IF($H203&lt;&gt;"",(VLOOKUP($H203,'Puissances et FS utilisés'!$B$7:$G$44,6,FALSE)),"")</f>
        <v/>
      </c>
      <c r="L203" s="172"/>
      <c r="M203" s="173"/>
      <c r="N203" s="173"/>
      <c r="O203" s="173"/>
      <c r="P203" s="164" t="str">
        <f>IF($N203&lt;&gt;"",(VLOOKUP($N203,'Puissances et FS utilisés'!$B$7:$G$44,5,FALSE)),"")</f>
        <v/>
      </c>
      <c r="Q203" s="201" t="str">
        <f>IF($N203&lt;&gt;"",(VLOOKUP($N203,'Puissances et FS utilisés'!$B$7:$G$44,6,FALSE)),"")</f>
        <v/>
      </c>
      <c r="R203" s="172"/>
      <c r="S203" s="173"/>
      <c r="T203" s="173"/>
      <c r="U203" s="173"/>
      <c r="V203" s="165" t="str">
        <f>IF($T203&lt;&gt;"",(VLOOKUP($T203,'Puissances et FS utilisés'!$B$7:$G$900,5,FALSE)),"")</f>
        <v/>
      </c>
      <c r="W203" s="174" t="str">
        <f>IF($T203&lt;&gt;"",(VLOOKUP($T203,'Puissances et FS utilisés'!$B$7:$G$44,6,FALSE)),"")</f>
        <v/>
      </c>
      <c r="Y203" s="179" t="str">
        <f>IF($G203=Y$5,$I203*$J203,"")</f>
        <v/>
      </c>
      <c r="Z203" s="180" t="str">
        <f>IF($G203=Z$5,$I203*$J203,"")</f>
        <v/>
      </c>
      <c r="AA203" s="181" t="str">
        <f t="shared" si="38"/>
        <v/>
      </c>
      <c r="AB203" s="159" t="str">
        <f t="shared" si="38"/>
        <v/>
      </c>
      <c r="AC203" s="180" t="str">
        <f t="shared" si="38"/>
        <v/>
      </c>
      <c r="AD203" s="181" t="str">
        <f t="shared" si="40"/>
        <v/>
      </c>
      <c r="AE203" s="159" t="str">
        <f t="shared" si="40"/>
        <v/>
      </c>
      <c r="AF203" s="182" t="str">
        <f t="shared" si="40"/>
        <v/>
      </c>
      <c r="AH203" s="179" t="str">
        <f>IF($G203=AH$5,$I203*$J203*$K203,"")</f>
        <v/>
      </c>
      <c r="AI203" s="196" t="str">
        <f>IF($G203=AI$5,$I203*$J203*$K203,"")</f>
        <v/>
      </c>
      <c r="AJ203" s="181" t="str">
        <f t="shared" si="41"/>
        <v/>
      </c>
      <c r="AK203" s="159" t="str">
        <f t="shared" si="41"/>
        <v/>
      </c>
      <c r="AL203" s="180" t="str">
        <f t="shared" si="41"/>
        <v/>
      </c>
      <c r="AM203" s="188" t="str">
        <f t="shared" si="39"/>
        <v/>
      </c>
      <c r="AN203" s="159" t="str">
        <f t="shared" si="39"/>
        <v/>
      </c>
      <c r="AO203" s="182" t="str">
        <f t="shared" si="39"/>
        <v/>
      </c>
    </row>
    <row r="204" spans="2:41" x14ac:dyDescent="0.25">
      <c r="B204" s="344"/>
      <c r="C204" s="347"/>
      <c r="D204" s="348"/>
      <c r="E204" s="351"/>
      <c r="F204" s="202"/>
      <c r="G204" s="203"/>
      <c r="H204" s="203"/>
      <c r="I204" s="203"/>
      <c r="J204" s="162"/>
      <c r="K204" s="204"/>
      <c r="L204" s="202"/>
      <c r="M204" s="203"/>
      <c r="N204" s="203"/>
      <c r="O204" s="203"/>
      <c r="P204" s="162" t="str">
        <f>IF($N204&lt;&gt;"",(VLOOKUP($N204,'Puissances et FS utilisés'!$B$7:$G$44,5,FALSE)),"")</f>
        <v/>
      </c>
      <c r="Q204" s="204" t="str">
        <f>IF($N204&lt;&gt;"",(VLOOKUP($N204,'Puissances et FS utilisés'!$B$7:$G$44,6,FALSE)),"")</f>
        <v/>
      </c>
      <c r="R204" s="202"/>
      <c r="S204" s="203"/>
      <c r="T204" s="205"/>
      <c r="U204" s="203"/>
      <c r="V204" s="162" t="str">
        <f>IF($T204&lt;&gt;"",(VLOOKUP($T204,'Puissances et FS utilisés'!$B$7:$G$900,5,FALSE)),"")</f>
        <v/>
      </c>
      <c r="W204" s="204" t="str">
        <f>IF($T204&lt;&gt;"",(VLOOKUP($T204,'Puissances et FS utilisés'!$B$7:$G$44,6,FALSE)),"")</f>
        <v/>
      </c>
      <c r="Y204" s="183" t="str">
        <f>IF($G204=Y$5,$I204*$J204,"")</f>
        <v/>
      </c>
      <c r="Z204" s="184" t="str">
        <f>IF($G204=Z$5,$I204*$J204,"")</f>
        <v/>
      </c>
      <c r="AA204" s="185" t="str">
        <f t="shared" si="38"/>
        <v/>
      </c>
      <c r="AB204" s="160" t="str">
        <f t="shared" si="38"/>
        <v/>
      </c>
      <c r="AC204" s="184" t="str">
        <f t="shared" si="38"/>
        <v/>
      </c>
      <c r="AD204" s="185" t="str">
        <f t="shared" si="40"/>
        <v/>
      </c>
      <c r="AE204" s="160" t="str">
        <f t="shared" si="40"/>
        <v/>
      </c>
      <c r="AF204" s="186" t="str">
        <f t="shared" si="40"/>
        <v/>
      </c>
      <c r="AH204" s="183" t="str">
        <f>IF($G204=AH$5,$I204*$J204*$K204,"")</f>
        <v/>
      </c>
      <c r="AI204" s="193" t="str">
        <f>IF($G204=AI$5,$I204*$J204*$K204,"")</f>
        <v/>
      </c>
      <c r="AJ204" s="185" t="str">
        <f t="shared" si="41"/>
        <v/>
      </c>
      <c r="AK204" s="160" t="str">
        <f t="shared" si="41"/>
        <v/>
      </c>
      <c r="AL204" s="184" t="str">
        <f t="shared" si="41"/>
        <v/>
      </c>
      <c r="AM204" s="187" t="str">
        <f t="shared" si="39"/>
        <v/>
      </c>
      <c r="AN204" s="160" t="str">
        <f t="shared" si="39"/>
        <v/>
      </c>
      <c r="AO204" s="186" t="str">
        <f t="shared" si="39"/>
        <v/>
      </c>
    </row>
    <row r="205" spans="2:41" x14ac:dyDescent="0.25">
      <c r="B205" s="345"/>
      <c r="C205" s="356"/>
      <c r="D205" s="358"/>
      <c r="E205" s="360"/>
      <c r="F205" s="199"/>
      <c r="G205" s="200"/>
      <c r="H205" s="200"/>
      <c r="I205" s="200"/>
      <c r="J205" s="164"/>
      <c r="K205" s="201"/>
      <c r="L205" s="254"/>
      <c r="M205" s="216"/>
      <c r="N205" s="200"/>
      <c r="O205" s="200"/>
      <c r="P205" s="164" t="str">
        <f>IF($N205&lt;&gt;"",(VLOOKUP($N205,'Puissances et FS utilisés'!$B$7:$G$44,5,FALSE)),"")</f>
        <v/>
      </c>
      <c r="Q205" s="201" t="str">
        <f>IF($N205&lt;&gt;"",(VLOOKUP($N205,'Puissances et FS utilisés'!$B$7:$G$44,6,FALSE)),"")</f>
        <v/>
      </c>
      <c r="R205" s="199"/>
      <c r="S205" s="200"/>
      <c r="T205" s="200"/>
      <c r="U205" s="200"/>
      <c r="V205" s="164" t="str">
        <f>IF($T205&lt;&gt;"",(VLOOKUP($T205,'Puissances et FS utilisés'!$B$7:$G$900,5,FALSE)),"")</f>
        <v/>
      </c>
      <c r="W205" s="201" t="str">
        <f>IF($T205&lt;&gt;"",(VLOOKUP($T205,'Puissances et FS utilisés'!$B$7:$G$44,6,FALSE)),"")</f>
        <v/>
      </c>
      <c r="Y205" s="189" t="str">
        <f>IF($G205=Y$5,$I205*$J205,"")</f>
        <v/>
      </c>
      <c r="Z205" s="190" t="str">
        <f>IF($G205=Z$5,$I205*$J205,"")</f>
        <v/>
      </c>
      <c r="AA205" s="191" t="str">
        <f t="shared" si="38"/>
        <v/>
      </c>
      <c r="AB205" s="158" t="str">
        <f t="shared" si="38"/>
        <v/>
      </c>
      <c r="AC205" s="190" t="str">
        <f t="shared" si="38"/>
        <v/>
      </c>
      <c r="AD205" s="191" t="str">
        <f t="shared" si="40"/>
        <v/>
      </c>
      <c r="AE205" s="158" t="str">
        <f t="shared" si="40"/>
        <v/>
      </c>
      <c r="AF205" s="192" t="str">
        <f t="shared" si="40"/>
        <v/>
      </c>
      <c r="AH205" s="189" t="str">
        <f>IF($G205=AH$5,$I205*$J205*$K205,"")</f>
        <v/>
      </c>
      <c r="AI205" s="194" t="str">
        <f>IF($G205=AI$5,$I205*$J205*$K205,"")</f>
        <v/>
      </c>
      <c r="AJ205" s="191" t="str">
        <f t="shared" si="41"/>
        <v/>
      </c>
      <c r="AK205" s="158" t="str">
        <f t="shared" si="41"/>
        <v/>
      </c>
      <c r="AL205" s="190" t="str">
        <f t="shared" si="41"/>
        <v/>
      </c>
      <c r="AM205" s="195" t="str">
        <f t="shared" si="39"/>
        <v/>
      </c>
      <c r="AN205" s="158" t="str">
        <f t="shared" si="39"/>
        <v/>
      </c>
      <c r="AO205" s="192" t="str">
        <f t="shared" si="39"/>
        <v/>
      </c>
    </row>
    <row r="206" spans="2:41" ht="15.75" customHeight="1" x14ac:dyDescent="0.25">
      <c r="B206" s="346"/>
      <c r="C206" s="357"/>
      <c r="D206" s="359"/>
      <c r="E206" s="361"/>
      <c r="F206" s="172"/>
      <c r="G206" s="173"/>
      <c r="H206" s="173"/>
      <c r="I206" s="173"/>
      <c r="J206" s="165" t="str">
        <f>IF($H206&lt;&gt;"",(VLOOKUP($H206,'Puissances et FS utilisés'!$B$7:$G$44,5,FALSE)),"")</f>
        <v/>
      </c>
      <c r="K206" s="174" t="str">
        <f>IF($H206&lt;&gt;"",(VLOOKUP($H206,'Puissances et FS utilisés'!$B$7:$G$44,6,FALSE)),"")</f>
        <v/>
      </c>
      <c r="L206" s="172"/>
      <c r="M206" s="173"/>
      <c r="N206" s="173"/>
      <c r="O206" s="173"/>
      <c r="P206" s="164" t="str">
        <f>IF($N206&lt;&gt;"",(VLOOKUP($N206,'Puissances et FS utilisés'!$B$7:$G$44,5,FALSE)),"")</f>
        <v/>
      </c>
      <c r="Q206" s="201" t="str">
        <f>IF($N206&lt;&gt;"",(VLOOKUP($N206,'Puissances et FS utilisés'!$B$7:$G$44,6,FALSE)),"")</f>
        <v/>
      </c>
      <c r="R206" s="172"/>
      <c r="S206" s="173"/>
      <c r="T206" s="173"/>
      <c r="U206" s="173"/>
      <c r="V206" s="165" t="str">
        <f>IF($T206&lt;&gt;"",(VLOOKUP($T206,'Puissances et FS utilisés'!$B$7:$G$900,5,FALSE)),"")</f>
        <v/>
      </c>
      <c r="W206" s="174" t="str">
        <f>IF($T206&lt;&gt;"",(VLOOKUP($T206,'Puissances et FS utilisés'!$B$7:$G$44,6,FALSE)),"")</f>
        <v/>
      </c>
      <c r="Y206" s="179" t="str">
        <f>IF($G206=Y$5,$I206*$J206,"")</f>
        <v/>
      </c>
      <c r="Z206" s="180" t="str">
        <f>IF($G206=Z$5,$I206*$J206,"")</f>
        <v/>
      </c>
      <c r="AA206" s="181" t="str">
        <f t="shared" si="38"/>
        <v/>
      </c>
      <c r="AB206" s="159" t="str">
        <f t="shared" si="38"/>
        <v/>
      </c>
      <c r="AC206" s="180" t="str">
        <f t="shared" si="38"/>
        <v/>
      </c>
      <c r="AD206" s="181" t="str">
        <f t="shared" si="40"/>
        <v/>
      </c>
      <c r="AE206" s="159" t="str">
        <f t="shared" si="40"/>
        <v/>
      </c>
      <c r="AF206" s="182" t="str">
        <f t="shared" si="40"/>
        <v/>
      </c>
      <c r="AH206" s="179" t="str">
        <f>IF($G206=AH$5,$I206*$J206*$K206,"")</f>
        <v/>
      </c>
      <c r="AI206" s="196" t="str">
        <f>IF($G206=AI$5,$I206*$J206*$K206,"")</f>
        <v/>
      </c>
      <c r="AJ206" s="181" t="str">
        <f t="shared" si="41"/>
        <v/>
      </c>
      <c r="AK206" s="159" t="str">
        <f t="shared" si="41"/>
        <v/>
      </c>
      <c r="AL206" s="180" t="str">
        <f t="shared" si="41"/>
        <v/>
      </c>
      <c r="AM206" s="188" t="str">
        <f t="shared" si="39"/>
        <v/>
      </c>
      <c r="AN206" s="159" t="str">
        <f t="shared" si="39"/>
        <v/>
      </c>
      <c r="AO206" s="182" t="str">
        <f t="shared" si="39"/>
        <v/>
      </c>
    </row>
    <row r="207" spans="2:41" x14ac:dyDescent="0.25">
      <c r="B207" s="344"/>
      <c r="C207" s="347"/>
      <c r="D207" s="348"/>
      <c r="E207" s="351"/>
      <c r="F207" s="202"/>
      <c r="G207" s="203"/>
      <c r="H207" s="203"/>
      <c r="I207" s="203"/>
      <c r="J207" s="162"/>
      <c r="K207" s="204"/>
      <c r="L207" s="202"/>
      <c r="M207" s="203"/>
      <c r="N207" s="203"/>
      <c r="O207" s="203"/>
      <c r="P207" s="162" t="str">
        <f>IF($N207&lt;&gt;"",(VLOOKUP($N207,'Puissances et FS utilisés'!$B$7:$G$44,5,FALSE)),"")</f>
        <v/>
      </c>
      <c r="Q207" s="204" t="str">
        <f>IF($N207&lt;&gt;"",(VLOOKUP($N207,'Puissances et FS utilisés'!$B$7:$G$44,6,FALSE)),"")</f>
        <v/>
      </c>
      <c r="R207" s="202"/>
      <c r="S207" s="203"/>
      <c r="T207" s="205"/>
      <c r="U207" s="203"/>
      <c r="V207" s="162" t="str">
        <f>IF($T207&lt;&gt;"",(VLOOKUP($T207,'Puissances et FS utilisés'!$B$7:$G$900,5,FALSE)),"")</f>
        <v/>
      </c>
      <c r="W207" s="204" t="str">
        <f>IF($T207&lt;&gt;"",(VLOOKUP($T207,'Puissances et FS utilisés'!$B$7:$G$44,6,FALSE)),"")</f>
        <v/>
      </c>
      <c r="Y207" s="183" t="str">
        <f>IF($G207=Y$5,$I207*$J207,"")</f>
        <v/>
      </c>
      <c r="Z207" s="184" t="str">
        <f>IF($G207=Z$5,$I207*$J207,"")</f>
        <v/>
      </c>
      <c r="AA207" s="185" t="str">
        <f t="shared" si="38"/>
        <v/>
      </c>
      <c r="AB207" s="160" t="str">
        <f t="shared" si="38"/>
        <v/>
      </c>
      <c r="AC207" s="184" t="str">
        <f t="shared" si="38"/>
        <v/>
      </c>
      <c r="AD207" s="185" t="str">
        <f t="shared" si="40"/>
        <v/>
      </c>
      <c r="AE207" s="160" t="str">
        <f t="shared" si="40"/>
        <v/>
      </c>
      <c r="AF207" s="186" t="str">
        <f t="shared" si="40"/>
        <v/>
      </c>
      <c r="AH207" s="183" t="str">
        <f>IF($G207=AH$5,$I207*$J207*$K207,"")</f>
        <v/>
      </c>
      <c r="AI207" s="193" t="str">
        <f>IF($G207=AI$5,$I207*$J207*$K207,"")</f>
        <v/>
      </c>
      <c r="AJ207" s="185" t="str">
        <f t="shared" si="41"/>
        <v/>
      </c>
      <c r="AK207" s="160" t="str">
        <f t="shared" si="41"/>
        <v/>
      </c>
      <c r="AL207" s="184" t="str">
        <f t="shared" si="41"/>
        <v/>
      </c>
      <c r="AM207" s="187" t="str">
        <f t="shared" si="39"/>
        <v/>
      </c>
      <c r="AN207" s="160" t="str">
        <f t="shared" si="39"/>
        <v/>
      </c>
      <c r="AO207" s="186" t="str">
        <f t="shared" si="39"/>
        <v/>
      </c>
    </row>
    <row r="208" spans="2:41" x14ac:dyDescent="0.25">
      <c r="B208" s="345"/>
      <c r="C208" s="356"/>
      <c r="D208" s="358"/>
      <c r="E208" s="360"/>
      <c r="F208" s="199"/>
      <c r="G208" s="200"/>
      <c r="H208" s="200"/>
      <c r="I208" s="200"/>
      <c r="J208" s="164"/>
      <c r="K208" s="201"/>
      <c r="L208" s="254"/>
      <c r="M208" s="216"/>
      <c r="N208" s="200"/>
      <c r="O208" s="200"/>
      <c r="P208" s="164" t="str">
        <f>IF($N208&lt;&gt;"",(VLOOKUP($N208,'Puissances et FS utilisés'!$B$7:$G$44,5,FALSE)),"")</f>
        <v/>
      </c>
      <c r="Q208" s="201" t="str">
        <f>IF($N208&lt;&gt;"",(VLOOKUP($N208,'Puissances et FS utilisés'!$B$7:$G$44,6,FALSE)),"")</f>
        <v/>
      </c>
      <c r="R208" s="199"/>
      <c r="S208" s="200"/>
      <c r="T208" s="200"/>
      <c r="U208" s="200"/>
      <c r="V208" s="164" t="str">
        <f>IF($T208&lt;&gt;"",(VLOOKUP($T208,'Puissances et FS utilisés'!$B$7:$G$900,5,FALSE)),"")</f>
        <v/>
      </c>
      <c r="W208" s="201" t="str">
        <f>IF($T208&lt;&gt;"",(VLOOKUP($T208,'Puissances et FS utilisés'!$B$7:$G$44,6,FALSE)),"")</f>
        <v/>
      </c>
      <c r="Y208" s="189" t="str">
        <f>IF($G208=Y$5,$I208*$J208,"")</f>
        <v/>
      </c>
      <c r="Z208" s="190" t="str">
        <f>IF($G208=Z$5,$I208*$J208,"")</f>
        <v/>
      </c>
      <c r="AA208" s="191" t="str">
        <f t="shared" si="38"/>
        <v/>
      </c>
      <c r="AB208" s="158" t="str">
        <f t="shared" si="38"/>
        <v/>
      </c>
      <c r="AC208" s="190" t="str">
        <f t="shared" si="38"/>
        <v/>
      </c>
      <c r="AD208" s="191" t="str">
        <f t="shared" si="40"/>
        <v/>
      </c>
      <c r="AE208" s="158" t="str">
        <f t="shared" si="40"/>
        <v/>
      </c>
      <c r="AF208" s="192" t="str">
        <f t="shared" si="40"/>
        <v/>
      </c>
      <c r="AH208" s="189" t="str">
        <f>IF($G208=AH$5,$I208*$J208*$K208,"")</f>
        <v/>
      </c>
      <c r="AI208" s="194" t="str">
        <f>IF($G208=AI$5,$I208*$J208*$K208,"")</f>
        <v/>
      </c>
      <c r="AJ208" s="191" t="str">
        <f t="shared" si="41"/>
        <v/>
      </c>
      <c r="AK208" s="158" t="str">
        <f t="shared" si="41"/>
        <v/>
      </c>
      <c r="AL208" s="190" t="str">
        <f t="shared" si="41"/>
        <v/>
      </c>
      <c r="AM208" s="195" t="str">
        <f t="shared" si="39"/>
        <v/>
      </c>
      <c r="AN208" s="158" t="str">
        <f t="shared" si="39"/>
        <v/>
      </c>
      <c r="AO208" s="192" t="str">
        <f t="shared" si="39"/>
        <v/>
      </c>
    </row>
    <row r="209" spans="2:41" ht="15.75" customHeight="1" x14ac:dyDescent="0.25">
      <c r="B209" s="346"/>
      <c r="C209" s="357"/>
      <c r="D209" s="359"/>
      <c r="E209" s="361"/>
      <c r="F209" s="172"/>
      <c r="G209" s="173"/>
      <c r="H209" s="173"/>
      <c r="I209" s="173"/>
      <c r="J209" s="165" t="str">
        <f>IF($H209&lt;&gt;"",(VLOOKUP($H209,'Puissances et FS utilisés'!$B$7:$G$44,5,FALSE)),"")</f>
        <v/>
      </c>
      <c r="K209" s="174" t="str">
        <f>IF($H209&lt;&gt;"",(VLOOKUP($H209,'Puissances et FS utilisés'!$B$7:$G$44,6,FALSE)),"")</f>
        <v/>
      </c>
      <c r="L209" s="172"/>
      <c r="M209" s="173"/>
      <c r="N209" s="173"/>
      <c r="O209" s="173"/>
      <c r="P209" s="164" t="str">
        <f>IF($N209&lt;&gt;"",(VLOOKUP($N209,'Puissances et FS utilisés'!$B$7:$G$44,5,FALSE)),"")</f>
        <v/>
      </c>
      <c r="Q209" s="201" t="str">
        <f>IF($N209&lt;&gt;"",(VLOOKUP($N209,'Puissances et FS utilisés'!$B$7:$G$44,6,FALSE)),"")</f>
        <v/>
      </c>
      <c r="R209" s="172"/>
      <c r="S209" s="173"/>
      <c r="T209" s="173"/>
      <c r="U209" s="173"/>
      <c r="V209" s="165" t="str">
        <f>IF($T209&lt;&gt;"",(VLOOKUP($T209,'Puissances et FS utilisés'!$B$7:$G$900,5,FALSE)),"")</f>
        <v/>
      </c>
      <c r="W209" s="174" t="str">
        <f>IF($T209&lt;&gt;"",(VLOOKUP($T209,'Puissances et FS utilisés'!$B$7:$G$44,6,FALSE)),"")</f>
        <v/>
      </c>
      <c r="Y209" s="179" t="str">
        <f>IF($G209=Y$5,$I209*$J209,"")</f>
        <v/>
      </c>
      <c r="Z209" s="180" t="str">
        <f>IF($G209=Z$5,$I209*$J209,"")</f>
        <v/>
      </c>
      <c r="AA209" s="181" t="str">
        <f t="shared" si="38"/>
        <v/>
      </c>
      <c r="AB209" s="159" t="str">
        <f t="shared" si="38"/>
        <v/>
      </c>
      <c r="AC209" s="180" t="str">
        <f t="shared" si="38"/>
        <v/>
      </c>
      <c r="AD209" s="181" t="str">
        <f t="shared" si="40"/>
        <v/>
      </c>
      <c r="AE209" s="159" t="str">
        <f t="shared" si="40"/>
        <v/>
      </c>
      <c r="AF209" s="182" t="str">
        <f t="shared" si="40"/>
        <v/>
      </c>
      <c r="AH209" s="179" t="str">
        <f>IF($G209=AH$5,$I209*$J209*$K209,"")</f>
        <v/>
      </c>
      <c r="AI209" s="196" t="str">
        <f>IF($G209=AI$5,$I209*$J209*$K209,"")</f>
        <v/>
      </c>
      <c r="AJ209" s="181" t="str">
        <f t="shared" si="41"/>
        <v/>
      </c>
      <c r="AK209" s="159" t="str">
        <f t="shared" si="41"/>
        <v/>
      </c>
      <c r="AL209" s="180" t="str">
        <f t="shared" si="41"/>
        <v/>
      </c>
      <c r="AM209" s="188" t="str">
        <f t="shared" si="39"/>
        <v/>
      </c>
      <c r="AN209" s="159" t="str">
        <f t="shared" si="39"/>
        <v/>
      </c>
      <c r="AO209" s="182" t="str">
        <f t="shared" si="39"/>
        <v/>
      </c>
    </row>
    <row r="210" spans="2:41" x14ac:dyDescent="0.25">
      <c r="B210" s="344"/>
      <c r="C210" s="347"/>
      <c r="D210" s="348"/>
      <c r="E210" s="351"/>
      <c r="F210" s="202"/>
      <c r="G210" s="203"/>
      <c r="H210" s="203"/>
      <c r="I210" s="203"/>
      <c r="J210" s="162"/>
      <c r="K210" s="204"/>
      <c r="L210" s="202"/>
      <c r="M210" s="203"/>
      <c r="N210" s="203"/>
      <c r="O210" s="203"/>
      <c r="P210" s="162" t="str">
        <f>IF($N210&lt;&gt;"",(VLOOKUP($N210,'Puissances et FS utilisés'!$B$7:$G$44,5,FALSE)),"")</f>
        <v/>
      </c>
      <c r="Q210" s="204" t="str">
        <f>IF($N210&lt;&gt;"",(VLOOKUP($N210,'Puissances et FS utilisés'!$B$7:$G$44,6,FALSE)),"")</f>
        <v/>
      </c>
      <c r="R210" s="202"/>
      <c r="S210" s="203"/>
      <c r="T210" s="205"/>
      <c r="U210" s="203"/>
      <c r="V210" s="162" t="str">
        <f>IF($T210&lt;&gt;"",(VLOOKUP($T210,'Puissances et FS utilisés'!$B$7:$G$900,5,FALSE)),"")</f>
        <v/>
      </c>
      <c r="W210" s="204" t="str">
        <f>IF($T210&lt;&gt;"",(VLOOKUP($T210,'Puissances et FS utilisés'!$B$7:$G$44,6,FALSE)),"")</f>
        <v/>
      </c>
      <c r="Y210" s="183" t="str">
        <f>IF($G210=Y$5,$I210*$J210,"")</f>
        <v/>
      </c>
      <c r="Z210" s="184" t="str">
        <f>IF($G210=Z$5,$I210*$J210,"")</f>
        <v/>
      </c>
      <c r="AA210" s="185" t="str">
        <f t="shared" si="38"/>
        <v/>
      </c>
      <c r="AB210" s="160" t="str">
        <f t="shared" si="38"/>
        <v/>
      </c>
      <c r="AC210" s="184" t="str">
        <f t="shared" si="38"/>
        <v/>
      </c>
      <c r="AD210" s="185" t="str">
        <f t="shared" si="40"/>
        <v/>
      </c>
      <c r="AE210" s="160" t="str">
        <f t="shared" si="40"/>
        <v/>
      </c>
      <c r="AF210" s="186" t="str">
        <f t="shared" si="40"/>
        <v/>
      </c>
      <c r="AH210" s="183" t="str">
        <f>IF($G210=AH$5,$I210*$J210*$K210,"")</f>
        <v/>
      </c>
      <c r="AI210" s="193" t="str">
        <f>IF($G210=AI$5,$I210*$J210*$K210,"")</f>
        <v/>
      </c>
      <c r="AJ210" s="185" t="str">
        <f t="shared" si="41"/>
        <v/>
      </c>
      <c r="AK210" s="160" t="str">
        <f t="shared" si="41"/>
        <v/>
      </c>
      <c r="AL210" s="184" t="str">
        <f t="shared" si="41"/>
        <v/>
      </c>
      <c r="AM210" s="187" t="str">
        <f t="shared" si="39"/>
        <v/>
      </c>
      <c r="AN210" s="160" t="str">
        <f t="shared" si="39"/>
        <v/>
      </c>
      <c r="AO210" s="186" t="str">
        <f t="shared" si="39"/>
        <v/>
      </c>
    </row>
    <row r="211" spans="2:41" x14ac:dyDescent="0.25">
      <c r="B211" s="345"/>
      <c r="C211" s="356"/>
      <c r="D211" s="358"/>
      <c r="E211" s="360"/>
      <c r="F211" s="199"/>
      <c r="G211" s="200"/>
      <c r="H211" s="200"/>
      <c r="I211" s="200"/>
      <c r="J211" s="164"/>
      <c r="K211" s="201"/>
      <c r="L211" s="254"/>
      <c r="M211" s="216"/>
      <c r="N211" s="200"/>
      <c r="O211" s="200"/>
      <c r="P211" s="164" t="str">
        <f>IF($N211&lt;&gt;"",(VLOOKUP($N211,'Puissances et FS utilisés'!$B$7:$G$44,5,FALSE)),"")</f>
        <v/>
      </c>
      <c r="Q211" s="201" t="str">
        <f>IF($N211&lt;&gt;"",(VLOOKUP($N211,'Puissances et FS utilisés'!$B$7:$G$44,6,FALSE)),"")</f>
        <v/>
      </c>
      <c r="R211" s="199"/>
      <c r="S211" s="200"/>
      <c r="T211" s="200"/>
      <c r="U211" s="200"/>
      <c r="V211" s="164" t="str">
        <f>IF($T211&lt;&gt;"",(VLOOKUP($T211,'Puissances et FS utilisés'!$B$7:$G$900,5,FALSE)),"")</f>
        <v/>
      </c>
      <c r="W211" s="201" t="str">
        <f>IF($T211&lt;&gt;"",(VLOOKUP($T211,'Puissances et FS utilisés'!$B$7:$G$44,6,FALSE)),"")</f>
        <v/>
      </c>
      <c r="Y211" s="189" t="str">
        <f>IF($G211=Y$5,$I211*$J211,"")</f>
        <v/>
      </c>
      <c r="Z211" s="190" t="str">
        <f>IF($G211=Z$5,$I211*$J211,"")</f>
        <v/>
      </c>
      <c r="AA211" s="191" t="str">
        <f t="shared" si="38"/>
        <v/>
      </c>
      <c r="AB211" s="158" t="str">
        <f t="shared" si="38"/>
        <v/>
      </c>
      <c r="AC211" s="190" t="str">
        <f t="shared" si="38"/>
        <v/>
      </c>
      <c r="AD211" s="191" t="str">
        <f t="shared" si="40"/>
        <v/>
      </c>
      <c r="AE211" s="158" t="str">
        <f t="shared" si="40"/>
        <v/>
      </c>
      <c r="AF211" s="192" t="str">
        <f t="shared" si="40"/>
        <v/>
      </c>
      <c r="AH211" s="189" t="str">
        <f>IF($G211=AH$5,$I211*$J211*$K211,"")</f>
        <v/>
      </c>
      <c r="AI211" s="194" t="str">
        <f>IF($G211=AI$5,$I211*$J211*$K211,"")</f>
        <v/>
      </c>
      <c r="AJ211" s="191" t="str">
        <f t="shared" si="41"/>
        <v/>
      </c>
      <c r="AK211" s="158" t="str">
        <f t="shared" si="41"/>
        <v/>
      </c>
      <c r="AL211" s="190" t="str">
        <f t="shared" si="41"/>
        <v/>
      </c>
      <c r="AM211" s="195" t="str">
        <f t="shared" si="39"/>
        <v/>
      </c>
      <c r="AN211" s="158" t="str">
        <f t="shared" si="39"/>
        <v/>
      </c>
      <c r="AO211" s="192" t="str">
        <f t="shared" si="39"/>
        <v/>
      </c>
    </row>
    <row r="212" spans="2:41" ht="15.75" customHeight="1" x14ac:dyDescent="0.25">
      <c r="B212" s="346"/>
      <c r="C212" s="357"/>
      <c r="D212" s="359"/>
      <c r="E212" s="361"/>
      <c r="F212" s="172"/>
      <c r="G212" s="173"/>
      <c r="H212" s="173"/>
      <c r="I212" s="173"/>
      <c r="J212" s="165" t="str">
        <f>IF($H212&lt;&gt;"",(VLOOKUP($H212,'Puissances et FS utilisés'!$B$7:$G$44,5,FALSE)),"")</f>
        <v/>
      </c>
      <c r="K212" s="174" t="str">
        <f>IF($H212&lt;&gt;"",(VLOOKUP($H212,'Puissances et FS utilisés'!$B$7:$G$44,6,FALSE)),"")</f>
        <v/>
      </c>
      <c r="L212" s="172"/>
      <c r="M212" s="173"/>
      <c r="N212" s="173"/>
      <c r="O212" s="173"/>
      <c r="P212" s="164" t="str">
        <f>IF($N212&lt;&gt;"",(VLOOKUP($N212,'Puissances et FS utilisés'!$B$7:$G$44,5,FALSE)),"")</f>
        <v/>
      </c>
      <c r="Q212" s="201" t="str">
        <f>IF($N212&lt;&gt;"",(VLOOKUP($N212,'Puissances et FS utilisés'!$B$7:$G$44,6,FALSE)),"")</f>
        <v/>
      </c>
      <c r="R212" s="172"/>
      <c r="S212" s="173"/>
      <c r="T212" s="173"/>
      <c r="U212" s="173"/>
      <c r="V212" s="165" t="str">
        <f>IF($T212&lt;&gt;"",(VLOOKUP($T212,'Puissances et FS utilisés'!$B$7:$G$900,5,FALSE)),"")</f>
        <v/>
      </c>
      <c r="W212" s="174" t="str">
        <f>IF($T212&lt;&gt;"",(VLOOKUP($T212,'Puissances et FS utilisés'!$B$7:$G$44,6,FALSE)),"")</f>
        <v/>
      </c>
      <c r="Y212" s="179" t="str">
        <f>IF($G212=Y$5,$I212*$J212,"")</f>
        <v/>
      </c>
      <c r="Z212" s="180" t="str">
        <f>IF($G212=Z$5,$I212*$J212,"")</f>
        <v/>
      </c>
      <c r="AA212" s="181" t="str">
        <f t="shared" si="38"/>
        <v/>
      </c>
      <c r="AB212" s="159" t="str">
        <f t="shared" si="38"/>
        <v/>
      </c>
      <c r="AC212" s="180" t="str">
        <f t="shared" si="38"/>
        <v/>
      </c>
      <c r="AD212" s="181" t="str">
        <f t="shared" si="40"/>
        <v/>
      </c>
      <c r="AE212" s="159" t="str">
        <f t="shared" si="40"/>
        <v/>
      </c>
      <c r="AF212" s="182" t="str">
        <f t="shared" si="40"/>
        <v/>
      </c>
      <c r="AH212" s="179" t="str">
        <f>IF($G212=AH$5,$I212*$J212*$K212,"")</f>
        <v/>
      </c>
      <c r="AI212" s="196" t="str">
        <f>IF($G212=AI$5,$I212*$J212*$K212,"")</f>
        <v/>
      </c>
      <c r="AJ212" s="181" t="str">
        <f t="shared" si="41"/>
        <v/>
      </c>
      <c r="AK212" s="159" t="str">
        <f t="shared" si="41"/>
        <v/>
      </c>
      <c r="AL212" s="180" t="str">
        <f t="shared" si="41"/>
        <v/>
      </c>
      <c r="AM212" s="188" t="str">
        <f t="shared" si="39"/>
        <v/>
      </c>
      <c r="AN212" s="159" t="str">
        <f t="shared" si="39"/>
        <v/>
      </c>
      <c r="AO212" s="182" t="str">
        <f t="shared" si="39"/>
        <v/>
      </c>
    </row>
    <row r="213" spans="2:41" x14ac:dyDescent="0.25">
      <c r="B213" s="344"/>
      <c r="C213" s="347"/>
      <c r="D213" s="348"/>
      <c r="E213" s="351"/>
      <c r="F213" s="202"/>
      <c r="G213" s="203"/>
      <c r="H213" s="203"/>
      <c r="I213" s="203"/>
      <c r="J213" s="162"/>
      <c r="K213" s="204"/>
      <c r="L213" s="202"/>
      <c r="M213" s="203"/>
      <c r="N213" s="203"/>
      <c r="O213" s="203"/>
      <c r="P213" s="162" t="str">
        <f>IF($N213&lt;&gt;"",(VLOOKUP($N213,'Puissances et FS utilisés'!$B$7:$G$44,5,FALSE)),"")</f>
        <v/>
      </c>
      <c r="Q213" s="204" t="str">
        <f>IF($N213&lt;&gt;"",(VLOOKUP($N213,'Puissances et FS utilisés'!$B$7:$G$44,6,FALSE)),"")</f>
        <v/>
      </c>
      <c r="R213" s="202"/>
      <c r="S213" s="203"/>
      <c r="T213" s="205"/>
      <c r="U213" s="203"/>
      <c r="V213" s="162" t="str">
        <f>IF($T213&lt;&gt;"",(VLOOKUP($T213,'Puissances et FS utilisés'!$B$7:$G$900,5,FALSE)),"")</f>
        <v/>
      </c>
      <c r="W213" s="204" t="str">
        <f>IF($T213&lt;&gt;"",(VLOOKUP($T213,'Puissances et FS utilisés'!$B$7:$G$44,6,FALSE)),"")</f>
        <v/>
      </c>
      <c r="Y213" s="183" t="str">
        <f>IF($G213=Y$5,$I213*$J213,"")</f>
        <v/>
      </c>
      <c r="Z213" s="184" t="str">
        <f>IF($G213=Z$5,$I213*$J213,"")</f>
        <v/>
      </c>
      <c r="AA213" s="185" t="str">
        <f t="shared" si="38"/>
        <v/>
      </c>
      <c r="AB213" s="160" t="str">
        <f t="shared" si="38"/>
        <v/>
      </c>
      <c r="AC213" s="184" t="str">
        <f t="shared" si="38"/>
        <v/>
      </c>
      <c r="AD213" s="185" t="str">
        <f t="shared" si="40"/>
        <v/>
      </c>
      <c r="AE213" s="160" t="str">
        <f t="shared" si="40"/>
        <v/>
      </c>
      <c r="AF213" s="186" t="str">
        <f t="shared" si="40"/>
        <v/>
      </c>
      <c r="AH213" s="183" t="str">
        <f>IF($G213=AH$5,$I213*$J213*$K213,"")</f>
        <v/>
      </c>
      <c r="AI213" s="193" t="str">
        <f>IF($G213=AI$5,$I213*$J213*$K213,"")</f>
        <v/>
      </c>
      <c r="AJ213" s="185" t="str">
        <f t="shared" si="41"/>
        <v/>
      </c>
      <c r="AK213" s="160" t="str">
        <f t="shared" si="41"/>
        <v/>
      </c>
      <c r="AL213" s="184" t="str">
        <f t="shared" si="41"/>
        <v/>
      </c>
      <c r="AM213" s="187" t="str">
        <f t="shared" si="39"/>
        <v/>
      </c>
      <c r="AN213" s="160" t="str">
        <f t="shared" si="39"/>
        <v/>
      </c>
      <c r="AO213" s="186" t="str">
        <f t="shared" si="39"/>
        <v/>
      </c>
    </row>
    <row r="214" spans="2:41" x14ac:dyDescent="0.25">
      <c r="B214" s="345"/>
      <c r="C214" s="356"/>
      <c r="D214" s="358"/>
      <c r="E214" s="360"/>
      <c r="F214" s="199"/>
      <c r="G214" s="200"/>
      <c r="H214" s="200"/>
      <c r="I214" s="200"/>
      <c r="J214" s="164"/>
      <c r="K214" s="201"/>
      <c r="L214" s="254"/>
      <c r="M214" s="216"/>
      <c r="N214" s="200"/>
      <c r="O214" s="200"/>
      <c r="P214" s="164" t="str">
        <f>IF($N214&lt;&gt;"",(VLOOKUP($N214,'Puissances et FS utilisés'!$B$7:$G$44,5,FALSE)),"")</f>
        <v/>
      </c>
      <c r="Q214" s="201" t="str">
        <f>IF($N214&lt;&gt;"",(VLOOKUP($N214,'Puissances et FS utilisés'!$B$7:$G$44,6,FALSE)),"")</f>
        <v/>
      </c>
      <c r="R214" s="199"/>
      <c r="S214" s="200"/>
      <c r="T214" s="200"/>
      <c r="U214" s="200"/>
      <c r="V214" s="164" t="str">
        <f>IF($T214&lt;&gt;"",(VLOOKUP($T214,'Puissances et FS utilisés'!$B$7:$G$900,5,FALSE)),"")</f>
        <v/>
      </c>
      <c r="W214" s="201" t="str">
        <f>IF($T214&lt;&gt;"",(VLOOKUP($T214,'Puissances et FS utilisés'!$B$7:$G$44,6,FALSE)),"")</f>
        <v/>
      </c>
      <c r="Y214" s="189" t="str">
        <f>IF($G214=Y$5,$I214*$J214,"")</f>
        <v/>
      </c>
      <c r="Z214" s="190" t="str">
        <f>IF($G214=Z$5,$I214*$J214,"")</f>
        <v/>
      </c>
      <c r="AA214" s="191" t="str">
        <f t="shared" si="38"/>
        <v/>
      </c>
      <c r="AB214" s="158" t="str">
        <f t="shared" si="38"/>
        <v/>
      </c>
      <c r="AC214" s="190" t="str">
        <f t="shared" si="38"/>
        <v/>
      </c>
      <c r="AD214" s="191" t="str">
        <f t="shared" si="40"/>
        <v/>
      </c>
      <c r="AE214" s="158" t="str">
        <f t="shared" si="40"/>
        <v/>
      </c>
      <c r="AF214" s="192" t="str">
        <f t="shared" si="40"/>
        <v/>
      </c>
      <c r="AH214" s="189" t="str">
        <f>IF($G214=AH$5,$I214*$J214*$K214,"")</f>
        <v/>
      </c>
      <c r="AI214" s="194" t="str">
        <f>IF($G214=AI$5,$I214*$J214*$K214,"")</f>
        <v/>
      </c>
      <c r="AJ214" s="191" t="str">
        <f t="shared" si="41"/>
        <v/>
      </c>
      <c r="AK214" s="158" t="str">
        <f t="shared" si="41"/>
        <v/>
      </c>
      <c r="AL214" s="190" t="str">
        <f t="shared" si="41"/>
        <v/>
      </c>
      <c r="AM214" s="195" t="str">
        <f t="shared" si="39"/>
        <v/>
      </c>
      <c r="AN214" s="158" t="str">
        <f t="shared" si="39"/>
        <v/>
      </c>
      <c r="AO214" s="192" t="str">
        <f t="shared" si="39"/>
        <v/>
      </c>
    </row>
    <row r="215" spans="2:41" ht="15.75" customHeight="1" x14ac:dyDescent="0.25">
      <c r="B215" s="346"/>
      <c r="C215" s="357"/>
      <c r="D215" s="359"/>
      <c r="E215" s="361"/>
      <c r="F215" s="172"/>
      <c r="G215" s="173"/>
      <c r="H215" s="173"/>
      <c r="I215" s="173"/>
      <c r="J215" s="165" t="str">
        <f>IF($H215&lt;&gt;"",(VLOOKUP($H215,'Puissances et FS utilisés'!$B$7:$G$44,5,FALSE)),"")</f>
        <v/>
      </c>
      <c r="K215" s="174" t="str">
        <f>IF($H215&lt;&gt;"",(VLOOKUP($H215,'Puissances et FS utilisés'!$B$7:$G$44,6,FALSE)),"")</f>
        <v/>
      </c>
      <c r="L215" s="172"/>
      <c r="M215" s="173"/>
      <c r="N215" s="173"/>
      <c r="O215" s="173"/>
      <c r="P215" s="164" t="str">
        <f>IF($N215&lt;&gt;"",(VLOOKUP($N215,'Puissances et FS utilisés'!$B$7:$G$44,5,FALSE)),"")</f>
        <v/>
      </c>
      <c r="Q215" s="201" t="str">
        <f>IF($N215&lt;&gt;"",(VLOOKUP($N215,'Puissances et FS utilisés'!$B$7:$G$44,6,FALSE)),"")</f>
        <v/>
      </c>
      <c r="R215" s="172"/>
      <c r="S215" s="173"/>
      <c r="T215" s="173"/>
      <c r="U215" s="173"/>
      <c r="V215" s="165" t="str">
        <f>IF($T215&lt;&gt;"",(VLOOKUP($T215,'Puissances et FS utilisés'!$B$7:$G$900,5,FALSE)),"")</f>
        <v/>
      </c>
      <c r="W215" s="174" t="str">
        <f>IF($T215&lt;&gt;"",(VLOOKUP($T215,'Puissances et FS utilisés'!$B$7:$G$44,6,FALSE)),"")</f>
        <v/>
      </c>
      <c r="Y215" s="179" t="str">
        <f>IF($G215=Y$5,$I215*$J215,"")</f>
        <v/>
      </c>
      <c r="Z215" s="180" t="str">
        <f>IF($G215=Z$5,$I215*$J215,"")</f>
        <v/>
      </c>
      <c r="AA215" s="181" t="str">
        <f t="shared" si="38"/>
        <v/>
      </c>
      <c r="AB215" s="159" t="str">
        <f t="shared" si="38"/>
        <v/>
      </c>
      <c r="AC215" s="180" t="str">
        <f t="shared" si="38"/>
        <v/>
      </c>
      <c r="AD215" s="181" t="str">
        <f t="shared" si="40"/>
        <v/>
      </c>
      <c r="AE215" s="159" t="str">
        <f t="shared" si="40"/>
        <v/>
      </c>
      <c r="AF215" s="182" t="str">
        <f t="shared" si="40"/>
        <v/>
      </c>
      <c r="AH215" s="179" t="str">
        <f>IF($G215=AH$5,$I215*$J215*$K215,"")</f>
        <v/>
      </c>
      <c r="AI215" s="196" t="str">
        <f>IF($G215=AI$5,$I215*$J215*$K215,"")</f>
        <v/>
      </c>
      <c r="AJ215" s="181" t="str">
        <f t="shared" si="41"/>
        <v/>
      </c>
      <c r="AK215" s="159" t="str">
        <f t="shared" si="41"/>
        <v/>
      </c>
      <c r="AL215" s="180" t="str">
        <f t="shared" si="41"/>
        <v/>
      </c>
      <c r="AM215" s="188" t="str">
        <f t="shared" si="39"/>
        <v/>
      </c>
      <c r="AN215" s="159" t="str">
        <f t="shared" si="39"/>
        <v/>
      </c>
      <c r="AO215" s="182" t="str">
        <f t="shared" si="39"/>
        <v/>
      </c>
    </row>
    <row r="216" spans="2:41" x14ac:dyDescent="0.25">
      <c r="B216" s="344"/>
      <c r="C216" s="347"/>
      <c r="D216" s="348"/>
      <c r="E216" s="351"/>
      <c r="F216" s="202"/>
      <c r="G216" s="203"/>
      <c r="H216" s="203"/>
      <c r="I216" s="203"/>
      <c r="J216" s="162"/>
      <c r="K216" s="204"/>
      <c r="L216" s="202"/>
      <c r="M216" s="203"/>
      <c r="N216" s="203"/>
      <c r="O216" s="203"/>
      <c r="P216" s="162" t="str">
        <f>IF($N216&lt;&gt;"",(VLOOKUP($N216,'Puissances et FS utilisés'!$B$7:$G$44,5,FALSE)),"")</f>
        <v/>
      </c>
      <c r="Q216" s="204" t="str">
        <f>IF($N216&lt;&gt;"",(VLOOKUP($N216,'Puissances et FS utilisés'!$B$7:$G$44,6,FALSE)),"")</f>
        <v/>
      </c>
      <c r="R216" s="202"/>
      <c r="S216" s="203"/>
      <c r="T216" s="205"/>
      <c r="U216" s="203"/>
      <c r="V216" s="162" t="str">
        <f>IF($T216&lt;&gt;"",(VLOOKUP($T216,'Puissances et FS utilisés'!$B$7:$G$900,5,FALSE)),"")</f>
        <v/>
      </c>
      <c r="W216" s="204" t="str">
        <f>IF($T216&lt;&gt;"",(VLOOKUP($T216,'Puissances et FS utilisés'!$B$7:$G$44,6,FALSE)),"")</f>
        <v/>
      </c>
      <c r="Y216" s="183" t="str">
        <f>IF($G216=Y$5,$I216*$J216,"")</f>
        <v/>
      </c>
      <c r="Z216" s="184" t="str">
        <f>IF($G216=Z$5,$I216*$J216,"")</f>
        <v/>
      </c>
      <c r="AA216" s="185" t="str">
        <f t="shared" si="38"/>
        <v/>
      </c>
      <c r="AB216" s="160" t="str">
        <f t="shared" si="38"/>
        <v/>
      </c>
      <c r="AC216" s="184" t="str">
        <f t="shared" si="38"/>
        <v/>
      </c>
      <c r="AD216" s="185" t="str">
        <f t="shared" si="40"/>
        <v/>
      </c>
      <c r="AE216" s="160" t="str">
        <f t="shared" si="40"/>
        <v/>
      </c>
      <c r="AF216" s="186" t="str">
        <f t="shared" si="40"/>
        <v/>
      </c>
      <c r="AH216" s="183" t="str">
        <f>IF($G216=AH$5,$I216*$J216*$K216,"")</f>
        <v/>
      </c>
      <c r="AI216" s="193" t="str">
        <f>IF($G216=AI$5,$I216*$J216*$K216,"")</f>
        <v/>
      </c>
      <c r="AJ216" s="185" t="str">
        <f t="shared" si="41"/>
        <v/>
      </c>
      <c r="AK216" s="160" t="str">
        <f t="shared" si="41"/>
        <v/>
      </c>
      <c r="AL216" s="184" t="str">
        <f t="shared" si="41"/>
        <v/>
      </c>
      <c r="AM216" s="187" t="str">
        <f t="shared" si="39"/>
        <v/>
      </c>
      <c r="AN216" s="160" t="str">
        <f t="shared" si="39"/>
        <v/>
      </c>
      <c r="AO216" s="186" t="str">
        <f t="shared" si="39"/>
        <v/>
      </c>
    </row>
    <row r="217" spans="2:41" x14ac:dyDescent="0.25">
      <c r="B217" s="345"/>
      <c r="C217" s="356"/>
      <c r="D217" s="358"/>
      <c r="E217" s="360"/>
      <c r="F217" s="199"/>
      <c r="G217" s="200"/>
      <c r="H217" s="200"/>
      <c r="I217" s="200"/>
      <c r="J217" s="164"/>
      <c r="K217" s="201"/>
      <c r="L217" s="254"/>
      <c r="M217" s="216"/>
      <c r="N217" s="200"/>
      <c r="O217" s="200"/>
      <c r="P217" s="164" t="str">
        <f>IF($N217&lt;&gt;"",(VLOOKUP($N217,'Puissances et FS utilisés'!$B$7:$G$44,5,FALSE)),"")</f>
        <v/>
      </c>
      <c r="Q217" s="201" t="str">
        <f>IF($N217&lt;&gt;"",(VLOOKUP($N217,'Puissances et FS utilisés'!$B$7:$G$44,6,FALSE)),"")</f>
        <v/>
      </c>
      <c r="R217" s="199"/>
      <c r="S217" s="200"/>
      <c r="T217" s="200"/>
      <c r="U217" s="200"/>
      <c r="V217" s="164" t="str">
        <f>IF($T217&lt;&gt;"",(VLOOKUP($T217,'Puissances et FS utilisés'!$B$7:$G$900,5,FALSE)),"")</f>
        <v/>
      </c>
      <c r="W217" s="201" t="str">
        <f>IF($T217&lt;&gt;"",(VLOOKUP($T217,'Puissances et FS utilisés'!$B$7:$G$44,6,FALSE)),"")</f>
        <v/>
      </c>
      <c r="Y217" s="189" t="str">
        <f>IF($G217=Y$5,$I217*$J217,"")</f>
        <v/>
      </c>
      <c r="Z217" s="190" t="str">
        <f>IF($G217=Z$5,$I217*$J217,"")</f>
        <v/>
      </c>
      <c r="AA217" s="191" t="str">
        <f t="shared" si="38"/>
        <v/>
      </c>
      <c r="AB217" s="158" t="str">
        <f t="shared" si="38"/>
        <v/>
      </c>
      <c r="AC217" s="190" t="str">
        <f t="shared" si="38"/>
        <v/>
      </c>
      <c r="AD217" s="191" t="str">
        <f t="shared" si="40"/>
        <v/>
      </c>
      <c r="AE217" s="158" t="str">
        <f t="shared" si="40"/>
        <v/>
      </c>
      <c r="AF217" s="192" t="str">
        <f t="shared" si="40"/>
        <v/>
      </c>
      <c r="AH217" s="189" t="str">
        <f>IF($G217=AH$5,$I217*$J217*$K217,"")</f>
        <v/>
      </c>
      <c r="AI217" s="194" t="str">
        <f>IF($G217=AI$5,$I217*$J217*$K217,"")</f>
        <v/>
      </c>
      <c r="AJ217" s="191" t="str">
        <f t="shared" si="41"/>
        <v/>
      </c>
      <c r="AK217" s="158" t="str">
        <f t="shared" si="41"/>
        <v/>
      </c>
      <c r="AL217" s="190" t="str">
        <f t="shared" si="41"/>
        <v/>
      </c>
      <c r="AM217" s="195" t="str">
        <f t="shared" si="39"/>
        <v/>
      </c>
      <c r="AN217" s="158" t="str">
        <f t="shared" si="39"/>
        <v/>
      </c>
      <c r="AO217" s="192" t="str">
        <f t="shared" si="39"/>
        <v/>
      </c>
    </row>
    <row r="218" spans="2:41" ht="15.75" customHeight="1" x14ac:dyDescent="0.25">
      <c r="B218" s="346"/>
      <c r="C218" s="357"/>
      <c r="D218" s="359"/>
      <c r="E218" s="361"/>
      <c r="F218" s="172"/>
      <c r="G218" s="173"/>
      <c r="H218" s="173"/>
      <c r="I218" s="173"/>
      <c r="J218" s="165" t="str">
        <f>IF($H218&lt;&gt;"",(VLOOKUP($H218,'Puissances et FS utilisés'!$B$7:$G$44,5,FALSE)),"")</f>
        <v/>
      </c>
      <c r="K218" s="174" t="str">
        <f>IF($H218&lt;&gt;"",(VLOOKUP($H218,'Puissances et FS utilisés'!$B$7:$G$44,6,FALSE)),"")</f>
        <v/>
      </c>
      <c r="L218" s="172"/>
      <c r="M218" s="173"/>
      <c r="N218" s="173"/>
      <c r="O218" s="173"/>
      <c r="P218" s="164" t="str">
        <f>IF($N218&lt;&gt;"",(VLOOKUP($N218,'Puissances et FS utilisés'!$B$7:$G$44,5,FALSE)),"")</f>
        <v/>
      </c>
      <c r="Q218" s="201" t="str">
        <f>IF($N218&lt;&gt;"",(VLOOKUP($N218,'Puissances et FS utilisés'!$B$7:$G$44,6,FALSE)),"")</f>
        <v/>
      </c>
      <c r="R218" s="172"/>
      <c r="S218" s="173"/>
      <c r="T218" s="173"/>
      <c r="U218" s="173"/>
      <c r="V218" s="165" t="str">
        <f>IF($T218&lt;&gt;"",(VLOOKUP($T218,'Puissances et FS utilisés'!$B$7:$G$900,5,FALSE)),"")</f>
        <v/>
      </c>
      <c r="W218" s="174" t="str">
        <f>IF($T218&lt;&gt;"",(VLOOKUP($T218,'Puissances et FS utilisés'!$B$7:$G$44,6,FALSE)),"")</f>
        <v/>
      </c>
      <c r="Y218" s="179" t="str">
        <f>IF($G218=Y$5,$I218*$J218,"")</f>
        <v/>
      </c>
      <c r="Z218" s="180" t="str">
        <f>IF($G218=Z$5,$I218*$J218,"")</f>
        <v/>
      </c>
      <c r="AA218" s="181" t="str">
        <f t="shared" si="38"/>
        <v/>
      </c>
      <c r="AB218" s="159" t="str">
        <f t="shared" si="38"/>
        <v/>
      </c>
      <c r="AC218" s="180" t="str">
        <f t="shared" si="38"/>
        <v/>
      </c>
      <c r="AD218" s="181" t="str">
        <f t="shared" si="40"/>
        <v/>
      </c>
      <c r="AE218" s="159" t="str">
        <f t="shared" si="40"/>
        <v/>
      </c>
      <c r="AF218" s="182" t="str">
        <f t="shared" si="40"/>
        <v/>
      </c>
      <c r="AH218" s="179" t="str">
        <f>IF($G218=AH$5,$I218*$J218*$K218,"")</f>
        <v/>
      </c>
      <c r="AI218" s="196" t="str">
        <f>IF($G218=AI$5,$I218*$J218*$K218,"")</f>
        <v/>
      </c>
      <c r="AJ218" s="181" t="str">
        <f t="shared" si="41"/>
        <v/>
      </c>
      <c r="AK218" s="159" t="str">
        <f t="shared" si="41"/>
        <v/>
      </c>
      <c r="AL218" s="180" t="str">
        <f t="shared" si="41"/>
        <v/>
      </c>
      <c r="AM218" s="188" t="str">
        <f t="shared" si="39"/>
        <v/>
      </c>
      <c r="AN218" s="159" t="str">
        <f t="shared" si="39"/>
        <v/>
      </c>
      <c r="AO218" s="182" t="str">
        <f t="shared" si="39"/>
        <v/>
      </c>
    </row>
    <row r="219" spans="2:41" x14ac:dyDescent="0.25">
      <c r="B219" s="344"/>
      <c r="C219" s="347"/>
      <c r="D219" s="348"/>
      <c r="E219" s="351"/>
      <c r="F219" s="202"/>
      <c r="G219" s="203"/>
      <c r="H219" s="203"/>
      <c r="I219" s="203"/>
      <c r="J219" s="162"/>
      <c r="K219" s="204"/>
      <c r="L219" s="202"/>
      <c r="M219" s="203"/>
      <c r="N219" s="203"/>
      <c r="O219" s="203"/>
      <c r="P219" s="162" t="str">
        <f>IF($N219&lt;&gt;"",(VLOOKUP($N219,'Puissances et FS utilisés'!$B$7:$G$44,5,FALSE)),"")</f>
        <v/>
      </c>
      <c r="Q219" s="204" t="str">
        <f>IF($N219&lt;&gt;"",(VLOOKUP($N219,'Puissances et FS utilisés'!$B$7:$G$44,6,FALSE)),"")</f>
        <v/>
      </c>
      <c r="R219" s="202"/>
      <c r="S219" s="203"/>
      <c r="T219" s="205"/>
      <c r="U219" s="203"/>
      <c r="V219" s="162" t="str">
        <f>IF($T219&lt;&gt;"",(VLOOKUP($T219,'Puissances et FS utilisés'!$B$7:$G$900,5,FALSE)),"")</f>
        <v/>
      </c>
      <c r="W219" s="204" t="str">
        <f>IF($T219&lt;&gt;"",(VLOOKUP($T219,'Puissances et FS utilisés'!$B$7:$G$44,6,FALSE)),"")</f>
        <v/>
      </c>
      <c r="Y219" s="183" t="str">
        <f>IF($G219=Y$5,$I219*$J219,"")</f>
        <v/>
      </c>
      <c r="Z219" s="184" t="str">
        <f>IF($G219=Z$5,$I219*$J219,"")</f>
        <v/>
      </c>
      <c r="AA219" s="185" t="str">
        <f t="shared" si="38"/>
        <v/>
      </c>
      <c r="AB219" s="160" t="str">
        <f t="shared" si="38"/>
        <v/>
      </c>
      <c r="AC219" s="184" t="str">
        <f t="shared" si="38"/>
        <v/>
      </c>
      <c r="AD219" s="185" t="str">
        <f t="shared" si="40"/>
        <v/>
      </c>
      <c r="AE219" s="160" t="str">
        <f t="shared" si="40"/>
        <v/>
      </c>
      <c r="AF219" s="186" t="str">
        <f t="shared" si="40"/>
        <v/>
      </c>
      <c r="AH219" s="183" t="str">
        <f>IF($G219=AH$5,$I219*$J219*$K219,"")</f>
        <v/>
      </c>
      <c r="AI219" s="193" t="str">
        <f>IF($G219=AI$5,$I219*$J219*$K219,"")</f>
        <v/>
      </c>
      <c r="AJ219" s="185" t="str">
        <f t="shared" si="41"/>
        <v/>
      </c>
      <c r="AK219" s="160" t="str">
        <f t="shared" si="41"/>
        <v/>
      </c>
      <c r="AL219" s="184" t="str">
        <f t="shared" si="41"/>
        <v/>
      </c>
      <c r="AM219" s="187" t="str">
        <f t="shared" si="39"/>
        <v/>
      </c>
      <c r="AN219" s="160" t="str">
        <f t="shared" si="39"/>
        <v/>
      </c>
      <c r="AO219" s="186" t="str">
        <f t="shared" si="39"/>
        <v/>
      </c>
    </row>
    <row r="220" spans="2:41" x14ac:dyDescent="0.25">
      <c r="B220" s="345"/>
      <c r="C220" s="356"/>
      <c r="D220" s="358"/>
      <c r="E220" s="360"/>
      <c r="F220" s="199"/>
      <c r="G220" s="200"/>
      <c r="H220" s="200"/>
      <c r="I220" s="200"/>
      <c r="J220" s="164"/>
      <c r="K220" s="201"/>
      <c r="L220" s="254"/>
      <c r="M220" s="216"/>
      <c r="N220" s="200"/>
      <c r="O220" s="200"/>
      <c r="P220" s="164" t="str">
        <f>IF($N220&lt;&gt;"",(VLOOKUP($N220,'Puissances et FS utilisés'!$B$7:$G$44,5,FALSE)),"")</f>
        <v/>
      </c>
      <c r="Q220" s="201" t="str">
        <f>IF($N220&lt;&gt;"",(VLOOKUP($N220,'Puissances et FS utilisés'!$B$7:$G$44,6,FALSE)),"")</f>
        <v/>
      </c>
      <c r="R220" s="199"/>
      <c r="S220" s="200"/>
      <c r="T220" s="200"/>
      <c r="U220" s="200"/>
      <c r="V220" s="164" t="str">
        <f>IF($T220&lt;&gt;"",(VLOOKUP($T220,'Puissances et FS utilisés'!$B$7:$G$900,5,FALSE)),"")</f>
        <v/>
      </c>
      <c r="W220" s="201" t="str">
        <f>IF($T220&lt;&gt;"",(VLOOKUP($T220,'Puissances et FS utilisés'!$B$7:$G$44,6,FALSE)),"")</f>
        <v/>
      </c>
      <c r="Y220" s="189" t="str">
        <f>IF($G220=Y$5,$I220*$J220,"")</f>
        <v/>
      </c>
      <c r="Z220" s="190" t="str">
        <f>IF($G220=Z$5,$I220*$J220,"")</f>
        <v/>
      </c>
      <c r="AA220" s="191" t="str">
        <f t="shared" si="38"/>
        <v/>
      </c>
      <c r="AB220" s="158" t="str">
        <f t="shared" si="38"/>
        <v/>
      </c>
      <c r="AC220" s="190" t="str">
        <f t="shared" si="38"/>
        <v/>
      </c>
      <c r="AD220" s="191" t="str">
        <f t="shared" si="40"/>
        <v/>
      </c>
      <c r="AE220" s="158" t="str">
        <f t="shared" si="40"/>
        <v/>
      </c>
      <c r="AF220" s="192" t="str">
        <f t="shared" si="40"/>
        <v/>
      </c>
      <c r="AH220" s="189" t="str">
        <f>IF($G220=AH$5,$I220*$J220*$K220,"")</f>
        <v/>
      </c>
      <c r="AI220" s="194" t="str">
        <f>IF($G220=AI$5,$I220*$J220*$K220,"")</f>
        <v/>
      </c>
      <c r="AJ220" s="191" t="str">
        <f t="shared" si="41"/>
        <v/>
      </c>
      <c r="AK220" s="158" t="str">
        <f t="shared" si="41"/>
        <v/>
      </c>
      <c r="AL220" s="190" t="str">
        <f t="shared" si="41"/>
        <v/>
      </c>
      <c r="AM220" s="195" t="str">
        <f t="shared" si="39"/>
        <v/>
      </c>
      <c r="AN220" s="158" t="str">
        <f t="shared" si="39"/>
        <v/>
      </c>
      <c r="AO220" s="192" t="str">
        <f t="shared" si="39"/>
        <v/>
      </c>
    </row>
    <row r="221" spans="2:41" ht="15.75" customHeight="1" x14ac:dyDescent="0.25">
      <c r="B221" s="346"/>
      <c r="C221" s="357"/>
      <c r="D221" s="359"/>
      <c r="E221" s="361"/>
      <c r="F221" s="172"/>
      <c r="G221" s="173"/>
      <c r="H221" s="173"/>
      <c r="I221" s="173"/>
      <c r="J221" s="165" t="str">
        <f>IF($H221&lt;&gt;"",(VLOOKUP($H221,'Puissances et FS utilisés'!$B$7:$G$44,5,FALSE)),"")</f>
        <v/>
      </c>
      <c r="K221" s="174" t="str">
        <f>IF($H221&lt;&gt;"",(VLOOKUP($H221,'Puissances et FS utilisés'!$B$7:$G$44,6,FALSE)),"")</f>
        <v/>
      </c>
      <c r="L221" s="172"/>
      <c r="M221" s="173"/>
      <c r="N221" s="173"/>
      <c r="O221" s="173"/>
      <c r="P221" s="164" t="str">
        <f>IF($N221&lt;&gt;"",(VLOOKUP($N221,'Puissances et FS utilisés'!$B$7:$G$44,5,FALSE)),"")</f>
        <v/>
      </c>
      <c r="Q221" s="201" t="str">
        <f>IF($N221&lt;&gt;"",(VLOOKUP($N221,'Puissances et FS utilisés'!$B$7:$G$44,6,FALSE)),"")</f>
        <v/>
      </c>
      <c r="R221" s="172"/>
      <c r="S221" s="173"/>
      <c r="T221" s="173"/>
      <c r="U221" s="173"/>
      <c r="V221" s="165" t="str">
        <f>IF($T221&lt;&gt;"",(VLOOKUP($T221,'Puissances et FS utilisés'!$B$7:$G$900,5,FALSE)),"")</f>
        <v/>
      </c>
      <c r="W221" s="174" t="str">
        <f>IF($T221&lt;&gt;"",(VLOOKUP($T221,'Puissances et FS utilisés'!$B$7:$G$44,6,FALSE)),"")</f>
        <v/>
      </c>
      <c r="Y221" s="179" t="str">
        <f>IF($G221=Y$5,$I221*$J221,"")</f>
        <v/>
      </c>
      <c r="Z221" s="180" t="str">
        <f>IF($G221=Z$5,$I221*$J221,"")</f>
        <v/>
      </c>
      <c r="AA221" s="181" t="str">
        <f t="shared" si="38"/>
        <v/>
      </c>
      <c r="AB221" s="159" t="str">
        <f t="shared" si="38"/>
        <v/>
      </c>
      <c r="AC221" s="180" t="str">
        <f t="shared" si="38"/>
        <v/>
      </c>
      <c r="AD221" s="181" t="str">
        <f t="shared" si="40"/>
        <v/>
      </c>
      <c r="AE221" s="159" t="str">
        <f t="shared" si="40"/>
        <v/>
      </c>
      <c r="AF221" s="182" t="str">
        <f t="shared" si="40"/>
        <v/>
      </c>
      <c r="AH221" s="179" t="str">
        <f>IF($G221=AH$5,$I221*$J221*$K221,"")</f>
        <v/>
      </c>
      <c r="AI221" s="196" t="str">
        <f>IF($G221=AI$5,$I221*$J221*$K221,"")</f>
        <v/>
      </c>
      <c r="AJ221" s="181" t="str">
        <f t="shared" si="41"/>
        <v/>
      </c>
      <c r="AK221" s="159" t="str">
        <f t="shared" si="41"/>
        <v/>
      </c>
      <c r="AL221" s="180" t="str">
        <f t="shared" si="41"/>
        <v/>
      </c>
      <c r="AM221" s="188" t="str">
        <f t="shared" si="39"/>
        <v/>
      </c>
      <c r="AN221" s="159" t="str">
        <f t="shared" si="39"/>
        <v/>
      </c>
      <c r="AO221" s="182" t="str">
        <f t="shared" si="39"/>
        <v/>
      </c>
    </row>
    <row r="222" spans="2:41" x14ac:dyDescent="0.25">
      <c r="B222" s="344"/>
      <c r="C222" s="347"/>
      <c r="D222" s="348"/>
      <c r="E222" s="351"/>
      <c r="F222" s="202"/>
      <c r="G222" s="203"/>
      <c r="H222" s="203"/>
      <c r="I222" s="203"/>
      <c r="J222" s="162"/>
      <c r="K222" s="204"/>
      <c r="L222" s="202"/>
      <c r="M222" s="203"/>
      <c r="N222" s="203"/>
      <c r="O222" s="203"/>
      <c r="P222" s="162" t="str">
        <f>IF($N222&lt;&gt;"",(VLOOKUP($N222,'Puissances et FS utilisés'!$B$7:$G$44,5,FALSE)),"")</f>
        <v/>
      </c>
      <c r="Q222" s="204" t="str">
        <f>IF($N222&lt;&gt;"",(VLOOKUP($N222,'Puissances et FS utilisés'!$B$7:$G$44,6,FALSE)),"")</f>
        <v/>
      </c>
      <c r="R222" s="202"/>
      <c r="S222" s="203"/>
      <c r="T222" s="205"/>
      <c r="U222" s="203"/>
      <c r="V222" s="162" t="str">
        <f>IF($T222&lt;&gt;"",(VLOOKUP($T222,'Puissances et FS utilisés'!$B$7:$G$900,5,FALSE)),"")</f>
        <v/>
      </c>
      <c r="W222" s="204" t="str">
        <f>IF($T222&lt;&gt;"",(VLOOKUP($T222,'Puissances et FS utilisés'!$B$7:$G$44,6,FALSE)),"")</f>
        <v/>
      </c>
      <c r="Y222" s="183" t="str">
        <f>IF($G222=Y$5,$I222*$J222,"")</f>
        <v/>
      </c>
      <c r="Z222" s="184" t="str">
        <f>IF($G222=Z$5,$I222*$J222,"")</f>
        <v/>
      </c>
      <c r="AA222" s="185" t="str">
        <f t="shared" si="38"/>
        <v/>
      </c>
      <c r="AB222" s="160" t="str">
        <f t="shared" si="38"/>
        <v/>
      </c>
      <c r="AC222" s="184" t="str">
        <f t="shared" si="38"/>
        <v/>
      </c>
      <c r="AD222" s="185" t="str">
        <f t="shared" si="40"/>
        <v/>
      </c>
      <c r="AE222" s="160" t="str">
        <f t="shared" si="40"/>
        <v/>
      </c>
      <c r="AF222" s="186" t="str">
        <f t="shared" si="40"/>
        <v/>
      </c>
      <c r="AH222" s="183" t="str">
        <f>IF($G222=AH$5,$I222*$J222*$K222,"")</f>
        <v/>
      </c>
      <c r="AI222" s="193" t="str">
        <f>IF($G222=AI$5,$I222*$J222*$K222,"")</f>
        <v/>
      </c>
      <c r="AJ222" s="185" t="str">
        <f t="shared" si="41"/>
        <v/>
      </c>
      <c r="AK222" s="160" t="str">
        <f t="shared" si="41"/>
        <v/>
      </c>
      <c r="AL222" s="184" t="str">
        <f t="shared" si="41"/>
        <v/>
      </c>
      <c r="AM222" s="187" t="str">
        <f t="shared" si="39"/>
        <v/>
      </c>
      <c r="AN222" s="160" t="str">
        <f t="shared" si="39"/>
        <v/>
      </c>
      <c r="AO222" s="186" t="str">
        <f t="shared" si="39"/>
        <v/>
      </c>
    </row>
    <row r="223" spans="2:41" x14ac:dyDescent="0.25">
      <c r="B223" s="345"/>
      <c r="C223" s="356"/>
      <c r="D223" s="358"/>
      <c r="E223" s="360"/>
      <c r="F223" s="199"/>
      <c r="G223" s="200"/>
      <c r="H223" s="200"/>
      <c r="I223" s="200"/>
      <c r="J223" s="164"/>
      <c r="K223" s="201"/>
      <c r="L223" s="254"/>
      <c r="M223" s="216"/>
      <c r="N223" s="200"/>
      <c r="O223" s="200"/>
      <c r="P223" s="164" t="str">
        <f>IF($N223&lt;&gt;"",(VLOOKUP($N223,'Puissances et FS utilisés'!$B$7:$G$44,5,FALSE)),"")</f>
        <v/>
      </c>
      <c r="Q223" s="201" t="str">
        <f>IF($N223&lt;&gt;"",(VLOOKUP($N223,'Puissances et FS utilisés'!$B$7:$G$44,6,FALSE)),"")</f>
        <v/>
      </c>
      <c r="R223" s="199"/>
      <c r="S223" s="200"/>
      <c r="T223" s="200"/>
      <c r="U223" s="200"/>
      <c r="V223" s="164" t="str">
        <f>IF($T223&lt;&gt;"",(VLOOKUP($T223,'Puissances et FS utilisés'!$B$7:$G$900,5,FALSE)),"")</f>
        <v/>
      </c>
      <c r="W223" s="201" t="str">
        <f>IF($T223&lt;&gt;"",(VLOOKUP($T223,'Puissances et FS utilisés'!$B$7:$G$44,6,FALSE)),"")</f>
        <v/>
      </c>
      <c r="Y223" s="189" t="str">
        <f>IF($G223=Y$5,$I223*$J223,"")</f>
        <v/>
      </c>
      <c r="Z223" s="190" t="str">
        <f>IF($G223=Z$5,$I223*$J223,"")</f>
        <v/>
      </c>
      <c r="AA223" s="191" t="str">
        <f t="shared" si="38"/>
        <v/>
      </c>
      <c r="AB223" s="158" t="str">
        <f t="shared" si="38"/>
        <v/>
      </c>
      <c r="AC223" s="190" t="str">
        <f t="shared" si="38"/>
        <v/>
      </c>
      <c r="AD223" s="191" t="str">
        <f t="shared" si="40"/>
        <v/>
      </c>
      <c r="AE223" s="158" t="str">
        <f t="shared" si="40"/>
        <v/>
      </c>
      <c r="AF223" s="192" t="str">
        <f t="shared" si="40"/>
        <v/>
      </c>
      <c r="AH223" s="189" t="str">
        <f>IF($G223=AH$5,$I223*$J223*$K223,"")</f>
        <v/>
      </c>
      <c r="AI223" s="194" t="str">
        <f>IF($G223=AI$5,$I223*$J223*$K223,"")</f>
        <v/>
      </c>
      <c r="AJ223" s="191" t="str">
        <f t="shared" si="41"/>
        <v/>
      </c>
      <c r="AK223" s="158" t="str">
        <f t="shared" si="41"/>
        <v/>
      </c>
      <c r="AL223" s="190" t="str">
        <f t="shared" si="41"/>
        <v/>
      </c>
      <c r="AM223" s="195" t="str">
        <f t="shared" si="39"/>
        <v/>
      </c>
      <c r="AN223" s="158" t="str">
        <f t="shared" si="39"/>
        <v/>
      </c>
      <c r="AO223" s="192" t="str">
        <f t="shared" si="39"/>
        <v/>
      </c>
    </row>
    <row r="224" spans="2:41" ht="15.75" customHeight="1" x14ac:dyDescent="0.25">
      <c r="B224" s="346"/>
      <c r="C224" s="357"/>
      <c r="D224" s="359"/>
      <c r="E224" s="361"/>
      <c r="F224" s="172"/>
      <c r="G224" s="173"/>
      <c r="H224" s="173"/>
      <c r="I224" s="173"/>
      <c r="J224" s="165" t="str">
        <f>IF($H224&lt;&gt;"",(VLOOKUP($H224,'Puissances et FS utilisés'!$B$7:$G$44,5,FALSE)),"")</f>
        <v/>
      </c>
      <c r="K224" s="174" t="str">
        <f>IF($H224&lt;&gt;"",(VLOOKUP($H224,'Puissances et FS utilisés'!$B$7:$G$44,6,FALSE)),"")</f>
        <v/>
      </c>
      <c r="L224" s="172"/>
      <c r="M224" s="173"/>
      <c r="N224" s="173"/>
      <c r="O224" s="173"/>
      <c r="P224" s="164" t="str">
        <f>IF($N224&lt;&gt;"",(VLOOKUP($N224,'Puissances et FS utilisés'!$B$7:$G$44,5,FALSE)),"")</f>
        <v/>
      </c>
      <c r="Q224" s="201" t="str">
        <f>IF($N224&lt;&gt;"",(VLOOKUP($N224,'Puissances et FS utilisés'!$B$7:$G$44,6,FALSE)),"")</f>
        <v/>
      </c>
      <c r="R224" s="172"/>
      <c r="S224" s="173"/>
      <c r="T224" s="173"/>
      <c r="U224" s="173"/>
      <c r="V224" s="165" t="str">
        <f>IF($T224&lt;&gt;"",(VLOOKUP($T224,'Puissances et FS utilisés'!$B$7:$G$900,5,FALSE)),"")</f>
        <v/>
      </c>
      <c r="W224" s="174" t="str">
        <f>IF($T224&lt;&gt;"",(VLOOKUP($T224,'Puissances et FS utilisés'!$B$7:$G$44,6,FALSE)),"")</f>
        <v/>
      </c>
      <c r="Y224" s="179" t="str">
        <f>IF($G224=Y$5,$I224*$J224,"")</f>
        <v/>
      </c>
      <c r="Z224" s="180" t="str">
        <f>IF($G224=Z$5,$I224*$J224,"")</f>
        <v/>
      </c>
      <c r="AA224" s="181" t="str">
        <f t="shared" ref="AA224:AC287" si="42">IF($M224=AA$5,$O224*$P224,"")</f>
        <v/>
      </c>
      <c r="AB224" s="159" t="str">
        <f t="shared" si="42"/>
        <v/>
      </c>
      <c r="AC224" s="180" t="str">
        <f t="shared" si="42"/>
        <v/>
      </c>
      <c r="AD224" s="181" t="str">
        <f t="shared" si="40"/>
        <v/>
      </c>
      <c r="AE224" s="159" t="str">
        <f t="shared" si="40"/>
        <v/>
      </c>
      <c r="AF224" s="182" t="str">
        <f t="shared" si="40"/>
        <v/>
      </c>
      <c r="AH224" s="179" t="str">
        <f>IF($G224=AH$5,$I224*$J224*$K224,"")</f>
        <v/>
      </c>
      <c r="AI224" s="196" t="str">
        <f>IF($G224=AI$5,$I224*$J224*$K224,"")</f>
        <v/>
      </c>
      <c r="AJ224" s="181" t="str">
        <f t="shared" si="41"/>
        <v/>
      </c>
      <c r="AK224" s="159" t="str">
        <f t="shared" si="41"/>
        <v/>
      </c>
      <c r="AL224" s="180" t="str">
        <f t="shared" si="41"/>
        <v/>
      </c>
      <c r="AM224" s="188" t="str">
        <f t="shared" ref="AM224:AO287" si="43">IF($S224=AM$5,$U224*$V224*$W224,"")</f>
        <v/>
      </c>
      <c r="AN224" s="159" t="str">
        <f t="shared" si="43"/>
        <v/>
      </c>
      <c r="AO224" s="182" t="str">
        <f t="shared" si="43"/>
        <v/>
      </c>
    </row>
    <row r="225" spans="2:41" x14ac:dyDescent="0.25">
      <c r="B225" s="344"/>
      <c r="C225" s="347"/>
      <c r="D225" s="348"/>
      <c r="E225" s="351"/>
      <c r="F225" s="202"/>
      <c r="G225" s="203"/>
      <c r="H225" s="203"/>
      <c r="I225" s="203"/>
      <c r="J225" s="162"/>
      <c r="K225" s="204"/>
      <c r="L225" s="202"/>
      <c r="M225" s="203"/>
      <c r="N225" s="203"/>
      <c r="O225" s="203"/>
      <c r="P225" s="162" t="str">
        <f>IF($N225&lt;&gt;"",(VLOOKUP($N225,'Puissances et FS utilisés'!$B$7:$G$44,5,FALSE)),"")</f>
        <v/>
      </c>
      <c r="Q225" s="204" t="str">
        <f>IF($N225&lt;&gt;"",(VLOOKUP($N225,'Puissances et FS utilisés'!$B$7:$G$44,6,FALSE)),"")</f>
        <v/>
      </c>
      <c r="R225" s="202"/>
      <c r="S225" s="203"/>
      <c r="T225" s="205"/>
      <c r="U225" s="203"/>
      <c r="V225" s="162" t="str">
        <f>IF($T225&lt;&gt;"",(VLOOKUP($T225,'Puissances et FS utilisés'!$B$7:$G$900,5,FALSE)),"")</f>
        <v/>
      </c>
      <c r="W225" s="204" t="str">
        <f>IF($T225&lt;&gt;"",(VLOOKUP($T225,'Puissances et FS utilisés'!$B$7:$G$44,6,FALSE)),"")</f>
        <v/>
      </c>
      <c r="Y225" s="183" t="str">
        <f>IF($G225=Y$5,$I225*$J225,"")</f>
        <v/>
      </c>
      <c r="Z225" s="184" t="str">
        <f>IF($G225=Z$5,$I225*$J225,"")</f>
        <v/>
      </c>
      <c r="AA225" s="185" t="str">
        <f t="shared" si="42"/>
        <v/>
      </c>
      <c r="AB225" s="160" t="str">
        <f t="shared" si="42"/>
        <v/>
      </c>
      <c r="AC225" s="184" t="str">
        <f t="shared" si="42"/>
        <v/>
      </c>
      <c r="AD225" s="185" t="str">
        <f t="shared" si="40"/>
        <v/>
      </c>
      <c r="AE225" s="160" t="str">
        <f t="shared" si="40"/>
        <v/>
      </c>
      <c r="AF225" s="186" t="str">
        <f t="shared" si="40"/>
        <v/>
      </c>
      <c r="AH225" s="183" t="str">
        <f>IF($G225=AH$5,$I225*$J225*$K225,"")</f>
        <v/>
      </c>
      <c r="AI225" s="193" t="str">
        <f>IF($G225=AI$5,$I225*$J225*$K225,"")</f>
        <v/>
      </c>
      <c r="AJ225" s="185" t="str">
        <f t="shared" si="41"/>
        <v/>
      </c>
      <c r="AK225" s="160" t="str">
        <f t="shared" si="41"/>
        <v/>
      </c>
      <c r="AL225" s="184" t="str">
        <f t="shared" si="41"/>
        <v/>
      </c>
      <c r="AM225" s="187" t="str">
        <f t="shared" si="43"/>
        <v/>
      </c>
      <c r="AN225" s="160" t="str">
        <f t="shared" si="43"/>
        <v/>
      </c>
      <c r="AO225" s="186" t="str">
        <f t="shared" si="43"/>
        <v/>
      </c>
    </row>
    <row r="226" spans="2:41" x14ac:dyDescent="0.25">
      <c r="B226" s="345"/>
      <c r="C226" s="356"/>
      <c r="D226" s="358"/>
      <c r="E226" s="360"/>
      <c r="F226" s="199"/>
      <c r="G226" s="200"/>
      <c r="H226" s="200"/>
      <c r="I226" s="200"/>
      <c r="J226" s="164"/>
      <c r="K226" s="201"/>
      <c r="L226" s="254"/>
      <c r="M226" s="216"/>
      <c r="N226" s="200"/>
      <c r="O226" s="200"/>
      <c r="P226" s="164" t="str">
        <f>IF($N226&lt;&gt;"",(VLOOKUP($N226,'Puissances et FS utilisés'!$B$7:$G$44,5,FALSE)),"")</f>
        <v/>
      </c>
      <c r="Q226" s="201" t="str">
        <f>IF($N226&lt;&gt;"",(VLOOKUP($N226,'Puissances et FS utilisés'!$B$7:$G$44,6,FALSE)),"")</f>
        <v/>
      </c>
      <c r="R226" s="199"/>
      <c r="S226" s="200"/>
      <c r="T226" s="200"/>
      <c r="U226" s="200"/>
      <c r="V226" s="164" t="str">
        <f>IF($T226&lt;&gt;"",(VLOOKUP($T226,'Puissances et FS utilisés'!$B$7:$G$900,5,FALSE)),"")</f>
        <v/>
      </c>
      <c r="W226" s="201" t="str">
        <f>IF($T226&lt;&gt;"",(VLOOKUP($T226,'Puissances et FS utilisés'!$B$7:$G$44,6,FALSE)),"")</f>
        <v/>
      </c>
      <c r="Y226" s="189" t="str">
        <f>IF($G226=Y$5,$I226*$J226,"")</f>
        <v/>
      </c>
      <c r="Z226" s="190" t="str">
        <f>IF($G226=Z$5,$I226*$J226,"")</f>
        <v/>
      </c>
      <c r="AA226" s="191" t="str">
        <f t="shared" si="42"/>
        <v/>
      </c>
      <c r="AB226" s="158" t="str">
        <f t="shared" si="42"/>
        <v/>
      </c>
      <c r="AC226" s="190" t="str">
        <f t="shared" si="42"/>
        <v/>
      </c>
      <c r="AD226" s="191" t="str">
        <f t="shared" ref="AD226:AF289" si="44">IF($S226=AD$5,$U226*$V226,"")</f>
        <v/>
      </c>
      <c r="AE226" s="158" t="str">
        <f t="shared" si="44"/>
        <v/>
      </c>
      <c r="AF226" s="192" t="str">
        <f t="shared" si="44"/>
        <v/>
      </c>
      <c r="AH226" s="189" t="str">
        <f>IF($G226=AH$5,$I226*$J226*$K226,"")</f>
        <v/>
      </c>
      <c r="AI226" s="194" t="str">
        <f>IF($G226=AI$5,$I226*$J226*$K226,"")</f>
        <v/>
      </c>
      <c r="AJ226" s="191" t="str">
        <f t="shared" ref="AJ226:AL289" si="45">IF($M226=AJ$5,$O226*$P226*$Q226,"")</f>
        <v/>
      </c>
      <c r="AK226" s="158" t="str">
        <f t="shared" si="45"/>
        <v/>
      </c>
      <c r="AL226" s="190" t="str">
        <f t="shared" si="45"/>
        <v/>
      </c>
      <c r="AM226" s="195" t="str">
        <f t="shared" si="43"/>
        <v/>
      </c>
      <c r="AN226" s="158" t="str">
        <f t="shared" si="43"/>
        <v/>
      </c>
      <c r="AO226" s="192" t="str">
        <f t="shared" si="43"/>
        <v/>
      </c>
    </row>
    <row r="227" spans="2:41" ht="15.75" customHeight="1" x14ac:dyDescent="0.25">
      <c r="B227" s="346"/>
      <c r="C227" s="357"/>
      <c r="D227" s="359"/>
      <c r="E227" s="361"/>
      <c r="F227" s="172"/>
      <c r="G227" s="173"/>
      <c r="H227" s="173"/>
      <c r="I227" s="173"/>
      <c r="J227" s="165" t="str">
        <f>IF($H227&lt;&gt;"",(VLOOKUP($H227,'Puissances et FS utilisés'!$B$7:$G$44,5,FALSE)),"")</f>
        <v/>
      </c>
      <c r="K227" s="174" t="str">
        <f>IF($H227&lt;&gt;"",(VLOOKUP($H227,'Puissances et FS utilisés'!$B$7:$G$44,6,FALSE)),"")</f>
        <v/>
      </c>
      <c r="L227" s="172"/>
      <c r="M227" s="173"/>
      <c r="N227" s="173"/>
      <c r="O227" s="173"/>
      <c r="P227" s="164" t="str">
        <f>IF($N227&lt;&gt;"",(VLOOKUP($N227,'Puissances et FS utilisés'!$B$7:$G$44,5,FALSE)),"")</f>
        <v/>
      </c>
      <c r="Q227" s="201" t="str">
        <f>IF($N227&lt;&gt;"",(VLOOKUP($N227,'Puissances et FS utilisés'!$B$7:$G$44,6,FALSE)),"")</f>
        <v/>
      </c>
      <c r="R227" s="172"/>
      <c r="S227" s="173"/>
      <c r="T227" s="173"/>
      <c r="U227" s="173"/>
      <c r="V227" s="165" t="str">
        <f>IF($T227&lt;&gt;"",(VLOOKUP($T227,'Puissances et FS utilisés'!$B$7:$G$900,5,FALSE)),"")</f>
        <v/>
      </c>
      <c r="W227" s="174" t="str">
        <f>IF($T227&lt;&gt;"",(VLOOKUP($T227,'Puissances et FS utilisés'!$B$7:$G$44,6,FALSE)),"")</f>
        <v/>
      </c>
      <c r="Y227" s="179" t="str">
        <f>IF($G227=Y$5,$I227*$J227,"")</f>
        <v/>
      </c>
      <c r="Z227" s="180" t="str">
        <f>IF($G227=Z$5,$I227*$J227,"")</f>
        <v/>
      </c>
      <c r="AA227" s="181" t="str">
        <f t="shared" si="42"/>
        <v/>
      </c>
      <c r="AB227" s="159" t="str">
        <f t="shared" si="42"/>
        <v/>
      </c>
      <c r="AC227" s="180" t="str">
        <f t="shared" si="42"/>
        <v/>
      </c>
      <c r="AD227" s="181" t="str">
        <f t="shared" si="44"/>
        <v/>
      </c>
      <c r="AE227" s="159" t="str">
        <f t="shared" si="44"/>
        <v/>
      </c>
      <c r="AF227" s="182" t="str">
        <f t="shared" si="44"/>
        <v/>
      </c>
      <c r="AH227" s="179" t="str">
        <f>IF($G227=AH$5,$I227*$J227*$K227,"")</f>
        <v/>
      </c>
      <c r="AI227" s="196" t="str">
        <f>IF($G227=AI$5,$I227*$J227*$K227,"")</f>
        <v/>
      </c>
      <c r="AJ227" s="181" t="str">
        <f t="shared" si="45"/>
        <v/>
      </c>
      <c r="AK227" s="159" t="str">
        <f t="shared" si="45"/>
        <v/>
      </c>
      <c r="AL227" s="180" t="str">
        <f t="shared" si="45"/>
        <v/>
      </c>
      <c r="AM227" s="188" t="str">
        <f t="shared" si="43"/>
        <v/>
      </c>
      <c r="AN227" s="159" t="str">
        <f t="shared" si="43"/>
        <v/>
      </c>
      <c r="AO227" s="182" t="str">
        <f t="shared" si="43"/>
        <v/>
      </c>
    </row>
    <row r="228" spans="2:41" x14ac:dyDescent="0.25">
      <c r="B228" s="344"/>
      <c r="C228" s="347"/>
      <c r="D228" s="348"/>
      <c r="E228" s="351"/>
      <c r="F228" s="202"/>
      <c r="G228" s="203"/>
      <c r="H228" s="203"/>
      <c r="I228" s="203"/>
      <c r="J228" s="162"/>
      <c r="K228" s="204"/>
      <c r="L228" s="202"/>
      <c r="M228" s="203"/>
      <c r="N228" s="203"/>
      <c r="O228" s="203"/>
      <c r="P228" s="162" t="str">
        <f>IF($N228&lt;&gt;"",(VLOOKUP($N228,'Puissances et FS utilisés'!$B$7:$G$44,5,FALSE)),"")</f>
        <v/>
      </c>
      <c r="Q228" s="204" t="str">
        <f>IF($N228&lt;&gt;"",(VLOOKUP($N228,'Puissances et FS utilisés'!$B$7:$G$44,6,FALSE)),"")</f>
        <v/>
      </c>
      <c r="R228" s="202"/>
      <c r="S228" s="203"/>
      <c r="T228" s="205"/>
      <c r="U228" s="203"/>
      <c r="V228" s="162" t="str">
        <f>IF($T228&lt;&gt;"",(VLOOKUP($T228,'Puissances et FS utilisés'!$B$7:$G$900,5,FALSE)),"")</f>
        <v/>
      </c>
      <c r="W228" s="204" t="str">
        <f>IF($T228&lt;&gt;"",(VLOOKUP($T228,'Puissances et FS utilisés'!$B$7:$G$44,6,FALSE)),"")</f>
        <v/>
      </c>
      <c r="Y228" s="183" t="str">
        <f>IF($G228=Y$5,$I228*$J228,"")</f>
        <v/>
      </c>
      <c r="Z228" s="184" t="str">
        <f>IF($G228=Z$5,$I228*$J228,"")</f>
        <v/>
      </c>
      <c r="AA228" s="185" t="str">
        <f t="shared" si="42"/>
        <v/>
      </c>
      <c r="AB228" s="160" t="str">
        <f t="shared" si="42"/>
        <v/>
      </c>
      <c r="AC228" s="184" t="str">
        <f t="shared" si="42"/>
        <v/>
      </c>
      <c r="AD228" s="185" t="str">
        <f t="shared" si="44"/>
        <v/>
      </c>
      <c r="AE228" s="160" t="str">
        <f t="shared" si="44"/>
        <v/>
      </c>
      <c r="AF228" s="186" t="str">
        <f t="shared" si="44"/>
        <v/>
      </c>
      <c r="AH228" s="183" t="str">
        <f>IF($G228=AH$5,$I228*$J228*$K228,"")</f>
        <v/>
      </c>
      <c r="AI228" s="193" t="str">
        <f>IF($G228=AI$5,$I228*$J228*$K228,"")</f>
        <v/>
      </c>
      <c r="AJ228" s="185" t="str">
        <f t="shared" si="45"/>
        <v/>
      </c>
      <c r="AK228" s="160" t="str">
        <f t="shared" si="45"/>
        <v/>
      </c>
      <c r="AL228" s="184" t="str">
        <f t="shared" si="45"/>
        <v/>
      </c>
      <c r="AM228" s="187" t="str">
        <f t="shared" si="43"/>
        <v/>
      </c>
      <c r="AN228" s="160" t="str">
        <f t="shared" si="43"/>
        <v/>
      </c>
      <c r="AO228" s="186" t="str">
        <f t="shared" si="43"/>
        <v/>
      </c>
    </row>
    <row r="229" spans="2:41" x14ac:dyDescent="0.25">
      <c r="B229" s="345"/>
      <c r="C229" s="356"/>
      <c r="D229" s="358"/>
      <c r="E229" s="360"/>
      <c r="F229" s="199"/>
      <c r="G229" s="200"/>
      <c r="H229" s="200"/>
      <c r="I229" s="200"/>
      <c r="J229" s="164"/>
      <c r="K229" s="201"/>
      <c r="L229" s="254"/>
      <c r="M229" s="216"/>
      <c r="N229" s="200"/>
      <c r="O229" s="200"/>
      <c r="P229" s="164" t="str">
        <f>IF($N229&lt;&gt;"",(VLOOKUP($N229,'Puissances et FS utilisés'!$B$7:$G$44,5,FALSE)),"")</f>
        <v/>
      </c>
      <c r="Q229" s="201" t="str">
        <f>IF($N229&lt;&gt;"",(VLOOKUP($N229,'Puissances et FS utilisés'!$B$7:$G$44,6,FALSE)),"")</f>
        <v/>
      </c>
      <c r="R229" s="199"/>
      <c r="S229" s="200"/>
      <c r="T229" s="200"/>
      <c r="U229" s="200"/>
      <c r="V229" s="164" t="str">
        <f>IF($T229&lt;&gt;"",(VLOOKUP($T229,'Puissances et FS utilisés'!$B$7:$G$900,5,FALSE)),"")</f>
        <v/>
      </c>
      <c r="W229" s="201" t="str">
        <f>IF($T229&lt;&gt;"",(VLOOKUP($T229,'Puissances et FS utilisés'!$B$7:$G$44,6,FALSE)),"")</f>
        <v/>
      </c>
      <c r="Y229" s="189" t="str">
        <f>IF($G229=Y$5,$I229*$J229,"")</f>
        <v/>
      </c>
      <c r="Z229" s="190" t="str">
        <f>IF($G229=Z$5,$I229*$J229,"")</f>
        <v/>
      </c>
      <c r="AA229" s="191" t="str">
        <f t="shared" si="42"/>
        <v/>
      </c>
      <c r="AB229" s="158" t="str">
        <f t="shared" si="42"/>
        <v/>
      </c>
      <c r="AC229" s="190" t="str">
        <f t="shared" si="42"/>
        <v/>
      </c>
      <c r="AD229" s="191" t="str">
        <f t="shared" si="44"/>
        <v/>
      </c>
      <c r="AE229" s="158" t="str">
        <f t="shared" si="44"/>
        <v/>
      </c>
      <c r="AF229" s="192" t="str">
        <f t="shared" si="44"/>
        <v/>
      </c>
      <c r="AH229" s="189" t="str">
        <f>IF($G229=AH$5,$I229*$J229*$K229,"")</f>
        <v/>
      </c>
      <c r="AI229" s="194" t="str">
        <f>IF($G229=AI$5,$I229*$J229*$K229,"")</f>
        <v/>
      </c>
      <c r="AJ229" s="191" t="str">
        <f t="shared" si="45"/>
        <v/>
      </c>
      <c r="AK229" s="158" t="str">
        <f t="shared" si="45"/>
        <v/>
      </c>
      <c r="AL229" s="190" t="str">
        <f t="shared" si="45"/>
        <v/>
      </c>
      <c r="AM229" s="195" t="str">
        <f t="shared" si="43"/>
        <v/>
      </c>
      <c r="AN229" s="158" t="str">
        <f t="shared" si="43"/>
        <v/>
      </c>
      <c r="AO229" s="192" t="str">
        <f t="shared" si="43"/>
        <v/>
      </c>
    </row>
    <row r="230" spans="2:41" ht="15.75" customHeight="1" x14ac:dyDescent="0.25">
      <c r="B230" s="346"/>
      <c r="C230" s="357"/>
      <c r="D230" s="359"/>
      <c r="E230" s="361"/>
      <c r="F230" s="172"/>
      <c r="G230" s="173"/>
      <c r="H230" s="173"/>
      <c r="I230" s="173"/>
      <c r="J230" s="165" t="str">
        <f>IF($H230&lt;&gt;"",(VLOOKUP($H230,'Puissances et FS utilisés'!$B$7:$G$44,5,FALSE)),"")</f>
        <v/>
      </c>
      <c r="K230" s="174" t="str">
        <f>IF($H230&lt;&gt;"",(VLOOKUP($H230,'Puissances et FS utilisés'!$B$7:$G$44,6,FALSE)),"")</f>
        <v/>
      </c>
      <c r="L230" s="172"/>
      <c r="M230" s="173"/>
      <c r="N230" s="173"/>
      <c r="O230" s="173"/>
      <c r="P230" s="164" t="str">
        <f>IF($N230&lt;&gt;"",(VLOOKUP($N230,'Puissances et FS utilisés'!$B$7:$G$44,5,FALSE)),"")</f>
        <v/>
      </c>
      <c r="Q230" s="201" t="str">
        <f>IF($N230&lt;&gt;"",(VLOOKUP($N230,'Puissances et FS utilisés'!$B$7:$G$44,6,FALSE)),"")</f>
        <v/>
      </c>
      <c r="R230" s="172"/>
      <c r="S230" s="173"/>
      <c r="T230" s="173"/>
      <c r="U230" s="173"/>
      <c r="V230" s="165" t="str">
        <f>IF($T230&lt;&gt;"",(VLOOKUP($T230,'Puissances et FS utilisés'!$B$7:$G$900,5,FALSE)),"")</f>
        <v/>
      </c>
      <c r="W230" s="174" t="str">
        <f>IF($T230&lt;&gt;"",(VLOOKUP($T230,'Puissances et FS utilisés'!$B$7:$G$44,6,FALSE)),"")</f>
        <v/>
      </c>
      <c r="Y230" s="179" t="str">
        <f>IF($G230=Y$5,$I230*$J230,"")</f>
        <v/>
      </c>
      <c r="Z230" s="180" t="str">
        <f>IF($G230=Z$5,$I230*$J230,"")</f>
        <v/>
      </c>
      <c r="AA230" s="181" t="str">
        <f t="shared" si="42"/>
        <v/>
      </c>
      <c r="AB230" s="159" t="str">
        <f t="shared" si="42"/>
        <v/>
      </c>
      <c r="AC230" s="180" t="str">
        <f t="shared" si="42"/>
        <v/>
      </c>
      <c r="AD230" s="181" t="str">
        <f t="shared" si="44"/>
        <v/>
      </c>
      <c r="AE230" s="159" t="str">
        <f t="shared" si="44"/>
        <v/>
      </c>
      <c r="AF230" s="182" t="str">
        <f t="shared" si="44"/>
        <v/>
      </c>
      <c r="AH230" s="179" t="str">
        <f>IF($G230=AH$5,$I230*$J230*$K230,"")</f>
        <v/>
      </c>
      <c r="AI230" s="196" t="str">
        <f>IF($G230=AI$5,$I230*$J230*$K230,"")</f>
        <v/>
      </c>
      <c r="AJ230" s="181" t="str">
        <f t="shared" si="45"/>
        <v/>
      </c>
      <c r="AK230" s="159" t="str">
        <f t="shared" si="45"/>
        <v/>
      </c>
      <c r="AL230" s="180" t="str">
        <f t="shared" si="45"/>
        <v/>
      </c>
      <c r="AM230" s="188" t="str">
        <f t="shared" si="43"/>
        <v/>
      </c>
      <c r="AN230" s="159" t="str">
        <f t="shared" si="43"/>
        <v/>
      </c>
      <c r="AO230" s="182" t="str">
        <f t="shared" si="43"/>
        <v/>
      </c>
    </row>
    <row r="231" spans="2:41" x14ac:dyDescent="0.25">
      <c r="B231" s="344"/>
      <c r="C231" s="347"/>
      <c r="D231" s="348"/>
      <c r="E231" s="351"/>
      <c r="F231" s="202"/>
      <c r="G231" s="203"/>
      <c r="H231" s="203"/>
      <c r="I231" s="203"/>
      <c r="J231" s="162"/>
      <c r="K231" s="204"/>
      <c r="L231" s="202"/>
      <c r="M231" s="203"/>
      <c r="N231" s="203"/>
      <c r="O231" s="203"/>
      <c r="P231" s="162" t="str">
        <f>IF($N231&lt;&gt;"",(VLOOKUP($N231,'Puissances et FS utilisés'!$B$7:$G$44,5,FALSE)),"")</f>
        <v/>
      </c>
      <c r="Q231" s="204" t="str">
        <f>IF($N231&lt;&gt;"",(VLOOKUP($N231,'Puissances et FS utilisés'!$B$7:$G$44,6,FALSE)),"")</f>
        <v/>
      </c>
      <c r="R231" s="202"/>
      <c r="S231" s="203"/>
      <c r="T231" s="205"/>
      <c r="U231" s="203"/>
      <c r="V231" s="162" t="str">
        <f>IF($T231&lt;&gt;"",(VLOOKUP($T231,'Puissances et FS utilisés'!$B$7:$G$900,5,FALSE)),"")</f>
        <v/>
      </c>
      <c r="W231" s="204" t="str">
        <f>IF($T231&lt;&gt;"",(VLOOKUP($T231,'Puissances et FS utilisés'!$B$7:$G$44,6,FALSE)),"")</f>
        <v/>
      </c>
      <c r="Y231" s="183" t="str">
        <f>IF($G231=Y$5,$I231*$J231,"")</f>
        <v/>
      </c>
      <c r="Z231" s="184" t="str">
        <f>IF($G231=Z$5,$I231*$J231,"")</f>
        <v/>
      </c>
      <c r="AA231" s="185" t="str">
        <f t="shared" si="42"/>
        <v/>
      </c>
      <c r="AB231" s="160" t="str">
        <f t="shared" si="42"/>
        <v/>
      </c>
      <c r="AC231" s="184" t="str">
        <f t="shared" si="42"/>
        <v/>
      </c>
      <c r="AD231" s="185" t="str">
        <f t="shared" si="44"/>
        <v/>
      </c>
      <c r="AE231" s="160" t="str">
        <f t="shared" si="44"/>
        <v/>
      </c>
      <c r="AF231" s="186" t="str">
        <f t="shared" si="44"/>
        <v/>
      </c>
      <c r="AH231" s="183" t="str">
        <f>IF($G231=AH$5,$I231*$J231*$K231,"")</f>
        <v/>
      </c>
      <c r="AI231" s="193" t="str">
        <f>IF($G231=AI$5,$I231*$J231*$K231,"")</f>
        <v/>
      </c>
      <c r="AJ231" s="185" t="str">
        <f t="shared" si="45"/>
        <v/>
      </c>
      <c r="AK231" s="160" t="str">
        <f t="shared" si="45"/>
        <v/>
      </c>
      <c r="AL231" s="184" t="str">
        <f t="shared" si="45"/>
        <v/>
      </c>
      <c r="AM231" s="187" t="str">
        <f t="shared" si="43"/>
        <v/>
      </c>
      <c r="AN231" s="160" t="str">
        <f t="shared" si="43"/>
        <v/>
      </c>
      <c r="AO231" s="186" t="str">
        <f t="shared" si="43"/>
        <v/>
      </c>
    </row>
    <row r="232" spans="2:41" x14ac:dyDescent="0.25">
      <c r="B232" s="345"/>
      <c r="C232" s="356"/>
      <c r="D232" s="358"/>
      <c r="E232" s="360"/>
      <c r="F232" s="199"/>
      <c r="G232" s="200"/>
      <c r="H232" s="200"/>
      <c r="I232" s="200"/>
      <c r="J232" s="164"/>
      <c r="K232" s="201"/>
      <c r="L232" s="254"/>
      <c r="M232" s="216"/>
      <c r="N232" s="200"/>
      <c r="O232" s="200"/>
      <c r="P232" s="164" t="str">
        <f>IF($N232&lt;&gt;"",(VLOOKUP($N232,'Puissances et FS utilisés'!$B$7:$G$44,5,FALSE)),"")</f>
        <v/>
      </c>
      <c r="Q232" s="201" t="str">
        <f>IF($N232&lt;&gt;"",(VLOOKUP($N232,'Puissances et FS utilisés'!$B$7:$G$44,6,FALSE)),"")</f>
        <v/>
      </c>
      <c r="R232" s="199"/>
      <c r="S232" s="200"/>
      <c r="T232" s="200"/>
      <c r="U232" s="200"/>
      <c r="V232" s="164" t="str">
        <f>IF($T232&lt;&gt;"",(VLOOKUP($T232,'Puissances et FS utilisés'!$B$7:$G$900,5,FALSE)),"")</f>
        <v/>
      </c>
      <c r="W232" s="201" t="str">
        <f>IF($T232&lt;&gt;"",(VLOOKUP($T232,'Puissances et FS utilisés'!$B$7:$G$44,6,FALSE)),"")</f>
        <v/>
      </c>
      <c r="Y232" s="189" t="str">
        <f>IF($G232=Y$5,$I232*$J232,"")</f>
        <v/>
      </c>
      <c r="Z232" s="190" t="str">
        <f>IF($G232=Z$5,$I232*$J232,"")</f>
        <v/>
      </c>
      <c r="AA232" s="191" t="str">
        <f t="shared" si="42"/>
        <v/>
      </c>
      <c r="AB232" s="158" t="str">
        <f t="shared" si="42"/>
        <v/>
      </c>
      <c r="AC232" s="190" t="str">
        <f t="shared" si="42"/>
        <v/>
      </c>
      <c r="AD232" s="191" t="str">
        <f t="shared" si="44"/>
        <v/>
      </c>
      <c r="AE232" s="158" t="str">
        <f t="shared" si="44"/>
        <v/>
      </c>
      <c r="AF232" s="192" t="str">
        <f t="shared" si="44"/>
        <v/>
      </c>
      <c r="AH232" s="189" t="str">
        <f>IF($G232=AH$5,$I232*$J232*$K232,"")</f>
        <v/>
      </c>
      <c r="AI232" s="194" t="str">
        <f>IF($G232=AI$5,$I232*$J232*$K232,"")</f>
        <v/>
      </c>
      <c r="AJ232" s="191" t="str">
        <f t="shared" si="45"/>
        <v/>
      </c>
      <c r="AK232" s="158" t="str">
        <f t="shared" si="45"/>
        <v/>
      </c>
      <c r="AL232" s="190" t="str">
        <f t="shared" si="45"/>
        <v/>
      </c>
      <c r="AM232" s="195" t="str">
        <f t="shared" si="43"/>
        <v/>
      </c>
      <c r="AN232" s="158" t="str">
        <f t="shared" si="43"/>
        <v/>
      </c>
      <c r="AO232" s="192" t="str">
        <f t="shared" si="43"/>
        <v/>
      </c>
    </row>
    <row r="233" spans="2:41" ht="15.75" customHeight="1" x14ac:dyDescent="0.25">
      <c r="B233" s="346"/>
      <c r="C233" s="357"/>
      <c r="D233" s="359"/>
      <c r="E233" s="361"/>
      <c r="F233" s="172"/>
      <c r="G233" s="173"/>
      <c r="H233" s="173"/>
      <c r="I233" s="173"/>
      <c r="J233" s="165" t="str">
        <f>IF($H233&lt;&gt;"",(VLOOKUP($H233,'Puissances et FS utilisés'!$B$7:$G$44,5,FALSE)),"")</f>
        <v/>
      </c>
      <c r="K233" s="174" t="str">
        <f>IF($H233&lt;&gt;"",(VLOOKUP($H233,'Puissances et FS utilisés'!$B$7:$G$44,6,FALSE)),"")</f>
        <v/>
      </c>
      <c r="L233" s="172"/>
      <c r="M233" s="173"/>
      <c r="N233" s="173"/>
      <c r="O233" s="173"/>
      <c r="P233" s="164" t="str">
        <f>IF($N233&lt;&gt;"",(VLOOKUP($N233,'Puissances et FS utilisés'!$B$7:$G$44,5,FALSE)),"")</f>
        <v/>
      </c>
      <c r="Q233" s="201" t="str">
        <f>IF($N233&lt;&gt;"",(VLOOKUP($N233,'Puissances et FS utilisés'!$B$7:$G$44,6,FALSE)),"")</f>
        <v/>
      </c>
      <c r="R233" s="172"/>
      <c r="S233" s="173"/>
      <c r="T233" s="173"/>
      <c r="U233" s="173"/>
      <c r="V233" s="165" t="str">
        <f>IF($T233&lt;&gt;"",(VLOOKUP($T233,'Puissances et FS utilisés'!$B$7:$G$900,5,FALSE)),"")</f>
        <v/>
      </c>
      <c r="W233" s="174" t="str">
        <f>IF($T233&lt;&gt;"",(VLOOKUP($T233,'Puissances et FS utilisés'!$B$7:$G$44,6,FALSE)),"")</f>
        <v/>
      </c>
      <c r="Y233" s="179" t="str">
        <f>IF($G233=Y$5,$I233*$J233,"")</f>
        <v/>
      </c>
      <c r="Z233" s="180" t="str">
        <f>IF($G233=Z$5,$I233*$J233,"")</f>
        <v/>
      </c>
      <c r="AA233" s="181" t="str">
        <f t="shared" si="42"/>
        <v/>
      </c>
      <c r="AB233" s="159" t="str">
        <f t="shared" si="42"/>
        <v/>
      </c>
      <c r="AC233" s="180" t="str">
        <f t="shared" si="42"/>
        <v/>
      </c>
      <c r="AD233" s="181" t="str">
        <f t="shared" si="44"/>
        <v/>
      </c>
      <c r="AE233" s="159" t="str">
        <f t="shared" si="44"/>
        <v/>
      </c>
      <c r="AF233" s="182" t="str">
        <f t="shared" si="44"/>
        <v/>
      </c>
      <c r="AH233" s="179" t="str">
        <f>IF($G233=AH$5,$I233*$J233*$K233,"")</f>
        <v/>
      </c>
      <c r="AI233" s="196" t="str">
        <f>IF($G233=AI$5,$I233*$J233*$K233,"")</f>
        <v/>
      </c>
      <c r="AJ233" s="181" t="str">
        <f t="shared" si="45"/>
        <v/>
      </c>
      <c r="AK233" s="159" t="str">
        <f t="shared" si="45"/>
        <v/>
      </c>
      <c r="AL233" s="180" t="str">
        <f t="shared" si="45"/>
        <v/>
      </c>
      <c r="AM233" s="188" t="str">
        <f t="shared" si="43"/>
        <v/>
      </c>
      <c r="AN233" s="159" t="str">
        <f t="shared" si="43"/>
        <v/>
      </c>
      <c r="AO233" s="182" t="str">
        <f t="shared" si="43"/>
        <v/>
      </c>
    </row>
    <row r="234" spans="2:41" x14ac:dyDescent="0.25">
      <c r="B234" s="344"/>
      <c r="C234" s="347"/>
      <c r="D234" s="348"/>
      <c r="E234" s="351"/>
      <c r="F234" s="202"/>
      <c r="G234" s="203"/>
      <c r="H234" s="203"/>
      <c r="I234" s="203"/>
      <c r="J234" s="162"/>
      <c r="K234" s="204"/>
      <c r="L234" s="202"/>
      <c r="M234" s="203"/>
      <c r="N234" s="203"/>
      <c r="O234" s="203"/>
      <c r="P234" s="162" t="str">
        <f>IF($N234&lt;&gt;"",(VLOOKUP($N234,'Puissances et FS utilisés'!$B$7:$G$44,5,FALSE)),"")</f>
        <v/>
      </c>
      <c r="Q234" s="204" t="str">
        <f>IF($N234&lt;&gt;"",(VLOOKUP($N234,'Puissances et FS utilisés'!$B$7:$G$44,6,FALSE)),"")</f>
        <v/>
      </c>
      <c r="R234" s="202"/>
      <c r="S234" s="203"/>
      <c r="T234" s="205"/>
      <c r="U234" s="203"/>
      <c r="V234" s="162" t="str">
        <f>IF($T234&lt;&gt;"",(VLOOKUP($T234,'Puissances et FS utilisés'!$B$7:$G$900,5,FALSE)),"")</f>
        <v/>
      </c>
      <c r="W234" s="204" t="str">
        <f>IF($T234&lt;&gt;"",(VLOOKUP($T234,'Puissances et FS utilisés'!$B$7:$G$44,6,FALSE)),"")</f>
        <v/>
      </c>
      <c r="Y234" s="183" t="str">
        <f>IF($G234=Y$5,$I234*$J234,"")</f>
        <v/>
      </c>
      <c r="Z234" s="184" t="str">
        <f>IF($G234=Z$5,$I234*$J234,"")</f>
        <v/>
      </c>
      <c r="AA234" s="185" t="str">
        <f t="shared" si="42"/>
        <v/>
      </c>
      <c r="AB234" s="160" t="str">
        <f t="shared" si="42"/>
        <v/>
      </c>
      <c r="AC234" s="184" t="str">
        <f t="shared" si="42"/>
        <v/>
      </c>
      <c r="AD234" s="185" t="str">
        <f t="shared" si="44"/>
        <v/>
      </c>
      <c r="AE234" s="160" t="str">
        <f t="shared" si="44"/>
        <v/>
      </c>
      <c r="AF234" s="186" t="str">
        <f t="shared" si="44"/>
        <v/>
      </c>
      <c r="AH234" s="183" t="str">
        <f>IF($G234=AH$5,$I234*$J234*$K234,"")</f>
        <v/>
      </c>
      <c r="AI234" s="193" t="str">
        <f>IF($G234=AI$5,$I234*$J234*$K234,"")</f>
        <v/>
      </c>
      <c r="AJ234" s="185" t="str">
        <f t="shared" si="45"/>
        <v/>
      </c>
      <c r="AK234" s="160" t="str">
        <f t="shared" si="45"/>
        <v/>
      </c>
      <c r="AL234" s="184" t="str">
        <f t="shared" si="45"/>
        <v/>
      </c>
      <c r="AM234" s="187" t="str">
        <f t="shared" si="43"/>
        <v/>
      </c>
      <c r="AN234" s="160" t="str">
        <f t="shared" si="43"/>
        <v/>
      </c>
      <c r="AO234" s="186" t="str">
        <f t="shared" si="43"/>
        <v/>
      </c>
    </row>
    <row r="235" spans="2:41" x14ac:dyDescent="0.25">
      <c r="B235" s="345"/>
      <c r="C235" s="356"/>
      <c r="D235" s="358"/>
      <c r="E235" s="360"/>
      <c r="F235" s="199"/>
      <c r="G235" s="200"/>
      <c r="H235" s="200"/>
      <c r="I235" s="200"/>
      <c r="J235" s="164"/>
      <c r="K235" s="201"/>
      <c r="L235" s="254"/>
      <c r="M235" s="216"/>
      <c r="N235" s="200"/>
      <c r="O235" s="200"/>
      <c r="P235" s="164" t="str">
        <f>IF($N235&lt;&gt;"",(VLOOKUP($N235,'Puissances et FS utilisés'!$B$7:$G$44,5,FALSE)),"")</f>
        <v/>
      </c>
      <c r="Q235" s="201" t="str">
        <f>IF($N235&lt;&gt;"",(VLOOKUP($N235,'Puissances et FS utilisés'!$B$7:$G$44,6,FALSE)),"")</f>
        <v/>
      </c>
      <c r="R235" s="199"/>
      <c r="S235" s="200"/>
      <c r="T235" s="200"/>
      <c r="U235" s="200"/>
      <c r="V235" s="164" t="str">
        <f>IF($T235&lt;&gt;"",(VLOOKUP($T235,'Puissances et FS utilisés'!$B$7:$G$900,5,FALSE)),"")</f>
        <v/>
      </c>
      <c r="W235" s="201" t="str">
        <f>IF($T235&lt;&gt;"",(VLOOKUP($T235,'Puissances et FS utilisés'!$B$7:$G$44,6,FALSE)),"")</f>
        <v/>
      </c>
      <c r="Y235" s="189" t="str">
        <f>IF($G235=Y$5,$I235*$J235,"")</f>
        <v/>
      </c>
      <c r="Z235" s="190" t="str">
        <f>IF($G235=Z$5,$I235*$J235,"")</f>
        <v/>
      </c>
      <c r="AA235" s="191" t="str">
        <f t="shared" si="42"/>
        <v/>
      </c>
      <c r="AB235" s="158" t="str">
        <f t="shared" si="42"/>
        <v/>
      </c>
      <c r="AC235" s="190" t="str">
        <f t="shared" si="42"/>
        <v/>
      </c>
      <c r="AD235" s="191" t="str">
        <f t="shared" si="44"/>
        <v/>
      </c>
      <c r="AE235" s="158" t="str">
        <f t="shared" si="44"/>
        <v/>
      </c>
      <c r="AF235" s="192" t="str">
        <f t="shared" si="44"/>
        <v/>
      </c>
      <c r="AH235" s="189" t="str">
        <f>IF($G235=AH$5,$I235*$J235*$K235,"")</f>
        <v/>
      </c>
      <c r="AI235" s="194" t="str">
        <f>IF($G235=AI$5,$I235*$J235*$K235,"")</f>
        <v/>
      </c>
      <c r="AJ235" s="191" t="str">
        <f t="shared" si="45"/>
        <v/>
      </c>
      <c r="AK235" s="158" t="str">
        <f t="shared" si="45"/>
        <v/>
      </c>
      <c r="AL235" s="190" t="str">
        <f t="shared" si="45"/>
        <v/>
      </c>
      <c r="AM235" s="195" t="str">
        <f t="shared" si="43"/>
        <v/>
      </c>
      <c r="AN235" s="158" t="str">
        <f t="shared" si="43"/>
        <v/>
      </c>
      <c r="AO235" s="192" t="str">
        <f t="shared" si="43"/>
        <v/>
      </c>
    </row>
    <row r="236" spans="2:41" ht="15.75" customHeight="1" x14ac:dyDescent="0.25">
      <c r="B236" s="346"/>
      <c r="C236" s="357"/>
      <c r="D236" s="359"/>
      <c r="E236" s="361"/>
      <c r="F236" s="172"/>
      <c r="G236" s="173"/>
      <c r="H236" s="173"/>
      <c r="I236" s="173"/>
      <c r="J236" s="165" t="str">
        <f>IF($H236&lt;&gt;"",(VLOOKUP($H236,'Puissances et FS utilisés'!$B$7:$G$44,5,FALSE)),"")</f>
        <v/>
      </c>
      <c r="K236" s="174" t="str">
        <f>IF($H236&lt;&gt;"",(VLOOKUP($H236,'Puissances et FS utilisés'!$B$7:$G$44,6,FALSE)),"")</f>
        <v/>
      </c>
      <c r="L236" s="172"/>
      <c r="M236" s="173"/>
      <c r="N236" s="173"/>
      <c r="O236" s="173"/>
      <c r="P236" s="164" t="str">
        <f>IF($N236&lt;&gt;"",(VLOOKUP($N236,'Puissances et FS utilisés'!$B$7:$G$44,5,FALSE)),"")</f>
        <v/>
      </c>
      <c r="Q236" s="201" t="str">
        <f>IF($N236&lt;&gt;"",(VLOOKUP($N236,'Puissances et FS utilisés'!$B$7:$G$44,6,FALSE)),"")</f>
        <v/>
      </c>
      <c r="R236" s="172"/>
      <c r="S236" s="173"/>
      <c r="T236" s="173"/>
      <c r="U236" s="173"/>
      <c r="V236" s="165" t="str">
        <f>IF($T236&lt;&gt;"",(VLOOKUP($T236,'Puissances et FS utilisés'!$B$7:$G$900,5,FALSE)),"")</f>
        <v/>
      </c>
      <c r="W236" s="174" t="str">
        <f>IF($T236&lt;&gt;"",(VLOOKUP($T236,'Puissances et FS utilisés'!$B$7:$G$44,6,FALSE)),"")</f>
        <v/>
      </c>
      <c r="Y236" s="179" t="str">
        <f>IF($G236=Y$5,$I236*$J236,"")</f>
        <v/>
      </c>
      <c r="Z236" s="180" t="str">
        <f>IF($G236=Z$5,$I236*$J236,"")</f>
        <v/>
      </c>
      <c r="AA236" s="181" t="str">
        <f t="shared" si="42"/>
        <v/>
      </c>
      <c r="AB236" s="159" t="str">
        <f t="shared" si="42"/>
        <v/>
      </c>
      <c r="AC236" s="180" t="str">
        <f t="shared" si="42"/>
        <v/>
      </c>
      <c r="AD236" s="181" t="str">
        <f t="shared" si="44"/>
        <v/>
      </c>
      <c r="AE236" s="159" t="str">
        <f t="shared" si="44"/>
        <v/>
      </c>
      <c r="AF236" s="182" t="str">
        <f t="shared" si="44"/>
        <v/>
      </c>
      <c r="AH236" s="179" t="str">
        <f>IF($G236=AH$5,$I236*$J236*$K236,"")</f>
        <v/>
      </c>
      <c r="AI236" s="196" t="str">
        <f>IF($G236=AI$5,$I236*$J236*$K236,"")</f>
        <v/>
      </c>
      <c r="AJ236" s="181" t="str">
        <f t="shared" si="45"/>
        <v/>
      </c>
      <c r="AK236" s="159" t="str">
        <f t="shared" si="45"/>
        <v/>
      </c>
      <c r="AL236" s="180" t="str">
        <f t="shared" si="45"/>
        <v/>
      </c>
      <c r="AM236" s="188" t="str">
        <f t="shared" si="43"/>
        <v/>
      </c>
      <c r="AN236" s="159" t="str">
        <f t="shared" si="43"/>
        <v/>
      </c>
      <c r="AO236" s="182" t="str">
        <f t="shared" si="43"/>
        <v/>
      </c>
    </row>
    <row r="237" spans="2:41" x14ac:dyDescent="0.25">
      <c r="B237" s="344"/>
      <c r="C237" s="347"/>
      <c r="D237" s="348"/>
      <c r="E237" s="351"/>
      <c r="F237" s="202"/>
      <c r="G237" s="203"/>
      <c r="H237" s="203"/>
      <c r="I237" s="203"/>
      <c r="J237" s="162"/>
      <c r="K237" s="204"/>
      <c r="L237" s="202"/>
      <c r="M237" s="203"/>
      <c r="N237" s="203"/>
      <c r="O237" s="203"/>
      <c r="P237" s="162" t="str">
        <f>IF($N237&lt;&gt;"",(VLOOKUP($N237,'Puissances et FS utilisés'!$B$7:$G$44,5,FALSE)),"")</f>
        <v/>
      </c>
      <c r="Q237" s="204" t="str">
        <f>IF($N237&lt;&gt;"",(VLOOKUP($N237,'Puissances et FS utilisés'!$B$7:$G$44,6,FALSE)),"")</f>
        <v/>
      </c>
      <c r="R237" s="202"/>
      <c r="S237" s="203"/>
      <c r="T237" s="205"/>
      <c r="U237" s="203"/>
      <c r="V237" s="162" t="str">
        <f>IF($T237&lt;&gt;"",(VLOOKUP($T237,'Puissances et FS utilisés'!$B$7:$G$900,5,FALSE)),"")</f>
        <v/>
      </c>
      <c r="W237" s="204" t="str">
        <f>IF($T237&lt;&gt;"",(VLOOKUP($T237,'Puissances et FS utilisés'!$B$7:$G$44,6,FALSE)),"")</f>
        <v/>
      </c>
      <c r="Y237" s="183" t="str">
        <f>IF($G237=Y$5,$I237*$J237,"")</f>
        <v/>
      </c>
      <c r="Z237" s="184" t="str">
        <f>IF($G237=Z$5,$I237*$J237,"")</f>
        <v/>
      </c>
      <c r="AA237" s="185" t="str">
        <f t="shared" si="42"/>
        <v/>
      </c>
      <c r="AB237" s="160" t="str">
        <f t="shared" si="42"/>
        <v/>
      </c>
      <c r="AC237" s="184" t="str">
        <f t="shared" si="42"/>
        <v/>
      </c>
      <c r="AD237" s="185" t="str">
        <f t="shared" si="44"/>
        <v/>
      </c>
      <c r="AE237" s="160" t="str">
        <f t="shared" si="44"/>
        <v/>
      </c>
      <c r="AF237" s="186" t="str">
        <f t="shared" si="44"/>
        <v/>
      </c>
      <c r="AH237" s="183" t="str">
        <f>IF($G237=AH$5,$I237*$J237*$K237,"")</f>
        <v/>
      </c>
      <c r="AI237" s="193" t="str">
        <f>IF($G237=AI$5,$I237*$J237*$K237,"")</f>
        <v/>
      </c>
      <c r="AJ237" s="185" t="str">
        <f t="shared" si="45"/>
        <v/>
      </c>
      <c r="AK237" s="160" t="str">
        <f t="shared" si="45"/>
        <v/>
      </c>
      <c r="AL237" s="184" t="str">
        <f t="shared" si="45"/>
        <v/>
      </c>
      <c r="AM237" s="187" t="str">
        <f t="shared" si="43"/>
        <v/>
      </c>
      <c r="AN237" s="160" t="str">
        <f t="shared" si="43"/>
        <v/>
      </c>
      <c r="AO237" s="186" t="str">
        <f t="shared" si="43"/>
        <v/>
      </c>
    </row>
    <row r="238" spans="2:41" x14ac:dyDescent="0.25">
      <c r="B238" s="345"/>
      <c r="C238" s="356"/>
      <c r="D238" s="358"/>
      <c r="E238" s="360"/>
      <c r="F238" s="199"/>
      <c r="G238" s="200"/>
      <c r="H238" s="200"/>
      <c r="I238" s="200"/>
      <c r="J238" s="164"/>
      <c r="K238" s="201"/>
      <c r="L238" s="254"/>
      <c r="M238" s="216"/>
      <c r="N238" s="200"/>
      <c r="O238" s="200"/>
      <c r="P238" s="164" t="str">
        <f>IF($N238&lt;&gt;"",(VLOOKUP($N238,'Puissances et FS utilisés'!$B$7:$G$44,5,FALSE)),"")</f>
        <v/>
      </c>
      <c r="Q238" s="201" t="str">
        <f>IF($N238&lt;&gt;"",(VLOOKUP($N238,'Puissances et FS utilisés'!$B$7:$G$44,6,FALSE)),"")</f>
        <v/>
      </c>
      <c r="R238" s="199"/>
      <c r="S238" s="200"/>
      <c r="T238" s="200"/>
      <c r="U238" s="200"/>
      <c r="V238" s="164" t="str">
        <f>IF($T238&lt;&gt;"",(VLOOKUP($T238,'Puissances et FS utilisés'!$B$7:$G$900,5,FALSE)),"")</f>
        <v/>
      </c>
      <c r="W238" s="201" t="str">
        <f>IF($T238&lt;&gt;"",(VLOOKUP($T238,'Puissances et FS utilisés'!$B$7:$G$44,6,FALSE)),"")</f>
        <v/>
      </c>
      <c r="Y238" s="189" t="str">
        <f>IF($G238=Y$5,$I238*$J238,"")</f>
        <v/>
      </c>
      <c r="Z238" s="190" t="str">
        <f>IF($G238=Z$5,$I238*$J238,"")</f>
        <v/>
      </c>
      <c r="AA238" s="191" t="str">
        <f t="shared" si="42"/>
        <v/>
      </c>
      <c r="AB238" s="158" t="str">
        <f t="shared" si="42"/>
        <v/>
      </c>
      <c r="AC238" s="190" t="str">
        <f t="shared" si="42"/>
        <v/>
      </c>
      <c r="AD238" s="191" t="str">
        <f t="shared" si="44"/>
        <v/>
      </c>
      <c r="AE238" s="158" t="str">
        <f t="shared" si="44"/>
        <v/>
      </c>
      <c r="AF238" s="192" t="str">
        <f t="shared" si="44"/>
        <v/>
      </c>
      <c r="AH238" s="189" t="str">
        <f>IF($G238=AH$5,$I238*$J238*$K238,"")</f>
        <v/>
      </c>
      <c r="AI238" s="194" t="str">
        <f>IF($G238=AI$5,$I238*$J238*$K238,"")</f>
        <v/>
      </c>
      <c r="AJ238" s="191" t="str">
        <f t="shared" si="45"/>
        <v/>
      </c>
      <c r="AK238" s="158" t="str">
        <f t="shared" si="45"/>
        <v/>
      </c>
      <c r="AL238" s="190" t="str">
        <f t="shared" si="45"/>
        <v/>
      </c>
      <c r="AM238" s="195" t="str">
        <f t="shared" si="43"/>
        <v/>
      </c>
      <c r="AN238" s="158" t="str">
        <f t="shared" si="43"/>
        <v/>
      </c>
      <c r="AO238" s="192" t="str">
        <f t="shared" si="43"/>
        <v/>
      </c>
    </row>
    <row r="239" spans="2:41" ht="15.75" customHeight="1" x14ac:dyDescent="0.25">
      <c r="B239" s="346"/>
      <c r="C239" s="357"/>
      <c r="D239" s="359"/>
      <c r="E239" s="361"/>
      <c r="F239" s="172"/>
      <c r="G239" s="173"/>
      <c r="H239" s="173"/>
      <c r="I239" s="173"/>
      <c r="J239" s="165" t="str">
        <f>IF($H239&lt;&gt;"",(VLOOKUP($H239,'Puissances et FS utilisés'!$B$7:$G$44,5,FALSE)),"")</f>
        <v/>
      </c>
      <c r="K239" s="174" t="str">
        <f>IF($H239&lt;&gt;"",(VLOOKUP($H239,'Puissances et FS utilisés'!$B$7:$G$44,6,FALSE)),"")</f>
        <v/>
      </c>
      <c r="L239" s="172"/>
      <c r="M239" s="173"/>
      <c r="N239" s="173"/>
      <c r="O239" s="173"/>
      <c r="P239" s="164" t="str">
        <f>IF($N239&lt;&gt;"",(VLOOKUP($N239,'Puissances et FS utilisés'!$B$7:$G$44,5,FALSE)),"")</f>
        <v/>
      </c>
      <c r="Q239" s="201" t="str">
        <f>IF($N239&lt;&gt;"",(VLOOKUP($N239,'Puissances et FS utilisés'!$B$7:$G$44,6,FALSE)),"")</f>
        <v/>
      </c>
      <c r="R239" s="172"/>
      <c r="S239" s="173"/>
      <c r="T239" s="173"/>
      <c r="U239" s="173"/>
      <c r="V239" s="165" t="str">
        <f>IF($T239&lt;&gt;"",(VLOOKUP($T239,'Puissances et FS utilisés'!$B$7:$G$900,5,FALSE)),"")</f>
        <v/>
      </c>
      <c r="W239" s="174" t="str">
        <f>IF($T239&lt;&gt;"",(VLOOKUP($T239,'Puissances et FS utilisés'!$B$7:$G$44,6,FALSE)),"")</f>
        <v/>
      </c>
      <c r="Y239" s="179" t="str">
        <f>IF($G239=Y$5,$I239*$J239,"")</f>
        <v/>
      </c>
      <c r="Z239" s="180" t="str">
        <f>IF($G239=Z$5,$I239*$J239,"")</f>
        <v/>
      </c>
      <c r="AA239" s="181" t="str">
        <f t="shared" si="42"/>
        <v/>
      </c>
      <c r="AB239" s="159" t="str">
        <f t="shared" si="42"/>
        <v/>
      </c>
      <c r="AC239" s="180" t="str">
        <f t="shared" si="42"/>
        <v/>
      </c>
      <c r="AD239" s="181" t="str">
        <f t="shared" si="44"/>
        <v/>
      </c>
      <c r="AE239" s="159" t="str">
        <f t="shared" si="44"/>
        <v/>
      </c>
      <c r="AF239" s="182" t="str">
        <f t="shared" si="44"/>
        <v/>
      </c>
      <c r="AH239" s="179" t="str">
        <f>IF($G239=AH$5,$I239*$J239*$K239,"")</f>
        <v/>
      </c>
      <c r="AI239" s="196" t="str">
        <f>IF($G239=AI$5,$I239*$J239*$K239,"")</f>
        <v/>
      </c>
      <c r="AJ239" s="181" t="str">
        <f t="shared" si="45"/>
        <v/>
      </c>
      <c r="AK239" s="159" t="str">
        <f t="shared" si="45"/>
        <v/>
      </c>
      <c r="AL239" s="180" t="str">
        <f t="shared" si="45"/>
        <v/>
      </c>
      <c r="AM239" s="188" t="str">
        <f t="shared" si="43"/>
        <v/>
      </c>
      <c r="AN239" s="159" t="str">
        <f t="shared" si="43"/>
        <v/>
      </c>
      <c r="AO239" s="182" t="str">
        <f t="shared" si="43"/>
        <v/>
      </c>
    </row>
    <row r="240" spans="2:41" x14ac:dyDescent="0.25">
      <c r="B240" s="344"/>
      <c r="C240" s="347"/>
      <c r="D240" s="348"/>
      <c r="E240" s="351"/>
      <c r="F240" s="202"/>
      <c r="G240" s="203"/>
      <c r="H240" s="203"/>
      <c r="I240" s="203"/>
      <c r="J240" s="162"/>
      <c r="K240" s="204"/>
      <c r="L240" s="202"/>
      <c r="M240" s="203"/>
      <c r="N240" s="203"/>
      <c r="O240" s="203"/>
      <c r="P240" s="162" t="str">
        <f>IF($N240&lt;&gt;"",(VLOOKUP($N240,'Puissances et FS utilisés'!$B$7:$G$44,5,FALSE)),"")</f>
        <v/>
      </c>
      <c r="Q240" s="204" t="str">
        <f>IF($N240&lt;&gt;"",(VLOOKUP($N240,'Puissances et FS utilisés'!$B$7:$G$44,6,FALSE)),"")</f>
        <v/>
      </c>
      <c r="R240" s="202"/>
      <c r="S240" s="203"/>
      <c r="T240" s="205"/>
      <c r="U240" s="203"/>
      <c r="V240" s="162" t="str">
        <f>IF($T240&lt;&gt;"",(VLOOKUP($T240,'Puissances et FS utilisés'!$B$7:$G$900,5,FALSE)),"")</f>
        <v/>
      </c>
      <c r="W240" s="204" t="str">
        <f>IF($T240&lt;&gt;"",(VLOOKUP($T240,'Puissances et FS utilisés'!$B$7:$G$44,6,FALSE)),"")</f>
        <v/>
      </c>
      <c r="Y240" s="183" t="str">
        <f>IF($G240=Y$5,$I240*$J240,"")</f>
        <v/>
      </c>
      <c r="Z240" s="184" t="str">
        <f>IF($G240=Z$5,$I240*$J240,"")</f>
        <v/>
      </c>
      <c r="AA240" s="185" t="str">
        <f t="shared" si="42"/>
        <v/>
      </c>
      <c r="AB240" s="160" t="str">
        <f t="shared" si="42"/>
        <v/>
      </c>
      <c r="AC240" s="184" t="str">
        <f t="shared" si="42"/>
        <v/>
      </c>
      <c r="AD240" s="185" t="str">
        <f t="shared" si="44"/>
        <v/>
      </c>
      <c r="AE240" s="160" t="str">
        <f t="shared" si="44"/>
        <v/>
      </c>
      <c r="AF240" s="186" t="str">
        <f t="shared" si="44"/>
        <v/>
      </c>
      <c r="AH240" s="183" t="str">
        <f>IF($G240=AH$5,$I240*$J240*$K240,"")</f>
        <v/>
      </c>
      <c r="AI240" s="193" t="str">
        <f>IF($G240=AI$5,$I240*$J240*$K240,"")</f>
        <v/>
      </c>
      <c r="AJ240" s="185" t="str">
        <f t="shared" si="45"/>
        <v/>
      </c>
      <c r="AK240" s="160" t="str">
        <f t="shared" si="45"/>
        <v/>
      </c>
      <c r="AL240" s="184" t="str">
        <f t="shared" si="45"/>
        <v/>
      </c>
      <c r="AM240" s="187" t="str">
        <f t="shared" si="43"/>
        <v/>
      </c>
      <c r="AN240" s="160" t="str">
        <f t="shared" si="43"/>
        <v/>
      </c>
      <c r="AO240" s="186" t="str">
        <f t="shared" si="43"/>
        <v/>
      </c>
    </row>
    <row r="241" spans="2:41" x14ac:dyDescent="0.25">
      <c r="B241" s="345"/>
      <c r="C241" s="356"/>
      <c r="D241" s="358"/>
      <c r="E241" s="360"/>
      <c r="F241" s="199"/>
      <c r="G241" s="200"/>
      <c r="H241" s="200"/>
      <c r="I241" s="200"/>
      <c r="J241" s="164"/>
      <c r="K241" s="201"/>
      <c r="L241" s="254"/>
      <c r="M241" s="216"/>
      <c r="N241" s="200"/>
      <c r="O241" s="200"/>
      <c r="P241" s="164" t="str">
        <f>IF($N241&lt;&gt;"",(VLOOKUP($N241,'Puissances et FS utilisés'!$B$7:$G$44,5,FALSE)),"")</f>
        <v/>
      </c>
      <c r="Q241" s="201" t="str">
        <f>IF($N241&lt;&gt;"",(VLOOKUP($N241,'Puissances et FS utilisés'!$B$7:$G$44,6,FALSE)),"")</f>
        <v/>
      </c>
      <c r="R241" s="199"/>
      <c r="S241" s="200"/>
      <c r="T241" s="200"/>
      <c r="U241" s="200"/>
      <c r="V241" s="164" t="str">
        <f>IF($T241&lt;&gt;"",(VLOOKUP($T241,'Puissances et FS utilisés'!$B$7:$G$900,5,FALSE)),"")</f>
        <v/>
      </c>
      <c r="W241" s="201" t="str">
        <f>IF($T241&lt;&gt;"",(VLOOKUP($T241,'Puissances et FS utilisés'!$B$7:$G$44,6,FALSE)),"")</f>
        <v/>
      </c>
      <c r="Y241" s="189" t="str">
        <f>IF($G241=Y$5,$I241*$J241,"")</f>
        <v/>
      </c>
      <c r="Z241" s="190" t="str">
        <f>IF($G241=Z$5,$I241*$J241,"")</f>
        <v/>
      </c>
      <c r="AA241" s="191" t="str">
        <f t="shared" si="42"/>
        <v/>
      </c>
      <c r="AB241" s="158" t="str">
        <f t="shared" si="42"/>
        <v/>
      </c>
      <c r="AC241" s="190" t="str">
        <f t="shared" si="42"/>
        <v/>
      </c>
      <c r="AD241" s="191" t="str">
        <f t="shared" si="44"/>
        <v/>
      </c>
      <c r="AE241" s="158" t="str">
        <f t="shared" si="44"/>
        <v/>
      </c>
      <c r="AF241" s="192" t="str">
        <f t="shared" si="44"/>
        <v/>
      </c>
      <c r="AH241" s="189" t="str">
        <f>IF($G241=AH$5,$I241*$J241*$K241,"")</f>
        <v/>
      </c>
      <c r="AI241" s="194" t="str">
        <f>IF($G241=AI$5,$I241*$J241*$K241,"")</f>
        <v/>
      </c>
      <c r="AJ241" s="191" t="str">
        <f t="shared" si="45"/>
        <v/>
      </c>
      <c r="AK241" s="158" t="str">
        <f t="shared" si="45"/>
        <v/>
      </c>
      <c r="AL241" s="190" t="str">
        <f t="shared" si="45"/>
        <v/>
      </c>
      <c r="AM241" s="195" t="str">
        <f t="shared" si="43"/>
        <v/>
      </c>
      <c r="AN241" s="158" t="str">
        <f t="shared" si="43"/>
        <v/>
      </c>
      <c r="AO241" s="192" t="str">
        <f t="shared" si="43"/>
        <v/>
      </c>
    </row>
    <row r="242" spans="2:41" ht="15.75" customHeight="1" x14ac:dyDescent="0.25">
      <c r="B242" s="346"/>
      <c r="C242" s="357"/>
      <c r="D242" s="359"/>
      <c r="E242" s="361"/>
      <c r="F242" s="172"/>
      <c r="G242" s="173"/>
      <c r="H242" s="173"/>
      <c r="I242" s="173"/>
      <c r="J242" s="165" t="str">
        <f>IF($H242&lt;&gt;"",(VLOOKUP($H242,'Puissances et FS utilisés'!$B$7:$G$44,5,FALSE)),"")</f>
        <v/>
      </c>
      <c r="K242" s="174" t="str">
        <f>IF($H242&lt;&gt;"",(VLOOKUP($H242,'Puissances et FS utilisés'!$B$7:$G$44,6,FALSE)),"")</f>
        <v/>
      </c>
      <c r="L242" s="172"/>
      <c r="M242" s="173"/>
      <c r="N242" s="173"/>
      <c r="O242" s="173"/>
      <c r="P242" s="164" t="str">
        <f>IF($N242&lt;&gt;"",(VLOOKUP($N242,'Puissances et FS utilisés'!$B$7:$G$44,5,FALSE)),"")</f>
        <v/>
      </c>
      <c r="Q242" s="201" t="str">
        <f>IF($N242&lt;&gt;"",(VLOOKUP($N242,'Puissances et FS utilisés'!$B$7:$G$44,6,FALSE)),"")</f>
        <v/>
      </c>
      <c r="R242" s="172"/>
      <c r="S242" s="173"/>
      <c r="T242" s="173"/>
      <c r="U242" s="173"/>
      <c r="V242" s="165" t="str">
        <f>IF($T242&lt;&gt;"",(VLOOKUP($T242,'Puissances et FS utilisés'!$B$7:$G$900,5,FALSE)),"")</f>
        <v/>
      </c>
      <c r="W242" s="174" t="str">
        <f>IF($T242&lt;&gt;"",(VLOOKUP($T242,'Puissances et FS utilisés'!$B$7:$G$44,6,FALSE)),"")</f>
        <v/>
      </c>
      <c r="Y242" s="179" t="str">
        <f>IF($G242=Y$5,$I242*$J242,"")</f>
        <v/>
      </c>
      <c r="Z242" s="180" t="str">
        <f>IF($G242=Z$5,$I242*$J242,"")</f>
        <v/>
      </c>
      <c r="AA242" s="181" t="str">
        <f t="shared" si="42"/>
        <v/>
      </c>
      <c r="AB242" s="159" t="str">
        <f t="shared" si="42"/>
        <v/>
      </c>
      <c r="AC242" s="180" t="str">
        <f t="shared" si="42"/>
        <v/>
      </c>
      <c r="AD242" s="181" t="str">
        <f t="shared" si="44"/>
        <v/>
      </c>
      <c r="AE242" s="159" t="str">
        <f t="shared" si="44"/>
        <v/>
      </c>
      <c r="AF242" s="182" t="str">
        <f t="shared" si="44"/>
        <v/>
      </c>
      <c r="AH242" s="179" t="str">
        <f>IF($G242=AH$5,$I242*$J242*$K242,"")</f>
        <v/>
      </c>
      <c r="AI242" s="196" t="str">
        <f>IF($G242=AI$5,$I242*$J242*$K242,"")</f>
        <v/>
      </c>
      <c r="AJ242" s="181" t="str">
        <f t="shared" si="45"/>
        <v/>
      </c>
      <c r="AK242" s="159" t="str">
        <f t="shared" si="45"/>
        <v/>
      </c>
      <c r="AL242" s="180" t="str">
        <f t="shared" si="45"/>
        <v/>
      </c>
      <c r="AM242" s="188" t="str">
        <f t="shared" si="43"/>
        <v/>
      </c>
      <c r="AN242" s="159" t="str">
        <f t="shared" si="43"/>
        <v/>
      </c>
      <c r="AO242" s="182" t="str">
        <f t="shared" si="43"/>
        <v/>
      </c>
    </row>
    <row r="243" spans="2:41" x14ac:dyDescent="0.25">
      <c r="B243" s="344"/>
      <c r="C243" s="347"/>
      <c r="D243" s="348"/>
      <c r="E243" s="351"/>
      <c r="F243" s="202"/>
      <c r="G243" s="203"/>
      <c r="H243" s="203"/>
      <c r="I243" s="203"/>
      <c r="J243" s="162"/>
      <c r="K243" s="204"/>
      <c r="L243" s="202"/>
      <c r="M243" s="203"/>
      <c r="N243" s="203"/>
      <c r="O243" s="203"/>
      <c r="P243" s="162" t="str">
        <f>IF($N243&lt;&gt;"",(VLOOKUP($N243,'Puissances et FS utilisés'!$B$7:$G$44,5,FALSE)),"")</f>
        <v/>
      </c>
      <c r="Q243" s="204" t="str">
        <f>IF($N243&lt;&gt;"",(VLOOKUP($N243,'Puissances et FS utilisés'!$B$7:$G$44,6,FALSE)),"")</f>
        <v/>
      </c>
      <c r="R243" s="202"/>
      <c r="S243" s="203"/>
      <c r="T243" s="205"/>
      <c r="U243" s="203"/>
      <c r="V243" s="162" t="str">
        <f>IF($T243&lt;&gt;"",(VLOOKUP($T243,'Puissances et FS utilisés'!$B$7:$G$900,5,FALSE)),"")</f>
        <v/>
      </c>
      <c r="W243" s="204" t="str">
        <f>IF($T243&lt;&gt;"",(VLOOKUP($T243,'Puissances et FS utilisés'!$B$7:$G$44,6,FALSE)),"")</f>
        <v/>
      </c>
      <c r="Y243" s="183" t="str">
        <f>IF($G243=Y$5,$I243*$J243,"")</f>
        <v/>
      </c>
      <c r="Z243" s="184" t="str">
        <f>IF($G243=Z$5,$I243*$J243,"")</f>
        <v/>
      </c>
      <c r="AA243" s="185" t="str">
        <f t="shared" si="42"/>
        <v/>
      </c>
      <c r="AB243" s="160" t="str">
        <f t="shared" si="42"/>
        <v/>
      </c>
      <c r="AC243" s="184" t="str">
        <f t="shared" si="42"/>
        <v/>
      </c>
      <c r="AD243" s="185" t="str">
        <f t="shared" si="44"/>
        <v/>
      </c>
      <c r="AE243" s="160" t="str">
        <f t="shared" si="44"/>
        <v/>
      </c>
      <c r="AF243" s="186" t="str">
        <f t="shared" si="44"/>
        <v/>
      </c>
      <c r="AH243" s="183" t="str">
        <f>IF($G243=AH$5,$I243*$J243*$K243,"")</f>
        <v/>
      </c>
      <c r="AI243" s="193" t="str">
        <f>IF($G243=AI$5,$I243*$J243*$K243,"")</f>
        <v/>
      </c>
      <c r="AJ243" s="185" t="str">
        <f t="shared" si="45"/>
        <v/>
      </c>
      <c r="AK243" s="160" t="str">
        <f t="shared" si="45"/>
        <v/>
      </c>
      <c r="AL243" s="184" t="str">
        <f t="shared" si="45"/>
        <v/>
      </c>
      <c r="AM243" s="187" t="str">
        <f t="shared" si="43"/>
        <v/>
      </c>
      <c r="AN243" s="160" t="str">
        <f t="shared" si="43"/>
        <v/>
      </c>
      <c r="AO243" s="186" t="str">
        <f t="shared" si="43"/>
        <v/>
      </c>
    </row>
    <row r="244" spans="2:41" x14ac:dyDescent="0.25">
      <c r="B244" s="345"/>
      <c r="C244" s="356"/>
      <c r="D244" s="358"/>
      <c r="E244" s="360"/>
      <c r="F244" s="199"/>
      <c r="G244" s="200"/>
      <c r="H244" s="200"/>
      <c r="I244" s="200"/>
      <c r="J244" s="164"/>
      <c r="K244" s="201"/>
      <c r="L244" s="254"/>
      <c r="M244" s="216"/>
      <c r="N244" s="200"/>
      <c r="O244" s="200"/>
      <c r="P244" s="164" t="str">
        <f>IF($N244&lt;&gt;"",(VLOOKUP($N244,'Puissances et FS utilisés'!$B$7:$G$44,5,FALSE)),"")</f>
        <v/>
      </c>
      <c r="Q244" s="201" t="str">
        <f>IF($N244&lt;&gt;"",(VLOOKUP($N244,'Puissances et FS utilisés'!$B$7:$G$44,6,FALSE)),"")</f>
        <v/>
      </c>
      <c r="R244" s="199"/>
      <c r="S244" s="200"/>
      <c r="T244" s="200"/>
      <c r="U244" s="200"/>
      <c r="V244" s="164" t="str">
        <f>IF($T244&lt;&gt;"",(VLOOKUP($T244,'Puissances et FS utilisés'!$B$7:$G$900,5,FALSE)),"")</f>
        <v/>
      </c>
      <c r="W244" s="201" t="str">
        <f>IF($T244&lt;&gt;"",(VLOOKUP($T244,'Puissances et FS utilisés'!$B$7:$G$44,6,FALSE)),"")</f>
        <v/>
      </c>
      <c r="Y244" s="189" t="str">
        <f>IF($G244=Y$5,$I244*$J244,"")</f>
        <v/>
      </c>
      <c r="Z244" s="190" t="str">
        <f>IF($G244=Z$5,$I244*$J244,"")</f>
        <v/>
      </c>
      <c r="AA244" s="191" t="str">
        <f t="shared" si="42"/>
        <v/>
      </c>
      <c r="AB244" s="158" t="str">
        <f t="shared" si="42"/>
        <v/>
      </c>
      <c r="AC244" s="190" t="str">
        <f t="shared" si="42"/>
        <v/>
      </c>
      <c r="AD244" s="191" t="str">
        <f t="shared" si="44"/>
        <v/>
      </c>
      <c r="AE244" s="158" t="str">
        <f t="shared" si="44"/>
        <v/>
      </c>
      <c r="AF244" s="192" t="str">
        <f t="shared" si="44"/>
        <v/>
      </c>
      <c r="AH244" s="189" t="str">
        <f>IF($G244=AH$5,$I244*$J244*$K244,"")</f>
        <v/>
      </c>
      <c r="AI244" s="194" t="str">
        <f>IF($G244=AI$5,$I244*$J244*$K244,"")</f>
        <v/>
      </c>
      <c r="AJ244" s="191" t="str">
        <f t="shared" si="45"/>
        <v/>
      </c>
      <c r="AK244" s="158" t="str">
        <f t="shared" si="45"/>
        <v/>
      </c>
      <c r="AL244" s="190" t="str">
        <f t="shared" si="45"/>
        <v/>
      </c>
      <c r="AM244" s="195" t="str">
        <f t="shared" si="43"/>
        <v/>
      </c>
      <c r="AN244" s="158" t="str">
        <f t="shared" si="43"/>
        <v/>
      </c>
      <c r="AO244" s="192" t="str">
        <f t="shared" si="43"/>
        <v/>
      </c>
    </row>
    <row r="245" spans="2:41" ht="15.75" customHeight="1" x14ac:dyDescent="0.25">
      <c r="B245" s="346"/>
      <c r="C245" s="357"/>
      <c r="D245" s="359"/>
      <c r="E245" s="361"/>
      <c r="F245" s="172"/>
      <c r="G245" s="173"/>
      <c r="H245" s="173"/>
      <c r="I245" s="173"/>
      <c r="J245" s="165" t="str">
        <f>IF($H245&lt;&gt;"",(VLOOKUP($H245,'Puissances et FS utilisés'!$B$7:$G$44,5,FALSE)),"")</f>
        <v/>
      </c>
      <c r="K245" s="174" t="str">
        <f>IF($H245&lt;&gt;"",(VLOOKUP($H245,'Puissances et FS utilisés'!$B$7:$G$44,6,FALSE)),"")</f>
        <v/>
      </c>
      <c r="L245" s="172"/>
      <c r="M245" s="173"/>
      <c r="N245" s="173"/>
      <c r="O245" s="173"/>
      <c r="P245" s="164" t="str">
        <f>IF($N245&lt;&gt;"",(VLOOKUP($N245,'Puissances et FS utilisés'!$B$7:$G$44,5,FALSE)),"")</f>
        <v/>
      </c>
      <c r="Q245" s="201" t="str">
        <f>IF($N245&lt;&gt;"",(VLOOKUP($N245,'Puissances et FS utilisés'!$B$7:$G$44,6,FALSE)),"")</f>
        <v/>
      </c>
      <c r="R245" s="172"/>
      <c r="S245" s="173"/>
      <c r="T245" s="173"/>
      <c r="U245" s="173"/>
      <c r="V245" s="165" t="str">
        <f>IF($T245&lt;&gt;"",(VLOOKUP($T245,'Puissances et FS utilisés'!$B$7:$G$900,5,FALSE)),"")</f>
        <v/>
      </c>
      <c r="W245" s="174" t="str">
        <f>IF($T245&lt;&gt;"",(VLOOKUP($T245,'Puissances et FS utilisés'!$B$7:$G$44,6,FALSE)),"")</f>
        <v/>
      </c>
      <c r="Y245" s="179" t="str">
        <f>IF($G245=Y$5,$I245*$J245,"")</f>
        <v/>
      </c>
      <c r="Z245" s="180" t="str">
        <f>IF($G245=Z$5,$I245*$J245,"")</f>
        <v/>
      </c>
      <c r="AA245" s="181" t="str">
        <f t="shared" si="42"/>
        <v/>
      </c>
      <c r="AB245" s="159" t="str">
        <f t="shared" si="42"/>
        <v/>
      </c>
      <c r="AC245" s="180" t="str">
        <f t="shared" si="42"/>
        <v/>
      </c>
      <c r="AD245" s="181" t="str">
        <f t="shared" si="44"/>
        <v/>
      </c>
      <c r="AE245" s="159" t="str">
        <f t="shared" si="44"/>
        <v/>
      </c>
      <c r="AF245" s="182" t="str">
        <f t="shared" si="44"/>
        <v/>
      </c>
      <c r="AH245" s="179" t="str">
        <f>IF($G245=AH$5,$I245*$J245*$K245,"")</f>
        <v/>
      </c>
      <c r="AI245" s="196" t="str">
        <f>IF($G245=AI$5,$I245*$J245*$K245,"")</f>
        <v/>
      </c>
      <c r="AJ245" s="181" t="str">
        <f t="shared" si="45"/>
        <v/>
      </c>
      <c r="AK245" s="159" t="str">
        <f t="shared" si="45"/>
        <v/>
      </c>
      <c r="AL245" s="180" t="str">
        <f t="shared" si="45"/>
        <v/>
      </c>
      <c r="AM245" s="188" t="str">
        <f t="shared" si="43"/>
        <v/>
      </c>
      <c r="AN245" s="159" t="str">
        <f t="shared" si="43"/>
        <v/>
      </c>
      <c r="AO245" s="182" t="str">
        <f t="shared" si="43"/>
        <v/>
      </c>
    </row>
    <row r="246" spans="2:41" x14ac:dyDescent="0.25">
      <c r="B246" s="344"/>
      <c r="C246" s="347"/>
      <c r="D246" s="348"/>
      <c r="E246" s="351"/>
      <c r="F246" s="202"/>
      <c r="G246" s="203"/>
      <c r="H246" s="203"/>
      <c r="I246" s="203"/>
      <c r="J246" s="162"/>
      <c r="K246" s="204"/>
      <c r="L246" s="202"/>
      <c r="M246" s="203"/>
      <c r="N246" s="203"/>
      <c r="O246" s="203"/>
      <c r="P246" s="162" t="str">
        <f>IF($N246&lt;&gt;"",(VLOOKUP($N246,'Puissances et FS utilisés'!$B$7:$G$44,5,FALSE)),"")</f>
        <v/>
      </c>
      <c r="Q246" s="204" t="str">
        <f>IF($N246&lt;&gt;"",(VLOOKUP($N246,'Puissances et FS utilisés'!$B$7:$G$44,6,FALSE)),"")</f>
        <v/>
      </c>
      <c r="R246" s="202"/>
      <c r="S246" s="203"/>
      <c r="T246" s="205"/>
      <c r="U246" s="203"/>
      <c r="V246" s="162" t="str">
        <f>IF($T246&lt;&gt;"",(VLOOKUP($T246,'Puissances et FS utilisés'!$B$7:$G$900,5,FALSE)),"")</f>
        <v/>
      </c>
      <c r="W246" s="204" t="str">
        <f>IF($T246&lt;&gt;"",(VLOOKUP($T246,'Puissances et FS utilisés'!$B$7:$G$44,6,FALSE)),"")</f>
        <v/>
      </c>
      <c r="Y246" s="183" t="str">
        <f>IF($G246=Y$5,$I246*$J246,"")</f>
        <v/>
      </c>
      <c r="Z246" s="184" t="str">
        <f>IF($G246=Z$5,$I246*$J246,"")</f>
        <v/>
      </c>
      <c r="AA246" s="185" t="str">
        <f t="shared" si="42"/>
        <v/>
      </c>
      <c r="AB246" s="160" t="str">
        <f t="shared" si="42"/>
        <v/>
      </c>
      <c r="AC246" s="184" t="str">
        <f t="shared" si="42"/>
        <v/>
      </c>
      <c r="AD246" s="185" t="str">
        <f t="shared" si="44"/>
        <v/>
      </c>
      <c r="AE246" s="160" t="str">
        <f t="shared" si="44"/>
        <v/>
      </c>
      <c r="AF246" s="186" t="str">
        <f t="shared" si="44"/>
        <v/>
      </c>
      <c r="AH246" s="183" t="str">
        <f>IF($G246=AH$5,$I246*$J246*$K246,"")</f>
        <v/>
      </c>
      <c r="AI246" s="193" t="str">
        <f>IF($G246=AI$5,$I246*$J246*$K246,"")</f>
        <v/>
      </c>
      <c r="AJ246" s="185" t="str">
        <f t="shared" si="45"/>
        <v/>
      </c>
      <c r="AK246" s="160" t="str">
        <f t="shared" si="45"/>
        <v/>
      </c>
      <c r="AL246" s="184" t="str">
        <f t="shared" si="45"/>
        <v/>
      </c>
      <c r="AM246" s="187" t="str">
        <f t="shared" si="43"/>
        <v/>
      </c>
      <c r="AN246" s="160" t="str">
        <f t="shared" si="43"/>
        <v/>
      </c>
      <c r="AO246" s="186" t="str">
        <f t="shared" si="43"/>
        <v/>
      </c>
    </row>
    <row r="247" spans="2:41" x14ac:dyDescent="0.25">
      <c r="B247" s="345"/>
      <c r="C247" s="356"/>
      <c r="D247" s="358"/>
      <c r="E247" s="360"/>
      <c r="F247" s="199"/>
      <c r="G247" s="200"/>
      <c r="H247" s="200"/>
      <c r="I247" s="200"/>
      <c r="J247" s="164"/>
      <c r="K247" s="201"/>
      <c r="L247" s="254"/>
      <c r="M247" s="216"/>
      <c r="N247" s="200"/>
      <c r="O247" s="200"/>
      <c r="P247" s="164" t="str">
        <f>IF($N247&lt;&gt;"",(VLOOKUP($N247,'Puissances et FS utilisés'!$B$7:$G$44,5,FALSE)),"")</f>
        <v/>
      </c>
      <c r="Q247" s="201" t="str">
        <f>IF($N247&lt;&gt;"",(VLOOKUP($N247,'Puissances et FS utilisés'!$B$7:$G$44,6,FALSE)),"")</f>
        <v/>
      </c>
      <c r="R247" s="199"/>
      <c r="S247" s="200"/>
      <c r="T247" s="200"/>
      <c r="U247" s="200"/>
      <c r="V247" s="164" t="str">
        <f>IF($T247&lt;&gt;"",(VLOOKUP($T247,'Puissances et FS utilisés'!$B$7:$G$900,5,FALSE)),"")</f>
        <v/>
      </c>
      <c r="W247" s="201" t="str">
        <f>IF($T247&lt;&gt;"",(VLOOKUP($T247,'Puissances et FS utilisés'!$B$7:$G$44,6,FALSE)),"")</f>
        <v/>
      </c>
      <c r="Y247" s="189" t="str">
        <f>IF($G247=Y$5,$I247*$J247,"")</f>
        <v/>
      </c>
      <c r="Z247" s="190" t="str">
        <f>IF($G247=Z$5,$I247*$J247,"")</f>
        <v/>
      </c>
      <c r="AA247" s="191" t="str">
        <f t="shared" si="42"/>
        <v/>
      </c>
      <c r="AB247" s="158" t="str">
        <f t="shared" si="42"/>
        <v/>
      </c>
      <c r="AC247" s="190" t="str">
        <f t="shared" si="42"/>
        <v/>
      </c>
      <c r="AD247" s="191" t="str">
        <f t="shared" si="44"/>
        <v/>
      </c>
      <c r="AE247" s="158" t="str">
        <f t="shared" si="44"/>
        <v/>
      </c>
      <c r="AF247" s="192" t="str">
        <f t="shared" si="44"/>
        <v/>
      </c>
      <c r="AH247" s="189" t="str">
        <f>IF($G247=AH$5,$I247*$J247*$K247,"")</f>
        <v/>
      </c>
      <c r="AI247" s="194" t="str">
        <f>IF($G247=AI$5,$I247*$J247*$K247,"")</f>
        <v/>
      </c>
      <c r="AJ247" s="191" t="str">
        <f t="shared" si="45"/>
        <v/>
      </c>
      <c r="AK247" s="158" t="str">
        <f t="shared" si="45"/>
        <v/>
      </c>
      <c r="AL247" s="190" t="str">
        <f t="shared" si="45"/>
        <v/>
      </c>
      <c r="AM247" s="195" t="str">
        <f t="shared" si="43"/>
        <v/>
      </c>
      <c r="AN247" s="158" t="str">
        <f t="shared" si="43"/>
        <v/>
      </c>
      <c r="AO247" s="192" t="str">
        <f t="shared" si="43"/>
        <v/>
      </c>
    </row>
    <row r="248" spans="2:41" ht="15.75" customHeight="1" x14ac:dyDescent="0.25">
      <c r="B248" s="346"/>
      <c r="C248" s="357"/>
      <c r="D248" s="359"/>
      <c r="E248" s="361"/>
      <c r="F248" s="172"/>
      <c r="G248" s="173"/>
      <c r="H248" s="173"/>
      <c r="I248" s="173"/>
      <c r="J248" s="165" t="str">
        <f>IF($H248&lt;&gt;"",(VLOOKUP($H248,'Puissances et FS utilisés'!$B$7:$G$44,5,FALSE)),"")</f>
        <v/>
      </c>
      <c r="K248" s="174" t="str">
        <f>IF($H248&lt;&gt;"",(VLOOKUP($H248,'Puissances et FS utilisés'!$B$7:$G$44,6,FALSE)),"")</f>
        <v/>
      </c>
      <c r="L248" s="172"/>
      <c r="M248" s="173"/>
      <c r="N248" s="173"/>
      <c r="O248" s="173"/>
      <c r="P248" s="164" t="str">
        <f>IF($N248&lt;&gt;"",(VLOOKUP($N248,'Puissances et FS utilisés'!$B$7:$G$44,5,FALSE)),"")</f>
        <v/>
      </c>
      <c r="Q248" s="201" t="str">
        <f>IF($N248&lt;&gt;"",(VLOOKUP($N248,'Puissances et FS utilisés'!$B$7:$G$44,6,FALSE)),"")</f>
        <v/>
      </c>
      <c r="R248" s="172"/>
      <c r="S248" s="173"/>
      <c r="T248" s="173"/>
      <c r="U248" s="173"/>
      <c r="V248" s="165" t="str">
        <f>IF($T248&lt;&gt;"",(VLOOKUP($T248,'Puissances et FS utilisés'!$B$7:$G$900,5,FALSE)),"")</f>
        <v/>
      </c>
      <c r="W248" s="174" t="str">
        <f>IF($T248&lt;&gt;"",(VLOOKUP($T248,'Puissances et FS utilisés'!$B$7:$G$44,6,FALSE)),"")</f>
        <v/>
      </c>
      <c r="Y248" s="179" t="str">
        <f>IF($G248=Y$5,$I248*$J248,"")</f>
        <v/>
      </c>
      <c r="Z248" s="180" t="str">
        <f>IF($G248=Z$5,$I248*$J248,"")</f>
        <v/>
      </c>
      <c r="AA248" s="181" t="str">
        <f t="shared" si="42"/>
        <v/>
      </c>
      <c r="AB248" s="159" t="str">
        <f t="shared" si="42"/>
        <v/>
      </c>
      <c r="AC248" s="180" t="str">
        <f t="shared" si="42"/>
        <v/>
      </c>
      <c r="AD248" s="181" t="str">
        <f t="shared" si="44"/>
        <v/>
      </c>
      <c r="AE248" s="159" t="str">
        <f t="shared" si="44"/>
        <v/>
      </c>
      <c r="AF248" s="182" t="str">
        <f t="shared" si="44"/>
        <v/>
      </c>
      <c r="AH248" s="179" t="str">
        <f>IF($G248=AH$5,$I248*$J248*$K248,"")</f>
        <v/>
      </c>
      <c r="AI248" s="196" t="str">
        <f>IF($G248=AI$5,$I248*$J248*$K248,"")</f>
        <v/>
      </c>
      <c r="AJ248" s="181" t="str">
        <f t="shared" si="45"/>
        <v/>
      </c>
      <c r="AK248" s="159" t="str">
        <f t="shared" si="45"/>
        <v/>
      </c>
      <c r="AL248" s="180" t="str">
        <f t="shared" si="45"/>
        <v/>
      </c>
      <c r="AM248" s="188" t="str">
        <f t="shared" si="43"/>
        <v/>
      </c>
      <c r="AN248" s="159" t="str">
        <f t="shared" si="43"/>
        <v/>
      </c>
      <c r="AO248" s="182" t="str">
        <f t="shared" si="43"/>
        <v/>
      </c>
    </row>
    <row r="249" spans="2:41" x14ac:dyDescent="0.25">
      <c r="B249" s="344"/>
      <c r="C249" s="347"/>
      <c r="D249" s="348"/>
      <c r="E249" s="351"/>
      <c r="F249" s="202"/>
      <c r="G249" s="203"/>
      <c r="H249" s="203"/>
      <c r="I249" s="203"/>
      <c r="J249" s="162"/>
      <c r="K249" s="204"/>
      <c r="L249" s="202"/>
      <c r="M249" s="203"/>
      <c r="N249" s="203"/>
      <c r="O249" s="203"/>
      <c r="P249" s="162" t="str">
        <f>IF($N249&lt;&gt;"",(VLOOKUP($N249,'Puissances et FS utilisés'!$B$7:$G$44,5,FALSE)),"")</f>
        <v/>
      </c>
      <c r="Q249" s="204" t="str">
        <f>IF($N249&lt;&gt;"",(VLOOKUP($N249,'Puissances et FS utilisés'!$B$7:$G$44,6,FALSE)),"")</f>
        <v/>
      </c>
      <c r="R249" s="202"/>
      <c r="S249" s="203"/>
      <c r="T249" s="205"/>
      <c r="U249" s="203"/>
      <c r="V249" s="162" t="str">
        <f>IF($T249&lt;&gt;"",(VLOOKUP($T249,'Puissances et FS utilisés'!$B$7:$G$900,5,FALSE)),"")</f>
        <v/>
      </c>
      <c r="W249" s="204" t="str">
        <f>IF($T249&lt;&gt;"",(VLOOKUP($T249,'Puissances et FS utilisés'!$B$7:$G$44,6,FALSE)),"")</f>
        <v/>
      </c>
      <c r="Y249" s="183" t="str">
        <f>IF($G249=Y$5,$I249*$J249,"")</f>
        <v/>
      </c>
      <c r="Z249" s="184" t="str">
        <f>IF($G249=Z$5,$I249*$J249,"")</f>
        <v/>
      </c>
      <c r="AA249" s="185" t="str">
        <f t="shared" si="42"/>
        <v/>
      </c>
      <c r="AB249" s="160" t="str">
        <f t="shared" si="42"/>
        <v/>
      </c>
      <c r="AC249" s="184" t="str">
        <f t="shared" si="42"/>
        <v/>
      </c>
      <c r="AD249" s="185" t="str">
        <f t="shared" si="44"/>
        <v/>
      </c>
      <c r="AE249" s="160" t="str">
        <f t="shared" si="44"/>
        <v/>
      </c>
      <c r="AF249" s="186" t="str">
        <f t="shared" si="44"/>
        <v/>
      </c>
      <c r="AH249" s="183" t="str">
        <f>IF($G249=AH$5,$I249*$J249*$K249,"")</f>
        <v/>
      </c>
      <c r="AI249" s="193" t="str">
        <f>IF($G249=AI$5,$I249*$J249*$K249,"")</f>
        <v/>
      </c>
      <c r="AJ249" s="185" t="str">
        <f t="shared" si="45"/>
        <v/>
      </c>
      <c r="AK249" s="160" t="str">
        <f t="shared" si="45"/>
        <v/>
      </c>
      <c r="AL249" s="184" t="str">
        <f t="shared" si="45"/>
        <v/>
      </c>
      <c r="AM249" s="187" t="str">
        <f t="shared" si="43"/>
        <v/>
      </c>
      <c r="AN249" s="160" t="str">
        <f t="shared" si="43"/>
        <v/>
      </c>
      <c r="AO249" s="186" t="str">
        <f t="shared" si="43"/>
        <v/>
      </c>
    </row>
    <row r="250" spans="2:41" x14ac:dyDescent="0.25">
      <c r="B250" s="345"/>
      <c r="C250" s="356"/>
      <c r="D250" s="358"/>
      <c r="E250" s="360"/>
      <c r="F250" s="199"/>
      <c r="G250" s="200"/>
      <c r="H250" s="200"/>
      <c r="I250" s="200"/>
      <c r="J250" s="164"/>
      <c r="K250" s="201"/>
      <c r="L250" s="254"/>
      <c r="M250" s="216"/>
      <c r="N250" s="200"/>
      <c r="O250" s="200"/>
      <c r="P250" s="164" t="str">
        <f>IF($N250&lt;&gt;"",(VLOOKUP($N250,'Puissances et FS utilisés'!$B$7:$G$44,5,FALSE)),"")</f>
        <v/>
      </c>
      <c r="Q250" s="201" t="str">
        <f>IF($N250&lt;&gt;"",(VLOOKUP($N250,'Puissances et FS utilisés'!$B$7:$G$44,6,FALSE)),"")</f>
        <v/>
      </c>
      <c r="R250" s="199"/>
      <c r="S250" s="200"/>
      <c r="T250" s="200"/>
      <c r="U250" s="200"/>
      <c r="V250" s="164" t="str">
        <f>IF($T250&lt;&gt;"",(VLOOKUP($T250,'Puissances et FS utilisés'!$B$7:$G$900,5,FALSE)),"")</f>
        <v/>
      </c>
      <c r="W250" s="201" t="str">
        <f>IF($T250&lt;&gt;"",(VLOOKUP($T250,'Puissances et FS utilisés'!$B$7:$G$44,6,FALSE)),"")</f>
        <v/>
      </c>
      <c r="Y250" s="189" t="str">
        <f>IF($G250=Y$5,$I250*$J250,"")</f>
        <v/>
      </c>
      <c r="Z250" s="190" t="str">
        <f>IF($G250=Z$5,$I250*$J250,"")</f>
        <v/>
      </c>
      <c r="AA250" s="191" t="str">
        <f t="shared" si="42"/>
        <v/>
      </c>
      <c r="AB250" s="158" t="str">
        <f t="shared" si="42"/>
        <v/>
      </c>
      <c r="AC250" s="190" t="str">
        <f t="shared" si="42"/>
        <v/>
      </c>
      <c r="AD250" s="191" t="str">
        <f t="shared" si="44"/>
        <v/>
      </c>
      <c r="AE250" s="158" t="str">
        <f t="shared" si="44"/>
        <v/>
      </c>
      <c r="AF250" s="192" t="str">
        <f t="shared" si="44"/>
        <v/>
      </c>
      <c r="AH250" s="189" t="str">
        <f>IF($G250=AH$5,$I250*$J250*$K250,"")</f>
        <v/>
      </c>
      <c r="AI250" s="194" t="str">
        <f>IF($G250=AI$5,$I250*$J250*$K250,"")</f>
        <v/>
      </c>
      <c r="AJ250" s="191" t="str">
        <f t="shared" si="45"/>
        <v/>
      </c>
      <c r="AK250" s="158" t="str">
        <f t="shared" si="45"/>
        <v/>
      </c>
      <c r="AL250" s="190" t="str">
        <f t="shared" si="45"/>
        <v/>
      </c>
      <c r="AM250" s="195" t="str">
        <f t="shared" si="43"/>
        <v/>
      </c>
      <c r="AN250" s="158" t="str">
        <f t="shared" si="43"/>
        <v/>
      </c>
      <c r="AO250" s="192" t="str">
        <f t="shared" si="43"/>
        <v/>
      </c>
    </row>
    <row r="251" spans="2:41" ht="15.75" customHeight="1" x14ac:dyDescent="0.25">
      <c r="B251" s="346"/>
      <c r="C251" s="357"/>
      <c r="D251" s="359"/>
      <c r="E251" s="361"/>
      <c r="F251" s="172"/>
      <c r="G251" s="173"/>
      <c r="H251" s="173"/>
      <c r="I251" s="173"/>
      <c r="J251" s="165" t="str">
        <f>IF($H251&lt;&gt;"",(VLOOKUP($H251,'Puissances et FS utilisés'!$B$7:$G$44,5,FALSE)),"")</f>
        <v/>
      </c>
      <c r="K251" s="174" t="str">
        <f>IF($H251&lt;&gt;"",(VLOOKUP($H251,'Puissances et FS utilisés'!$B$7:$G$44,6,FALSE)),"")</f>
        <v/>
      </c>
      <c r="L251" s="172"/>
      <c r="M251" s="173"/>
      <c r="N251" s="173"/>
      <c r="O251" s="173"/>
      <c r="P251" s="164" t="str">
        <f>IF($N251&lt;&gt;"",(VLOOKUP($N251,'Puissances et FS utilisés'!$B$7:$G$44,5,FALSE)),"")</f>
        <v/>
      </c>
      <c r="Q251" s="201" t="str">
        <f>IF($N251&lt;&gt;"",(VLOOKUP($N251,'Puissances et FS utilisés'!$B$7:$G$44,6,FALSE)),"")</f>
        <v/>
      </c>
      <c r="R251" s="172"/>
      <c r="S251" s="173"/>
      <c r="T251" s="173"/>
      <c r="U251" s="173"/>
      <c r="V251" s="165" t="str">
        <f>IF($T251&lt;&gt;"",(VLOOKUP($T251,'Puissances et FS utilisés'!$B$7:$G$900,5,FALSE)),"")</f>
        <v/>
      </c>
      <c r="W251" s="174" t="str">
        <f>IF($T251&lt;&gt;"",(VLOOKUP($T251,'Puissances et FS utilisés'!$B$7:$G$44,6,FALSE)),"")</f>
        <v/>
      </c>
      <c r="Y251" s="179" t="str">
        <f>IF($G251=Y$5,$I251*$J251,"")</f>
        <v/>
      </c>
      <c r="Z251" s="180" t="str">
        <f>IF($G251=Z$5,$I251*$J251,"")</f>
        <v/>
      </c>
      <c r="AA251" s="181" t="str">
        <f t="shared" si="42"/>
        <v/>
      </c>
      <c r="AB251" s="159" t="str">
        <f t="shared" si="42"/>
        <v/>
      </c>
      <c r="AC251" s="180" t="str">
        <f t="shared" si="42"/>
        <v/>
      </c>
      <c r="AD251" s="181" t="str">
        <f t="shared" si="44"/>
        <v/>
      </c>
      <c r="AE251" s="159" t="str">
        <f t="shared" si="44"/>
        <v/>
      </c>
      <c r="AF251" s="182" t="str">
        <f t="shared" si="44"/>
        <v/>
      </c>
      <c r="AH251" s="179" t="str">
        <f>IF($G251=AH$5,$I251*$J251*$K251,"")</f>
        <v/>
      </c>
      <c r="AI251" s="196" t="str">
        <f>IF($G251=AI$5,$I251*$J251*$K251,"")</f>
        <v/>
      </c>
      <c r="AJ251" s="181" t="str">
        <f t="shared" si="45"/>
        <v/>
      </c>
      <c r="AK251" s="159" t="str">
        <f t="shared" si="45"/>
        <v/>
      </c>
      <c r="AL251" s="180" t="str">
        <f t="shared" si="45"/>
        <v/>
      </c>
      <c r="AM251" s="188" t="str">
        <f t="shared" si="43"/>
        <v/>
      </c>
      <c r="AN251" s="159" t="str">
        <f t="shared" si="43"/>
        <v/>
      </c>
      <c r="AO251" s="182" t="str">
        <f t="shared" si="43"/>
        <v/>
      </c>
    </row>
    <row r="252" spans="2:41" x14ac:dyDescent="0.25">
      <c r="B252" s="344"/>
      <c r="C252" s="347"/>
      <c r="D252" s="348"/>
      <c r="E252" s="351"/>
      <c r="F252" s="202"/>
      <c r="G252" s="203"/>
      <c r="H252" s="203"/>
      <c r="I252" s="203"/>
      <c r="J252" s="162"/>
      <c r="K252" s="204"/>
      <c r="L252" s="202"/>
      <c r="M252" s="203"/>
      <c r="N252" s="203"/>
      <c r="O252" s="203"/>
      <c r="P252" s="162" t="str">
        <f>IF($N252&lt;&gt;"",(VLOOKUP($N252,'Puissances et FS utilisés'!$B$7:$G$44,5,FALSE)),"")</f>
        <v/>
      </c>
      <c r="Q252" s="204" t="str">
        <f>IF($N252&lt;&gt;"",(VLOOKUP($N252,'Puissances et FS utilisés'!$B$7:$G$44,6,FALSE)),"")</f>
        <v/>
      </c>
      <c r="R252" s="202"/>
      <c r="S252" s="203"/>
      <c r="T252" s="205"/>
      <c r="U252" s="203"/>
      <c r="V252" s="162" t="str">
        <f>IF($T252&lt;&gt;"",(VLOOKUP($T252,'Puissances et FS utilisés'!$B$7:$G$900,5,FALSE)),"")</f>
        <v/>
      </c>
      <c r="W252" s="204" t="str">
        <f>IF($T252&lt;&gt;"",(VLOOKUP($T252,'Puissances et FS utilisés'!$B$7:$G$44,6,FALSE)),"")</f>
        <v/>
      </c>
      <c r="Y252" s="183" t="str">
        <f>IF($G252=Y$5,$I252*$J252,"")</f>
        <v/>
      </c>
      <c r="Z252" s="184" t="str">
        <f>IF($G252=Z$5,$I252*$J252,"")</f>
        <v/>
      </c>
      <c r="AA252" s="185" t="str">
        <f t="shared" si="42"/>
        <v/>
      </c>
      <c r="AB252" s="160" t="str">
        <f t="shared" si="42"/>
        <v/>
      </c>
      <c r="AC252" s="184" t="str">
        <f t="shared" si="42"/>
        <v/>
      </c>
      <c r="AD252" s="185" t="str">
        <f t="shared" si="44"/>
        <v/>
      </c>
      <c r="AE252" s="160" t="str">
        <f t="shared" si="44"/>
        <v/>
      </c>
      <c r="AF252" s="186" t="str">
        <f t="shared" si="44"/>
        <v/>
      </c>
      <c r="AH252" s="183" t="str">
        <f>IF($G252=AH$5,$I252*$J252*$K252,"")</f>
        <v/>
      </c>
      <c r="AI252" s="193" t="str">
        <f>IF($G252=AI$5,$I252*$J252*$K252,"")</f>
        <v/>
      </c>
      <c r="AJ252" s="185" t="str">
        <f t="shared" si="45"/>
        <v/>
      </c>
      <c r="AK252" s="160" t="str">
        <f t="shared" si="45"/>
        <v/>
      </c>
      <c r="AL252" s="184" t="str">
        <f t="shared" si="45"/>
        <v/>
      </c>
      <c r="AM252" s="187" t="str">
        <f t="shared" si="43"/>
        <v/>
      </c>
      <c r="AN252" s="160" t="str">
        <f t="shared" si="43"/>
        <v/>
      </c>
      <c r="AO252" s="186" t="str">
        <f t="shared" si="43"/>
        <v/>
      </c>
    </row>
    <row r="253" spans="2:41" x14ac:dyDescent="0.25">
      <c r="B253" s="345"/>
      <c r="C253" s="356"/>
      <c r="D253" s="358"/>
      <c r="E253" s="360"/>
      <c r="F253" s="199"/>
      <c r="G253" s="200"/>
      <c r="H253" s="200"/>
      <c r="I253" s="200"/>
      <c r="J253" s="164"/>
      <c r="K253" s="201"/>
      <c r="L253" s="254"/>
      <c r="M253" s="216"/>
      <c r="N253" s="200"/>
      <c r="O253" s="200"/>
      <c r="P253" s="164" t="str">
        <f>IF($N253&lt;&gt;"",(VLOOKUP($N253,'Puissances et FS utilisés'!$B$7:$G$44,5,FALSE)),"")</f>
        <v/>
      </c>
      <c r="Q253" s="201" t="str">
        <f>IF($N253&lt;&gt;"",(VLOOKUP($N253,'Puissances et FS utilisés'!$B$7:$G$44,6,FALSE)),"")</f>
        <v/>
      </c>
      <c r="R253" s="199"/>
      <c r="S253" s="200"/>
      <c r="T253" s="200"/>
      <c r="U253" s="200"/>
      <c r="V253" s="164" t="str">
        <f>IF($T253&lt;&gt;"",(VLOOKUP($T253,'Puissances et FS utilisés'!$B$7:$G$900,5,FALSE)),"")</f>
        <v/>
      </c>
      <c r="W253" s="201" t="str">
        <f>IF($T253&lt;&gt;"",(VLOOKUP($T253,'Puissances et FS utilisés'!$B$7:$G$44,6,FALSE)),"")</f>
        <v/>
      </c>
      <c r="Y253" s="189" t="str">
        <f>IF($G253=Y$5,$I253*$J253,"")</f>
        <v/>
      </c>
      <c r="Z253" s="190" t="str">
        <f>IF($G253=Z$5,$I253*$J253,"")</f>
        <v/>
      </c>
      <c r="AA253" s="191" t="str">
        <f t="shared" si="42"/>
        <v/>
      </c>
      <c r="AB253" s="158" t="str">
        <f t="shared" si="42"/>
        <v/>
      </c>
      <c r="AC253" s="190" t="str">
        <f t="shared" si="42"/>
        <v/>
      </c>
      <c r="AD253" s="191" t="str">
        <f t="shared" si="44"/>
        <v/>
      </c>
      <c r="AE253" s="158" t="str">
        <f t="shared" si="44"/>
        <v/>
      </c>
      <c r="AF253" s="192" t="str">
        <f t="shared" si="44"/>
        <v/>
      </c>
      <c r="AH253" s="189" t="str">
        <f>IF($G253=AH$5,$I253*$J253*$K253,"")</f>
        <v/>
      </c>
      <c r="AI253" s="194" t="str">
        <f>IF($G253=AI$5,$I253*$J253*$K253,"")</f>
        <v/>
      </c>
      <c r="AJ253" s="191" t="str">
        <f t="shared" si="45"/>
        <v/>
      </c>
      <c r="AK253" s="158" t="str">
        <f t="shared" si="45"/>
        <v/>
      </c>
      <c r="AL253" s="190" t="str">
        <f t="shared" si="45"/>
        <v/>
      </c>
      <c r="AM253" s="195" t="str">
        <f t="shared" si="43"/>
        <v/>
      </c>
      <c r="AN253" s="158" t="str">
        <f t="shared" si="43"/>
        <v/>
      </c>
      <c r="AO253" s="192" t="str">
        <f t="shared" si="43"/>
        <v/>
      </c>
    </row>
    <row r="254" spans="2:41" ht="15.75" customHeight="1" x14ac:dyDescent="0.25">
      <c r="B254" s="346"/>
      <c r="C254" s="357"/>
      <c r="D254" s="359"/>
      <c r="E254" s="361"/>
      <c r="F254" s="172"/>
      <c r="G254" s="173"/>
      <c r="H254" s="173"/>
      <c r="I254" s="173"/>
      <c r="J254" s="165" t="str">
        <f>IF($H254&lt;&gt;"",(VLOOKUP($H254,'Puissances et FS utilisés'!$B$7:$G$44,5,FALSE)),"")</f>
        <v/>
      </c>
      <c r="K254" s="174" t="str">
        <f>IF($H254&lt;&gt;"",(VLOOKUP($H254,'Puissances et FS utilisés'!$B$7:$G$44,6,FALSE)),"")</f>
        <v/>
      </c>
      <c r="L254" s="172"/>
      <c r="M254" s="173"/>
      <c r="N254" s="173"/>
      <c r="O254" s="173"/>
      <c r="P254" s="164" t="str">
        <f>IF($N254&lt;&gt;"",(VLOOKUP($N254,'Puissances et FS utilisés'!$B$7:$G$44,5,FALSE)),"")</f>
        <v/>
      </c>
      <c r="Q254" s="201" t="str">
        <f>IF($N254&lt;&gt;"",(VLOOKUP($N254,'Puissances et FS utilisés'!$B$7:$G$44,6,FALSE)),"")</f>
        <v/>
      </c>
      <c r="R254" s="172"/>
      <c r="S254" s="173"/>
      <c r="T254" s="173"/>
      <c r="U254" s="173"/>
      <c r="V254" s="165" t="str">
        <f>IF($T254&lt;&gt;"",(VLOOKUP($T254,'Puissances et FS utilisés'!$B$7:$G$900,5,FALSE)),"")</f>
        <v/>
      </c>
      <c r="W254" s="174" t="str">
        <f>IF($T254&lt;&gt;"",(VLOOKUP($T254,'Puissances et FS utilisés'!$B$7:$G$44,6,FALSE)),"")</f>
        <v/>
      </c>
      <c r="Y254" s="179" t="str">
        <f>IF($G254=Y$5,$I254*$J254,"")</f>
        <v/>
      </c>
      <c r="Z254" s="180" t="str">
        <f>IF($G254=Z$5,$I254*$J254,"")</f>
        <v/>
      </c>
      <c r="AA254" s="181" t="str">
        <f t="shared" si="42"/>
        <v/>
      </c>
      <c r="AB254" s="159" t="str">
        <f t="shared" si="42"/>
        <v/>
      </c>
      <c r="AC254" s="180" t="str">
        <f t="shared" si="42"/>
        <v/>
      </c>
      <c r="AD254" s="181" t="str">
        <f t="shared" si="44"/>
        <v/>
      </c>
      <c r="AE254" s="159" t="str">
        <f t="shared" si="44"/>
        <v/>
      </c>
      <c r="AF254" s="182" t="str">
        <f t="shared" si="44"/>
        <v/>
      </c>
      <c r="AH254" s="179" t="str">
        <f>IF($G254=AH$5,$I254*$J254*$K254,"")</f>
        <v/>
      </c>
      <c r="AI254" s="196" t="str">
        <f>IF($G254=AI$5,$I254*$J254*$K254,"")</f>
        <v/>
      </c>
      <c r="AJ254" s="181" t="str">
        <f t="shared" si="45"/>
        <v/>
      </c>
      <c r="AK254" s="159" t="str">
        <f t="shared" si="45"/>
        <v/>
      </c>
      <c r="AL254" s="180" t="str">
        <f t="shared" si="45"/>
        <v/>
      </c>
      <c r="AM254" s="188" t="str">
        <f t="shared" si="43"/>
        <v/>
      </c>
      <c r="AN254" s="159" t="str">
        <f t="shared" si="43"/>
        <v/>
      </c>
      <c r="AO254" s="182" t="str">
        <f t="shared" si="43"/>
        <v/>
      </c>
    </row>
    <row r="255" spans="2:41" x14ac:dyDescent="0.25">
      <c r="B255" s="344"/>
      <c r="C255" s="347"/>
      <c r="D255" s="348"/>
      <c r="E255" s="351"/>
      <c r="F255" s="202"/>
      <c r="G255" s="203"/>
      <c r="H255" s="203"/>
      <c r="I255" s="203"/>
      <c r="J255" s="162"/>
      <c r="K255" s="204"/>
      <c r="L255" s="202"/>
      <c r="M255" s="203"/>
      <c r="N255" s="203"/>
      <c r="O255" s="203"/>
      <c r="P255" s="162" t="str">
        <f>IF($N255&lt;&gt;"",(VLOOKUP($N255,'Puissances et FS utilisés'!$B$7:$G$44,5,FALSE)),"")</f>
        <v/>
      </c>
      <c r="Q255" s="204" t="str">
        <f>IF($N255&lt;&gt;"",(VLOOKUP($N255,'Puissances et FS utilisés'!$B$7:$G$44,6,FALSE)),"")</f>
        <v/>
      </c>
      <c r="R255" s="202"/>
      <c r="S255" s="203"/>
      <c r="T255" s="205"/>
      <c r="U255" s="203"/>
      <c r="V255" s="162" t="str">
        <f>IF($T255&lt;&gt;"",(VLOOKUP($T255,'Puissances et FS utilisés'!$B$7:$G$900,5,FALSE)),"")</f>
        <v/>
      </c>
      <c r="W255" s="204" t="str">
        <f>IF($T255&lt;&gt;"",(VLOOKUP($T255,'Puissances et FS utilisés'!$B$7:$G$44,6,FALSE)),"")</f>
        <v/>
      </c>
      <c r="Y255" s="183" t="str">
        <f>IF($G255=Y$5,$I255*$J255,"")</f>
        <v/>
      </c>
      <c r="Z255" s="184" t="str">
        <f>IF($G255=Z$5,$I255*$J255,"")</f>
        <v/>
      </c>
      <c r="AA255" s="185" t="str">
        <f t="shared" si="42"/>
        <v/>
      </c>
      <c r="AB255" s="160" t="str">
        <f t="shared" si="42"/>
        <v/>
      </c>
      <c r="AC255" s="184" t="str">
        <f t="shared" si="42"/>
        <v/>
      </c>
      <c r="AD255" s="185" t="str">
        <f t="shared" si="44"/>
        <v/>
      </c>
      <c r="AE255" s="160" t="str">
        <f t="shared" si="44"/>
        <v/>
      </c>
      <c r="AF255" s="186" t="str">
        <f t="shared" si="44"/>
        <v/>
      </c>
      <c r="AH255" s="183" t="str">
        <f>IF($G255=AH$5,$I255*$J255*$K255,"")</f>
        <v/>
      </c>
      <c r="AI255" s="193" t="str">
        <f>IF($G255=AI$5,$I255*$J255*$K255,"")</f>
        <v/>
      </c>
      <c r="AJ255" s="185" t="str">
        <f t="shared" si="45"/>
        <v/>
      </c>
      <c r="AK255" s="160" t="str">
        <f t="shared" si="45"/>
        <v/>
      </c>
      <c r="AL255" s="184" t="str">
        <f t="shared" si="45"/>
        <v/>
      </c>
      <c r="AM255" s="187" t="str">
        <f t="shared" si="43"/>
        <v/>
      </c>
      <c r="AN255" s="160" t="str">
        <f t="shared" si="43"/>
        <v/>
      </c>
      <c r="AO255" s="186" t="str">
        <f t="shared" si="43"/>
        <v/>
      </c>
    </row>
    <row r="256" spans="2:41" x14ac:dyDescent="0.25">
      <c r="B256" s="345"/>
      <c r="C256" s="356"/>
      <c r="D256" s="358"/>
      <c r="E256" s="360"/>
      <c r="F256" s="199"/>
      <c r="G256" s="200"/>
      <c r="H256" s="200"/>
      <c r="I256" s="200"/>
      <c r="J256" s="164"/>
      <c r="K256" s="201"/>
      <c r="L256" s="254"/>
      <c r="M256" s="216"/>
      <c r="N256" s="200"/>
      <c r="O256" s="200"/>
      <c r="P256" s="164" t="str">
        <f>IF($N256&lt;&gt;"",(VLOOKUP($N256,'Puissances et FS utilisés'!$B$7:$G$44,5,FALSE)),"")</f>
        <v/>
      </c>
      <c r="Q256" s="201" t="str">
        <f>IF($N256&lt;&gt;"",(VLOOKUP($N256,'Puissances et FS utilisés'!$B$7:$G$44,6,FALSE)),"")</f>
        <v/>
      </c>
      <c r="R256" s="199"/>
      <c r="S256" s="200"/>
      <c r="T256" s="200"/>
      <c r="U256" s="200"/>
      <c r="V256" s="164" t="str">
        <f>IF($T256&lt;&gt;"",(VLOOKUP($T256,'Puissances et FS utilisés'!$B$7:$G$900,5,FALSE)),"")</f>
        <v/>
      </c>
      <c r="W256" s="201" t="str">
        <f>IF($T256&lt;&gt;"",(VLOOKUP($T256,'Puissances et FS utilisés'!$B$7:$G$44,6,FALSE)),"")</f>
        <v/>
      </c>
      <c r="Y256" s="189" t="str">
        <f>IF($G256=Y$5,$I256*$J256,"")</f>
        <v/>
      </c>
      <c r="Z256" s="190" t="str">
        <f>IF($G256=Z$5,$I256*$J256,"")</f>
        <v/>
      </c>
      <c r="AA256" s="191" t="str">
        <f t="shared" si="42"/>
        <v/>
      </c>
      <c r="AB256" s="158" t="str">
        <f t="shared" si="42"/>
        <v/>
      </c>
      <c r="AC256" s="190" t="str">
        <f t="shared" si="42"/>
        <v/>
      </c>
      <c r="AD256" s="191" t="str">
        <f t="shared" si="44"/>
        <v/>
      </c>
      <c r="AE256" s="158" t="str">
        <f t="shared" si="44"/>
        <v/>
      </c>
      <c r="AF256" s="192" t="str">
        <f t="shared" si="44"/>
        <v/>
      </c>
      <c r="AH256" s="189" t="str">
        <f>IF($G256=AH$5,$I256*$J256*$K256,"")</f>
        <v/>
      </c>
      <c r="AI256" s="194" t="str">
        <f>IF($G256=AI$5,$I256*$J256*$K256,"")</f>
        <v/>
      </c>
      <c r="AJ256" s="191" t="str">
        <f t="shared" si="45"/>
        <v/>
      </c>
      <c r="AK256" s="158" t="str">
        <f t="shared" si="45"/>
        <v/>
      </c>
      <c r="AL256" s="190" t="str">
        <f t="shared" si="45"/>
        <v/>
      </c>
      <c r="AM256" s="195" t="str">
        <f t="shared" si="43"/>
        <v/>
      </c>
      <c r="AN256" s="158" t="str">
        <f t="shared" si="43"/>
        <v/>
      </c>
      <c r="AO256" s="192" t="str">
        <f t="shared" si="43"/>
        <v/>
      </c>
    </row>
    <row r="257" spans="2:41" ht="15.75" customHeight="1" x14ac:dyDescent="0.25">
      <c r="B257" s="346"/>
      <c r="C257" s="357"/>
      <c r="D257" s="359"/>
      <c r="E257" s="361"/>
      <c r="F257" s="172"/>
      <c r="G257" s="173"/>
      <c r="H257" s="173"/>
      <c r="I257" s="173"/>
      <c r="J257" s="165" t="str">
        <f>IF($H257&lt;&gt;"",(VLOOKUP($H257,'Puissances et FS utilisés'!$B$7:$G$44,5,FALSE)),"")</f>
        <v/>
      </c>
      <c r="K257" s="174" t="str">
        <f>IF($H257&lt;&gt;"",(VLOOKUP($H257,'Puissances et FS utilisés'!$B$7:$G$44,6,FALSE)),"")</f>
        <v/>
      </c>
      <c r="L257" s="172"/>
      <c r="M257" s="173"/>
      <c r="N257" s="173"/>
      <c r="O257" s="173"/>
      <c r="P257" s="164" t="str">
        <f>IF($N257&lt;&gt;"",(VLOOKUP($N257,'Puissances et FS utilisés'!$B$7:$G$44,5,FALSE)),"")</f>
        <v/>
      </c>
      <c r="Q257" s="201" t="str">
        <f>IF($N257&lt;&gt;"",(VLOOKUP($N257,'Puissances et FS utilisés'!$B$7:$G$44,6,FALSE)),"")</f>
        <v/>
      </c>
      <c r="R257" s="172"/>
      <c r="S257" s="173"/>
      <c r="T257" s="173"/>
      <c r="U257" s="173"/>
      <c r="V257" s="165" t="str">
        <f>IF($T257&lt;&gt;"",(VLOOKUP($T257,'Puissances et FS utilisés'!$B$7:$G$900,5,FALSE)),"")</f>
        <v/>
      </c>
      <c r="W257" s="174" t="str">
        <f>IF($T257&lt;&gt;"",(VLOOKUP($T257,'Puissances et FS utilisés'!$B$7:$G$44,6,FALSE)),"")</f>
        <v/>
      </c>
      <c r="Y257" s="179" t="str">
        <f>IF($G257=Y$5,$I257*$J257,"")</f>
        <v/>
      </c>
      <c r="Z257" s="180" t="str">
        <f>IF($G257=Z$5,$I257*$J257,"")</f>
        <v/>
      </c>
      <c r="AA257" s="181" t="str">
        <f t="shared" si="42"/>
        <v/>
      </c>
      <c r="AB257" s="159" t="str">
        <f t="shared" si="42"/>
        <v/>
      </c>
      <c r="AC257" s="180" t="str">
        <f t="shared" si="42"/>
        <v/>
      </c>
      <c r="AD257" s="181" t="str">
        <f t="shared" si="44"/>
        <v/>
      </c>
      <c r="AE257" s="159" t="str">
        <f t="shared" si="44"/>
        <v/>
      </c>
      <c r="AF257" s="182" t="str">
        <f t="shared" si="44"/>
        <v/>
      </c>
      <c r="AH257" s="179" t="str">
        <f>IF($G257=AH$5,$I257*$J257*$K257,"")</f>
        <v/>
      </c>
      <c r="AI257" s="196" t="str">
        <f>IF($G257=AI$5,$I257*$J257*$K257,"")</f>
        <v/>
      </c>
      <c r="AJ257" s="181" t="str">
        <f t="shared" si="45"/>
        <v/>
      </c>
      <c r="AK257" s="159" t="str">
        <f t="shared" si="45"/>
        <v/>
      </c>
      <c r="AL257" s="180" t="str">
        <f t="shared" si="45"/>
        <v/>
      </c>
      <c r="AM257" s="188" t="str">
        <f t="shared" si="43"/>
        <v/>
      </c>
      <c r="AN257" s="159" t="str">
        <f t="shared" si="43"/>
        <v/>
      </c>
      <c r="AO257" s="182" t="str">
        <f t="shared" si="43"/>
        <v/>
      </c>
    </row>
    <row r="258" spans="2:41" x14ac:dyDescent="0.25">
      <c r="B258" s="344"/>
      <c r="C258" s="347"/>
      <c r="D258" s="348"/>
      <c r="E258" s="351"/>
      <c r="F258" s="202"/>
      <c r="G258" s="203"/>
      <c r="H258" s="203"/>
      <c r="I258" s="203"/>
      <c r="J258" s="162"/>
      <c r="K258" s="204"/>
      <c r="L258" s="202"/>
      <c r="M258" s="203"/>
      <c r="N258" s="203"/>
      <c r="O258" s="203"/>
      <c r="P258" s="162" t="str">
        <f>IF($N258&lt;&gt;"",(VLOOKUP($N258,'Puissances et FS utilisés'!$B$7:$G$44,5,FALSE)),"")</f>
        <v/>
      </c>
      <c r="Q258" s="204" t="str">
        <f>IF($N258&lt;&gt;"",(VLOOKUP($N258,'Puissances et FS utilisés'!$B$7:$G$44,6,FALSE)),"")</f>
        <v/>
      </c>
      <c r="R258" s="202"/>
      <c r="S258" s="203"/>
      <c r="T258" s="205"/>
      <c r="U258" s="203"/>
      <c r="V258" s="162" t="str">
        <f>IF($T258&lt;&gt;"",(VLOOKUP($T258,'Puissances et FS utilisés'!$B$7:$G$900,5,FALSE)),"")</f>
        <v/>
      </c>
      <c r="W258" s="204" t="str">
        <f>IF($T258&lt;&gt;"",(VLOOKUP($T258,'Puissances et FS utilisés'!$B$7:$G$44,6,FALSE)),"")</f>
        <v/>
      </c>
      <c r="Y258" s="183" t="str">
        <f>IF($G258=Y$5,$I258*$J258,"")</f>
        <v/>
      </c>
      <c r="Z258" s="184" t="str">
        <f>IF($G258=Z$5,$I258*$J258,"")</f>
        <v/>
      </c>
      <c r="AA258" s="185" t="str">
        <f t="shared" si="42"/>
        <v/>
      </c>
      <c r="AB258" s="160" t="str">
        <f t="shared" si="42"/>
        <v/>
      </c>
      <c r="AC258" s="184" t="str">
        <f t="shared" si="42"/>
        <v/>
      </c>
      <c r="AD258" s="185" t="str">
        <f t="shared" si="44"/>
        <v/>
      </c>
      <c r="AE258" s="160" t="str">
        <f t="shared" si="44"/>
        <v/>
      </c>
      <c r="AF258" s="186" t="str">
        <f t="shared" si="44"/>
        <v/>
      </c>
      <c r="AH258" s="183" t="str">
        <f>IF($G258=AH$5,$I258*$J258*$K258,"")</f>
        <v/>
      </c>
      <c r="AI258" s="193" t="str">
        <f>IF($G258=AI$5,$I258*$J258*$K258,"")</f>
        <v/>
      </c>
      <c r="AJ258" s="185" t="str">
        <f t="shared" si="45"/>
        <v/>
      </c>
      <c r="AK258" s="160" t="str">
        <f t="shared" si="45"/>
        <v/>
      </c>
      <c r="AL258" s="184" t="str">
        <f t="shared" si="45"/>
        <v/>
      </c>
      <c r="AM258" s="187" t="str">
        <f t="shared" si="43"/>
        <v/>
      </c>
      <c r="AN258" s="160" t="str">
        <f t="shared" si="43"/>
        <v/>
      </c>
      <c r="AO258" s="186" t="str">
        <f t="shared" si="43"/>
        <v/>
      </c>
    </row>
    <row r="259" spans="2:41" x14ac:dyDescent="0.25">
      <c r="B259" s="345"/>
      <c r="C259" s="356"/>
      <c r="D259" s="358"/>
      <c r="E259" s="360"/>
      <c r="F259" s="199"/>
      <c r="G259" s="200"/>
      <c r="H259" s="200"/>
      <c r="I259" s="200"/>
      <c r="J259" s="164"/>
      <c r="K259" s="201"/>
      <c r="L259" s="254"/>
      <c r="M259" s="216"/>
      <c r="N259" s="200"/>
      <c r="O259" s="200"/>
      <c r="P259" s="164" t="str">
        <f>IF($N259&lt;&gt;"",(VLOOKUP($N259,'Puissances et FS utilisés'!$B$7:$G$44,5,FALSE)),"")</f>
        <v/>
      </c>
      <c r="Q259" s="201" t="str">
        <f>IF($N259&lt;&gt;"",(VLOOKUP($N259,'Puissances et FS utilisés'!$B$7:$G$44,6,FALSE)),"")</f>
        <v/>
      </c>
      <c r="R259" s="199"/>
      <c r="S259" s="200"/>
      <c r="T259" s="200"/>
      <c r="U259" s="200"/>
      <c r="V259" s="164" t="str">
        <f>IF($T259&lt;&gt;"",(VLOOKUP($T259,'Puissances et FS utilisés'!$B$7:$G$900,5,FALSE)),"")</f>
        <v/>
      </c>
      <c r="W259" s="201" t="str">
        <f>IF($T259&lt;&gt;"",(VLOOKUP($T259,'Puissances et FS utilisés'!$B$7:$G$44,6,FALSE)),"")</f>
        <v/>
      </c>
      <c r="Y259" s="189" t="str">
        <f>IF($G259=Y$5,$I259*$J259,"")</f>
        <v/>
      </c>
      <c r="Z259" s="190" t="str">
        <f>IF($G259=Z$5,$I259*$J259,"")</f>
        <v/>
      </c>
      <c r="AA259" s="191" t="str">
        <f t="shared" si="42"/>
        <v/>
      </c>
      <c r="AB259" s="158" t="str">
        <f t="shared" si="42"/>
        <v/>
      </c>
      <c r="AC259" s="190" t="str">
        <f t="shared" si="42"/>
        <v/>
      </c>
      <c r="AD259" s="191" t="str">
        <f t="shared" si="44"/>
        <v/>
      </c>
      <c r="AE259" s="158" t="str">
        <f t="shared" si="44"/>
        <v/>
      </c>
      <c r="AF259" s="192" t="str">
        <f t="shared" si="44"/>
        <v/>
      </c>
      <c r="AH259" s="189" t="str">
        <f>IF($G259=AH$5,$I259*$J259*$K259,"")</f>
        <v/>
      </c>
      <c r="AI259" s="194" t="str">
        <f>IF($G259=AI$5,$I259*$J259*$K259,"")</f>
        <v/>
      </c>
      <c r="AJ259" s="191" t="str">
        <f t="shared" si="45"/>
        <v/>
      </c>
      <c r="AK259" s="158" t="str">
        <f t="shared" si="45"/>
        <v/>
      </c>
      <c r="AL259" s="190" t="str">
        <f t="shared" si="45"/>
        <v/>
      </c>
      <c r="AM259" s="195" t="str">
        <f t="shared" si="43"/>
        <v/>
      </c>
      <c r="AN259" s="158" t="str">
        <f t="shared" si="43"/>
        <v/>
      </c>
      <c r="AO259" s="192" t="str">
        <f t="shared" si="43"/>
        <v/>
      </c>
    </row>
    <row r="260" spans="2:41" ht="15.75" customHeight="1" x14ac:dyDescent="0.25">
      <c r="B260" s="346"/>
      <c r="C260" s="357"/>
      <c r="D260" s="359"/>
      <c r="E260" s="361"/>
      <c r="F260" s="172"/>
      <c r="G260" s="173"/>
      <c r="H260" s="173"/>
      <c r="I260" s="173"/>
      <c r="J260" s="165" t="str">
        <f>IF($H260&lt;&gt;"",(VLOOKUP($H260,'Puissances et FS utilisés'!$B$7:$G$44,5,FALSE)),"")</f>
        <v/>
      </c>
      <c r="K260" s="174" t="str">
        <f>IF($H260&lt;&gt;"",(VLOOKUP($H260,'Puissances et FS utilisés'!$B$7:$G$44,6,FALSE)),"")</f>
        <v/>
      </c>
      <c r="L260" s="172"/>
      <c r="M260" s="173"/>
      <c r="N260" s="173"/>
      <c r="O260" s="173"/>
      <c r="P260" s="164" t="str">
        <f>IF($N260&lt;&gt;"",(VLOOKUP($N260,'Puissances et FS utilisés'!$B$7:$G$44,5,FALSE)),"")</f>
        <v/>
      </c>
      <c r="Q260" s="201" t="str">
        <f>IF($N260&lt;&gt;"",(VLOOKUP($N260,'Puissances et FS utilisés'!$B$7:$G$44,6,FALSE)),"")</f>
        <v/>
      </c>
      <c r="R260" s="172"/>
      <c r="S260" s="173"/>
      <c r="T260" s="173"/>
      <c r="U260" s="173"/>
      <c r="V260" s="165" t="str">
        <f>IF($T260&lt;&gt;"",(VLOOKUP($T260,'Puissances et FS utilisés'!$B$7:$G$900,5,FALSE)),"")</f>
        <v/>
      </c>
      <c r="W260" s="174" t="str">
        <f>IF($T260&lt;&gt;"",(VLOOKUP($T260,'Puissances et FS utilisés'!$B$7:$G$44,6,FALSE)),"")</f>
        <v/>
      </c>
      <c r="Y260" s="179" t="str">
        <f>IF($G260=Y$5,$I260*$J260,"")</f>
        <v/>
      </c>
      <c r="Z260" s="180" t="str">
        <f>IF($G260=Z$5,$I260*$J260,"")</f>
        <v/>
      </c>
      <c r="AA260" s="181" t="str">
        <f t="shared" si="42"/>
        <v/>
      </c>
      <c r="AB260" s="159" t="str">
        <f t="shared" si="42"/>
        <v/>
      </c>
      <c r="AC260" s="180" t="str">
        <f t="shared" si="42"/>
        <v/>
      </c>
      <c r="AD260" s="181" t="str">
        <f t="shared" si="44"/>
        <v/>
      </c>
      <c r="AE260" s="159" t="str">
        <f t="shared" si="44"/>
        <v/>
      </c>
      <c r="AF260" s="182" t="str">
        <f t="shared" si="44"/>
        <v/>
      </c>
      <c r="AH260" s="179" t="str">
        <f>IF($G260=AH$5,$I260*$J260*$K260,"")</f>
        <v/>
      </c>
      <c r="AI260" s="196" t="str">
        <f>IF($G260=AI$5,$I260*$J260*$K260,"")</f>
        <v/>
      </c>
      <c r="AJ260" s="181" t="str">
        <f t="shared" si="45"/>
        <v/>
      </c>
      <c r="AK260" s="159" t="str">
        <f t="shared" si="45"/>
        <v/>
      </c>
      <c r="AL260" s="180" t="str">
        <f t="shared" si="45"/>
        <v/>
      </c>
      <c r="AM260" s="188" t="str">
        <f t="shared" si="43"/>
        <v/>
      </c>
      <c r="AN260" s="159" t="str">
        <f t="shared" si="43"/>
        <v/>
      </c>
      <c r="AO260" s="182" t="str">
        <f t="shared" si="43"/>
        <v/>
      </c>
    </row>
    <row r="261" spans="2:41" x14ac:dyDescent="0.25">
      <c r="B261" s="344"/>
      <c r="C261" s="347"/>
      <c r="D261" s="348"/>
      <c r="E261" s="351"/>
      <c r="F261" s="202"/>
      <c r="G261" s="203"/>
      <c r="H261" s="203"/>
      <c r="I261" s="203"/>
      <c r="J261" s="162"/>
      <c r="K261" s="204"/>
      <c r="L261" s="202"/>
      <c r="M261" s="203"/>
      <c r="N261" s="203"/>
      <c r="O261" s="203"/>
      <c r="P261" s="162" t="str">
        <f>IF($N261&lt;&gt;"",(VLOOKUP($N261,'Puissances et FS utilisés'!$B$7:$G$44,5,FALSE)),"")</f>
        <v/>
      </c>
      <c r="Q261" s="204" t="str">
        <f>IF($N261&lt;&gt;"",(VLOOKUP($N261,'Puissances et FS utilisés'!$B$7:$G$44,6,FALSE)),"")</f>
        <v/>
      </c>
      <c r="R261" s="202"/>
      <c r="S261" s="203"/>
      <c r="T261" s="205"/>
      <c r="U261" s="203"/>
      <c r="V261" s="162" t="str">
        <f>IF($T261&lt;&gt;"",(VLOOKUP($T261,'Puissances et FS utilisés'!$B$7:$G$900,5,FALSE)),"")</f>
        <v/>
      </c>
      <c r="W261" s="204" t="str">
        <f>IF($T261&lt;&gt;"",(VLOOKUP($T261,'Puissances et FS utilisés'!$B$7:$G$44,6,FALSE)),"")</f>
        <v/>
      </c>
      <c r="Y261" s="183" t="str">
        <f>IF($G261=Y$5,$I261*$J261,"")</f>
        <v/>
      </c>
      <c r="Z261" s="184" t="str">
        <f>IF($G261=Z$5,$I261*$J261,"")</f>
        <v/>
      </c>
      <c r="AA261" s="185" t="str">
        <f t="shared" si="42"/>
        <v/>
      </c>
      <c r="AB261" s="160" t="str">
        <f t="shared" si="42"/>
        <v/>
      </c>
      <c r="AC261" s="184" t="str">
        <f t="shared" si="42"/>
        <v/>
      </c>
      <c r="AD261" s="185" t="str">
        <f t="shared" si="44"/>
        <v/>
      </c>
      <c r="AE261" s="160" t="str">
        <f t="shared" si="44"/>
        <v/>
      </c>
      <c r="AF261" s="186" t="str">
        <f t="shared" si="44"/>
        <v/>
      </c>
      <c r="AH261" s="183" t="str">
        <f>IF($G261=AH$5,$I261*$J261*$K261,"")</f>
        <v/>
      </c>
      <c r="AI261" s="193" t="str">
        <f>IF($G261=AI$5,$I261*$J261*$K261,"")</f>
        <v/>
      </c>
      <c r="AJ261" s="185" t="str">
        <f t="shared" si="45"/>
        <v/>
      </c>
      <c r="AK261" s="160" t="str">
        <f t="shared" si="45"/>
        <v/>
      </c>
      <c r="AL261" s="184" t="str">
        <f t="shared" si="45"/>
        <v/>
      </c>
      <c r="AM261" s="187" t="str">
        <f t="shared" si="43"/>
        <v/>
      </c>
      <c r="AN261" s="160" t="str">
        <f t="shared" si="43"/>
        <v/>
      </c>
      <c r="AO261" s="186" t="str">
        <f t="shared" si="43"/>
        <v/>
      </c>
    </row>
    <row r="262" spans="2:41" x14ac:dyDescent="0.25">
      <c r="B262" s="345"/>
      <c r="C262" s="356"/>
      <c r="D262" s="358"/>
      <c r="E262" s="360"/>
      <c r="F262" s="199"/>
      <c r="G262" s="200"/>
      <c r="H262" s="200"/>
      <c r="I262" s="200"/>
      <c r="J262" s="164"/>
      <c r="K262" s="201"/>
      <c r="L262" s="254"/>
      <c r="M262" s="216"/>
      <c r="N262" s="200"/>
      <c r="O262" s="200"/>
      <c r="P262" s="164" t="str">
        <f>IF($N262&lt;&gt;"",(VLOOKUP($N262,'Puissances et FS utilisés'!$B$7:$G$44,5,FALSE)),"")</f>
        <v/>
      </c>
      <c r="Q262" s="201" t="str">
        <f>IF($N262&lt;&gt;"",(VLOOKUP($N262,'Puissances et FS utilisés'!$B$7:$G$44,6,FALSE)),"")</f>
        <v/>
      </c>
      <c r="R262" s="199"/>
      <c r="S262" s="200"/>
      <c r="T262" s="200"/>
      <c r="U262" s="200"/>
      <c r="V262" s="164" t="str">
        <f>IF($T262&lt;&gt;"",(VLOOKUP($T262,'Puissances et FS utilisés'!$B$7:$G$900,5,FALSE)),"")</f>
        <v/>
      </c>
      <c r="W262" s="201" t="str">
        <f>IF($T262&lt;&gt;"",(VLOOKUP($T262,'Puissances et FS utilisés'!$B$7:$G$44,6,FALSE)),"")</f>
        <v/>
      </c>
      <c r="Y262" s="189" t="str">
        <f>IF($G262=Y$5,$I262*$J262,"")</f>
        <v/>
      </c>
      <c r="Z262" s="190" t="str">
        <f>IF($G262=Z$5,$I262*$J262,"")</f>
        <v/>
      </c>
      <c r="AA262" s="191" t="str">
        <f t="shared" si="42"/>
        <v/>
      </c>
      <c r="AB262" s="158" t="str">
        <f t="shared" si="42"/>
        <v/>
      </c>
      <c r="AC262" s="190" t="str">
        <f t="shared" si="42"/>
        <v/>
      </c>
      <c r="AD262" s="191" t="str">
        <f t="shared" si="44"/>
        <v/>
      </c>
      <c r="AE262" s="158" t="str">
        <f t="shared" si="44"/>
        <v/>
      </c>
      <c r="AF262" s="192" t="str">
        <f t="shared" si="44"/>
        <v/>
      </c>
      <c r="AH262" s="189" t="str">
        <f>IF($G262=AH$5,$I262*$J262*$K262,"")</f>
        <v/>
      </c>
      <c r="AI262" s="194" t="str">
        <f>IF($G262=AI$5,$I262*$J262*$K262,"")</f>
        <v/>
      </c>
      <c r="AJ262" s="191" t="str">
        <f t="shared" si="45"/>
        <v/>
      </c>
      <c r="AK262" s="158" t="str">
        <f t="shared" si="45"/>
        <v/>
      </c>
      <c r="AL262" s="190" t="str">
        <f t="shared" si="45"/>
        <v/>
      </c>
      <c r="AM262" s="195" t="str">
        <f t="shared" si="43"/>
        <v/>
      </c>
      <c r="AN262" s="158" t="str">
        <f t="shared" si="43"/>
        <v/>
      </c>
      <c r="AO262" s="192" t="str">
        <f t="shared" si="43"/>
        <v/>
      </c>
    </row>
    <row r="263" spans="2:41" ht="15.75" customHeight="1" x14ac:dyDescent="0.25">
      <c r="B263" s="346"/>
      <c r="C263" s="357"/>
      <c r="D263" s="359"/>
      <c r="E263" s="361"/>
      <c r="F263" s="172"/>
      <c r="G263" s="173"/>
      <c r="H263" s="173"/>
      <c r="I263" s="173"/>
      <c r="J263" s="165" t="str">
        <f>IF($H263&lt;&gt;"",(VLOOKUP($H263,'Puissances et FS utilisés'!$B$7:$G$44,5,FALSE)),"")</f>
        <v/>
      </c>
      <c r="K263" s="174" t="str">
        <f>IF($H263&lt;&gt;"",(VLOOKUP($H263,'Puissances et FS utilisés'!$B$7:$G$44,6,FALSE)),"")</f>
        <v/>
      </c>
      <c r="L263" s="172"/>
      <c r="M263" s="173"/>
      <c r="N263" s="173"/>
      <c r="O263" s="173"/>
      <c r="P263" s="164" t="str">
        <f>IF($N263&lt;&gt;"",(VLOOKUP($N263,'Puissances et FS utilisés'!$B$7:$G$44,5,FALSE)),"")</f>
        <v/>
      </c>
      <c r="Q263" s="201" t="str">
        <f>IF($N263&lt;&gt;"",(VLOOKUP($N263,'Puissances et FS utilisés'!$B$7:$G$44,6,FALSE)),"")</f>
        <v/>
      </c>
      <c r="R263" s="172"/>
      <c r="S263" s="173"/>
      <c r="T263" s="173"/>
      <c r="U263" s="173"/>
      <c r="V263" s="165" t="str">
        <f>IF($T263&lt;&gt;"",(VLOOKUP($T263,'Puissances et FS utilisés'!$B$7:$G$900,5,FALSE)),"")</f>
        <v/>
      </c>
      <c r="W263" s="174" t="str">
        <f>IF($T263&lt;&gt;"",(VLOOKUP($T263,'Puissances et FS utilisés'!$B$7:$G$44,6,FALSE)),"")</f>
        <v/>
      </c>
      <c r="Y263" s="179" t="str">
        <f>IF($G263=Y$5,$I263*$J263,"")</f>
        <v/>
      </c>
      <c r="Z263" s="180" t="str">
        <f>IF($G263=Z$5,$I263*$J263,"")</f>
        <v/>
      </c>
      <c r="AA263" s="181" t="str">
        <f t="shared" si="42"/>
        <v/>
      </c>
      <c r="AB263" s="159" t="str">
        <f t="shared" si="42"/>
        <v/>
      </c>
      <c r="AC263" s="180" t="str">
        <f t="shared" si="42"/>
        <v/>
      </c>
      <c r="AD263" s="181" t="str">
        <f t="shared" si="44"/>
        <v/>
      </c>
      <c r="AE263" s="159" t="str">
        <f t="shared" si="44"/>
        <v/>
      </c>
      <c r="AF263" s="182" t="str">
        <f t="shared" si="44"/>
        <v/>
      </c>
      <c r="AH263" s="179" t="str">
        <f>IF($G263=AH$5,$I263*$J263*$K263,"")</f>
        <v/>
      </c>
      <c r="AI263" s="196" t="str">
        <f>IF($G263=AI$5,$I263*$J263*$K263,"")</f>
        <v/>
      </c>
      <c r="AJ263" s="181" t="str">
        <f t="shared" si="45"/>
        <v/>
      </c>
      <c r="AK263" s="159" t="str">
        <f t="shared" si="45"/>
        <v/>
      </c>
      <c r="AL263" s="180" t="str">
        <f t="shared" si="45"/>
        <v/>
      </c>
      <c r="AM263" s="188" t="str">
        <f t="shared" si="43"/>
        <v/>
      </c>
      <c r="AN263" s="159" t="str">
        <f t="shared" si="43"/>
        <v/>
      </c>
      <c r="AO263" s="182" t="str">
        <f t="shared" si="43"/>
        <v/>
      </c>
    </row>
    <row r="264" spans="2:41" x14ac:dyDescent="0.25">
      <c r="B264" s="344"/>
      <c r="C264" s="347"/>
      <c r="D264" s="348"/>
      <c r="E264" s="351"/>
      <c r="F264" s="202"/>
      <c r="G264" s="203"/>
      <c r="H264" s="203"/>
      <c r="I264" s="203"/>
      <c r="J264" s="162"/>
      <c r="K264" s="204"/>
      <c r="L264" s="202"/>
      <c r="M264" s="203"/>
      <c r="N264" s="203"/>
      <c r="O264" s="203"/>
      <c r="P264" s="162" t="str">
        <f>IF($N264&lt;&gt;"",(VLOOKUP($N264,'Puissances et FS utilisés'!$B$7:$G$44,5,FALSE)),"")</f>
        <v/>
      </c>
      <c r="Q264" s="204" t="str">
        <f>IF($N264&lt;&gt;"",(VLOOKUP($N264,'Puissances et FS utilisés'!$B$7:$G$44,6,FALSE)),"")</f>
        <v/>
      </c>
      <c r="R264" s="202"/>
      <c r="S264" s="203"/>
      <c r="T264" s="205"/>
      <c r="U264" s="203"/>
      <c r="V264" s="162" t="str">
        <f>IF($T264&lt;&gt;"",(VLOOKUP($T264,'Puissances et FS utilisés'!$B$7:$G$900,5,FALSE)),"")</f>
        <v/>
      </c>
      <c r="W264" s="204" t="str">
        <f>IF($T264&lt;&gt;"",(VLOOKUP($T264,'Puissances et FS utilisés'!$B$7:$G$44,6,FALSE)),"")</f>
        <v/>
      </c>
      <c r="Y264" s="183" t="str">
        <f>IF($G264=Y$5,$I264*$J264,"")</f>
        <v/>
      </c>
      <c r="Z264" s="184" t="str">
        <f>IF($G264=Z$5,$I264*$J264,"")</f>
        <v/>
      </c>
      <c r="AA264" s="185" t="str">
        <f t="shared" si="42"/>
        <v/>
      </c>
      <c r="AB264" s="160" t="str">
        <f t="shared" si="42"/>
        <v/>
      </c>
      <c r="AC264" s="184" t="str">
        <f t="shared" si="42"/>
        <v/>
      </c>
      <c r="AD264" s="185" t="str">
        <f t="shared" si="44"/>
        <v/>
      </c>
      <c r="AE264" s="160" t="str">
        <f t="shared" si="44"/>
        <v/>
      </c>
      <c r="AF264" s="186" t="str">
        <f t="shared" si="44"/>
        <v/>
      </c>
      <c r="AH264" s="183" t="str">
        <f>IF($G264=AH$5,$I264*$J264*$K264,"")</f>
        <v/>
      </c>
      <c r="AI264" s="193" t="str">
        <f>IF($G264=AI$5,$I264*$J264*$K264,"")</f>
        <v/>
      </c>
      <c r="AJ264" s="185" t="str">
        <f t="shared" si="45"/>
        <v/>
      </c>
      <c r="AK264" s="160" t="str">
        <f t="shared" si="45"/>
        <v/>
      </c>
      <c r="AL264" s="184" t="str">
        <f t="shared" si="45"/>
        <v/>
      </c>
      <c r="AM264" s="187" t="str">
        <f t="shared" si="43"/>
        <v/>
      </c>
      <c r="AN264" s="160" t="str">
        <f t="shared" si="43"/>
        <v/>
      </c>
      <c r="AO264" s="186" t="str">
        <f t="shared" si="43"/>
        <v/>
      </c>
    </row>
    <row r="265" spans="2:41" x14ac:dyDescent="0.25">
      <c r="B265" s="345"/>
      <c r="C265" s="356"/>
      <c r="D265" s="358"/>
      <c r="E265" s="360"/>
      <c r="F265" s="199"/>
      <c r="G265" s="200"/>
      <c r="H265" s="200"/>
      <c r="I265" s="200"/>
      <c r="J265" s="164"/>
      <c r="K265" s="201"/>
      <c r="L265" s="254"/>
      <c r="M265" s="216"/>
      <c r="N265" s="200"/>
      <c r="O265" s="200"/>
      <c r="P265" s="164" t="str">
        <f>IF($N265&lt;&gt;"",(VLOOKUP($N265,'Puissances et FS utilisés'!$B$7:$G$44,5,FALSE)),"")</f>
        <v/>
      </c>
      <c r="Q265" s="201" t="str">
        <f>IF($N265&lt;&gt;"",(VLOOKUP($N265,'Puissances et FS utilisés'!$B$7:$G$44,6,FALSE)),"")</f>
        <v/>
      </c>
      <c r="R265" s="199"/>
      <c r="S265" s="200"/>
      <c r="T265" s="200"/>
      <c r="U265" s="200"/>
      <c r="V265" s="164" t="str">
        <f>IF($T265&lt;&gt;"",(VLOOKUP($T265,'Puissances et FS utilisés'!$B$7:$G$900,5,FALSE)),"")</f>
        <v/>
      </c>
      <c r="W265" s="201" t="str">
        <f>IF($T265&lt;&gt;"",(VLOOKUP($T265,'Puissances et FS utilisés'!$B$7:$G$44,6,FALSE)),"")</f>
        <v/>
      </c>
      <c r="Y265" s="189" t="str">
        <f>IF($G265=Y$5,$I265*$J265,"")</f>
        <v/>
      </c>
      <c r="Z265" s="190" t="str">
        <f>IF($G265=Z$5,$I265*$J265,"")</f>
        <v/>
      </c>
      <c r="AA265" s="191" t="str">
        <f t="shared" si="42"/>
        <v/>
      </c>
      <c r="AB265" s="158" t="str">
        <f t="shared" si="42"/>
        <v/>
      </c>
      <c r="AC265" s="190" t="str">
        <f t="shared" si="42"/>
        <v/>
      </c>
      <c r="AD265" s="191" t="str">
        <f t="shared" si="44"/>
        <v/>
      </c>
      <c r="AE265" s="158" t="str">
        <f t="shared" si="44"/>
        <v/>
      </c>
      <c r="AF265" s="192" t="str">
        <f t="shared" si="44"/>
        <v/>
      </c>
      <c r="AH265" s="189" t="str">
        <f>IF($G265=AH$5,$I265*$J265*$K265,"")</f>
        <v/>
      </c>
      <c r="AI265" s="194" t="str">
        <f>IF($G265=AI$5,$I265*$J265*$K265,"")</f>
        <v/>
      </c>
      <c r="AJ265" s="191" t="str">
        <f t="shared" si="45"/>
        <v/>
      </c>
      <c r="AK265" s="158" t="str">
        <f t="shared" si="45"/>
        <v/>
      </c>
      <c r="AL265" s="190" t="str">
        <f t="shared" si="45"/>
        <v/>
      </c>
      <c r="AM265" s="195" t="str">
        <f t="shared" si="43"/>
        <v/>
      </c>
      <c r="AN265" s="158" t="str">
        <f t="shared" si="43"/>
        <v/>
      </c>
      <c r="AO265" s="192" t="str">
        <f t="shared" si="43"/>
        <v/>
      </c>
    </row>
    <row r="266" spans="2:41" ht="15.75" customHeight="1" x14ac:dyDescent="0.25">
      <c r="B266" s="346"/>
      <c r="C266" s="357"/>
      <c r="D266" s="359"/>
      <c r="E266" s="361"/>
      <c r="F266" s="172"/>
      <c r="G266" s="173"/>
      <c r="H266" s="173"/>
      <c r="I266" s="173"/>
      <c r="J266" s="165" t="str">
        <f>IF($H266&lt;&gt;"",(VLOOKUP($H266,'Puissances et FS utilisés'!$B$7:$G$44,5,FALSE)),"")</f>
        <v/>
      </c>
      <c r="K266" s="174" t="str">
        <f>IF($H266&lt;&gt;"",(VLOOKUP($H266,'Puissances et FS utilisés'!$B$7:$G$44,6,FALSE)),"")</f>
        <v/>
      </c>
      <c r="L266" s="172"/>
      <c r="M266" s="173"/>
      <c r="N266" s="173"/>
      <c r="O266" s="173"/>
      <c r="P266" s="164" t="str">
        <f>IF($N266&lt;&gt;"",(VLOOKUP($N266,'Puissances et FS utilisés'!$B$7:$G$44,5,FALSE)),"")</f>
        <v/>
      </c>
      <c r="Q266" s="201" t="str">
        <f>IF($N266&lt;&gt;"",(VLOOKUP($N266,'Puissances et FS utilisés'!$B$7:$G$44,6,FALSE)),"")</f>
        <v/>
      </c>
      <c r="R266" s="172"/>
      <c r="S266" s="173"/>
      <c r="T266" s="173"/>
      <c r="U266" s="173"/>
      <c r="V266" s="165" t="str">
        <f>IF($T266&lt;&gt;"",(VLOOKUP($T266,'Puissances et FS utilisés'!$B$7:$G$900,5,FALSE)),"")</f>
        <v/>
      </c>
      <c r="W266" s="174" t="str">
        <f>IF($T266&lt;&gt;"",(VLOOKUP($T266,'Puissances et FS utilisés'!$B$7:$G$44,6,FALSE)),"")</f>
        <v/>
      </c>
      <c r="Y266" s="179" t="str">
        <f>IF($G266=Y$5,$I266*$J266,"")</f>
        <v/>
      </c>
      <c r="Z266" s="180" t="str">
        <f>IF($G266=Z$5,$I266*$J266,"")</f>
        <v/>
      </c>
      <c r="AA266" s="181" t="str">
        <f t="shared" si="42"/>
        <v/>
      </c>
      <c r="AB266" s="159" t="str">
        <f t="shared" si="42"/>
        <v/>
      </c>
      <c r="AC266" s="180" t="str">
        <f t="shared" si="42"/>
        <v/>
      </c>
      <c r="AD266" s="181" t="str">
        <f t="shared" si="44"/>
        <v/>
      </c>
      <c r="AE266" s="159" t="str">
        <f t="shared" si="44"/>
        <v/>
      </c>
      <c r="AF266" s="182" t="str">
        <f t="shared" si="44"/>
        <v/>
      </c>
      <c r="AH266" s="179" t="str">
        <f>IF($G266=AH$5,$I266*$J266*$K266,"")</f>
        <v/>
      </c>
      <c r="AI266" s="196" t="str">
        <f>IF($G266=AI$5,$I266*$J266*$K266,"")</f>
        <v/>
      </c>
      <c r="AJ266" s="181" t="str">
        <f t="shared" si="45"/>
        <v/>
      </c>
      <c r="AK266" s="159" t="str">
        <f t="shared" si="45"/>
        <v/>
      </c>
      <c r="AL266" s="180" t="str">
        <f t="shared" si="45"/>
        <v/>
      </c>
      <c r="AM266" s="188" t="str">
        <f t="shared" si="43"/>
        <v/>
      </c>
      <c r="AN266" s="159" t="str">
        <f t="shared" si="43"/>
        <v/>
      </c>
      <c r="AO266" s="182" t="str">
        <f t="shared" si="43"/>
        <v/>
      </c>
    </row>
    <row r="267" spans="2:41" x14ac:dyDescent="0.25">
      <c r="B267" s="344"/>
      <c r="C267" s="347"/>
      <c r="D267" s="348"/>
      <c r="E267" s="351"/>
      <c r="F267" s="202"/>
      <c r="G267" s="203"/>
      <c r="H267" s="203"/>
      <c r="I267" s="203"/>
      <c r="J267" s="162"/>
      <c r="K267" s="204"/>
      <c r="L267" s="202"/>
      <c r="M267" s="203"/>
      <c r="N267" s="203"/>
      <c r="O267" s="203"/>
      <c r="P267" s="162" t="str">
        <f>IF($N267&lt;&gt;"",(VLOOKUP($N267,'Puissances et FS utilisés'!$B$7:$G$44,5,FALSE)),"")</f>
        <v/>
      </c>
      <c r="Q267" s="204" t="str">
        <f>IF($N267&lt;&gt;"",(VLOOKUP($N267,'Puissances et FS utilisés'!$B$7:$G$44,6,FALSE)),"")</f>
        <v/>
      </c>
      <c r="R267" s="202"/>
      <c r="S267" s="203"/>
      <c r="T267" s="205"/>
      <c r="U267" s="203"/>
      <c r="V267" s="162" t="str">
        <f>IF($T267&lt;&gt;"",(VLOOKUP($T267,'Puissances et FS utilisés'!$B$7:$G$900,5,FALSE)),"")</f>
        <v/>
      </c>
      <c r="W267" s="204" t="str">
        <f>IF($T267&lt;&gt;"",(VLOOKUP($T267,'Puissances et FS utilisés'!$B$7:$G$44,6,FALSE)),"")</f>
        <v/>
      </c>
      <c r="Y267" s="183" t="str">
        <f>IF($G267=Y$5,$I267*$J267,"")</f>
        <v/>
      </c>
      <c r="Z267" s="184" t="str">
        <f>IF($G267=Z$5,$I267*$J267,"")</f>
        <v/>
      </c>
      <c r="AA267" s="185" t="str">
        <f t="shared" si="42"/>
        <v/>
      </c>
      <c r="AB267" s="160" t="str">
        <f t="shared" si="42"/>
        <v/>
      </c>
      <c r="AC267" s="184" t="str">
        <f t="shared" si="42"/>
        <v/>
      </c>
      <c r="AD267" s="185" t="str">
        <f t="shared" si="44"/>
        <v/>
      </c>
      <c r="AE267" s="160" t="str">
        <f t="shared" si="44"/>
        <v/>
      </c>
      <c r="AF267" s="186" t="str">
        <f t="shared" si="44"/>
        <v/>
      </c>
      <c r="AH267" s="183" t="str">
        <f>IF($G267=AH$5,$I267*$J267*$K267,"")</f>
        <v/>
      </c>
      <c r="AI267" s="193" t="str">
        <f>IF($G267=AI$5,$I267*$J267*$K267,"")</f>
        <v/>
      </c>
      <c r="AJ267" s="185" t="str">
        <f t="shared" si="45"/>
        <v/>
      </c>
      <c r="AK267" s="160" t="str">
        <f t="shared" si="45"/>
        <v/>
      </c>
      <c r="AL267" s="184" t="str">
        <f t="shared" si="45"/>
        <v/>
      </c>
      <c r="AM267" s="187" t="str">
        <f t="shared" si="43"/>
        <v/>
      </c>
      <c r="AN267" s="160" t="str">
        <f t="shared" si="43"/>
        <v/>
      </c>
      <c r="AO267" s="186" t="str">
        <f t="shared" si="43"/>
        <v/>
      </c>
    </row>
    <row r="268" spans="2:41" x14ac:dyDescent="0.25">
      <c r="B268" s="345"/>
      <c r="C268" s="356"/>
      <c r="D268" s="358"/>
      <c r="E268" s="360"/>
      <c r="F268" s="199"/>
      <c r="G268" s="200"/>
      <c r="H268" s="200"/>
      <c r="I268" s="200"/>
      <c r="J268" s="164"/>
      <c r="K268" s="201"/>
      <c r="L268" s="254"/>
      <c r="M268" s="216"/>
      <c r="N268" s="200"/>
      <c r="O268" s="200"/>
      <c r="P268" s="164" t="str">
        <f>IF($N268&lt;&gt;"",(VLOOKUP($N268,'Puissances et FS utilisés'!$B$7:$G$44,5,FALSE)),"")</f>
        <v/>
      </c>
      <c r="Q268" s="201" t="str">
        <f>IF($N268&lt;&gt;"",(VLOOKUP($N268,'Puissances et FS utilisés'!$B$7:$G$44,6,FALSE)),"")</f>
        <v/>
      </c>
      <c r="R268" s="199"/>
      <c r="S268" s="200"/>
      <c r="T268" s="200"/>
      <c r="U268" s="200"/>
      <c r="V268" s="164" t="str">
        <f>IF($T268&lt;&gt;"",(VLOOKUP($T268,'Puissances et FS utilisés'!$B$7:$G$900,5,FALSE)),"")</f>
        <v/>
      </c>
      <c r="W268" s="201" t="str">
        <f>IF($T268&lt;&gt;"",(VLOOKUP($T268,'Puissances et FS utilisés'!$B$7:$G$44,6,FALSE)),"")</f>
        <v/>
      </c>
      <c r="Y268" s="189" t="str">
        <f>IF($G268=Y$5,$I268*$J268,"")</f>
        <v/>
      </c>
      <c r="Z268" s="190" t="str">
        <f>IF($G268=Z$5,$I268*$J268,"")</f>
        <v/>
      </c>
      <c r="AA268" s="191" t="str">
        <f t="shared" si="42"/>
        <v/>
      </c>
      <c r="AB268" s="158" t="str">
        <f t="shared" si="42"/>
        <v/>
      </c>
      <c r="AC268" s="190" t="str">
        <f t="shared" si="42"/>
        <v/>
      </c>
      <c r="AD268" s="191" t="str">
        <f t="shared" si="44"/>
        <v/>
      </c>
      <c r="AE268" s="158" t="str">
        <f t="shared" si="44"/>
        <v/>
      </c>
      <c r="AF268" s="192" t="str">
        <f t="shared" si="44"/>
        <v/>
      </c>
      <c r="AH268" s="189" t="str">
        <f>IF($G268=AH$5,$I268*$J268*$K268,"")</f>
        <v/>
      </c>
      <c r="AI268" s="194" t="str">
        <f>IF($G268=AI$5,$I268*$J268*$K268,"")</f>
        <v/>
      </c>
      <c r="AJ268" s="191" t="str">
        <f t="shared" si="45"/>
        <v/>
      </c>
      <c r="AK268" s="158" t="str">
        <f t="shared" si="45"/>
        <v/>
      </c>
      <c r="AL268" s="190" t="str">
        <f t="shared" si="45"/>
        <v/>
      </c>
      <c r="AM268" s="195" t="str">
        <f t="shared" si="43"/>
        <v/>
      </c>
      <c r="AN268" s="158" t="str">
        <f t="shared" si="43"/>
        <v/>
      </c>
      <c r="AO268" s="192" t="str">
        <f t="shared" si="43"/>
        <v/>
      </c>
    </row>
    <row r="269" spans="2:41" ht="15.75" customHeight="1" x14ac:dyDescent="0.25">
      <c r="B269" s="346"/>
      <c r="C269" s="357"/>
      <c r="D269" s="359"/>
      <c r="E269" s="361"/>
      <c r="F269" s="172"/>
      <c r="G269" s="173"/>
      <c r="H269" s="173"/>
      <c r="I269" s="173"/>
      <c r="J269" s="165" t="str">
        <f>IF($H269&lt;&gt;"",(VLOOKUP($H269,'Puissances et FS utilisés'!$B$7:$G$44,5,FALSE)),"")</f>
        <v/>
      </c>
      <c r="K269" s="174" t="str">
        <f>IF($H269&lt;&gt;"",(VLOOKUP($H269,'Puissances et FS utilisés'!$B$7:$G$44,6,FALSE)),"")</f>
        <v/>
      </c>
      <c r="L269" s="172"/>
      <c r="M269" s="173"/>
      <c r="N269" s="173"/>
      <c r="O269" s="173"/>
      <c r="P269" s="164" t="str">
        <f>IF($N269&lt;&gt;"",(VLOOKUP($N269,'Puissances et FS utilisés'!$B$7:$G$44,5,FALSE)),"")</f>
        <v/>
      </c>
      <c r="Q269" s="201" t="str">
        <f>IF($N269&lt;&gt;"",(VLOOKUP($N269,'Puissances et FS utilisés'!$B$7:$G$44,6,FALSE)),"")</f>
        <v/>
      </c>
      <c r="R269" s="172"/>
      <c r="S269" s="173"/>
      <c r="T269" s="173"/>
      <c r="U269" s="173"/>
      <c r="V269" s="165" t="str">
        <f>IF($T269&lt;&gt;"",(VLOOKUP($T269,'Puissances et FS utilisés'!$B$7:$G$900,5,FALSE)),"")</f>
        <v/>
      </c>
      <c r="W269" s="174" t="str">
        <f>IF($T269&lt;&gt;"",(VLOOKUP($T269,'Puissances et FS utilisés'!$B$7:$G$44,6,FALSE)),"")</f>
        <v/>
      </c>
      <c r="Y269" s="179" t="str">
        <f>IF($G269=Y$5,$I269*$J269,"")</f>
        <v/>
      </c>
      <c r="Z269" s="180" t="str">
        <f>IF($G269=Z$5,$I269*$J269,"")</f>
        <v/>
      </c>
      <c r="AA269" s="181" t="str">
        <f t="shared" si="42"/>
        <v/>
      </c>
      <c r="AB269" s="159" t="str">
        <f t="shared" si="42"/>
        <v/>
      </c>
      <c r="AC269" s="180" t="str">
        <f t="shared" si="42"/>
        <v/>
      </c>
      <c r="AD269" s="181" t="str">
        <f t="shared" si="44"/>
        <v/>
      </c>
      <c r="AE269" s="159" t="str">
        <f t="shared" si="44"/>
        <v/>
      </c>
      <c r="AF269" s="182" t="str">
        <f t="shared" si="44"/>
        <v/>
      </c>
      <c r="AH269" s="179" t="str">
        <f>IF($G269=AH$5,$I269*$J269*$K269,"")</f>
        <v/>
      </c>
      <c r="AI269" s="196" t="str">
        <f>IF($G269=AI$5,$I269*$J269*$K269,"")</f>
        <v/>
      </c>
      <c r="AJ269" s="181" t="str">
        <f t="shared" si="45"/>
        <v/>
      </c>
      <c r="AK269" s="159" t="str">
        <f t="shared" si="45"/>
        <v/>
      </c>
      <c r="AL269" s="180" t="str">
        <f t="shared" si="45"/>
        <v/>
      </c>
      <c r="AM269" s="188" t="str">
        <f t="shared" si="43"/>
        <v/>
      </c>
      <c r="AN269" s="159" t="str">
        <f t="shared" si="43"/>
        <v/>
      </c>
      <c r="AO269" s="182" t="str">
        <f t="shared" si="43"/>
        <v/>
      </c>
    </row>
    <row r="270" spans="2:41" x14ac:dyDescent="0.25">
      <c r="B270" s="344"/>
      <c r="C270" s="347"/>
      <c r="D270" s="348"/>
      <c r="E270" s="351"/>
      <c r="F270" s="202"/>
      <c r="G270" s="203"/>
      <c r="H270" s="203"/>
      <c r="I270" s="203"/>
      <c r="J270" s="162"/>
      <c r="K270" s="204"/>
      <c r="L270" s="202"/>
      <c r="M270" s="203"/>
      <c r="N270" s="203"/>
      <c r="O270" s="203"/>
      <c r="P270" s="162" t="str">
        <f>IF($N270&lt;&gt;"",(VLOOKUP($N270,'Puissances et FS utilisés'!$B$7:$G$44,5,FALSE)),"")</f>
        <v/>
      </c>
      <c r="Q270" s="204" t="str">
        <f>IF($N270&lt;&gt;"",(VLOOKUP($N270,'Puissances et FS utilisés'!$B$7:$G$44,6,FALSE)),"")</f>
        <v/>
      </c>
      <c r="R270" s="202"/>
      <c r="S270" s="203"/>
      <c r="T270" s="205"/>
      <c r="U270" s="203"/>
      <c r="V270" s="162" t="str">
        <f>IF($T270&lt;&gt;"",(VLOOKUP($T270,'Puissances et FS utilisés'!$B$7:$G$900,5,FALSE)),"")</f>
        <v/>
      </c>
      <c r="W270" s="204" t="str">
        <f>IF($T270&lt;&gt;"",(VLOOKUP($T270,'Puissances et FS utilisés'!$B$7:$G$44,6,FALSE)),"")</f>
        <v/>
      </c>
      <c r="Y270" s="183" t="str">
        <f>IF($G270=Y$5,$I270*$J270,"")</f>
        <v/>
      </c>
      <c r="Z270" s="184" t="str">
        <f>IF($G270=Z$5,$I270*$J270,"")</f>
        <v/>
      </c>
      <c r="AA270" s="185" t="str">
        <f t="shared" si="42"/>
        <v/>
      </c>
      <c r="AB270" s="160" t="str">
        <f t="shared" si="42"/>
        <v/>
      </c>
      <c r="AC270" s="184" t="str">
        <f t="shared" si="42"/>
        <v/>
      </c>
      <c r="AD270" s="185" t="str">
        <f t="shared" si="44"/>
        <v/>
      </c>
      <c r="AE270" s="160" t="str">
        <f t="shared" si="44"/>
        <v/>
      </c>
      <c r="AF270" s="186" t="str">
        <f t="shared" si="44"/>
        <v/>
      </c>
      <c r="AH270" s="183" t="str">
        <f>IF($G270=AH$5,$I270*$J270*$K270,"")</f>
        <v/>
      </c>
      <c r="AI270" s="193" t="str">
        <f>IF($G270=AI$5,$I270*$J270*$K270,"")</f>
        <v/>
      </c>
      <c r="AJ270" s="185" t="str">
        <f t="shared" si="45"/>
        <v/>
      </c>
      <c r="AK270" s="160" t="str">
        <f t="shared" si="45"/>
        <v/>
      </c>
      <c r="AL270" s="184" t="str">
        <f t="shared" si="45"/>
        <v/>
      </c>
      <c r="AM270" s="187" t="str">
        <f t="shared" si="43"/>
        <v/>
      </c>
      <c r="AN270" s="160" t="str">
        <f t="shared" si="43"/>
        <v/>
      </c>
      <c r="AO270" s="186" t="str">
        <f t="shared" si="43"/>
        <v/>
      </c>
    </row>
    <row r="271" spans="2:41" x14ac:dyDescent="0.25">
      <c r="B271" s="345"/>
      <c r="C271" s="356"/>
      <c r="D271" s="358"/>
      <c r="E271" s="360"/>
      <c r="F271" s="199"/>
      <c r="G271" s="200"/>
      <c r="H271" s="200"/>
      <c r="I271" s="200"/>
      <c r="J271" s="164"/>
      <c r="K271" s="201"/>
      <c r="L271" s="254"/>
      <c r="M271" s="216"/>
      <c r="N271" s="200"/>
      <c r="O271" s="200"/>
      <c r="P271" s="164" t="str">
        <f>IF($N271&lt;&gt;"",(VLOOKUP($N271,'Puissances et FS utilisés'!$B$7:$G$44,5,FALSE)),"")</f>
        <v/>
      </c>
      <c r="Q271" s="201" t="str">
        <f>IF($N271&lt;&gt;"",(VLOOKUP($N271,'Puissances et FS utilisés'!$B$7:$G$44,6,FALSE)),"")</f>
        <v/>
      </c>
      <c r="R271" s="199"/>
      <c r="S271" s="200"/>
      <c r="T271" s="200"/>
      <c r="U271" s="200"/>
      <c r="V271" s="164" t="str">
        <f>IF($T271&lt;&gt;"",(VLOOKUP($T271,'Puissances et FS utilisés'!$B$7:$G$900,5,FALSE)),"")</f>
        <v/>
      </c>
      <c r="W271" s="201" t="str">
        <f>IF($T271&lt;&gt;"",(VLOOKUP($T271,'Puissances et FS utilisés'!$B$7:$G$44,6,FALSE)),"")</f>
        <v/>
      </c>
      <c r="Y271" s="189" t="str">
        <f>IF($G271=Y$5,$I271*$J271,"")</f>
        <v/>
      </c>
      <c r="Z271" s="190" t="str">
        <f>IF($G271=Z$5,$I271*$J271,"")</f>
        <v/>
      </c>
      <c r="AA271" s="191" t="str">
        <f t="shared" si="42"/>
        <v/>
      </c>
      <c r="AB271" s="158" t="str">
        <f t="shared" si="42"/>
        <v/>
      </c>
      <c r="AC271" s="190" t="str">
        <f t="shared" si="42"/>
        <v/>
      </c>
      <c r="AD271" s="191" t="str">
        <f t="shared" si="44"/>
        <v/>
      </c>
      <c r="AE271" s="158" t="str">
        <f t="shared" si="44"/>
        <v/>
      </c>
      <c r="AF271" s="192" t="str">
        <f t="shared" si="44"/>
        <v/>
      </c>
      <c r="AH271" s="189" t="str">
        <f>IF($G271=AH$5,$I271*$J271*$K271,"")</f>
        <v/>
      </c>
      <c r="AI271" s="194" t="str">
        <f>IF($G271=AI$5,$I271*$J271*$K271,"")</f>
        <v/>
      </c>
      <c r="AJ271" s="191" t="str">
        <f t="shared" si="45"/>
        <v/>
      </c>
      <c r="AK271" s="158" t="str">
        <f t="shared" si="45"/>
        <v/>
      </c>
      <c r="AL271" s="190" t="str">
        <f t="shared" si="45"/>
        <v/>
      </c>
      <c r="AM271" s="195" t="str">
        <f t="shared" si="43"/>
        <v/>
      </c>
      <c r="AN271" s="158" t="str">
        <f t="shared" si="43"/>
        <v/>
      </c>
      <c r="AO271" s="192" t="str">
        <f t="shared" si="43"/>
        <v/>
      </c>
    </row>
    <row r="272" spans="2:41" ht="15.75" customHeight="1" x14ac:dyDescent="0.25">
      <c r="B272" s="346"/>
      <c r="C272" s="357"/>
      <c r="D272" s="359"/>
      <c r="E272" s="361"/>
      <c r="F272" s="172"/>
      <c r="G272" s="173"/>
      <c r="H272" s="173"/>
      <c r="I272" s="173"/>
      <c r="J272" s="165" t="str">
        <f>IF($H272&lt;&gt;"",(VLOOKUP($H272,'Puissances et FS utilisés'!$B$7:$G$44,5,FALSE)),"")</f>
        <v/>
      </c>
      <c r="K272" s="174" t="str">
        <f>IF($H272&lt;&gt;"",(VLOOKUP($H272,'Puissances et FS utilisés'!$B$7:$G$44,6,FALSE)),"")</f>
        <v/>
      </c>
      <c r="L272" s="172"/>
      <c r="M272" s="173"/>
      <c r="N272" s="173"/>
      <c r="O272" s="173"/>
      <c r="P272" s="164" t="str">
        <f>IF($N272&lt;&gt;"",(VLOOKUP($N272,'Puissances et FS utilisés'!$B$7:$G$44,5,FALSE)),"")</f>
        <v/>
      </c>
      <c r="Q272" s="201" t="str">
        <f>IF($N272&lt;&gt;"",(VLOOKUP($N272,'Puissances et FS utilisés'!$B$7:$G$44,6,FALSE)),"")</f>
        <v/>
      </c>
      <c r="R272" s="172"/>
      <c r="S272" s="173"/>
      <c r="T272" s="173"/>
      <c r="U272" s="173"/>
      <c r="V272" s="165" t="str">
        <f>IF($T272&lt;&gt;"",(VLOOKUP($T272,'Puissances et FS utilisés'!$B$7:$G$900,5,FALSE)),"")</f>
        <v/>
      </c>
      <c r="W272" s="174" t="str">
        <f>IF($T272&lt;&gt;"",(VLOOKUP($T272,'Puissances et FS utilisés'!$B$7:$G$44,6,FALSE)),"")</f>
        <v/>
      </c>
      <c r="Y272" s="179" t="str">
        <f>IF($G272=Y$5,$I272*$J272,"")</f>
        <v/>
      </c>
      <c r="Z272" s="180" t="str">
        <f>IF($G272=Z$5,$I272*$J272,"")</f>
        <v/>
      </c>
      <c r="AA272" s="181" t="str">
        <f t="shared" si="42"/>
        <v/>
      </c>
      <c r="AB272" s="159" t="str">
        <f t="shared" si="42"/>
        <v/>
      </c>
      <c r="AC272" s="180" t="str">
        <f t="shared" si="42"/>
        <v/>
      </c>
      <c r="AD272" s="181" t="str">
        <f t="shared" si="44"/>
        <v/>
      </c>
      <c r="AE272" s="159" t="str">
        <f t="shared" si="44"/>
        <v/>
      </c>
      <c r="AF272" s="182" t="str">
        <f t="shared" si="44"/>
        <v/>
      </c>
      <c r="AH272" s="179" t="str">
        <f>IF($G272=AH$5,$I272*$J272*$K272,"")</f>
        <v/>
      </c>
      <c r="AI272" s="196" t="str">
        <f>IF($G272=AI$5,$I272*$J272*$K272,"")</f>
        <v/>
      </c>
      <c r="AJ272" s="181" t="str">
        <f t="shared" si="45"/>
        <v/>
      </c>
      <c r="AK272" s="159" t="str">
        <f t="shared" si="45"/>
        <v/>
      </c>
      <c r="AL272" s="180" t="str">
        <f t="shared" si="45"/>
        <v/>
      </c>
      <c r="AM272" s="188" t="str">
        <f t="shared" si="43"/>
        <v/>
      </c>
      <c r="AN272" s="159" t="str">
        <f t="shared" si="43"/>
        <v/>
      </c>
      <c r="AO272" s="182" t="str">
        <f t="shared" si="43"/>
        <v/>
      </c>
    </row>
    <row r="273" spans="2:41" x14ac:dyDescent="0.25">
      <c r="B273" s="344"/>
      <c r="C273" s="347"/>
      <c r="D273" s="348"/>
      <c r="E273" s="351"/>
      <c r="F273" s="202"/>
      <c r="G273" s="203"/>
      <c r="H273" s="203"/>
      <c r="I273" s="203"/>
      <c r="J273" s="162"/>
      <c r="K273" s="204"/>
      <c r="L273" s="202"/>
      <c r="M273" s="203"/>
      <c r="N273" s="203"/>
      <c r="O273" s="203"/>
      <c r="P273" s="162" t="str">
        <f>IF($N273&lt;&gt;"",(VLOOKUP($N273,'Puissances et FS utilisés'!$B$7:$G$44,5,FALSE)),"")</f>
        <v/>
      </c>
      <c r="Q273" s="204" t="str">
        <f>IF($N273&lt;&gt;"",(VLOOKUP($N273,'Puissances et FS utilisés'!$B$7:$G$44,6,FALSE)),"")</f>
        <v/>
      </c>
      <c r="R273" s="202"/>
      <c r="S273" s="203"/>
      <c r="T273" s="205"/>
      <c r="U273" s="203"/>
      <c r="V273" s="162" t="str">
        <f>IF($T273&lt;&gt;"",(VLOOKUP($T273,'Puissances et FS utilisés'!$B$7:$G$900,5,FALSE)),"")</f>
        <v/>
      </c>
      <c r="W273" s="204" t="str">
        <f>IF($T273&lt;&gt;"",(VLOOKUP($T273,'Puissances et FS utilisés'!$B$7:$G$44,6,FALSE)),"")</f>
        <v/>
      </c>
      <c r="Y273" s="183" t="str">
        <f>IF($G273=Y$5,$I273*$J273,"")</f>
        <v/>
      </c>
      <c r="Z273" s="184" t="str">
        <f>IF($G273=Z$5,$I273*$J273,"")</f>
        <v/>
      </c>
      <c r="AA273" s="185" t="str">
        <f t="shared" si="42"/>
        <v/>
      </c>
      <c r="AB273" s="160" t="str">
        <f t="shared" si="42"/>
        <v/>
      </c>
      <c r="AC273" s="184" t="str">
        <f t="shared" si="42"/>
        <v/>
      </c>
      <c r="AD273" s="185" t="str">
        <f t="shared" si="44"/>
        <v/>
      </c>
      <c r="AE273" s="160" t="str">
        <f t="shared" si="44"/>
        <v/>
      </c>
      <c r="AF273" s="186" t="str">
        <f t="shared" si="44"/>
        <v/>
      </c>
      <c r="AH273" s="183" t="str">
        <f>IF($G273=AH$5,$I273*$J273*$K273,"")</f>
        <v/>
      </c>
      <c r="AI273" s="193" t="str">
        <f>IF($G273=AI$5,$I273*$J273*$K273,"")</f>
        <v/>
      </c>
      <c r="AJ273" s="185" t="str">
        <f t="shared" si="45"/>
        <v/>
      </c>
      <c r="AK273" s="160" t="str">
        <f t="shared" si="45"/>
        <v/>
      </c>
      <c r="AL273" s="184" t="str">
        <f t="shared" si="45"/>
        <v/>
      </c>
      <c r="AM273" s="187" t="str">
        <f t="shared" si="43"/>
        <v/>
      </c>
      <c r="AN273" s="160" t="str">
        <f t="shared" si="43"/>
        <v/>
      </c>
      <c r="AO273" s="186" t="str">
        <f t="shared" si="43"/>
        <v/>
      </c>
    </row>
    <row r="274" spans="2:41" x14ac:dyDescent="0.25">
      <c r="B274" s="345"/>
      <c r="C274" s="356"/>
      <c r="D274" s="358"/>
      <c r="E274" s="360"/>
      <c r="F274" s="199"/>
      <c r="G274" s="200"/>
      <c r="H274" s="200"/>
      <c r="I274" s="200"/>
      <c r="J274" s="164"/>
      <c r="K274" s="201"/>
      <c r="L274" s="254"/>
      <c r="M274" s="216"/>
      <c r="N274" s="200"/>
      <c r="O274" s="200"/>
      <c r="P274" s="164" t="str">
        <f>IF($N274&lt;&gt;"",(VLOOKUP($N274,'Puissances et FS utilisés'!$B$7:$G$44,5,FALSE)),"")</f>
        <v/>
      </c>
      <c r="Q274" s="201" t="str">
        <f>IF($N274&lt;&gt;"",(VLOOKUP($N274,'Puissances et FS utilisés'!$B$7:$G$44,6,FALSE)),"")</f>
        <v/>
      </c>
      <c r="R274" s="199"/>
      <c r="S274" s="200"/>
      <c r="T274" s="200"/>
      <c r="U274" s="200"/>
      <c r="V274" s="164" t="str">
        <f>IF($T274&lt;&gt;"",(VLOOKUP($T274,'Puissances et FS utilisés'!$B$7:$G$900,5,FALSE)),"")</f>
        <v/>
      </c>
      <c r="W274" s="201" t="str">
        <f>IF($T274&lt;&gt;"",(VLOOKUP($T274,'Puissances et FS utilisés'!$B$7:$G$44,6,FALSE)),"")</f>
        <v/>
      </c>
      <c r="Y274" s="189" t="str">
        <f>IF($G274=Y$5,$I274*$J274,"")</f>
        <v/>
      </c>
      <c r="Z274" s="190" t="str">
        <f>IF($G274=Z$5,$I274*$J274,"")</f>
        <v/>
      </c>
      <c r="AA274" s="191" t="str">
        <f t="shared" si="42"/>
        <v/>
      </c>
      <c r="AB274" s="158" t="str">
        <f t="shared" si="42"/>
        <v/>
      </c>
      <c r="AC274" s="190" t="str">
        <f t="shared" si="42"/>
        <v/>
      </c>
      <c r="AD274" s="191" t="str">
        <f t="shared" si="44"/>
        <v/>
      </c>
      <c r="AE274" s="158" t="str">
        <f t="shared" si="44"/>
        <v/>
      </c>
      <c r="AF274" s="192" t="str">
        <f t="shared" si="44"/>
        <v/>
      </c>
      <c r="AH274" s="189" t="str">
        <f>IF($G274=AH$5,$I274*$J274*$K274,"")</f>
        <v/>
      </c>
      <c r="AI274" s="194" t="str">
        <f>IF($G274=AI$5,$I274*$J274*$K274,"")</f>
        <v/>
      </c>
      <c r="AJ274" s="191" t="str">
        <f t="shared" si="45"/>
        <v/>
      </c>
      <c r="AK274" s="158" t="str">
        <f t="shared" si="45"/>
        <v/>
      </c>
      <c r="AL274" s="190" t="str">
        <f t="shared" si="45"/>
        <v/>
      </c>
      <c r="AM274" s="195" t="str">
        <f t="shared" si="43"/>
        <v/>
      </c>
      <c r="AN274" s="158" t="str">
        <f t="shared" si="43"/>
        <v/>
      </c>
      <c r="AO274" s="192" t="str">
        <f t="shared" si="43"/>
        <v/>
      </c>
    </row>
    <row r="275" spans="2:41" ht="15.75" customHeight="1" x14ac:dyDescent="0.25">
      <c r="B275" s="346"/>
      <c r="C275" s="357"/>
      <c r="D275" s="359"/>
      <c r="E275" s="361"/>
      <c r="F275" s="172"/>
      <c r="G275" s="173"/>
      <c r="H275" s="173"/>
      <c r="I275" s="173"/>
      <c r="J275" s="165" t="str">
        <f>IF($H275&lt;&gt;"",(VLOOKUP($H275,'Puissances et FS utilisés'!$B$7:$G$44,5,FALSE)),"")</f>
        <v/>
      </c>
      <c r="K275" s="174" t="str">
        <f>IF($H275&lt;&gt;"",(VLOOKUP($H275,'Puissances et FS utilisés'!$B$7:$G$44,6,FALSE)),"")</f>
        <v/>
      </c>
      <c r="L275" s="172"/>
      <c r="M275" s="173"/>
      <c r="N275" s="173"/>
      <c r="O275" s="173"/>
      <c r="P275" s="164" t="str">
        <f>IF($N275&lt;&gt;"",(VLOOKUP($N275,'Puissances et FS utilisés'!$B$7:$G$44,5,FALSE)),"")</f>
        <v/>
      </c>
      <c r="Q275" s="201" t="str">
        <f>IF($N275&lt;&gt;"",(VLOOKUP($N275,'Puissances et FS utilisés'!$B$7:$G$44,6,FALSE)),"")</f>
        <v/>
      </c>
      <c r="R275" s="172"/>
      <c r="S275" s="173"/>
      <c r="T275" s="173"/>
      <c r="U275" s="173"/>
      <c r="V275" s="165" t="str">
        <f>IF($T275&lt;&gt;"",(VLOOKUP($T275,'Puissances et FS utilisés'!$B$7:$G$900,5,FALSE)),"")</f>
        <v/>
      </c>
      <c r="W275" s="174" t="str">
        <f>IF($T275&lt;&gt;"",(VLOOKUP($T275,'Puissances et FS utilisés'!$B$7:$G$44,6,FALSE)),"")</f>
        <v/>
      </c>
      <c r="Y275" s="179" t="str">
        <f>IF($G275=Y$5,$I275*$J275,"")</f>
        <v/>
      </c>
      <c r="Z275" s="180" t="str">
        <f>IF($G275=Z$5,$I275*$J275,"")</f>
        <v/>
      </c>
      <c r="AA275" s="181" t="str">
        <f t="shared" si="42"/>
        <v/>
      </c>
      <c r="AB275" s="159" t="str">
        <f t="shared" si="42"/>
        <v/>
      </c>
      <c r="AC275" s="180" t="str">
        <f t="shared" si="42"/>
        <v/>
      </c>
      <c r="AD275" s="181" t="str">
        <f t="shared" si="44"/>
        <v/>
      </c>
      <c r="AE275" s="159" t="str">
        <f t="shared" si="44"/>
        <v/>
      </c>
      <c r="AF275" s="182" t="str">
        <f t="shared" si="44"/>
        <v/>
      </c>
      <c r="AH275" s="179" t="str">
        <f>IF($G275=AH$5,$I275*$J275*$K275,"")</f>
        <v/>
      </c>
      <c r="AI275" s="196" t="str">
        <f>IF($G275=AI$5,$I275*$J275*$K275,"")</f>
        <v/>
      </c>
      <c r="AJ275" s="181" t="str">
        <f t="shared" si="45"/>
        <v/>
      </c>
      <c r="AK275" s="159" t="str">
        <f t="shared" si="45"/>
        <v/>
      </c>
      <c r="AL275" s="180" t="str">
        <f t="shared" si="45"/>
        <v/>
      </c>
      <c r="AM275" s="188" t="str">
        <f t="shared" si="43"/>
        <v/>
      </c>
      <c r="AN275" s="159" t="str">
        <f t="shared" si="43"/>
        <v/>
      </c>
      <c r="AO275" s="182" t="str">
        <f t="shared" si="43"/>
        <v/>
      </c>
    </row>
    <row r="276" spans="2:41" x14ac:dyDescent="0.25">
      <c r="B276" s="344"/>
      <c r="C276" s="347"/>
      <c r="D276" s="348"/>
      <c r="E276" s="351"/>
      <c r="F276" s="202"/>
      <c r="G276" s="203"/>
      <c r="H276" s="203"/>
      <c r="I276" s="203"/>
      <c r="J276" s="162"/>
      <c r="K276" s="204"/>
      <c r="L276" s="202"/>
      <c r="M276" s="203"/>
      <c r="N276" s="203"/>
      <c r="O276" s="203"/>
      <c r="P276" s="162" t="str">
        <f>IF($N276&lt;&gt;"",(VLOOKUP($N276,'Puissances et FS utilisés'!$B$7:$G$44,5,FALSE)),"")</f>
        <v/>
      </c>
      <c r="Q276" s="204" t="str">
        <f>IF($N276&lt;&gt;"",(VLOOKUP($N276,'Puissances et FS utilisés'!$B$7:$G$44,6,FALSE)),"")</f>
        <v/>
      </c>
      <c r="R276" s="202"/>
      <c r="S276" s="203"/>
      <c r="T276" s="205"/>
      <c r="U276" s="203"/>
      <c r="V276" s="162" t="str">
        <f>IF($T276&lt;&gt;"",(VLOOKUP($T276,'Puissances et FS utilisés'!$B$7:$G$900,5,FALSE)),"")</f>
        <v/>
      </c>
      <c r="W276" s="204" t="str">
        <f>IF($T276&lt;&gt;"",(VLOOKUP($T276,'Puissances et FS utilisés'!$B$7:$G$44,6,FALSE)),"")</f>
        <v/>
      </c>
      <c r="Y276" s="183" t="str">
        <f>IF($G276=Y$5,$I276*$J276,"")</f>
        <v/>
      </c>
      <c r="Z276" s="184" t="str">
        <f>IF($G276=Z$5,$I276*$J276,"")</f>
        <v/>
      </c>
      <c r="AA276" s="185" t="str">
        <f t="shared" si="42"/>
        <v/>
      </c>
      <c r="AB276" s="160" t="str">
        <f t="shared" si="42"/>
        <v/>
      </c>
      <c r="AC276" s="184" t="str">
        <f t="shared" si="42"/>
        <v/>
      </c>
      <c r="AD276" s="185" t="str">
        <f t="shared" si="44"/>
        <v/>
      </c>
      <c r="AE276" s="160" t="str">
        <f t="shared" si="44"/>
        <v/>
      </c>
      <c r="AF276" s="186" t="str">
        <f t="shared" si="44"/>
        <v/>
      </c>
      <c r="AH276" s="183" t="str">
        <f>IF($G276=AH$5,$I276*$J276*$K276,"")</f>
        <v/>
      </c>
      <c r="AI276" s="193" t="str">
        <f>IF($G276=AI$5,$I276*$J276*$K276,"")</f>
        <v/>
      </c>
      <c r="AJ276" s="185" t="str">
        <f t="shared" si="45"/>
        <v/>
      </c>
      <c r="AK276" s="160" t="str">
        <f t="shared" si="45"/>
        <v/>
      </c>
      <c r="AL276" s="184" t="str">
        <f t="shared" si="45"/>
        <v/>
      </c>
      <c r="AM276" s="187" t="str">
        <f t="shared" si="43"/>
        <v/>
      </c>
      <c r="AN276" s="160" t="str">
        <f t="shared" si="43"/>
        <v/>
      </c>
      <c r="AO276" s="186" t="str">
        <f t="shared" si="43"/>
        <v/>
      </c>
    </row>
    <row r="277" spans="2:41" x14ac:dyDescent="0.25">
      <c r="B277" s="345"/>
      <c r="C277" s="356"/>
      <c r="D277" s="358"/>
      <c r="E277" s="360"/>
      <c r="F277" s="199"/>
      <c r="G277" s="200"/>
      <c r="H277" s="200"/>
      <c r="I277" s="200"/>
      <c r="J277" s="164"/>
      <c r="K277" s="201"/>
      <c r="L277" s="254"/>
      <c r="M277" s="216"/>
      <c r="N277" s="200"/>
      <c r="O277" s="200"/>
      <c r="P277" s="164" t="str">
        <f>IF($N277&lt;&gt;"",(VLOOKUP($N277,'Puissances et FS utilisés'!$B$7:$G$44,5,FALSE)),"")</f>
        <v/>
      </c>
      <c r="Q277" s="201" t="str">
        <f>IF($N277&lt;&gt;"",(VLOOKUP($N277,'Puissances et FS utilisés'!$B$7:$G$44,6,FALSE)),"")</f>
        <v/>
      </c>
      <c r="R277" s="199"/>
      <c r="S277" s="200"/>
      <c r="T277" s="200"/>
      <c r="U277" s="200"/>
      <c r="V277" s="164" t="str">
        <f>IF($T277&lt;&gt;"",(VLOOKUP($T277,'Puissances et FS utilisés'!$B$7:$G$900,5,FALSE)),"")</f>
        <v/>
      </c>
      <c r="W277" s="201" t="str">
        <f>IF($T277&lt;&gt;"",(VLOOKUP($T277,'Puissances et FS utilisés'!$B$7:$G$44,6,FALSE)),"")</f>
        <v/>
      </c>
      <c r="Y277" s="189" t="str">
        <f>IF($G277=Y$5,$I277*$J277,"")</f>
        <v/>
      </c>
      <c r="Z277" s="190" t="str">
        <f>IF($G277=Z$5,$I277*$J277,"")</f>
        <v/>
      </c>
      <c r="AA277" s="191" t="str">
        <f t="shared" si="42"/>
        <v/>
      </c>
      <c r="AB277" s="158" t="str">
        <f t="shared" si="42"/>
        <v/>
      </c>
      <c r="AC277" s="190" t="str">
        <f t="shared" si="42"/>
        <v/>
      </c>
      <c r="AD277" s="191" t="str">
        <f t="shared" si="44"/>
        <v/>
      </c>
      <c r="AE277" s="158" t="str">
        <f t="shared" si="44"/>
        <v/>
      </c>
      <c r="AF277" s="192" t="str">
        <f t="shared" si="44"/>
        <v/>
      </c>
      <c r="AH277" s="189" t="str">
        <f>IF($G277=AH$5,$I277*$J277*$K277,"")</f>
        <v/>
      </c>
      <c r="AI277" s="194" t="str">
        <f>IF($G277=AI$5,$I277*$J277*$K277,"")</f>
        <v/>
      </c>
      <c r="AJ277" s="191" t="str">
        <f t="shared" si="45"/>
        <v/>
      </c>
      <c r="AK277" s="158" t="str">
        <f t="shared" si="45"/>
        <v/>
      </c>
      <c r="AL277" s="190" t="str">
        <f t="shared" si="45"/>
        <v/>
      </c>
      <c r="AM277" s="195" t="str">
        <f t="shared" si="43"/>
        <v/>
      </c>
      <c r="AN277" s="158" t="str">
        <f t="shared" si="43"/>
        <v/>
      </c>
      <c r="AO277" s="192" t="str">
        <f t="shared" si="43"/>
        <v/>
      </c>
    </row>
    <row r="278" spans="2:41" ht="15.75" customHeight="1" x14ac:dyDescent="0.25">
      <c r="B278" s="346"/>
      <c r="C278" s="357"/>
      <c r="D278" s="359"/>
      <c r="E278" s="361"/>
      <c r="F278" s="172"/>
      <c r="G278" s="173"/>
      <c r="H278" s="173"/>
      <c r="I278" s="173"/>
      <c r="J278" s="165" t="str">
        <f>IF($H278&lt;&gt;"",(VLOOKUP($H278,'Puissances et FS utilisés'!$B$7:$G$44,5,FALSE)),"")</f>
        <v/>
      </c>
      <c r="K278" s="174" t="str">
        <f>IF($H278&lt;&gt;"",(VLOOKUP($H278,'Puissances et FS utilisés'!$B$7:$G$44,6,FALSE)),"")</f>
        <v/>
      </c>
      <c r="L278" s="172"/>
      <c r="M278" s="173"/>
      <c r="N278" s="173"/>
      <c r="O278" s="173"/>
      <c r="P278" s="164" t="str">
        <f>IF($N278&lt;&gt;"",(VLOOKUP($N278,'Puissances et FS utilisés'!$B$7:$G$44,5,FALSE)),"")</f>
        <v/>
      </c>
      <c r="Q278" s="201" t="str">
        <f>IF($N278&lt;&gt;"",(VLOOKUP($N278,'Puissances et FS utilisés'!$B$7:$G$44,6,FALSE)),"")</f>
        <v/>
      </c>
      <c r="R278" s="172"/>
      <c r="S278" s="173"/>
      <c r="T278" s="173"/>
      <c r="U278" s="173"/>
      <c r="V278" s="165" t="str">
        <f>IF($T278&lt;&gt;"",(VLOOKUP($T278,'Puissances et FS utilisés'!$B$7:$G$900,5,FALSE)),"")</f>
        <v/>
      </c>
      <c r="W278" s="174" t="str">
        <f>IF($T278&lt;&gt;"",(VLOOKUP($T278,'Puissances et FS utilisés'!$B$7:$G$44,6,FALSE)),"")</f>
        <v/>
      </c>
      <c r="Y278" s="179" t="str">
        <f>IF($G278=Y$5,$I278*$J278,"")</f>
        <v/>
      </c>
      <c r="Z278" s="180" t="str">
        <f>IF($G278=Z$5,$I278*$J278,"")</f>
        <v/>
      </c>
      <c r="AA278" s="181" t="str">
        <f t="shared" si="42"/>
        <v/>
      </c>
      <c r="AB278" s="159" t="str">
        <f t="shared" si="42"/>
        <v/>
      </c>
      <c r="AC278" s="180" t="str">
        <f t="shared" si="42"/>
        <v/>
      </c>
      <c r="AD278" s="181" t="str">
        <f t="shared" si="44"/>
        <v/>
      </c>
      <c r="AE278" s="159" t="str">
        <f t="shared" si="44"/>
        <v/>
      </c>
      <c r="AF278" s="182" t="str">
        <f t="shared" si="44"/>
        <v/>
      </c>
      <c r="AH278" s="179" t="str">
        <f>IF($G278=AH$5,$I278*$J278*$K278,"")</f>
        <v/>
      </c>
      <c r="AI278" s="196" t="str">
        <f>IF($G278=AI$5,$I278*$J278*$K278,"")</f>
        <v/>
      </c>
      <c r="AJ278" s="181" t="str">
        <f t="shared" si="45"/>
        <v/>
      </c>
      <c r="AK278" s="159" t="str">
        <f t="shared" si="45"/>
        <v/>
      </c>
      <c r="AL278" s="180" t="str">
        <f t="shared" si="45"/>
        <v/>
      </c>
      <c r="AM278" s="188" t="str">
        <f t="shared" si="43"/>
        <v/>
      </c>
      <c r="AN278" s="159" t="str">
        <f t="shared" si="43"/>
        <v/>
      </c>
      <c r="AO278" s="182" t="str">
        <f t="shared" si="43"/>
        <v/>
      </c>
    </row>
    <row r="279" spans="2:41" x14ac:dyDescent="0.25">
      <c r="B279" s="344"/>
      <c r="C279" s="347"/>
      <c r="D279" s="348"/>
      <c r="E279" s="351"/>
      <c r="F279" s="202"/>
      <c r="G279" s="203"/>
      <c r="H279" s="203"/>
      <c r="I279" s="203"/>
      <c r="J279" s="162"/>
      <c r="K279" s="204"/>
      <c r="L279" s="202"/>
      <c r="M279" s="203"/>
      <c r="N279" s="203"/>
      <c r="O279" s="203"/>
      <c r="P279" s="162" t="str">
        <f>IF($N279&lt;&gt;"",(VLOOKUP($N279,'Puissances et FS utilisés'!$B$7:$G$44,5,FALSE)),"")</f>
        <v/>
      </c>
      <c r="Q279" s="204" t="str">
        <f>IF($N279&lt;&gt;"",(VLOOKUP($N279,'Puissances et FS utilisés'!$B$7:$G$44,6,FALSE)),"")</f>
        <v/>
      </c>
      <c r="R279" s="202"/>
      <c r="S279" s="203"/>
      <c r="T279" s="205"/>
      <c r="U279" s="203"/>
      <c r="V279" s="162" t="str">
        <f>IF($T279&lt;&gt;"",(VLOOKUP($T279,'Puissances et FS utilisés'!$B$7:$G$900,5,FALSE)),"")</f>
        <v/>
      </c>
      <c r="W279" s="204" t="str">
        <f>IF($T279&lt;&gt;"",(VLOOKUP($T279,'Puissances et FS utilisés'!$B$7:$G$44,6,FALSE)),"")</f>
        <v/>
      </c>
      <c r="Y279" s="183" t="str">
        <f>IF($G279=Y$5,$I279*$J279,"")</f>
        <v/>
      </c>
      <c r="Z279" s="184" t="str">
        <f>IF($G279=Z$5,$I279*$J279,"")</f>
        <v/>
      </c>
      <c r="AA279" s="185" t="str">
        <f t="shared" si="42"/>
        <v/>
      </c>
      <c r="AB279" s="160" t="str">
        <f t="shared" si="42"/>
        <v/>
      </c>
      <c r="AC279" s="184" t="str">
        <f t="shared" si="42"/>
        <v/>
      </c>
      <c r="AD279" s="185" t="str">
        <f t="shared" si="44"/>
        <v/>
      </c>
      <c r="AE279" s="160" t="str">
        <f t="shared" si="44"/>
        <v/>
      </c>
      <c r="AF279" s="186" t="str">
        <f t="shared" si="44"/>
        <v/>
      </c>
      <c r="AH279" s="183" t="str">
        <f>IF($G279=AH$5,$I279*$J279*$K279,"")</f>
        <v/>
      </c>
      <c r="AI279" s="193" t="str">
        <f>IF($G279=AI$5,$I279*$J279*$K279,"")</f>
        <v/>
      </c>
      <c r="AJ279" s="185" t="str">
        <f t="shared" si="45"/>
        <v/>
      </c>
      <c r="AK279" s="160" t="str">
        <f t="shared" si="45"/>
        <v/>
      </c>
      <c r="AL279" s="184" t="str">
        <f t="shared" si="45"/>
        <v/>
      </c>
      <c r="AM279" s="187" t="str">
        <f t="shared" si="43"/>
        <v/>
      </c>
      <c r="AN279" s="160" t="str">
        <f t="shared" si="43"/>
        <v/>
      </c>
      <c r="AO279" s="186" t="str">
        <f t="shared" si="43"/>
        <v/>
      </c>
    </row>
    <row r="280" spans="2:41" x14ac:dyDescent="0.25">
      <c r="B280" s="345"/>
      <c r="C280" s="356"/>
      <c r="D280" s="358"/>
      <c r="E280" s="360"/>
      <c r="F280" s="199"/>
      <c r="G280" s="200"/>
      <c r="H280" s="200"/>
      <c r="I280" s="200"/>
      <c r="J280" s="164"/>
      <c r="K280" s="201"/>
      <c r="L280" s="254"/>
      <c r="M280" s="216"/>
      <c r="N280" s="200"/>
      <c r="O280" s="200"/>
      <c r="P280" s="164" t="str">
        <f>IF($N280&lt;&gt;"",(VLOOKUP($N280,'Puissances et FS utilisés'!$B$7:$G$44,5,FALSE)),"")</f>
        <v/>
      </c>
      <c r="Q280" s="201" t="str">
        <f>IF($N280&lt;&gt;"",(VLOOKUP($N280,'Puissances et FS utilisés'!$B$7:$G$44,6,FALSE)),"")</f>
        <v/>
      </c>
      <c r="R280" s="199"/>
      <c r="S280" s="200"/>
      <c r="T280" s="200"/>
      <c r="U280" s="200"/>
      <c r="V280" s="164" t="str">
        <f>IF($T280&lt;&gt;"",(VLOOKUP($T280,'Puissances et FS utilisés'!$B$7:$G$900,5,FALSE)),"")</f>
        <v/>
      </c>
      <c r="W280" s="201" t="str">
        <f>IF($T280&lt;&gt;"",(VLOOKUP($T280,'Puissances et FS utilisés'!$B$7:$G$44,6,FALSE)),"")</f>
        <v/>
      </c>
      <c r="Y280" s="189" t="str">
        <f>IF($G280=Y$5,$I280*$J280,"")</f>
        <v/>
      </c>
      <c r="Z280" s="190" t="str">
        <f>IF($G280=Z$5,$I280*$J280,"")</f>
        <v/>
      </c>
      <c r="AA280" s="191" t="str">
        <f t="shared" si="42"/>
        <v/>
      </c>
      <c r="AB280" s="158" t="str">
        <f t="shared" si="42"/>
        <v/>
      </c>
      <c r="AC280" s="190" t="str">
        <f t="shared" si="42"/>
        <v/>
      </c>
      <c r="AD280" s="191" t="str">
        <f t="shared" si="44"/>
        <v/>
      </c>
      <c r="AE280" s="158" t="str">
        <f t="shared" si="44"/>
        <v/>
      </c>
      <c r="AF280" s="192" t="str">
        <f t="shared" si="44"/>
        <v/>
      </c>
      <c r="AH280" s="189" t="str">
        <f>IF($G280=AH$5,$I280*$J280*$K280,"")</f>
        <v/>
      </c>
      <c r="AI280" s="194" t="str">
        <f>IF($G280=AI$5,$I280*$J280*$K280,"")</f>
        <v/>
      </c>
      <c r="AJ280" s="191" t="str">
        <f t="shared" si="45"/>
        <v/>
      </c>
      <c r="AK280" s="158" t="str">
        <f t="shared" si="45"/>
        <v/>
      </c>
      <c r="AL280" s="190" t="str">
        <f t="shared" si="45"/>
        <v/>
      </c>
      <c r="AM280" s="195" t="str">
        <f t="shared" si="43"/>
        <v/>
      </c>
      <c r="AN280" s="158" t="str">
        <f t="shared" si="43"/>
        <v/>
      </c>
      <c r="AO280" s="192" t="str">
        <f t="shared" si="43"/>
        <v/>
      </c>
    </row>
    <row r="281" spans="2:41" ht="15.75" customHeight="1" x14ac:dyDescent="0.25">
      <c r="B281" s="346"/>
      <c r="C281" s="357"/>
      <c r="D281" s="359"/>
      <c r="E281" s="361"/>
      <c r="F281" s="172"/>
      <c r="G281" s="173"/>
      <c r="H281" s="173"/>
      <c r="I281" s="173"/>
      <c r="J281" s="165" t="str">
        <f>IF($H281&lt;&gt;"",(VLOOKUP($H281,'Puissances et FS utilisés'!$B$7:$G$44,5,FALSE)),"")</f>
        <v/>
      </c>
      <c r="K281" s="174" t="str">
        <f>IF($H281&lt;&gt;"",(VLOOKUP($H281,'Puissances et FS utilisés'!$B$7:$G$44,6,FALSE)),"")</f>
        <v/>
      </c>
      <c r="L281" s="172"/>
      <c r="M281" s="173"/>
      <c r="N281" s="173"/>
      <c r="O281" s="173"/>
      <c r="P281" s="164" t="str">
        <f>IF($N281&lt;&gt;"",(VLOOKUP($N281,'Puissances et FS utilisés'!$B$7:$G$44,5,FALSE)),"")</f>
        <v/>
      </c>
      <c r="Q281" s="201" t="str">
        <f>IF($N281&lt;&gt;"",(VLOOKUP($N281,'Puissances et FS utilisés'!$B$7:$G$44,6,FALSE)),"")</f>
        <v/>
      </c>
      <c r="R281" s="172"/>
      <c r="S281" s="173"/>
      <c r="T281" s="173"/>
      <c r="U281" s="173"/>
      <c r="V281" s="165" t="str">
        <f>IF($T281&lt;&gt;"",(VLOOKUP($T281,'Puissances et FS utilisés'!$B$7:$G$900,5,FALSE)),"")</f>
        <v/>
      </c>
      <c r="W281" s="174" t="str">
        <f>IF($T281&lt;&gt;"",(VLOOKUP($T281,'Puissances et FS utilisés'!$B$7:$G$44,6,FALSE)),"")</f>
        <v/>
      </c>
      <c r="Y281" s="179" t="str">
        <f>IF($G281=Y$5,$I281*$J281,"")</f>
        <v/>
      </c>
      <c r="Z281" s="180" t="str">
        <f>IF($G281=Z$5,$I281*$J281,"")</f>
        <v/>
      </c>
      <c r="AA281" s="181" t="str">
        <f t="shared" si="42"/>
        <v/>
      </c>
      <c r="AB281" s="159" t="str">
        <f t="shared" si="42"/>
        <v/>
      </c>
      <c r="AC281" s="180" t="str">
        <f t="shared" si="42"/>
        <v/>
      </c>
      <c r="AD281" s="181" t="str">
        <f t="shared" si="44"/>
        <v/>
      </c>
      <c r="AE281" s="159" t="str">
        <f t="shared" si="44"/>
        <v/>
      </c>
      <c r="AF281" s="182" t="str">
        <f t="shared" si="44"/>
        <v/>
      </c>
      <c r="AH281" s="179" t="str">
        <f>IF($G281=AH$5,$I281*$J281*$K281,"")</f>
        <v/>
      </c>
      <c r="AI281" s="196" t="str">
        <f>IF($G281=AI$5,$I281*$J281*$K281,"")</f>
        <v/>
      </c>
      <c r="AJ281" s="181" t="str">
        <f t="shared" si="45"/>
        <v/>
      </c>
      <c r="AK281" s="159" t="str">
        <f t="shared" si="45"/>
        <v/>
      </c>
      <c r="AL281" s="180" t="str">
        <f t="shared" si="45"/>
        <v/>
      </c>
      <c r="AM281" s="188" t="str">
        <f t="shared" si="43"/>
        <v/>
      </c>
      <c r="AN281" s="159" t="str">
        <f t="shared" si="43"/>
        <v/>
      </c>
      <c r="AO281" s="182" t="str">
        <f t="shared" si="43"/>
        <v/>
      </c>
    </row>
    <row r="282" spans="2:41" x14ac:dyDescent="0.25">
      <c r="B282" s="344"/>
      <c r="C282" s="347"/>
      <c r="D282" s="348"/>
      <c r="E282" s="351"/>
      <c r="F282" s="202"/>
      <c r="G282" s="203"/>
      <c r="H282" s="203"/>
      <c r="I282" s="203"/>
      <c r="J282" s="162"/>
      <c r="K282" s="204"/>
      <c r="L282" s="202"/>
      <c r="M282" s="203"/>
      <c r="N282" s="203"/>
      <c r="O282" s="203"/>
      <c r="P282" s="162" t="str">
        <f>IF($N282&lt;&gt;"",(VLOOKUP($N282,'Puissances et FS utilisés'!$B$7:$G$44,5,FALSE)),"")</f>
        <v/>
      </c>
      <c r="Q282" s="204" t="str">
        <f>IF($N282&lt;&gt;"",(VLOOKUP($N282,'Puissances et FS utilisés'!$B$7:$G$44,6,FALSE)),"")</f>
        <v/>
      </c>
      <c r="R282" s="202"/>
      <c r="S282" s="203"/>
      <c r="T282" s="205"/>
      <c r="U282" s="203"/>
      <c r="V282" s="162" t="str">
        <f>IF($T282&lt;&gt;"",(VLOOKUP($T282,'Puissances et FS utilisés'!$B$7:$G$900,5,FALSE)),"")</f>
        <v/>
      </c>
      <c r="W282" s="204" t="str">
        <f>IF($T282&lt;&gt;"",(VLOOKUP($T282,'Puissances et FS utilisés'!$B$7:$G$44,6,FALSE)),"")</f>
        <v/>
      </c>
      <c r="Y282" s="183" t="str">
        <f>IF($G282=Y$5,$I282*$J282,"")</f>
        <v/>
      </c>
      <c r="Z282" s="184" t="str">
        <f>IF($G282=Z$5,$I282*$J282,"")</f>
        <v/>
      </c>
      <c r="AA282" s="185" t="str">
        <f t="shared" si="42"/>
        <v/>
      </c>
      <c r="AB282" s="160" t="str">
        <f t="shared" si="42"/>
        <v/>
      </c>
      <c r="AC282" s="184" t="str">
        <f t="shared" si="42"/>
        <v/>
      </c>
      <c r="AD282" s="185" t="str">
        <f t="shared" si="44"/>
        <v/>
      </c>
      <c r="AE282" s="160" t="str">
        <f t="shared" si="44"/>
        <v/>
      </c>
      <c r="AF282" s="186" t="str">
        <f t="shared" si="44"/>
        <v/>
      </c>
      <c r="AH282" s="183" t="str">
        <f>IF($G282=AH$5,$I282*$J282*$K282,"")</f>
        <v/>
      </c>
      <c r="AI282" s="193" t="str">
        <f>IF($G282=AI$5,$I282*$J282*$K282,"")</f>
        <v/>
      </c>
      <c r="AJ282" s="185" t="str">
        <f t="shared" si="45"/>
        <v/>
      </c>
      <c r="AK282" s="160" t="str">
        <f t="shared" si="45"/>
        <v/>
      </c>
      <c r="AL282" s="184" t="str">
        <f t="shared" si="45"/>
        <v/>
      </c>
      <c r="AM282" s="187" t="str">
        <f t="shared" si="43"/>
        <v/>
      </c>
      <c r="AN282" s="160" t="str">
        <f t="shared" si="43"/>
        <v/>
      </c>
      <c r="AO282" s="186" t="str">
        <f t="shared" si="43"/>
        <v/>
      </c>
    </row>
    <row r="283" spans="2:41" x14ac:dyDescent="0.25">
      <c r="B283" s="345"/>
      <c r="C283" s="356"/>
      <c r="D283" s="358"/>
      <c r="E283" s="360"/>
      <c r="F283" s="199"/>
      <c r="G283" s="200"/>
      <c r="H283" s="200"/>
      <c r="I283" s="200"/>
      <c r="J283" s="164"/>
      <c r="K283" s="201"/>
      <c r="L283" s="254"/>
      <c r="M283" s="216"/>
      <c r="N283" s="200"/>
      <c r="O283" s="200"/>
      <c r="P283" s="164" t="str">
        <f>IF($N283&lt;&gt;"",(VLOOKUP($N283,'Puissances et FS utilisés'!$B$7:$G$44,5,FALSE)),"")</f>
        <v/>
      </c>
      <c r="Q283" s="201" t="str">
        <f>IF($N283&lt;&gt;"",(VLOOKUP($N283,'Puissances et FS utilisés'!$B$7:$G$44,6,FALSE)),"")</f>
        <v/>
      </c>
      <c r="R283" s="199"/>
      <c r="S283" s="200"/>
      <c r="T283" s="200"/>
      <c r="U283" s="200"/>
      <c r="V283" s="164" t="str">
        <f>IF($T283&lt;&gt;"",(VLOOKUP($T283,'Puissances et FS utilisés'!$B$7:$G$900,5,FALSE)),"")</f>
        <v/>
      </c>
      <c r="W283" s="201" t="str">
        <f>IF($T283&lt;&gt;"",(VLOOKUP($T283,'Puissances et FS utilisés'!$B$7:$G$44,6,FALSE)),"")</f>
        <v/>
      </c>
      <c r="Y283" s="189" t="str">
        <f>IF($G283=Y$5,$I283*$J283,"")</f>
        <v/>
      </c>
      <c r="Z283" s="190" t="str">
        <f>IF($G283=Z$5,$I283*$J283,"")</f>
        <v/>
      </c>
      <c r="AA283" s="191" t="str">
        <f t="shared" si="42"/>
        <v/>
      </c>
      <c r="AB283" s="158" t="str">
        <f t="shared" si="42"/>
        <v/>
      </c>
      <c r="AC283" s="190" t="str">
        <f t="shared" si="42"/>
        <v/>
      </c>
      <c r="AD283" s="191" t="str">
        <f t="shared" si="44"/>
        <v/>
      </c>
      <c r="AE283" s="158" t="str">
        <f t="shared" si="44"/>
        <v/>
      </c>
      <c r="AF283" s="192" t="str">
        <f t="shared" si="44"/>
        <v/>
      </c>
      <c r="AH283" s="189" t="str">
        <f>IF($G283=AH$5,$I283*$J283*$K283,"")</f>
        <v/>
      </c>
      <c r="AI283" s="194" t="str">
        <f>IF($G283=AI$5,$I283*$J283*$K283,"")</f>
        <v/>
      </c>
      <c r="AJ283" s="191" t="str">
        <f t="shared" si="45"/>
        <v/>
      </c>
      <c r="AK283" s="158" t="str">
        <f t="shared" si="45"/>
        <v/>
      </c>
      <c r="AL283" s="190" t="str">
        <f t="shared" si="45"/>
        <v/>
      </c>
      <c r="AM283" s="195" t="str">
        <f t="shared" si="43"/>
        <v/>
      </c>
      <c r="AN283" s="158" t="str">
        <f t="shared" si="43"/>
        <v/>
      </c>
      <c r="AO283" s="192" t="str">
        <f t="shared" si="43"/>
        <v/>
      </c>
    </row>
    <row r="284" spans="2:41" ht="15.75" customHeight="1" x14ac:dyDescent="0.25">
      <c r="B284" s="346"/>
      <c r="C284" s="357"/>
      <c r="D284" s="359"/>
      <c r="E284" s="361"/>
      <c r="F284" s="172"/>
      <c r="G284" s="173"/>
      <c r="H284" s="173"/>
      <c r="I284" s="173"/>
      <c r="J284" s="165" t="str">
        <f>IF($H284&lt;&gt;"",(VLOOKUP($H284,'Puissances et FS utilisés'!$B$7:$G$44,5,FALSE)),"")</f>
        <v/>
      </c>
      <c r="K284" s="174" t="str">
        <f>IF($H284&lt;&gt;"",(VLOOKUP($H284,'Puissances et FS utilisés'!$B$7:$G$44,6,FALSE)),"")</f>
        <v/>
      </c>
      <c r="L284" s="172"/>
      <c r="M284" s="173"/>
      <c r="N284" s="173"/>
      <c r="O284" s="173"/>
      <c r="P284" s="164" t="str">
        <f>IF($N284&lt;&gt;"",(VLOOKUP($N284,'Puissances et FS utilisés'!$B$7:$G$44,5,FALSE)),"")</f>
        <v/>
      </c>
      <c r="Q284" s="201" t="str">
        <f>IF($N284&lt;&gt;"",(VLOOKUP($N284,'Puissances et FS utilisés'!$B$7:$G$44,6,FALSE)),"")</f>
        <v/>
      </c>
      <c r="R284" s="172"/>
      <c r="S284" s="173"/>
      <c r="T284" s="173"/>
      <c r="U284" s="173"/>
      <c r="V284" s="165" t="str">
        <f>IF($T284&lt;&gt;"",(VLOOKUP($T284,'Puissances et FS utilisés'!$B$7:$G$900,5,FALSE)),"")</f>
        <v/>
      </c>
      <c r="W284" s="174" t="str">
        <f>IF($T284&lt;&gt;"",(VLOOKUP($T284,'Puissances et FS utilisés'!$B$7:$G$44,6,FALSE)),"")</f>
        <v/>
      </c>
      <c r="Y284" s="179" t="str">
        <f>IF($G284=Y$5,$I284*$J284,"")</f>
        <v/>
      </c>
      <c r="Z284" s="180" t="str">
        <f>IF($G284=Z$5,$I284*$J284,"")</f>
        <v/>
      </c>
      <c r="AA284" s="181" t="str">
        <f t="shared" si="42"/>
        <v/>
      </c>
      <c r="AB284" s="159" t="str">
        <f t="shared" si="42"/>
        <v/>
      </c>
      <c r="AC284" s="180" t="str">
        <f t="shared" si="42"/>
        <v/>
      </c>
      <c r="AD284" s="181" t="str">
        <f t="shared" si="44"/>
        <v/>
      </c>
      <c r="AE284" s="159" t="str">
        <f t="shared" si="44"/>
        <v/>
      </c>
      <c r="AF284" s="182" t="str">
        <f t="shared" si="44"/>
        <v/>
      </c>
      <c r="AH284" s="179" t="str">
        <f>IF($G284=AH$5,$I284*$J284*$K284,"")</f>
        <v/>
      </c>
      <c r="AI284" s="196" t="str">
        <f>IF($G284=AI$5,$I284*$J284*$K284,"")</f>
        <v/>
      </c>
      <c r="AJ284" s="181" t="str">
        <f t="shared" si="45"/>
        <v/>
      </c>
      <c r="AK284" s="159" t="str">
        <f t="shared" si="45"/>
        <v/>
      </c>
      <c r="AL284" s="180" t="str">
        <f t="shared" si="45"/>
        <v/>
      </c>
      <c r="AM284" s="188" t="str">
        <f t="shared" si="43"/>
        <v/>
      </c>
      <c r="AN284" s="159" t="str">
        <f t="shared" si="43"/>
        <v/>
      </c>
      <c r="AO284" s="182" t="str">
        <f t="shared" si="43"/>
        <v/>
      </c>
    </row>
    <row r="285" spans="2:41" x14ac:dyDescent="0.25">
      <c r="B285" s="344"/>
      <c r="C285" s="347"/>
      <c r="D285" s="348"/>
      <c r="E285" s="351"/>
      <c r="F285" s="202"/>
      <c r="G285" s="203"/>
      <c r="H285" s="203"/>
      <c r="I285" s="203"/>
      <c r="J285" s="162"/>
      <c r="K285" s="204"/>
      <c r="L285" s="202"/>
      <c r="M285" s="203"/>
      <c r="N285" s="203"/>
      <c r="O285" s="203"/>
      <c r="P285" s="162" t="str">
        <f>IF($N285&lt;&gt;"",(VLOOKUP($N285,'Puissances et FS utilisés'!$B$7:$G$44,5,FALSE)),"")</f>
        <v/>
      </c>
      <c r="Q285" s="204" t="str">
        <f>IF($N285&lt;&gt;"",(VLOOKUP($N285,'Puissances et FS utilisés'!$B$7:$G$44,6,FALSE)),"")</f>
        <v/>
      </c>
      <c r="R285" s="202"/>
      <c r="S285" s="203"/>
      <c r="T285" s="205"/>
      <c r="U285" s="203"/>
      <c r="V285" s="162" t="str">
        <f>IF($T285&lt;&gt;"",(VLOOKUP($T285,'Puissances et FS utilisés'!$B$7:$G$900,5,FALSE)),"")</f>
        <v/>
      </c>
      <c r="W285" s="204" t="str">
        <f>IF($T285&lt;&gt;"",(VLOOKUP($T285,'Puissances et FS utilisés'!$B$7:$G$44,6,FALSE)),"")</f>
        <v/>
      </c>
      <c r="Y285" s="183" t="str">
        <f>IF($G285=Y$5,$I285*$J285,"")</f>
        <v/>
      </c>
      <c r="Z285" s="184" t="str">
        <f>IF($G285=Z$5,$I285*$J285,"")</f>
        <v/>
      </c>
      <c r="AA285" s="185" t="str">
        <f t="shared" si="42"/>
        <v/>
      </c>
      <c r="AB285" s="160" t="str">
        <f t="shared" si="42"/>
        <v/>
      </c>
      <c r="AC285" s="184" t="str">
        <f t="shared" si="42"/>
        <v/>
      </c>
      <c r="AD285" s="185" t="str">
        <f t="shared" si="44"/>
        <v/>
      </c>
      <c r="AE285" s="160" t="str">
        <f t="shared" si="44"/>
        <v/>
      </c>
      <c r="AF285" s="186" t="str">
        <f t="shared" si="44"/>
        <v/>
      </c>
      <c r="AH285" s="183" t="str">
        <f>IF($G285=AH$5,$I285*$J285*$K285,"")</f>
        <v/>
      </c>
      <c r="AI285" s="193" t="str">
        <f>IF($G285=AI$5,$I285*$J285*$K285,"")</f>
        <v/>
      </c>
      <c r="AJ285" s="185" t="str">
        <f t="shared" si="45"/>
        <v/>
      </c>
      <c r="AK285" s="160" t="str">
        <f t="shared" si="45"/>
        <v/>
      </c>
      <c r="AL285" s="184" t="str">
        <f t="shared" si="45"/>
        <v/>
      </c>
      <c r="AM285" s="187" t="str">
        <f t="shared" si="43"/>
        <v/>
      </c>
      <c r="AN285" s="160" t="str">
        <f t="shared" si="43"/>
        <v/>
      </c>
      <c r="AO285" s="186" t="str">
        <f t="shared" si="43"/>
        <v/>
      </c>
    </row>
    <row r="286" spans="2:41" x14ac:dyDescent="0.25">
      <c r="B286" s="345"/>
      <c r="C286" s="356"/>
      <c r="D286" s="358"/>
      <c r="E286" s="360"/>
      <c r="F286" s="199"/>
      <c r="G286" s="200"/>
      <c r="H286" s="200"/>
      <c r="I286" s="200"/>
      <c r="J286" s="164"/>
      <c r="K286" s="201"/>
      <c r="L286" s="254"/>
      <c r="M286" s="216"/>
      <c r="N286" s="200"/>
      <c r="O286" s="200"/>
      <c r="P286" s="164" t="str">
        <f>IF($N286&lt;&gt;"",(VLOOKUP($N286,'Puissances et FS utilisés'!$B$7:$G$44,5,FALSE)),"")</f>
        <v/>
      </c>
      <c r="Q286" s="201" t="str">
        <f>IF($N286&lt;&gt;"",(VLOOKUP($N286,'Puissances et FS utilisés'!$B$7:$G$44,6,FALSE)),"")</f>
        <v/>
      </c>
      <c r="R286" s="199"/>
      <c r="S286" s="200"/>
      <c r="T286" s="200"/>
      <c r="U286" s="200"/>
      <c r="V286" s="164" t="str">
        <f>IF($T286&lt;&gt;"",(VLOOKUP($T286,'Puissances et FS utilisés'!$B$7:$G$900,5,FALSE)),"")</f>
        <v/>
      </c>
      <c r="W286" s="201" t="str">
        <f>IF($T286&lt;&gt;"",(VLOOKUP($T286,'Puissances et FS utilisés'!$B$7:$G$44,6,FALSE)),"")</f>
        <v/>
      </c>
      <c r="Y286" s="189" t="str">
        <f>IF($G286=Y$5,$I286*$J286,"")</f>
        <v/>
      </c>
      <c r="Z286" s="190" t="str">
        <f>IF($G286=Z$5,$I286*$J286,"")</f>
        <v/>
      </c>
      <c r="AA286" s="191" t="str">
        <f t="shared" si="42"/>
        <v/>
      </c>
      <c r="AB286" s="158" t="str">
        <f t="shared" si="42"/>
        <v/>
      </c>
      <c r="AC286" s="190" t="str">
        <f t="shared" si="42"/>
        <v/>
      </c>
      <c r="AD286" s="191" t="str">
        <f t="shared" si="44"/>
        <v/>
      </c>
      <c r="AE286" s="158" t="str">
        <f t="shared" si="44"/>
        <v/>
      </c>
      <c r="AF286" s="192" t="str">
        <f t="shared" si="44"/>
        <v/>
      </c>
      <c r="AH286" s="189" t="str">
        <f>IF($G286=AH$5,$I286*$J286*$K286,"")</f>
        <v/>
      </c>
      <c r="AI286" s="194" t="str">
        <f>IF($G286=AI$5,$I286*$J286*$K286,"")</f>
        <v/>
      </c>
      <c r="AJ286" s="191" t="str">
        <f t="shared" si="45"/>
        <v/>
      </c>
      <c r="AK286" s="158" t="str">
        <f t="shared" si="45"/>
        <v/>
      </c>
      <c r="AL286" s="190" t="str">
        <f t="shared" si="45"/>
        <v/>
      </c>
      <c r="AM286" s="195" t="str">
        <f t="shared" si="43"/>
        <v/>
      </c>
      <c r="AN286" s="158" t="str">
        <f t="shared" si="43"/>
        <v/>
      </c>
      <c r="AO286" s="192" t="str">
        <f t="shared" si="43"/>
        <v/>
      </c>
    </row>
    <row r="287" spans="2:41" ht="15.75" customHeight="1" x14ac:dyDescent="0.25">
      <c r="B287" s="346"/>
      <c r="C287" s="357"/>
      <c r="D287" s="359"/>
      <c r="E287" s="361"/>
      <c r="F287" s="172"/>
      <c r="G287" s="173"/>
      <c r="H287" s="173"/>
      <c r="I287" s="173"/>
      <c r="J287" s="165" t="str">
        <f>IF($H287&lt;&gt;"",(VLOOKUP($H287,'Puissances et FS utilisés'!$B$7:$G$44,5,FALSE)),"")</f>
        <v/>
      </c>
      <c r="K287" s="174" t="str">
        <f>IF($H287&lt;&gt;"",(VLOOKUP($H287,'Puissances et FS utilisés'!$B$7:$G$44,6,FALSE)),"")</f>
        <v/>
      </c>
      <c r="L287" s="172"/>
      <c r="M287" s="173"/>
      <c r="N287" s="173"/>
      <c r="O287" s="173"/>
      <c r="P287" s="164" t="str">
        <f>IF($N287&lt;&gt;"",(VLOOKUP($N287,'Puissances et FS utilisés'!$B$7:$G$44,5,FALSE)),"")</f>
        <v/>
      </c>
      <c r="Q287" s="201" t="str">
        <f>IF($N287&lt;&gt;"",(VLOOKUP($N287,'Puissances et FS utilisés'!$B$7:$G$44,6,FALSE)),"")</f>
        <v/>
      </c>
      <c r="R287" s="172"/>
      <c r="S287" s="173"/>
      <c r="T287" s="173"/>
      <c r="U287" s="173"/>
      <c r="V287" s="165" t="str">
        <f>IF($T287&lt;&gt;"",(VLOOKUP($T287,'Puissances et FS utilisés'!$B$7:$G$900,5,FALSE)),"")</f>
        <v/>
      </c>
      <c r="W287" s="174" t="str">
        <f>IF($T287&lt;&gt;"",(VLOOKUP($T287,'Puissances et FS utilisés'!$B$7:$G$44,6,FALSE)),"")</f>
        <v/>
      </c>
      <c r="Y287" s="179" t="str">
        <f>IF($G287=Y$5,$I287*$J287,"")</f>
        <v/>
      </c>
      <c r="Z287" s="180" t="str">
        <f>IF($G287=Z$5,$I287*$J287,"")</f>
        <v/>
      </c>
      <c r="AA287" s="181" t="str">
        <f t="shared" si="42"/>
        <v/>
      </c>
      <c r="AB287" s="159" t="str">
        <f t="shared" si="42"/>
        <v/>
      </c>
      <c r="AC287" s="180" t="str">
        <f t="shared" si="42"/>
        <v/>
      </c>
      <c r="AD287" s="181" t="str">
        <f t="shared" si="44"/>
        <v/>
      </c>
      <c r="AE287" s="159" t="str">
        <f t="shared" si="44"/>
        <v/>
      </c>
      <c r="AF287" s="182" t="str">
        <f t="shared" si="44"/>
        <v/>
      </c>
      <c r="AH287" s="179" t="str">
        <f>IF($G287=AH$5,$I287*$J287*$K287,"")</f>
        <v/>
      </c>
      <c r="AI287" s="196" t="str">
        <f>IF($G287=AI$5,$I287*$J287*$K287,"")</f>
        <v/>
      </c>
      <c r="AJ287" s="181" t="str">
        <f t="shared" si="45"/>
        <v/>
      </c>
      <c r="AK287" s="159" t="str">
        <f t="shared" si="45"/>
        <v/>
      </c>
      <c r="AL287" s="180" t="str">
        <f t="shared" si="45"/>
        <v/>
      </c>
      <c r="AM287" s="188" t="str">
        <f t="shared" si="43"/>
        <v/>
      </c>
      <c r="AN287" s="159" t="str">
        <f t="shared" si="43"/>
        <v/>
      </c>
      <c r="AO287" s="182" t="str">
        <f t="shared" si="43"/>
        <v/>
      </c>
    </row>
    <row r="288" spans="2:41" x14ac:dyDescent="0.25">
      <c r="B288" s="344"/>
      <c r="C288" s="347"/>
      <c r="D288" s="348"/>
      <c r="E288" s="351"/>
      <c r="F288" s="202"/>
      <c r="G288" s="203"/>
      <c r="H288" s="203"/>
      <c r="I288" s="203"/>
      <c r="J288" s="162"/>
      <c r="K288" s="204"/>
      <c r="L288" s="202"/>
      <c r="M288" s="203"/>
      <c r="N288" s="203"/>
      <c r="O288" s="203"/>
      <c r="P288" s="162" t="str">
        <f>IF($N288&lt;&gt;"",(VLOOKUP($N288,'Puissances et FS utilisés'!$B$7:$G$44,5,FALSE)),"")</f>
        <v/>
      </c>
      <c r="Q288" s="204" t="str">
        <f>IF($N288&lt;&gt;"",(VLOOKUP($N288,'Puissances et FS utilisés'!$B$7:$G$44,6,FALSE)),"")</f>
        <v/>
      </c>
      <c r="R288" s="202"/>
      <c r="S288" s="203"/>
      <c r="T288" s="205"/>
      <c r="U288" s="203"/>
      <c r="V288" s="162" t="str">
        <f>IF($T288&lt;&gt;"",(VLOOKUP($T288,'Puissances et FS utilisés'!$B$7:$G$900,5,FALSE)),"")</f>
        <v/>
      </c>
      <c r="W288" s="204" t="str">
        <f>IF($T288&lt;&gt;"",(VLOOKUP($T288,'Puissances et FS utilisés'!$B$7:$G$44,6,FALSE)),"")</f>
        <v/>
      </c>
      <c r="Y288" s="183" t="str">
        <f>IF($G288=Y$5,$I288*$J288,"")</f>
        <v/>
      </c>
      <c r="Z288" s="184" t="str">
        <f>IF($G288=Z$5,$I288*$J288,"")</f>
        <v/>
      </c>
      <c r="AA288" s="185" t="str">
        <f t="shared" ref="AA288:AC351" si="46">IF($M288=AA$5,$O288*$P288,"")</f>
        <v/>
      </c>
      <c r="AB288" s="160" t="str">
        <f t="shared" si="46"/>
        <v/>
      </c>
      <c r="AC288" s="184" t="str">
        <f t="shared" si="46"/>
        <v/>
      </c>
      <c r="AD288" s="185" t="str">
        <f t="shared" si="44"/>
        <v/>
      </c>
      <c r="AE288" s="160" t="str">
        <f t="shared" si="44"/>
        <v/>
      </c>
      <c r="AF288" s="186" t="str">
        <f t="shared" si="44"/>
        <v/>
      </c>
      <c r="AH288" s="183" t="str">
        <f>IF($G288=AH$5,$I288*$J288*$K288,"")</f>
        <v/>
      </c>
      <c r="AI288" s="193" t="str">
        <f>IF($G288=AI$5,$I288*$J288*$K288,"")</f>
        <v/>
      </c>
      <c r="AJ288" s="185" t="str">
        <f t="shared" si="45"/>
        <v/>
      </c>
      <c r="AK288" s="160" t="str">
        <f t="shared" si="45"/>
        <v/>
      </c>
      <c r="AL288" s="184" t="str">
        <f t="shared" si="45"/>
        <v/>
      </c>
      <c r="AM288" s="187" t="str">
        <f t="shared" ref="AM288:AO351" si="47">IF($S288=AM$5,$U288*$V288*$W288,"")</f>
        <v/>
      </c>
      <c r="AN288" s="160" t="str">
        <f t="shared" si="47"/>
        <v/>
      </c>
      <c r="AO288" s="186" t="str">
        <f t="shared" si="47"/>
        <v/>
      </c>
    </row>
    <row r="289" spans="2:41" x14ac:dyDescent="0.25">
      <c r="B289" s="345"/>
      <c r="C289" s="356"/>
      <c r="D289" s="358"/>
      <c r="E289" s="360"/>
      <c r="F289" s="199"/>
      <c r="G289" s="200"/>
      <c r="H289" s="200"/>
      <c r="I289" s="200"/>
      <c r="J289" s="164"/>
      <c r="K289" s="201"/>
      <c r="L289" s="254"/>
      <c r="M289" s="216"/>
      <c r="N289" s="200"/>
      <c r="O289" s="200"/>
      <c r="P289" s="164" t="str">
        <f>IF($N289&lt;&gt;"",(VLOOKUP($N289,'Puissances et FS utilisés'!$B$7:$G$44,5,FALSE)),"")</f>
        <v/>
      </c>
      <c r="Q289" s="201" t="str">
        <f>IF($N289&lt;&gt;"",(VLOOKUP($N289,'Puissances et FS utilisés'!$B$7:$G$44,6,FALSE)),"")</f>
        <v/>
      </c>
      <c r="R289" s="199"/>
      <c r="S289" s="200"/>
      <c r="T289" s="200"/>
      <c r="U289" s="200"/>
      <c r="V289" s="164" t="str">
        <f>IF($T289&lt;&gt;"",(VLOOKUP($T289,'Puissances et FS utilisés'!$B$7:$G$900,5,FALSE)),"")</f>
        <v/>
      </c>
      <c r="W289" s="201" t="str">
        <f>IF($T289&lt;&gt;"",(VLOOKUP($T289,'Puissances et FS utilisés'!$B$7:$G$44,6,FALSE)),"")</f>
        <v/>
      </c>
      <c r="Y289" s="189" t="str">
        <f>IF($G289=Y$5,$I289*$J289,"")</f>
        <v/>
      </c>
      <c r="Z289" s="190" t="str">
        <f>IF($G289=Z$5,$I289*$J289,"")</f>
        <v/>
      </c>
      <c r="AA289" s="191" t="str">
        <f t="shared" si="46"/>
        <v/>
      </c>
      <c r="AB289" s="158" t="str">
        <f t="shared" si="46"/>
        <v/>
      </c>
      <c r="AC289" s="190" t="str">
        <f t="shared" si="46"/>
        <v/>
      </c>
      <c r="AD289" s="191" t="str">
        <f t="shared" si="44"/>
        <v/>
      </c>
      <c r="AE289" s="158" t="str">
        <f t="shared" si="44"/>
        <v/>
      </c>
      <c r="AF289" s="192" t="str">
        <f t="shared" si="44"/>
        <v/>
      </c>
      <c r="AH289" s="189" t="str">
        <f>IF($G289=AH$5,$I289*$J289*$K289,"")</f>
        <v/>
      </c>
      <c r="AI289" s="194" t="str">
        <f>IF($G289=AI$5,$I289*$J289*$K289,"")</f>
        <v/>
      </c>
      <c r="AJ289" s="191" t="str">
        <f t="shared" si="45"/>
        <v/>
      </c>
      <c r="AK289" s="158" t="str">
        <f t="shared" si="45"/>
        <v/>
      </c>
      <c r="AL289" s="190" t="str">
        <f t="shared" si="45"/>
        <v/>
      </c>
      <c r="AM289" s="195" t="str">
        <f t="shared" si="47"/>
        <v/>
      </c>
      <c r="AN289" s="158" t="str">
        <f t="shared" si="47"/>
        <v/>
      </c>
      <c r="AO289" s="192" t="str">
        <f t="shared" si="47"/>
        <v/>
      </c>
    </row>
    <row r="290" spans="2:41" ht="15.75" customHeight="1" x14ac:dyDescent="0.25">
      <c r="B290" s="346"/>
      <c r="C290" s="357"/>
      <c r="D290" s="359"/>
      <c r="E290" s="361"/>
      <c r="F290" s="172"/>
      <c r="G290" s="173"/>
      <c r="H290" s="173"/>
      <c r="I290" s="173"/>
      <c r="J290" s="165" t="str">
        <f>IF($H290&lt;&gt;"",(VLOOKUP($H290,'Puissances et FS utilisés'!$B$7:$G$44,5,FALSE)),"")</f>
        <v/>
      </c>
      <c r="K290" s="174" t="str">
        <f>IF($H290&lt;&gt;"",(VLOOKUP($H290,'Puissances et FS utilisés'!$B$7:$G$44,6,FALSE)),"")</f>
        <v/>
      </c>
      <c r="L290" s="172"/>
      <c r="M290" s="173"/>
      <c r="N290" s="173"/>
      <c r="O290" s="173"/>
      <c r="P290" s="164" t="str">
        <f>IF($N290&lt;&gt;"",(VLOOKUP($N290,'Puissances et FS utilisés'!$B$7:$G$44,5,FALSE)),"")</f>
        <v/>
      </c>
      <c r="Q290" s="201" t="str">
        <f>IF($N290&lt;&gt;"",(VLOOKUP($N290,'Puissances et FS utilisés'!$B$7:$G$44,6,FALSE)),"")</f>
        <v/>
      </c>
      <c r="R290" s="172"/>
      <c r="S290" s="173"/>
      <c r="T290" s="173"/>
      <c r="U290" s="173"/>
      <c r="V290" s="165" t="str">
        <f>IF($T290&lt;&gt;"",(VLOOKUP($T290,'Puissances et FS utilisés'!$B$7:$G$900,5,FALSE)),"")</f>
        <v/>
      </c>
      <c r="W290" s="174" t="str">
        <f>IF($T290&lt;&gt;"",(VLOOKUP($T290,'Puissances et FS utilisés'!$B$7:$G$44,6,FALSE)),"")</f>
        <v/>
      </c>
      <c r="Y290" s="179" t="str">
        <f>IF($G290=Y$5,$I290*$J290,"")</f>
        <v/>
      </c>
      <c r="Z290" s="180" t="str">
        <f>IF($G290=Z$5,$I290*$J290,"")</f>
        <v/>
      </c>
      <c r="AA290" s="181" t="str">
        <f t="shared" si="46"/>
        <v/>
      </c>
      <c r="AB290" s="159" t="str">
        <f t="shared" si="46"/>
        <v/>
      </c>
      <c r="AC290" s="180" t="str">
        <f t="shared" si="46"/>
        <v/>
      </c>
      <c r="AD290" s="181" t="str">
        <f t="shared" ref="AD290:AF353" si="48">IF($S290=AD$5,$U290*$V290,"")</f>
        <v/>
      </c>
      <c r="AE290" s="159" t="str">
        <f t="shared" si="48"/>
        <v/>
      </c>
      <c r="AF290" s="182" t="str">
        <f t="shared" si="48"/>
        <v/>
      </c>
      <c r="AH290" s="179" t="str">
        <f>IF($G290=AH$5,$I290*$J290*$K290,"")</f>
        <v/>
      </c>
      <c r="AI290" s="196" t="str">
        <f>IF($G290=AI$5,$I290*$J290*$K290,"")</f>
        <v/>
      </c>
      <c r="AJ290" s="181" t="str">
        <f t="shared" ref="AJ290:AL353" si="49">IF($M290=AJ$5,$O290*$P290*$Q290,"")</f>
        <v/>
      </c>
      <c r="AK290" s="159" t="str">
        <f t="shared" si="49"/>
        <v/>
      </c>
      <c r="AL290" s="180" t="str">
        <f t="shared" si="49"/>
        <v/>
      </c>
      <c r="AM290" s="188" t="str">
        <f t="shared" si="47"/>
        <v/>
      </c>
      <c r="AN290" s="159" t="str">
        <f t="shared" si="47"/>
        <v/>
      </c>
      <c r="AO290" s="182" t="str">
        <f t="shared" si="47"/>
        <v/>
      </c>
    </row>
    <row r="291" spans="2:41" x14ac:dyDescent="0.25">
      <c r="B291" s="344"/>
      <c r="C291" s="347"/>
      <c r="D291" s="348"/>
      <c r="E291" s="351"/>
      <c r="F291" s="202"/>
      <c r="G291" s="203"/>
      <c r="H291" s="203"/>
      <c r="I291" s="203"/>
      <c r="J291" s="162"/>
      <c r="K291" s="204"/>
      <c r="L291" s="202"/>
      <c r="M291" s="203"/>
      <c r="N291" s="203"/>
      <c r="O291" s="203"/>
      <c r="P291" s="162" t="str">
        <f>IF($N291&lt;&gt;"",(VLOOKUP($N291,'Puissances et FS utilisés'!$B$7:$G$44,5,FALSE)),"")</f>
        <v/>
      </c>
      <c r="Q291" s="204" t="str">
        <f>IF($N291&lt;&gt;"",(VLOOKUP($N291,'Puissances et FS utilisés'!$B$7:$G$44,6,FALSE)),"")</f>
        <v/>
      </c>
      <c r="R291" s="202"/>
      <c r="S291" s="203"/>
      <c r="T291" s="205"/>
      <c r="U291" s="203"/>
      <c r="V291" s="162" t="str">
        <f>IF($T291&lt;&gt;"",(VLOOKUP($T291,'Puissances et FS utilisés'!$B$7:$G$900,5,FALSE)),"")</f>
        <v/>
      </c>
      <c r="W291" s="204" t="str">
        <f>IF($T291&lt;&gt;"",(VLOOKUP($T291,'Puissances et FS utilisés'!$B$7:$G$44,6,FALSE)),"")</f>
        <v/>
      </c>
      <c r="Y291" s="183" t="str">
        <f>IF($G291=Y$5,$I291*$J291,"")</f>
        <v/>
      </c>
      <c r="Z291" s="184" t="str">
        <f>IF($G291=Z$5,$I291*$J291,"")</f>
        <v/>
      </c>
      <c r="AA291" s="185" t="str">
        <f t="shared" si="46"/>
        <v/>
      </c>
      <c r="AB291" s="160" t="str">
        <f t="shared" si="46"/>
        <v/>
      </c>
      <c r="AC291" s="184" t="str">
        <f t="shared" si="46"/>
        <v/>
      </c>
      <c r="AD291" s="185" t="str">
        <f t="shared" si="48"/>
        <v/>
      </c>
      <c r="AE291" s="160" t="str">
        <f t="shared" si="48"/>
        <v/>
      </c>
      <c r="AF291" s="186" t="str">
        <f t="shared" si="48"/>
        <v/>
      </c>
      <c r="AH291" s="183" t="str">
        <f>IF($G291=AH$5,$I291*$J291*$K291,"")</f>
        <v/>
      </c>
      <c r="AI291" s="193" t="str">
        <f>IF($G291=AI$5,$I291*$J291*$K291,"")</f>
        <v/>
      </c>
      <c r="AJ291" s="185" t="str">
        <f t="shared" si="49"/>
        <v/>
      </c>
      <c r="AK291" s="160" t="str">
        <f t="shared" si="49"/>
        <v/>
      </c>
      <c r="AL291" s="184" t="str">
        <f t="shared" si="49"/>
        <v/>
      </c>
      <c r="AM291" s="187" t="str">
        <f t="shared" si="47"/>
        <v/>
      </c>
      <c r="AN291" s="160" t="str">
        <f t="shared" si="47"/>
        <v/>
      </c>
      <c r="AO291" s="186" t="str">
        <f t="shared" si="47"/>
        <v/>
      </c>
    </row>
    <row r="292" spans="2:41" x14ac:dyDescent="0.25">
      <c r="B292" s="345"/>
      <c r="C292" s="356"/>
      <c r="D292" s="358"/>
      <c r="E292" s="360"/>
      <c r="F292" s="199"/>
      <c r="G292" s="200"/>
      <c r="H292" s="200"/>
      <c r="I292" s="200"/>
      <c r="J292" s="164"/>
      <c r="K292" s="201"/>
      <c r="L292" s="254"/>
      <c r="M292" s="216"/>
      <c r="N292" s="200"/>
      <c r="O292" s="200"/>
      <c r="P292" s="164" t="str">
        <f>IF($N292&lt;&gt;"",(VLOOKUP($N292,'Puissances et FS utilisés'!$B$7:$G$44,5,FALSE)),"")</f>
        <v/>
      </c>
      <c r="Q292" s="201" t="str">
        <f>IF($N292&lt;&gt;"",(VLOOKUP($N292,'Puissances et FS utilisés'!$B$7:$G$44,6,FALSE)),"")</f>
        <v/>
      </c>
      <c r="R292" s="199"/>
      <c r="S292" s="200"/>
      <c r="T292" s="200"/>
      <c r="U292" s="200"/>
      <c r="V292" s="164" t="str">
        <f>IF($T292&lt;&gt;"",(VLOOKUP($T292,'Puissances et FS utilisés'!$B$7:$G$900,5,FALSE)),"")</f>
        <v/>
      </c>
      <c r="W292" s="201" t="str">
        <f>IF($T292&lt;&gt;"",(VLOOKUP($T292,'Puissances et FS utilisés'!$B$7:$G$44,6,FALSE)),"")</f>
        <v/>
      </c>
      <c r="Y292" s="189" t="str">
        <f>IF($G292=Y$5,$I292*$J292,"")</f>
        <v/>
      </c>
      <c r="Z292" s="190" t="str">
        <f>IF($G292=Z$5,$I292*$J292,"")</f>
        <v/>
      </c>
      <c r="AA292" s="191" t="str">
        <f t="shared" si="46"/>
        <v/>
      </c>
      <c r="AB292" s="158" t="str">
        <f t="shared" si="46"/>
        <v/>
      </c>
      <c r="AC292" s="190" t="str">
        <f t="shared" si="46"/>
        <v/>
      </c>
      <c r="AD292" s="191" t="str">
        <f t="shared" si="48"/>
        <v/>
      </c>
      <c r="AE292" s="158" t="str">
        <f t="shared" si="48"/>
        <v/>
      </c>
      <c r="AF292" s="192" t="str">
        <f t="shared" si="48"/>
        <v/>
      </c>
      <c r="AH292" s="189" t="str">
        <f>IF($G292=AH$5,$I292*$J292*$K292,"")</f>
        <v/>
      </c>
      <c r="AI292" s="194" t="str">
        <f>IF($G292=AI$5,$I292*$J292*$K292,"")</f>
        <v/>
      </c>
      <c r="AJ292" s="191" t="str">
        <f t="shared" si="49"/>
        <v/>
      </c>
      <c r="AK292" s="158" t="str">
        <f t="shared" si="49"/>
        <v/>
      </c>
      <c r="AL292" s="190" t="str">
        <f t="shared" si="49"/>
        <v/>
      </c>
      <c r="AM292" s="195" t="str">
        <f t="shared" si="47"/>
        <v/>
      </c>
      <c r="AN292" s="158" t="str">
        <f t="shared" si="47"/>
        <v/>
      </c>
      <c r="AO292" s="192" t="str">
        <f t="shared" si="47"/>
        <v/>
      </c>
    </row>
    <row r="293" spans="2:41" ht="15.75" customHeight="1" x14ac:dyDescent="0.25">
      <c r="B293" s="346"/>
      <c r="C293" s="357"/>
      <c r="D293" s="359"/>
      <c r="E293" s="361"/>
      <c r="F293" s="172"/>
      <c r="G293" s="173"/>
      <c r="H293" s="173"/>
      <c r="I293" s="173"/>
      <c r="J293" s="165" t="str">
        <f>IF($H293&lt;&gt;"",(VLOOKUP($H293,'Puissances et FS utilisés'!$B$7:$G$44,5,FALSE)),"")</f>
        <v/>
      </c>
      <c r="K293" s="174" t="str">
        <f>IF($H293&lt;&gt;"",(VLOOKUP($H293,'Puissances et FS utilisés'!$B$7:$G$44,6,FALSE)),"")</f>
        <v/>
      </c>
      <c r="L293" s="172"/>
      <c r="M293" s="173"/>
      <c r="N293" s="173"/>
      <c r="O293" s="173"/>
      <c r="P293" s="164" t="str">
        <f>IF($N293&lt;&gt;"",(VLOOKUP($N293,'Puissances et FS utilisés'!$B$7:$G$44,5,FALSE)),"")</f>
        <v/>
      </c>
      <c r="Q293" s="201" t="str">
        <f>IF($N293&lt;&gt;"",(VLOOKUP($N293,'Puissances et FS utilisés'!$B$7:$G$44,6,FALSE)),"")</f>
        <v/>
      </c>
      <c r="R293" s="172"/>
      <c r="S293" s="173"/>
      <c r="T293" s="173"/>
      <c r="U293" s="173"/>
      <c r="V293" s="165" t="str">
        <f>IF($T293&lt;&gt;"",(VLOOKUP($T293,'Puissances et FS utilisés'!$B$7:$G$900,5,FALSE)),"")</f>
        <v/>
      </c>
      <c r="W293" s="174" t="str">
        <f>IF($T293&lt;&gt;"",(VLOOKUP($T293,'Puissances et FS utilisés'!$B$7:$G$44,6,FALSE)),"")</f>
        <v/>
      </c>
      <c r="Y293" s="179" t="str">
        <f>IF($G293=Y$5,$I293*$J293,"")</f>
        <v/>
      </c>
      <c r="Z293" s="180" t="str">
        <f>IF($G293=Z$5,$I293*$J293,"")</f>
        <v/>
      </c>
      <c r="AA293" s="181" t="str">
        <f t="shared" si="46"/>
        <v/>
      </c>
      <c r="AB293" s="159" t="str">
        <f t="shared" si="46"/>
        <v/>
      </c>
      <c r="AC293" s="180" t="str">
        <f t="shared" si="46"/>
        <v/>
      </c>
      <c r="AD293" s="181" t="str">
        <f t="shared" si="48"/>
        <v/>
      </c>
      <c r="AE293" s="159" t="str">
        <f t="shared" si="48"/>
        <v/>
      </c>
      <c r="AF293" s="182" t="str">
        <f t="shared" si="48"/>
        <v/>
      </c>
      <c r="AH293" s="179" t="str">
        <f>IF($G293=AH$5,$I293*$J293*$K293,"")</f>
        <v/>
      </c>
      <c r="AI293" s="196" t="str">
        <f>IF($G293=AI$5,$I293*$J293*$K293,"")</f>
        <v/>
      </c>
      <c r="AJ293" s="181" t="str">
        <f t="shared" si="49"/>
        <v/>
      </c>
      <c r="AK293" s="159" t="str">
        <f t="shared" si="49"/>
        <v/>
      </c>
      <c r="AL293" s="180" t="str">
        <f t="shared" si="49"/>
        <v/>
      </c>
      <c r="AM293" s="188" t="str">
        <f t="shared" si="47"/>
        <v/>
      </c>
      <c r="AN293" s="159" t="str">
        <f t="shared" si="47"/>
        <v/>
      </c>
      <c r="AO293" s="182" t="str">
        <f t="shared" si="47"/>
        <v/>
      </c>
    </row>
    <row r="294" spans="2:41" x14ac:dyDescent="0.25">
      <c r="B294" s="344"/>
      <c r="C294" s="347"/>
      <c r="D294" s="348"/>
      <c r="E294" s="351"/>
      <c r="F294" s="202"/>
      <c r="G294" s="203"/>
      <c r="H294" s="203"/>
      <c r="I294" s="203"/>
      <c r="J294" s="162"/>
      <c r="K294" s="204"/>
      <c r="L294" s="202"/>
      <c r="M294" s="203"/>
      <c r="N294" s="203"/>
      <c r="O294" s="203"/>
      <c r="P294" s="162" t="str">
        <f>IF($N294&lt;&gt;"",(VLOOKUP($N294,'Puissances et FS utilisés'!$B$7:$G$44,5,FALSE)),"")</f>
        <v/>
      </c>
      <c r="Q294" s="204" t="str">
        <f>IF($N294&lt;&gt;"",(VLOOKUP($N294,'Puissances et FS utilisés'!$B$7:$G$44,6,FALSE)),"")</f>
        <v/>
      </c>
      <c r="R294" s="202"/>
      <c r="S294" s="203"/>
      <c r="T294" s="205"/>
      <c r="U294" s="203"/>
      <c r="V294" s="162" t="str">
        <f>IF($T294&lt;&gt;"",(VLOOKUP($T294,'Puissances et FS utilisés'!$B$7:$G$900,5,FALSE)),"")</f>
        <v/>
      </c>
      <c r="W294" s="204" t="str">
        <f>IF($T294&lt;&gt;"",(VLOOKUP($T294,'Puissances et FS utilisés'!$B$7:$G$44,6,FALSE)),"")</f>
        <v/>
      </c>
      <c r="Y294" s="183" t="str">
        <f>IF($G294=Y$5,$I294*$J294,"")</f>
        <v/>
      </c>
      <c r="Z294" s="184" t="str">
        <f>IF($G294=Z$5,$I294*$J294,"")</f>
        <v/>
      </c>
      <c r="AA294" s="185" t="str">
        <f t="shared" si="46"/>
        <v/>
      </c>
      <c r="AB294" s="160" t="str">
        <f t="shared" si="46"/>
        <v/>
      </c>
      <c r="AC294" s="184" t="str">
        <f t="shared" si="46"/>
        <v/>
      </c>
      <c r="AD294" s="185" t="str">
        <f t="shared" si="48"/>
        <v/>
      </c>
      <c r="AE294" s="160" t="str">
        <f t="shared" si="48"/>
        <v/>
      </c>
      <c r="AF294" s="186" t="str">
        <f t="shared" si="48"/>
        <v/>
      </c>
      <c r="AH294" s="183" t="str">
        <f>IF($G294=AH$5,$I294*$J294*$K294,"")</f>
        <v/>
      </c>
      <c r="AI294" s="193" t="str">
        <f>IF($G294=AI$5,$I294*$J294*$K294,"")</f>
        <v/>
      </c>
      <c r="AJ294" s="185" t="str">
        <f t="shared" si="49"/>
        <v/>
      </c>
      <c r="AK294" s="160" t="str">
        <f t="shared" si="49"/>
        <v/>
      </c>
      <c r="AL294" s="184" t="str">
        <f t="shared" si="49"/>
        <v/>
      </c>
      <c r="AM294" s="187" t="str">
        <f t="shared" si="47"/>
        <v/>
      </c>
      <c r="AN294" s="160" t="str">
        <f t="shared" si="47"/>
        <v/>
      </c>
      <c r="AO294" s="186" t="str">
        <f t="shared" si="47"/>
        <v/>
      </c>
    </row>
    <row r="295" spans="2:41" x14ac:dyDescent="0.25">
      <c r="B295" s="345"/>
      <c r="C295" s="356"/>
      <c r="D295" s="358"/>
      <c r="E295" s="360"/>
      <c r="F295" s="199"/>
      <c r="G295" s="200"/>
      <c r="H295" s="200"/>
      <c r="I295" s="200"/>
      <c r="J295" s="164"/>
      <c r="K295" s="201"/>
      <c r="L295" s="254"/>
      <c r="M295" s="216"/>
      <c r="N295" s="200"/>
      <c r="O295" s="200"/>
      <c r="P295" s="164" t="str">
        <f>IF($N295&lt;&gt;"",(VLOOKUP($N295,'Puissances et FS utilisés'!$B$7:$G$44,5,FALSE)),"")</f>
        <v/>
      </c>
      <c r="Q295" s="201" t="str">
        <f>IF($N295&lt;&gt;"",(VLOOKUP($N295,'Puissances et FS utilisés'!$B$7:$G$44,6,FALSE)),"")</f>
        <v/>
      </c>
      <c r="R295" s="199"/>
      <c r="S295" s="200"/>
      <c r="T295" s="200"/>
      <c r="U295" s="200"/>
      <c r="V295" s="164" t="str">
        <f>IF($T295&lt;&gt;"",(VLOOKUP($T295,'Puissances et FS utilisés'!$B$7:$G$900,5,FALSE)),"")</f>
        <v/>
      </c>
      <c r="W295" s="201" t="str">
        <f>IF($T295&lt;&gt;"",(VLOOKUP($T295,'Puissances et FS utilisés'!$B$7:$G$44,6,FALSE)),"")</f>
        <v/>
      </c>
      <c r="Y295" s="189" t="str">
        <f>IF($G295=Y$5,$I295*$J295,"")</f>
        <v/>
      </c>
      <c r="Z295" s="190" t="str">
        <f>IF($G295=Z$5,$I295*$J295,"")</f>
        <v/>
      </c>
      <c r="AA295" s="191" t="str">
        <f t="shared" si="46"/>
        <v/>
      </c>
      <c r="AB295" s="158" t="str">
        <f t="shared" si="46"/>
        <v/>
      </c>
      <c r="AC295" s="190" t="str">
        <f t="shared" si="46"/>
        <v/>
      </c>
      <c r="AD295" s="191" t="str">
        <f t="shared" si="48"/>
        <v/>
      </c>
      <c r="AE295" s="158" t="str">
        <f t="shared" si="48"/>
        <v/>
      </c>
      <c r="AF295" s="192" t="str">
        <f t="shared" si="48"/>
        <v/>
      </c>
      <c r="AH295" s="189" t="str">
        <f>IF($G295=AH$5,$I295*$J295*$K295,"")</f>
        <v/>
      </c>
      <c r="AI295" s="194" t="str">
        <f>IF($G295=AI$5,$I295*$J295*$K295,"")</f>
        <v/>
      </c>
      <c r="AJ295" s="191" t="str">
        <f t="shared" si="49"/>
        <v/>
      </c>
      <c r="AK295" s="158" t="str">
        <f t="shared" si="49"/>
        <v/>
      </c>
      <c r="AL295" s="190" t="str">
        <f t="shared" si="49"/>
        <v/>
      </c>
      <c r="AM295" s="195" t="str">
        <f t="shared" si="47"/>
        <v/>
      </c>
      <c r="AN295" s="158" t="str">
        <f t="shared" si="47"/>
        <v/>
      </c>
      <c r="AO295" s="192" t="str">
        <f t="shared" si="47"/>
        <v/>
      </c>
    </row>
    <row r="296" spans="2:41" ht="15.75" customHeight="1" x14ac:dyDescent="0.25">
      <c r="B296" s="346"/>
      <c r="C296" s="357"/>
      <c r="D296" s="359"/>
      <c r="E296" s="361"/>
      <c r="F296" s="172"/>
      <c r="G296" s="173"/>
      <c r="H296" s="173"/>
      <c r="I296" s="173"/>
      <c r="J296" s="165" t="str">
        <f>IF($H296&lt;&gt;"",(VLOOKUP($H296,'Puissances et FS utilisés'!$B$7:$G$44,5,FALSE)),"")</f>
        <v/>
      </c>
      <c r="K296" s="174" t="str">
        <f>IF($H296&lt;&gt;"",(VLOOKUP($H296,'Puissances et FS utilisés'!$B$7:$G$44,6,FALSE)),"")</f>
        <v/>
      </c>
      <c r="L296" s="172"/>
      <c r="M296" s="173"/>
      <c r="N296" s="173"/>
      <c r="O296" s="173"/>
      <c r="P296" s="164" t="str">
        <f>IF($N296&lt;&gt;"",(VLOOKUP($N296,'Puissances et FS utilisés'!$B$7:$G$44,5,FALSE)),"")</f>
        <v/>
      </c>
      <c r="Q296" s="201" t="str">
        <f>IF($N296&lt;&gt;"",(VLOOKUP($N296,'Puissances et FS utilisés'!$B$7:$G$44,6,FALSE)),"")</f>
        <v/>
      </c>
      <c r="R296" s="172"/>
      <c r="S296" s="173"/>
      <c r="T296" s="173"/>
      <c r="U296" s="173"/>
      <c r="V296" s="165" t="str">
        <f>IF($T296&lt;&gt;"",(VLOOKUP($T296,'Puissances et FS utilisés'!$B$7:$G$900,5,FALSE)),"")</f>
        <v/>
      </c>
      <c r="W296" s="174" t="str">
        <f>IF($T296&lt;&gt;"",(VLOOKUP($T296,'Puissances et FS utilisés'!$B$7:$G$44,6,FALSE)),"")</f>
        <v/>
      </c>
      <c r="Y296" s="179" t="str">
        <f>IF($G296=Y$5,$I296*$J296,"")</f>
        <v/>
      </c>
      <c r="Z296" s="180" t="str">
        <f>IF($G296=Z$5,$I296*$J296,"")</f>
        <v/>
      </c>
      <c r="AA296" s="181" t="str">
        <f t="shared" si="46"/>
        <v/>
      </c>
      <c r="AB296" s="159" t="str">
        <f t="shared" si="46"/>
        <v/>
      </c>
      <c r="AC296" s="180" t="str">
        <f t="shared" si="46"/>
        <v/>
      </c>
      <c r="AD296" s="181" t="str">
        <f t="shared" si="48"/>
        <v/>
      </c>
      <c r="AE296" s="159" t="str">
        <f t="shared" si="48"/>
        <v/>
      </c>
      <c r="AF296" s="182" t="str">
        <f t="shared" si="48"/>
        <v/>
      </c>
      <c r="AH296" s="179" t="str">
        <f>IF($G296=AH$5,$I296*$J296*$K296,"")</f>
        <v/>
      </c>
      <c r="AI296" s="196" t="str">
        <f>IF($G296=AI$5,$I296*$J296*$K296,"")</f>
        <v/>
      </c>
      <c r="AJ296" s="181" t="str">
        <f t="shared" si="49"/>
        <v/>
      </c>
      <c r="AK296" s="159" t="str">
        <f t="shared" si="49"/>
        <v/>
      </c>
      <c r="AL296" s="180" t="str">
        <f t="shared" si="49"/>
        <v/>
      </c>
      <c r="AM296" s="188" t="str">
        <f t="shared" si="47"/>
        <v/>
      </c>
      <c r="AN296" s="159" t="str">
        <f t="shared" si="47"/>
        <v/>
      </c>
      <c r="AO296" s="182" t="str">
        <f t="shared" si="47"/>
        <v/>
      </c>
    </row>
    <row r="297" spans="2:41" x14ac:dyDescent="0.25">
      <c r="B297" s="344"/>
      <c r="C297" s="347"/>
      <c r="D297" s="348"/>
      <c r="E297" s="351"/>
      <c r="F297" s="202"/>
      <c r="G297" s="203"/>
      <c r="H297" s="203"/>
      <c r="I297" s="203"/>
      <c r="J297" s="162"/>
      <c r="K297" s="204"/>
      <c r="L297" s="202"/>
      <c r="M297" s="203"/>
      <c r="N297" s="203"/>
      <c r="O297" s="203"/>
      <c r="P297" s="162" t="str">
        <f>IF($N297&lt;&gt;"",(VLOOKUP($N297,'Puissances et FS utilisés'!$B$7:$G$44,5,FALSE)),"")</f>
        <v/>
      </c>
      <c r="Q297" s="204" t="str">
        <f>IF($N297&lt;&gt;"",(VLOOKUP($N297,'Puissances et FS utilisés'!$B$7:$G$44,6,FALSE)),"")</f>
        <v/>
      </c>
      <c r="R297" s="202"/>
      <c r="S297" s="203"/>
      <c r="T297" s="205"/>
      <c r="U297" s="203"/>
      <c r="V297" s="162" t="str">
        <f>IF($T297&lt;&gt;"",(VLOOKUP($T297,'Puissances et FS utilisés'!$B$7:$G$900,5,FALSE)),"")</f>
        <v/>
      </c>
      <c r="W297" s="204" t="str">
        <f>IF($T297&lt;&gt;"",(VLOOKUP($T297,'Puissances et FS utilisés'!$B$7:$G$44,6,FALSE)),"")</f>
        <v/>
      </c>
      <c r="Y297" s="183" t="str">
        <f>IF($G297=Y$5,$I297*$J297,"")</f>
        <v/>
      </c>
      <c r="Z297" s="184" t="str">
        <f>IF($G297=Z$5,$I297*$J297,"")</f>
        <v/>
      </c>
      <c r="AA297" s="185" t="str">
        <f t="shared" si="46"/>
        <v/>
      </c>
      <c r="AB297" s="160" t="str">
        <f t="shared" si="46"/>
        <v/>
      </c>
      <c r="AC297" s="184" t="str">
        <f t="shared" si="46"/>
        <v/>
      </c>
      <c r="AD297" s="185" t="str">
        <f t="shared" si="48"/>
        <v/>
      </c>
      <c r="AE297" s="160" t="str">
        <f t="shared" si="48"/>
        <v/>
      </c>
      <c r="AF297" s="186" t="str">
        <f t="shared" si="48"/>
        <v/>
      </c>
      <c r="AH297" s="183" t="str">
        <f>IF($G297=AH$5,$I297*$J297*$K297,"")</f>
        <v/>
      </c>
      <c r="AI297" s="193" t="str">
        <f>IF($G297=AI$5,$I297*$J297*$K297,"")</f>
        <v/>
      </c>
      <c r="AJ297" s="185" t="str">
        <f t="shared" si="49"/>
        <v/>
      </c>
      <c r="AK297" s="160" t="str">
        <f t="shared" si="49"/>
        <v/>
      </c>
      <c r="AL297" s="184" t="str">
        <f t="shared" si="49"/>
        <v/>
      </c>
      <c r="AM297" s="187" t="str">
        <f t="shared" si="47"/>
        <v/>
      </c>
      <c r="AN297" s="160" t="str">
        <f t="shared" si="47"/>
        <v/>
      </c>
      <c r="AO297" s="186" t="str">
        <f t="shared" si="47"/>
        <v/>
      </c>
    </row>
    <row r="298" spans="2:41" x14ac:dyDescent="0.25">
      <c r="B298" s="345"/>
      <c r="C298" s="356"/>
      <c r="D298" s="358"/>
      <c r="E298" s="360"/>
      <c r="F298" s="199"/>
      <c r="G298" s="200"/>
      <c r="H298" s="200"/>
      <c r="I298" s="200"/>
      <c r="J298" s="164"/>
      <c r="K298" s="201"/>
      <c r="L298" s="254"/>
      <c r="M298" s="216"/>
      <c r="N298" s="200"/>
      <c r="O298" s="200"/>
      <c r="P298" s="164" t="str">
        <f>IF($N298&lt;&gt;"",(VLOOKUP($N298,'Puissances et FS utilisés'!$B$7:$G$44,5,FALSE)),"")</f>
        <v/>
      </c>
      <c r="Q298" s="201" t="str">
        <f>IF($N298&lt;&gt;"",(VLOOKUP($N298,'Puissances et FS utilisés'!$B$7:$G$44,6,FALSE)),"")</f>
        <v/>
      </c>
      <c r="R298" s="199"/>
      <c r="S298" s="200"/>
      <c r="T298" s="200"/>
      <c r="U298" s="200"/>
      <c r="V298" s="164" t="str">
        <f>IF($T298&lt;&gt;"",(VLOOKUP($T298,'Puissances et FS utilisés'!$B$7:$G$900,5,FALSE)),"")</f>
        <v/>
      </c>
      <c r="W298" s="201" t="str">
        <f>IF($T298&lt;&gt;"",(VLOOKUP($T298,'Puissances et FS utilisés'!$B$7:$G$44,6,FALSE)),"")</f>
        <v/>
      </c>
      <c r="Y298" s="189" t="str">
        <f>IF($G298=Y$5,$I298*$J298,"")</f>
        <v/>
      </c>
      <c r="Z298" s="190" t="str">
        <f>IF($G298=Z$5,$I298*$J298,"")</f>
        <v/>
      </c>
      <c r="AA298" s="191" t="str">
        <f t="shared" si="46"/>
        <v/>
      </c>
      <c r="AB298" s="158" t="str">
        <f t="shared" si="46"/>
        <v/>
      </c>
      <c r="AC298" s="190" t="str">
        <f t="shared" si="46"/>
        <v/>
      </c>
      <c r="AD298" s="191" t="str">
        <f t="shared" si="48"/>
        <v/>
      </c>
      <c r="AE298" s="158" t="str">
        <f t="shared" si="48"/>
        <v/>
      </c>
      <c r="AF298" s="192" t="str">
        <f t="shared" si="48"/>
        <v/>
      </c>
      <c r="AH298" s="189" t="str">
        <f>IF($G298=AH$5,$I298*$J298*$K298,"")</f>
        <v/>
      </c>
      <c r="AI298" s="194" t="str">
        <f>IF($G298=AI$5,$I298*$J298*$K298,"")</f>
        <v/>
      </c>
      <c r="AJ298" s="191" t="str">
        <f t="shared" si="49"/>
        <v/>
      </c>
      <c r="AK298" s="158" t="str">
        <f t="shared" si="49"/>
        <v/>
      </c>
      <c r="AL298" s="190" t="str">
        <f t="shared" si="49"/>
        <v/>
      </c>
      <c r="AM298" s="195" t="str">
        <f t="shared" si="47"/>
        <v/>
      </c>
      <c r="AN298" s="158" t="str">
        <f t="shared" si="47"/>
        <v/>
      </c>
      <c r="AO298" s="192" t="str">
        <f t="shared" si="47"/>
        <v/>
      </c>
    </row>
    <row r="299" spans="2:41" ht="15.75" customHeight="1" x14ac:dyDescent="0.25">
      <c r="B299" s="346"/>
      <c r="C299" s="357"/>
      <c r="D299" s="359"/>
      <c r="E299" s="361"/>
      <c r="F299" s="172"/>
      <c r="G299" s="173"/>
      <c r="H299" s="173"/>
      <c r="I299" s="173"/>
      <c r="J299" s="165" t="str">
        <f>IF($H299&lt;&gt;"",(VLOOKUP($H299,'Puissances et FS utilisés'!$B$7:$G$44,5,FALSE)),"")</f>
        <v/>
      </c>
      <c r="K299" s="174" t="str">
        <f>IF($H299&lt;&gt;"",(VLOOKUP($H299,'Puissances et FS utilisés'!$B$7:$G$44,6,FALSE)),"")</f>
        <v/>
      </c>
      <c r="L299" s="172"/>
      <c r="M299" s="173"/>
      <c r="N299" s="173"/>
      <c r="O299" s="173"/>
      <c r="P299" s="164" t="str">
        <f>IF($N299&lt;&gt;"",(VLOOKUP($N299,'Puissances et FS utilisés'!$B$7:$G$44,5,FALSE)),"")</f>
        <v/>
      </c>
      <c r="Q299" s="201" t="str">
        <f>IF($N299&lt;&gt;"",(VLOOKUP($N299,'Puissances et FS utilisés'!$B$7:$G$44,6,FALSE)),"")</f>
        <v/>
      </c>
      <c r="R299" s="172"/>
      <c r="S299" s="173"/>
      <c r="T299" s="173"/>
      <c r="U299" s="173"/>
      <c r="V299" s="165" t="str">
        <f>IF($T299&lt;&gt;"",(VLOOKUP($T299,'Puissances et FS utilisés'!$B$7:$G$900,5,FALSE)),"")</f>
        <v/>
      </c>
      <c r="W299" s="174" t="str">
        <f>IF($T299&lt;&gt;"",(VLOOKUP($T299,'Puissances et FS utilisés'!$B$7:$G$44,6,FALSE)),"")</f>
        <v/>
      </c>
      <c r="Y299" s="179" t="str">
        <f>IF($G299=Y$5,$I299*$J299,"")</f>
        <v/>
      </c>
      <c r="Z299" s="180" t="str">
        <f>IF($G299=Z$5,$I299*$J299,"")</f>
        <v/>
      </c>
      <c r="AA299" s="181" t="str">
        <f t="shared" si="46"/>
        <v/>
      </c>
      <c r="AB299" s="159" t="str">
        <f t="shared" si="46"/>
        <v/>
      </c>
      <c r="AC299" s="180" t="str">
        <f t="shared" si="46"/>
        <v/>
      </c>
      <c r="AD299" s="181" t="str">
        <f t="shared" si="48"/>
        <v/>
      </c>
      <c r="AE299" s="159" t="str">
        <f t="shared" si="48"/>
        <v/>
      </c>
      <c r="AF299" s="182" t="str">
        <f t="shared" si="48"/>
        <v/>
      </c>
      <c r="AH299" s="179" t="str">
        <f>IF($G299=AH$5,$I299*$J299*$K299,"")</f>
        <v/>
      </c>
      <c r="AI299" s="196" t="str">
        <f>IF($G299=AI$5,$I299*$J299*$K299,"")</f>
        <v/>
      </c>
      <c r="AJ299" s="181" t="str">
        <f t="shared" si="49"/>
        <v/>
      </c>
      <c r="AK299" s="159" t="str">
        <f t="shared" si="49"/>
        <v/>
      </c>
      <c r="AL299" s="180" t="str">
        <f t="shared" si="49"/>
        <v/>
      </c>
      <c r="AM299" s="188" t="str">
        <f t="shared" si="47"/>
        <v/>
      </c>
      <c r="AN299" s="159" t="str">
        <f t="shared" si="47"/>
        <v/>
      </c>
      <c r="AO299" s="182" t="str">
        <f t="shared" si="47"/>
        <v/>
      </c>
    </row>
    <row r="300" spans="2:41" x14ac:dyDescent="0.25">
      <c r="B300" s="344"/>
      <c r="C300" s="347"/>
      <c r="D300" s="348"/>
      <c r="E300" s="351"/>
      <c r="F300" s="202"/>
      <c r="G300" s="203"/>
      <c r="H300" s="203"/>
      <c r="I300" s="203"/>
      <c r="J300" s="162"/>
      <c r="K300" s="204"/>
      <c r="L300" s="202"/>
      <c r="M300" s="203"/>
      <c r="N300" s="203"/>
      <c r="O300" s="203"/>
      <c r="P300" s="162" t="str">
        <f>IF($N300&lt;&gt;"",(VLOOKUP($N300,'Puissances et FS utilisés'!$B$7:$G$44,5,FALSE)),"")</f>
        <v/>
      </c>
      <c r="Q300" s="204" t="str">
        <f>IF($N300&lt;&gt;"",(VLOOKUP($N300,'Puissances et FS utilisés'!$B$7:$G$44,6,FALSE)),"")</f>
        <v/>
      </c>
      <c r="R300" s="202"/>
      <c r="S300" s="203"/>
      <c r="T300" s="205"/>
      <c r="U300" s="203"/>
      <c r="V300" s="162" t="str">
        <f>IF($T300&lt;&gt;"",(VLOOKUP($T300,'Puissances et FS utilisés'!$B$7:$G$900,5,FALSE)),"")</f>
        <v/>
      </c>
      <c r="W300" s="204" t="str">
        <f>IF($T300&lt;&gt;"",(VLOOKUP($T300,'Puissances et FS utilisés'!$B$7:$G$44,6,FALSE)),"")</f>
        <v/>
      </c>
      <c r="Y300" s="183" t="str">
        <f>IF($G300=Y$5,$I300*$J300,"")</f>
        <v/>
      </c>
      <c r="Z300" s="184" t="str">
        <f>IF($G300=Z$5,$I300*$J300,"")</f>
        <v/>
      </c>
      <c r="AA300" s="185" t="str">
        <f t="shared" si="46"/>
        <v/>
      </c>
      <c r="AB300" s="160" t="str">
        <f t="shared" si="46"/>
        <v/>
      </c>
      <c r="AC300" s="184" t="str">
        <f t="shared" si="46"/>
        <v/>
      </c>
      <c r="AD300" s="185" t="str">
        <f t="shared" si="48"/>
        <v/>
      </c>
      <c r="AE300" s="160" t="str">
        <f t="shared" si="48"/>
        <v/>
      </c>
      <c r="AF300" s="186" t="str">
        <f t="shared" si="48"/>
        <v/>
      </c>
      <c r="AH300" s="183" t="str">
        <f>IF($G300=AH$5,$I300*$J300*$K300,"")</f>
        <v/>
      </c>
      <c r="AI300" s="193" t="str">
        <f>IF($G300=AI$5,$I300*$J300*$K300,"")</f>
        <v/>
      </c>
      <c r="AJ300" s="185" t="str">
        <f t="shared" si="49"/>
        <v/>
      </c>
      <c r="AK300" s="160" t="str">
        <f t="shared" si="49"/>
        <v/>
      </c>
      <c r="AL300" s="184" t="str">
        <f t="shared" si="49"/>
        <v/>
      </c>
      <c r="AM300" s="187" t="str">
        <f t="shared" si="47"/>
        <v/>
      </c>
      <c r="AN300" s="160" t="str">
        <f t="shared" si="47"/>
        <v/>
      </c>
      <c r="AO300" s="186" t="str">
        <f t="shared" si="47"/>
        <v/>
      </c>
    </row>
    <row r="301" spans="2:41" x14ac:dyDescent="0.25">
      <c r="B301" s="345"/>
      <c r="C301" s="356"/>
      <c r="D301" s="358"/>
      <c r="E301" s="360"/>
      <c r="F301" s="199"/>
      <c r="G301" s="200"/>
      <c r="H301" s="200"/>
      <c r="I301" s="200"/>
      <c r="J301" s="164"/>
      <c r="K301" s="201"/>
      <c r="L301" s="254"/>
      <c r="M301" s="216"/>
      <c r="N301" s="200"/>
      <c r="O301" s="200"/>
      <c r="P301" s="164" t="str">
        <f>IF($N301&lt;&gt;"",(VLOOKUP($N301,'Puissances et FS utilisés'!$B$7:$G$44,5,FALSE)),"")</f>
        <v/>
      </c>
      <c r="Q301" s="201" t="str">
        <f>IF($N301&lt;&gt;"",(VLOOKUP($N301,'Puissances et FS utilisés'!$B$7:$G$44,6,FALSE)),"")</f>
        <v/>
      </c>
      <c r="R301" s="199"/>
      <c r="S301" s="200"/>
      <c r="T301" s="200"/>
      <c r="U301" s="200"/>
      <c r="V301" s="164" t="str">
        <f>IF($T301&lt;&gt;"",(VLOOKUP($T301,'Puissances et FS utilisés'!$B$7:$G$900,5,FALSE)),"")</f>
        <v/>
      </c>
      <c r="W301" s="201" t="str">
        <f>IF($T301&lt;&gt;"",(VLOOKUP($T301,'Puissances et FS utilisés'!$B$7:$G$44,6,FALSE)),"")</f>
        <v/>
      </c>
      <c r="Y301" s="189" t="str">
        <f>IF($G301=Y$5,$I301*$J301,"")</f>
        <v/>
      </c>
      <c r="Z301" s="190" t="str">
        <f>IF($G301=Z$5,$I301*$J301,"")</f>
        <v/>
      </c>
      <c r="AA301" s="191" t="str">
        <f t="shared" si="46"/>
        <v/>
      </c>
      <c r="AB301" s="158" t="str">
        <f t="shared" si="46"/>
        <v/>
      </c>
      <c r="AC301" s="190" t="str">
        <f t="shared" si="46"/>
        <v/>
      </c>
      <c r="AD301" s="191" t="str">
        <f t="shared" si="48"/>
        <v/>
      </c>
      <c r="AE301" s="158" t="str">
        <f t="shared" si="48"/>
        <v/>
      </c>
      <c r="AF301" s="192" t="str">
        <f t="shared" si="48"/>
        <v/>
      </c>
      <c r="AH301" s="189" t="str">
        <f>IF($G301=AH$5,$I301*$J301*$K301,"")</f>
        <v/>
      </c>
      <c r="AI301" s="194" t="str">
        <f>IF($G301=AI$5,$I301*$J301*$K301,"")</f>
        <v/>
      </c>
      <c r="AJ301" s="191" t="str">
        <f t="shared" si="49"/>
        <v/>
      </c>
      <c r="AK301" s="158" t="str">
        <f t="shared" si="49"/>
        <v/>
      </c>
      <c r="AL301" s="190" t="str">
        <f t="shared" si="49"/>
        <v/>
      </c>
      <c r="AM301" s="195" t="str">
        <f t="shared" si="47"/>
        <v/>
      </c>
      <c r="AN301" s="158" t="str">
        <f t="shared" si="47"/>
        <v/>
      </c>
      <c r="AO301" s="192" t="str">
        <f t="shared" si="47"/>
        <v/>
      </c>
    </row>
    <row r="302" spans="2:41" ht="15.75" customHeight="1" x14ac:dyDescent="0.25">
      <c r="B302" s="346"/>
      <c r="C302" s="357"/>
      <c r="D302" s="359"/>
      <c r="E302" s="361"/>
      <c r="F302" s="172"/>
      <c r="G302" s="173"/>
      <c r="H302" s="173"/>
      <c r="I302" s="173"/>
      <c r="J302" s="165" t="str">
        <f>IF($H302&lt;&gt;"",(VLOOKUP($H302,'Puissances et FS utilisés'!$B$7:$G$44,5,FALSE)),"")</f>
        <v/>
      </c>
      <c r="K302" s="174" t="str">
        <f>IF($H302&lt;&gt;"",(VLOOKUP($H302,'Puissances et FS utilisés'!$B$7:$G$44,6,FALSE)),"")</f>
        <v/>
      </c>
      <c r="L302" s="172"/>
      <c r="M302" s="173"/>
      <c r="N302" s="173"/>
      <c r="O302" s="173"/>
      <c r="P302" s="164" t="str">
        <f>IF($N302&lt;&gt;"",(VLOOKUP($N302,'Puissances et FS utilisés'!$B$7:$G$44,5,FALSE)),"")</f>
        <v/>
      </c>
      <c r="Q302" s="201" t="str">
        <f>IF($N302&lt;&gt;"",(VLOOKUP($N302,'Puissances et FS utilisés'!$B$7:$G$44,6,FALSE)),"")</f>
        <v/>
      </c>
      <c r="R302" s="172"/>
      <c r="S302" s="173"/>
      <c r="T302" s="173"/>
      <c r="U302" s="173"/>
      <c r="V302" s="165" t="str">
        <f>IF($T302&lt;&gt;"",(VLOOKUP($T302,'Puissances et FS utilisés'!$B$7:$G$900,5,FALSE)),"")</f>
        <v/>
      </c>
      <c r="W302" s="174" t="str">
        <f>IF($T302&lt;&gt;"",(VLOOKUP($T302,'Puissances et FS utilisés'!$B$7:$G$44,6,FALSE)),"")</f>
        <v/>
      </c>
      <c r="Y302" s="179" t="str">
        <f>IF($G302=Y$5,$I302*$J302,"")</f>
        <v/>
      </c>
      <c r="Z302" s="180" t="str">
        <f>IF($G302=Z$5,$I302*$J302,"")</f>
        <v/>
      </c>
      <c r="AA302" s="181" t="str">
        <f t="shared" si="46"/>
        <v/>
      </c>
      <c r="AB302" s="159" t="str">
        <f t="shared" si="46"/>
        <v/>
      </c>
      <c r="AC302" s="180" t="str">
        <f t="shared" si="46"/>
        <v/>
      </c>
      <c r="AD302" s="181" t="str">
        <f t="shared" si="48"/>
        <v/>
      </c>
      <c r="AE302" s="159" t="str">
        <f t="shared" si="48"/>
        <v/>
      </c>
      <c r="AF302" s="182" t="str">
        <f t="shared" si="48"/>
        <v/>
      </c>
      <c r="AH302" s="179" t="str">
        <f>IF($G302=AH$5,$I302*$J302*$K302,"")</f>
        <v/>
      </c>
      <c r="AI302" s="196" t="str">
        <f>IF($G302=AI$5,$I302*$J302*$K302,"")</f>
        <v/>
      </c>
      <c r="AJ302" s="181" t="str">
        <f t="shared" si="49"/>
        <v/>
      </c>
      <c r="AK302" s="159" t="str">
        <f t="shared" si="49"/>
        <v/>
      </c>
      <c r="AL302" s="180" t="str">
        <f t="shared" si="49"/>
        <v/>
      </c>
      <c r="AM302" s="188" t="str">
        <f t="shared" si="47"/>
        <v/>
      </c>
      <c r="AN302" s="159" t="str">
        <f t="shared" si="47"/>
        <v/>
      </c>
      <c r="AO302" s="182" t="str">
        <f t="shared" si="47"/>
        <v/>
      </c>
    </row>
    <row r="303" spans="2:41" x14ac:dyDescent="0.25">
      <c r="B303" s="344"/>
      <c r="C303" s="347"/>
      <c r="D303" s="348"/>
      <c r="E303" s="351"/>
      <c r="F303" s="202"/>
      <c r="G303" s="203"/>
      <c r="H303" s="203"/>
      <c r="I303" s="203"/>
      <c r="J303" s="162"/>
      <c r="K303" s="204"/>
      <c r="L303" s="202"/>
      <c r="M303" s="203"/>
      <c r="N303" s="203"/>
      <c r="O303" s="203"/>
      <c r="P303" s="162" t="str">
        <f>IF($N303&lt;&gt;"",(VLOOKUP($N303,'Puissances et FS utilisés'!$B$7:$G$44,5,FALSE)),"")</f>
        <v/>
      </c>
      <c r="Q303" s="204" t="str">
        <f>IF($N303&lt;&gt;"",(VLOOKUP($N303,'Puissances et FS utilisés'!$B$7:$G$44,6,FALSE)),"")</f>
        <v/>
      </c>
      <c r="R303" s="202"/>
      <c r="S303" s="203"/>
      <c r="T303" s="205"/>
      <c r="U303" s="203"/>
      <c r="V303" s="162" t="str">
        <f>IF($T303&lt;&gt;"",(VLOOKUP($T303,'Puissances et FS utilisés'!$B$7:$G$900,5,FALSE)),"")</f>
        <v/>
      </c>
      <c r="W303" s="204" t="str">
        <f>IF($T303&lt;&gt;"",(VLOOKUP($T303,'Puissances et FS utilisés'!$B$7:$G$44,6,FALSE)),"")</f>
        <v/>
      </c>
      <c r="Y303" s="183" t="str">
        <f>IF($G303=Y$5,$I303*$J303,"")</f>
        <v/>
      </c>
      <c r="Z303" s="184" t="str">
        <f>IF($G303=Z$5,$I303*$J303,"")</f>
        <v/>
      </c>
      <c r="AA303" s="185" t="str">
        <f t="shared" si="46"/>
        <v/>
      </c>
      <c r="AB303" s="160" t="str">
        <f t="shared" si="46"/>
        <v/>
      </c>
      <c r="AC303" s="184" t="str">
        <f t="shared" si="46"/>
        <v/>
      </c>
      <c r="AD303" s="185" t="str">
        <f t="shared" si="48"/>
        <v/>
      </c>
      <c r="AE303" s="160" t="str">
        <f t="shared" si="48"/>
        <v/>
      </c>
      <c r="AF303" s="186" t="str">
        <f t="shared" si="48"/>
        <v/>
      </c>
      <c r="AH303" s="183" t="str">
        <f>IF($G303=AH$5,$I303*$J303*$K303,"")</f>
        <v/>
      </c>
      <c r="AI303" s="193" t="str">
        <f>IF($G303=AI$5,$I303*$J303*$K303,"")</f>
        <v/>
      </c>
      <c r="AJ303" s="185" t="str">
        <f t="shared" si="49"/>
        <v/>
      </c>
      <c r="AK303" s="160" t="str">
        <f t="shared" si="49"/>
        <v/>
      </c>
      <c r="AL303" s="184" t="str">
        <f t="shared" si="49"/>
        <v/>
      </c>
      <c r="AM303" s="187" t="str">
        <f t="shared" si="47"/>
        <v/>
      </c>
      <c r="AN303" s="160" t="str">
        <f t="shared" si="47"/>
        <v/>
      </c>
      <c r="AO303" s="186" t="str">
        <f t="shared" si="47"/>
        <v/>
      </c>
    </row>
    <row r="304" spans="2:41" x14ac:dyDescent="0.25">
      <c r="B304" s="345"/>
      <c r="C304" s="356"/>
      <c r="D304" s="358"/>
      <c r="E304" s="360"/>
      <c r="F304" s="199"/>
      <c r="G304" s="200"/>
      <c r="H304" s="200"/>
      <c r="I304" s="200"/>
      <c r="J304" s="164"/>
      <c r="K304" s="201"/>
      <c r="L304" s="254"/>
      <c r="M304" s="216"/>
      <c r="N304" s="200"/>
      <c r="O304" s="200"/>
      <c r="P304" s="164" t="str">
        <f>IF($N304&lt;&gt;"",(VLOOKUP($N304,'Puissances et FS utilisés'!$B$7:$G$44,5,FALSE)),"")</f>
        <v/>
      </c>
      <c r="Q304" s="201" t="str">
        <f>IF($N304&lt;&gt;"",(VLOOKUP($N304,'Puissances et FS utilisés'!$B$7:$G$44,6,FALSE)),"")</f>
        <v/>
      </c>
      <c r="R304" s="199"/>
      <c r="S304" s="200"/>
      <c r="T304" s="200"/>
      <c r="U304" s="200"/>
      <c r="V304" s="164" t="str">
        <f>IF($T304&lt;&gt;"",(VLOOKUP($T304,'Puissances et FS utilisés'!$B$7:$G$900,5,FALSE)),"")</f>
        <v/>
      </c>
      <c r="W304" s="201" t="str">
        <f>IF($T304&lt;&gt;"",(VLOOKUP($T304,'Puissances et FS utilisés'!$B$7:$G$44,6,FALSE)),"")</f>
        <v/>
      </c>
      <c r="Y304" s="189" t="str">
        <f>IF($G304=Y$5,$I304*$J304,"")</f>
        <v/>
      </c>
      <c r="Z304" s="190" t="str">
        <f>IF($G304=Z$5,$I304*$J304,"")</f>
        <v/>
      </c>
      <c r="AA304" s="191" t="str">
        <f t="shared" si="46"/>
        <v/>
      </c>
      <c r="AB304" s="158" t="str">
        <f t="shared" si="46"/>
        <v/>
      </c>
      <c r="AC304" s="190" t="str">
        <f t="shared" si="46"/>
        <v/>
      </c>
      <c r="AD304" s="191" t="str">
        <f t="shared" si="48"/>
        <v/>
      </c>
      <c r="AE304" s="158" t="str">
        <f t="shared" si="48"/>
        <v/>
      </c>
      <c r="AF304" s="192" t="str">
        <f t="shared" si="48"/>
        <v/>
      </c>
      <c r="AH304" s="189" t="str">
        <f>IF($G304=AH$5,$I304*$J304*$K304,"")</f>
        <v/>
      </c>
      <c r="AI304" s="194" t="str">
        <f>IF($G304=AI$5,$I304*$J304*$K304,"")</f>
        <v/>
      </c>
      <c r="AJ304" s="191" t="str">
        <f t="shared" si="49"/>
        <v/>
      </c>
      <c r="AK304" s="158" t="str">
        <f t="shared" si="49"/>
        <v/>
      </c>
      <c r="AL304" s="190" t="str">
        <f t="shared" si="49"/>
        <v/>
      </c>
      <c r="AM304" s="195" t="str">
        <f t="shared" si="47"/>
        <v/>
      </c>
      <c r="AN304" s="158" t="str">
        <f t="shared" si="47"/>
        <v/>
      </c>
      <c r="AO304" s="192" t="str">
        <f t="shared" si="47"/>
        <v/>
      </c>
    </row>
    <row r="305" spans="2:41" ht="15.75" customHeight="1" x14ac:dyDescent="0.25">
      <c r="B305" s="346"/>
      <c r="C305" s="357"/>
      <c r="D305" s="359"/>
      <c r="E305" s="361"/>
      <c r="F305" s="172"/>
      <c r="G305" s="173"/>
      <c r="H305" s="173"/>
      <c r="I305" s="173"/>
      <c r="J305" s="165" t="str">
        <f>IF($H305&lt;&gt;"",(VLOOKUP($H305,'Puissances et FS utilisés'!$B$7:$G$44,5,FALSE)),"")</f>
        <v/>
      </c>
      <c r="K305" s="174" t="str">
        <f>IF($H305&lt;&gt;"",(VLOOKUP($H305,'Puissances et FS utilisés'!$B$7:$G$44,6,FALSE)),"")</f>
        <v/>
      </c>
      <c r="L305" s="172"/>
      <c r="M305" s="173"/>
      <c r="N305" s="173"/>
      <c r="O305" s="173"/>
      <c r="P305" s="164" t="str">
        <f>IF($N305&lt;&gt;"",(VLOOKUP($N305,'Puissances et FS utilisés'!$B$7:$G$44,5,FALSE)),"")</f>
        <v/>
      </c>
      <c r="Q305" s="201" t="str">
        <f>IF($N305&lt;&gt;"",(VLOOKUP($N305,'Puissances et FS utilisés'!$B$7:$G$44,6,FALSE)),"")</f>
        <v/>
      </c>
      <c r="R305" s="172"/>
      <c r="S305" s="173"/>
      <c r="T305" s="173"/>
      <c r="U305" s="173"/>
      <c r="V305" s="165" t="str">
        <f>IF($T305&lt;&gt;"",(VLOOKUP($T305,'Puissances et FS utilisés'!$B$7:$G$900,5,FALSE)),"")</f>
        <v/>
      </c>
      <c r="W305" s="174" t="str">
        <f>IF($T305&lt;&gt;"",(VLOOKUP($T305,'Puissances et FS utilisés'!$B$7:$G$44,6,FALSE)),"")</f>
        <v/>
      </c>
      <c r="Y305" s="179" t="str">
        <f>IF($G305=Y$5,$I305*$J305,"")</f>
        <v/>
      </c>
      <c r="Z305" s="180" t="str">
        <f>IF($G305=Z$5,$I305*$J305,"")</f>
        <v/>
      </c>
      <c r="AA305" s="181" t="str">
        <f t="shared" si="46"/>
        <v/>
      </c>
      <c r="AB305" s="159" t="str">
        <f t="shared" si="46"/>
        <v/>
      </c>
      <c r="AC305" s="180" t="str">
        <f t="shared" si="46"/>
        <v/>
      </c>
      <c r="AD305" s="181" t="str">
        <f t="shared" si="48"/>
        <v/>
      </c>
      <c r="AE305" s="159" t="str">
        <f t="shared" si="48"/>
        <v/>
      </c>
      <c r="AF305" s="182" t="str">
        <f t="shared" si="48"/>
        <v/>
      </c>
      <c r="AH305" s="179" t="str">
        <f>IF($G305=AH$5,$I305*$J305*$K305,"")</f>
        <v/>
      </c>
      <c r="AI305" s="196" t="str">
        <f>IF($G305=AI$5,$I305*$J305*$K305,"")</f>
        <v/>
      </c>
      <c r="AJ305" s="181" t="str">
        <f t="shared" si="49"/>
        <v/>
      </c>
      <c r="AK305" s="159" t="str">
        <f t="shared" si="49"/>
        <v/>
      </c>
      <c r="AL305" s="180" t="str">
        <f t="shared" si="49"/>
        <v/>
      </c>
      <c r="AM305" s="188" t="str">
        <f t="shared" si="47"/>
        <v/>
      </c>
      <c r="AN305" s="159" t="str">
        <f t="shared" si="47"/>
        <v/>
      </c>
      <c r="AO305" s="182" t="str">
        <f t="shared" si="47"/>
        <v/>
      </c>
    </row>
    <row r="306" spans="2:41" x14ac:dyDescent="0.25">
      <c r="B306" s="344"/>
      <c r="C306" s="347"/>
      <c r="D306" s="348"/>
      <c r="E306" s="351"/>
      <c r="F306" s="202"/>
      <c r="G306" s="203"/>
      <c r="H306" s="203"/>
      <c r="I306" s="203"/>
      <c r="J306" s="162"/>
      <c r="K306" s="204"/>
      <c r="L306" s="202"/>
      <c r="M306" s="203"/>
      <c r="N306" s="203"/>
      <c r="O306" s="203"/>
      <c r="P306" s="162" t="str">
        <f>IF($N306&lt;&gt;"",(VLOOKUP($N306,'Puissances et FS utilisés'!$B$7:$G$44,5,FALSE)),"")</f>
        <v/>
      </c>
      <c r="Q306" s="204" t="str">
        <f>IF($N306&lt;&gt;"",(VLOOKUP($N306,'Puissances et FS utilisés'!$B$7:$G$44,6,FALSE)),"")</f>
        <v/>
      </c>
      <c r="R306" s="202"/>
      <c r="S306" s="203"/>
      <c r="T306" s="205"/>
      <c r="U306" s="203"/>
      <c r="V306" s="162" t="str">
        <f>IF($T306&lt;&gt;"",(VLOOKUP($T306,'Puissances et FS utilisés'!$B$7:$G$900,5,FALSE)),"")</f>
        <v/>
      </c>
      <c r="W306" s="204" t="str">
        <f>IF($T306&lt;&gt;"",(VLOOKUP($T306,'Puissances et FS utilisés'!$B$7:$G$44,6,FALSE)),"")</f>
        <v/>
      </c>
      <c r="Y306" s="183" t="str">
        <f>IF($G306=Y$5,$I306*$J306,"")</f>
        <v/>
      </c>
      <c r="Z306" s="184" t="str">
        <f>IF($G306=Z$5,$I306*$J306,"")</f>
        <v/>
      </c>
      <c r="AA306" s="185" t="str">
        <f t="shared" si="46"/>
        <v/>
      </c>
      <c r="AB306" s="160" t="str">
        <f t="shared" si="46"/>
        <v/>
      </c>
      <c r="AC306" s="184" t="str">
        <f t="shared" si="46"/>
        <v/>
      </c>
      <c r="AD306" s="185" t="str">
        <f t="shared" si="48"/>
        <v/>
      </c>
      <c r="AE306" s="160" t="str">
        <f t="shared" si="48"/>
        <v/>
      </c>
      <c r="AF306" s="186" t="str">
        <f t="shared" si="48"/>
        <v/>
      </c>
      <c r="AH306" s="183" t="str">
        <f>IF($G306=AH$5,$I306*$J306*$K306,"")</f>
        <v/>
      </c>
      <c r="AI306" s="193" t="str">
        <f>IF($G306=AI$5,$I306*$J306*$K306,"")</f>
        <v/>
      </c>
      <c r="AJ306" s="185" t="str">
        <f t="shared" si="49"/>
        <v/>
      </c>
      <c r="AK306" s="160" t="str">
        <f t="shared" si="49"/>
        <v/>
      </c>
      <c r="AL306" s="184" t="str">
        <f t="shared" si="49"/>
        <v/>
      </c>
      <c r="AM306" s="187" t="str">
        <f t="shared" si="47"/>
        <v/>
      </c>
      <c r="AN306" s="160" t="str">
        <f t="shared" si="47"/>
        <v/>
      </c>
      <c r="AO306" s="186" t="str">
        <f t="shared" si="47"/>
        <v/>
      </c>
    </row>
    <row r="307" spans="2:41" x14ac:dyDescent="0.25">
      <c r="B307" s="345"/>
      <c r="C307" s="356"/>
      <c r="D307" s="358"/>
      <c r="E307" s="360"/>
      <c r="F307" s="199"/>
      <c r="G307" s="200"/>
      <c r="H307" s="200"/>
      <c r="I307" s="200"/>
      <c r="J307" s="164"/>
      <c r="K307" s="201"/>
      <c r="L307" s="254"/>
      <c r="M307" s="216"/>
      <c r="N307" s="200"/>
      <c r="O307" s="200"/>
      <c r="P307" s="164" t="str">
        <f>IF($N307&lt;&gt;"",(VLOOKUP($N307,'Puissances et FS utilisés'!$B$7:$G$44,5,FALSE)),"")</f>
        <v/>
      </c>
      <c r="Q307" s="201" t="str">
        <f>IF($N307&lt;&gt;"",(VLOOKUP($N307,'Puissances et FS utilisés'!$B$7:$G$44,6,FALSE)),"")</f>
        <v/>
      </c>
      <c r="R307" s="199"/>
      <c r="S307" s="200"/>
      <c r="T307" s="200"/>
      <c r="U307" s="200"/>
      <c r="V307" s="164" t="str">
        <f>IF($T307&lt;&gt;"",(VLOOKUP($T307,'Puissances et FS utilisés'!$B$7:$G$900,5,FALSE)),"")</f>
        <v/>
      </c>
      <c r="W307" s="201" t="str">
        <f>IF($T307&lt;&gt;"",(VLOOKUP($T307,'Puissances et FS utilisés'!$B$7:$G$44,6,FALSE)),"")</f>
        <v/>
      </c>
      <c r="Y307" s="189" t="str">
        <f>IF($G307=Y$5,$I307*$J307,"")</f>
        <v/>
      </c>
      <c r="Z307" s="190" t="str">
        <f>IF($G307=Z$5,$I307*$J307,"")</f>
        <v/>
      </c>
      <c r="AA307" s="191" t="str">
        <f t="shared" si="46"/>
        <v/>
      </c>
      <c r="AB307" s="158" t="str">
        <f t="shared" si="46"/>
        <v/>
      </c>
      <c r="AC307" s="190" t="str">
        <f t="shared" si="46"/>
        <v/>
      </c>
      <c r="AD307" s="191" t="str">
        <f t="shared" si="48"/>
        <v/>
      </c>
      <c r="AE307" s="158" t="str">
        <f t="shared" si="48"/>
        <v/>
      </c>
      <c r="AF307" s="192" t="str">
        <f t="shared" si="48"/>
        <v/>
      </c>
      <c r="AH307" s="189" t="str">
        <f>IF($G307=AH$5,$I307*$J307*$K307,"")</f>
        <v/>
      </c>
      <c r="AI307" s="194" t="str">
        <f>IF($G307=AI$5,$I307*$J307*$K307,"")</f>
        <v/>
      </c>
      <c r="AJ307" s="191" t="str">
        <f t="shared" si="49"/>
        <v/>
      </c>
      <c r="AK307" s="158" t="str">
        <f t="shared" si="49"/>
        <v/>
      </c>
      <c r="AL307" s="190" t="str">
        <f t="shared" si="49"/>
        <v/>
      </c>
      <c r="AM307" s="195" t="str">
        <f t="shared" si="47"/>
        <v/>
      </c>
      <c r="AN307" s="158" t="str">
        <f t="shared" si="47"/>
        <v/>
      </c>
      <c r="AO307" s="192" t="str">
        <f t="shared" si="47"/>
        <v/>
      </c>
    </row>
    <row r="308" spans="2:41" ht="15.75" customHeight="1" x14ac:dyDescent="0.25">
      <c r="B308" s="346"/>
      <c r="C308" s="357"/>
      <c r="D308" s="359"/>
      <c r="E308" s="361"/>
      <c r="F308" s="172"/>
      <c r="G308" s="173"/>
      <c r="H308" s="173"/>
      <c r="I308" s="173"/>
      <c r="J308" s="165" t="str">
        <f>IF($H308&lt;&gt;"",(VLOOKUP($H308,'Puissances et FS utilisés'!$B$7:$G$44,5,FALSE)),"")</f>
        <v/>
      </c>
      <c r="K308" s="174" t="str">
        <f>IF($H308&lt;&gt;"",(VLOOKUP($H308,'Puissances et FS utilisés'!$B$7:$G$44,6,FALSE)),"")</f>
        <v/>
      </c>
      <c r="L308" s="172"/>
      <c r="M308" s="173"/>
      <c r="N308" s="173"/>
      <c r="O308" s="173"/>
      <c r="P308" s="164" t="str">
        <f>IF($N308&lt;&gt;"",(VLOOKUP($N308,'Puissances et FS utilisés'!$B$7:$G$44,5,FALSE)),"")</f>
        <v/>
      </c>
      <c r="Q308" s="201" t="str">
        <f>IF($N308&lt;&gt;"",(VLOOKUP($N308,'Puissances et FS utilisés'!$B$7:$G$44,6,FALSE)),"")</f>
        <v/>
      </c>
      <c r="R308" s="172"/>
      <c r="S308" s="173"/>
      <c r="T308" s="173"/>
      <c r="U308" s="173"/>
      <c r="V308" s="165" t="str">
        <f>IF($T308&lt;&gt;"",(VLOOKUP($T308,'Puissances et FS utilisés'!$B$7:$G$900,5,FALSE)),"")</f>
        <v/>
      </c>
      <c r="W308" s="174" t="str">
        <f>IF($T308&lt;&gt;"",(VLOOKUP($T308,'Puissances et FS utilisés'!$B$7:$G$44,6,FALSE)),"")</f>
        <v/>
      </c>
      <c r="Y308" s="179" t="str">
        <f>IF($G308=Y$5,$I308*$J308,"")</f>
        <v/>
      </c>
      <c r="Z308" s="180" t="str">
        <f>IF($G308=Z$5,$I308*$J308,"")</f>
        <v/>
      </c>
      <c r="AA308" s="181" t="str">
        <f t="shared" si="46"/>
        <v/>
      </c>
      <c r="AB308" s="159" t="str">
        <f t="shared" si="46"/>
        <v/>
      </c>
      <c r="AC308" s="180" t="str">
        <f t="shared" si="46"/>
        <v/>
      </c>
      <c r="AD308" s="181" t="str">
        <f t="shared" si="48"/>
        <v/>
      </c>
      <c r="AE308" s="159" t="str">
        <f t="shared" si="48"/>
        <v/>
      </c>
      <c r="AF308" s="182" t="str">
        <f t="shared" si="48"/>
        <v/>
      </c>
      <c r="AH308" s="179" t="str">
        <f>IF($G308=AH$5,$I308*$J308*$K308,"")</f>
        <v/>
      </c>
      <c r="AI308" s="196" t="str">
        <f>IF($G308=AI$5,$I308*$J308*$K308,"")</f>
        <v/>
      </c>
      <c r="AJ308" s="181" t="str">
        <f t="shared" si="49"/>
        <v/>
      </c>
      <c r="AK308" s="159" t="str">
        <f t="shared" si="49"/>
        <v/>
      </c>
      <c r="AL308" s="180" t="str">
        <f t="shared" si="49"/>
        <v/>
      </c>
      <c r="AM308" s="188" t="str">
        <f t="shared" si="47"/>
        <v/>
      </c>
      <c r="AN308" s="159" t="str">
        <f t="shared" si="47"/>
        <v/>
      </c>
      <c r="AO308" s="182" t="str">
        <f t="shared" si="47"/>
        <v/>
      </c>
    </row>
    <row r="309" spans="2:41" x14ac:dyDescent="0.25">
      <c r="B309" s="344"/>
      <c r="C309" s="347"/>
      <c r="D309" s="348"/>
      <c r="E309" s="351"/>
      <c r="F309" s="202"/>
      <c r="G309" s="203"/>
      <c r="H309" s="203"/>
      <c r="I309" s="203"/>
      <c r="J309" s="162"/>
      <c r="K309" s="204"/>
      <c r="L309" s="202"/>
      <c r="M309" s="203"/>
      <c r="N309" s="203"/>
      <c r="O309" s="203"/>
      <c r="P309" s="162" t="str">
        <f>IF($N309&lt;&gt;"",(VLOOKUP($N309,'Puissances et FS utilisés'!$B$7:$G$44,5,FALSE)),"")</f>
        <v/>
      </c>
      <c r="Q309" s="204" t="str">
        <f>IF($N309&lt;&gt;"",(VLOOKUP($N309,'Puissances et FS utilisés'!$B$7:$G$44,6,FALSE)),"")</f>
        <v/>
      </c>
      <c r="R309" s="202"/>
      <c r="S309" s="203"/>
      <c r="T309" s="205"/>
      <c r="U309" s="203"/>
      <c r="V309" s="162" t="str">
        <f>IF($T309&lt;&gt;"",(VLOOKUP($T309,'Puissances et FS utilisés'!$B$7:$G$900,5,FALSE)),"")</f>
        <v/>
      </c>
      <c r="W309" s="204" t="str">
        <f>IF($T309&lt;&gt;"",(VLOOKUP($T309,'Puissances et FS utilisés'!$B$7:$G$44,6,FALSE)),"")</f>
        <v/>
      </c>
      <c r="Y309" s="183" t="str">
        <f>IF($G309=Y$5,$I309*$J309,"")</f>
        <v/>
      </c>
      <c r="Z309" s="184" t="str">
        <f>IF($G309=Z$5,$I309*$J309,"")</f>
        <v/>
      </c>
      <c r="AA309" s="185" t="str">
        <f t="shared" si="46"/>
        <v/>
      </c>
      <c r="AB309" s="160" t="str">
        <f t="shared" si="46"/>
        <v/>
      </c>
      <c r="AC309" s="184" t="str">
        <f t="shared" si="46"/>
        <v/>
      </c>
      <c r="AD309" s="185" t="str">
        <f t="shared" si="48"/>
        <v/>
      </c>
      <c r="AE309" s="160" t="str">
        <f t="shared" si="48"/>
        <v/>
      </c>
      <c r="AF309" s="186" t="str">
        <f t="shared" si="48"/>
        <v/>
      </c>
      <c r="AH309" s="183" t="str">
        <f>IF($G309=AH$5,$I309*$J309*$K309,"")</f>
        <v/>
      </c>
      <c r="AI309" s="193" t="str">
        <f>IF($G309=AI$5,$I309*$J309*$K309,"")</f>
        <v/>
      </c>
      <c r="AJ309" s="185" t="str">
        <f t="shared" si="49"/>
        <v/>
      </c>
      <c r="AK309" s="160" t="str">
        <f t="shared" si="49"/>
        <v/>
      </c>
      <c r="AL309" s="184" t="str">
        <f t="shared" si="49"/>
        <v/>
      </c>
      <c r="AM309" s="187" t="str">
        <f t="shared" si="47"/>
        <v/>
      </c>
      <c r="AN309" s="160" t="str">
        <f t="shared" si="47"/>
        <v/>
      </c>
      <c r="AO309" s="186" t="str">
        <f t="shared" si="47"/>
        <v/>
      </c>
    </row>
    <row r="310" spans="2:41" x14ac:dyDescent="0.25">
      <c r="B310" s="345"/>
      <c r="C310" s="356"/>
      <c r="D310" s="358"/>
      <c r="E310" s="360"/>
      <c r="F310" s="199"/>
      <c r="G310" s="200"/>
      <c r="H310" s="200"/>
      <c r="I310" s="200"/>
      <c r="J310" s="164"/>
      <c r="K310" s="201"/>
      <c r="L310" s="254"/>
      <c r="M310" s="216"/>
      <c r="N310" s="200"/>
      <c r="O310" s="200"/>
      <c r="P310" s="164" t="str">
        <f>IF($N310&lt;&gt;"",(VLOOKUP($N310,'Puissances et FS utilisés'!$B$7:$G$44,5,FALSE)),"")</f>
        <v/>
      </c>
      <c r="Q310" s="201" t="str">
        <f>IF($N310&lt;&gt;"",(VLOOKUP($N310,'Puissances et FS utilisés'!$B$7:$G$44,6,FALSE)),"")</f>
        <v/>
      </c>
      <c r="R310" s="199"/>
      <c r="S310" s="200"/>
      <c r="T310" s="200"/>
      <c r="U310" s="200"/>
      <c r="V310" s="164" t="str">
        <f>IF($T310&lt;&gt;"",(VLOOKUP($T310,'Puissances et FS utilisés'!$B$7:$G$900,5,FALSE)),"")</f>
        <v/>
      </c>
      <c r="W310" s="201" t="str">
        <f>IF($T310&lt;&gt;"",(VLOOKUP($T310,'Puissances et FS utilisés'!$B$7:$G$44,6,FALSE)),"")</f>
        <v/>
      </c>
      <c r="Y310" s="189" t="str">
        <f>IF($G310=Y$5,$I310*$J310,"")</f>
        <v/>
      </c>
      <c r="Z310" s="190" t="str">
        <f>IF($G310=Z$5,$I310*$J310,"")</f>
        <v/>
      </c>
      <c r="AA310" s="191" t="str">
        <f t="shared" si="46"/>
        <v/>
      </c>
      <c r="AB310" s="158" t="str">
        <f t="shared" si="46"/>
        <v/>
      </c>
      <c r="AC310" s="190" t="str">
        <f t="shared" si="46"/>
        <v/>
      </c>
      <c r="AD310" s="191" t="str">
        <f t="shared" si="48"/>
        <v/>
      </c>
      <c r="AE310" s="158" t="str">
        <f t="shared" si="48"/>
        <v/>
      </c>
      <c r="AF310" s="192" t="str">
        <f t="shared" si="48"/>
        <v/>
      </c>
      <c r="AH310" s="189" t="str">
        <f>IF($G310=AH$5,$I310*$J310*$K310,"")</f>
        <v/>
      </c>
      <c r="AI310" s="194" t="str">
        <f>IF($G310=AI$5,$I310*$J310*$K310,"")</f>
        <v/>
      </c>
      <c r="AJ310" s="191" t="str">
        <f t="shared" si="49"/>
        <v/>
      </c>
      <c r="AK310" s="158" t="str">
        <f t="shared" si="49"/>
        <v/>
      </c>
      <c r="AL310" s="190" t="str">
        <f t="shared" si="49"/>
        <v/>
      </c>
      <c r="AM310" s="195" t="str">
        <f t="shared" si="47"/>
        <v/>
      </c>
      <c r="AN310" s="158" t="str">
        <f t="shared" si="47"/>
        <v/>
      </c>
      <c r="AO310" s="192" t="str">
        <f t="shared" si="47"/>
        <v/>
      </c>
    </row>
    <row r="311" spans="2:41" ht="15.75" customHeight="1" x14ac:dyDescent="0.25">
      <c r="B311" s="346"/>
      <c r="C311" s="357"/>
      <c r="D311" s="359"/>
      <c r="E311" s="361"/>
      <c r="F311" s="172"/>
      <c r="G311" s="173"/>
      <c r="H311" s="173"/>
      <c r="I311" s="173"/>
      <c r="J311" s="165" t="str">
        <f>IF($H311&lt;&gt;"",(VLOOKUP($H311,'Puissances et FS utilisés'!$B$7:$G$44,5,FALSE)),"")</f>
        <v/>
      </c>
      <c r="K311" s="174" t="str">
        <f>IF($H311&lt;&gt;"",(VLOOKUP($H311,'Puissances et FS utilisés'!$B$7:$G$44,6,FALSE)),"")</f>
        <v/>
      </c>
      <c r="L311" s="172"/>
      <c r="M311" s="173"/>
      <c r="N311" s="173"/>
      <c r="O311" s="173"/>
      <c r="P311" s="164" t="str">
        <f>IF($N311&lt;&gt;"",(VLOOKUP($N311,'Puissances et FS utilisés'!$B$7:$G$44,5,FALSE)),"")</f>
        <v/>
      </c>
      <c r="Q311" s="201" t="str">
        <f>IF($N311&lt;&gt;"",(VLOOKUP($N311,'Puissances et FS utilisés'!$B$7:$G$44,6,FALSE)),"")</f>
        <v/>
      </c>
      <c r="R311" s="172"/>
      <c r="S311" s="173"/>
      <c r="T311" s="173"/>
      <c r="U311" s="173"/>
      <c r="V311" s="165" t="str">
        <f>IF($T311&lt;&gt;"",(VLOOKUP($T311,'Puissances et FS utilisés'!$B$7:$G$900,5,FALSE)),"")</f>
        <v/>
      </c>
      <c r="W311" s="174" t="str">
        <f>IF($T311&lt;&gt;"",(VLOOKUP($T311,'Puissances et FS utilisés'!$B$7:$G$44,6,FALSE)),"")</f>
        <v/>
      </c>
      <c r="Y311" s="179" t="str">
        <f>IF($G311=Y$5,$I311*$J311,"")</f>
        <v/>
      </c>
      <c r="Z311" s="180" t="str">
        <f>IF($G311=Z$5,$I311*$J311,"")</f>
        <v/>
      </c>
      <c r="AA311" s="181" t="str">
        <f t="shared" si="46"/>
        <v/>
      </c>
      <c r="AB311" s="159" t="str">
        <f t="shared" si="46"/>
        <v/>
      </c>
      <c r="AC311" s="180" t="str">
        <f t="shared" si="46"/>
        <v/>
      </c>
      <c r="AD311" s="181" t="str">
        <f t="shared" si="48"/>
        <v/>
      </c>
      <c r="AE311" s="159" t="str">
        <f t="shared" si="48"/>
        <v/>
      </c>
      <c r="AF311" s="182" t="str">
        <f t="shared" si="48"/>
        <v/>
      </c>
      <c r="AH311" s="179" t="str">
        <f>IF($G311=AH$5,$I311*$J311*$K311,"")</f>
        <v/>
      </c>
      <c r="AI311" s="196" t="str">
        <f>IF($G311=AI$5,$I311*$J311*$K311,"")</f>
        <v/>
      </c>
      <c r="AJ311" s="181" t="str">
        <f t="shared" si="49"/>
        <v/>
      </c>
      <c r="AK311" s="159" t="str">
        <f t="shared" si="49"/>
        <v/>
      </c>
      <c r="AL311" s="180" t="str">
        <f t="shared" si="49"/>
        <v/>
      </c>
      <c r="AM311" s="188" t="str">
        <f t="shared" si="47"/>
        <v/>
      </c>
      <c r="AN311" s="159" t="str">
        <f t="shared" si="47"/>
        <v/>
      </c>
      <c r="AO311" s="182" t="str">
        <f t="shared" si="47"/>
        <v/>
      </c>
    </row>
    <row r="312" spans="2:41" x14ac:dyDescent="0.25">
      <c r="B312" s="344"/>
      <c r="C312" s="347"/>
      <c r="D312" s="348"/>
      <c r="E312" s="351"/>
      <c r="F312" s="202"/>
      <c r="G312" s="203"/>
      <c r="H312" s="203"/>
      <c r="I312" s="203"/>
      <c r="J312" s="162"/>
      <c r="K312" s="204"/>
      <c r="L312" s="202"/>
      <c r="M312" s="203"/>
      <c r="N312" s="203"/>
      <c r="O312" s="203"/>
      <c r="P312" s="162" t="str">
        <f>IF($N312&lt;&gt;"",(VLOOKUP($N312,'Puissances et FS utilisés'!$B$7:$G$44,5,FALSE)),"")</f>
        <v/>
      </c>
      <c r="Q312" s="204" t="str">
        <f>IF($N312&lt;&gt;"",(VLOOKUP($N312,'Puissances et FS utilisés'!$B$7:$G$44,6,FALSE)),"")</f>
        <v/>
      </c>
      <c r="R312" s="202"/>
      <c r="S312" s="203"/>
      <c r="T312" s="205"/>
      <c r="U312" s="203"/>
      <c r="V312" s="162" t="str">
        <f>IF($T312&lt;&gt;"",(VLOOKUP($T312,'Puissances et FS utilisés'!$B$7:$G$900,5,FALSE)),"")</f>
        <v/>
      </c>
      <c r="W312" s="204" t="str">
        <f>IF($T312&lt;&gt;"",(VLOOKUP($T312,'Puissances et FS utilisés'!$B$7:$G$44,6,FALSE)),"")</f>
        <v/>
      </c>
      <c r="Y312" s="183" t="str">
        <f>IF($G312=Y$5,$I312*$J312,"")</f>
        <v/>
      </c>
      <c r="Z312" s="184" t="str">
        <f>IF($G312=Z$5,$I312*$J312,"")</f>
        <v/>
      </c>
      <c r="AA312" s="185" t="str">
        <f t="shared" si="46"/>
        <v/>
      </c>
      <c r="AB312" s="160" t="str">
        <f t="shared" si="46"/>
        <v/>
      </c>
      <c r="AC312" s="184" t="str">
        <f t="shared" si="46"/>
        <v/>
      </c>
      <c r="AD312" s="185" t="str">
        <f t="shared" si="48"/>
        <v/>
      </c>
      <c r="AE312" s="160" t="str">
        <f t="shared" si="48"/>
        <v/>
      </c>
      <c r="AF312" s="186" t="str">
        <f t="shared" si="48"/>
        <v/>
      </c>
      <c r="AH312" s="183" t="str">
        <f>IF($G312=AH$5,$I312*$J312*$K312,"")</f>
        <v/>
      </c>
      <c r="AI312" s="193" t="str">
        <f>IF($G312=AI$5,$I312*$J312*$K312,"")</f>
        <v/>
      </c>
      <c r="AJ312" s="185" t="str">
        <f t="shared" si="49"/>
        <v/>
      </c>
      <c r="AK312" s="160" t="str">
        <f t="shared" si="49"/>
        <v/>
      </c>
      <c r="AL312" s="184" t="str">
        <f t="shared" si="49"/>
        <v/>
      </c>
      <c r="AM312" s="187" t="str">
        <f t="shared" si="47"/>
        <v/>
      </c>
      <c r="AN312" s="160" t="str">
        <f t="shared" si="47"/>
        <v/>
      </c>
      <c r="AO312" s="186" t="str">
        <f t="shared" si="47"/>
        <v/>
      </c>
    </row>
    <row r="313" spans="2:41" x14ac:dyDescent="0.25">
      <c r="B313" s="345"/>
      <c r="C313" s="356"/>
      <c r="D313" s="358"/>
      <c r="E313" s="360"/>
      <c r="F313" s="199"/>
      <c r="G313" s="200"/>
      <c r="H313" s="200"/>
      <c r="I313" s="200"/>
      <c r="J313" s="164"/>
      <c r="K313" s="201"/>
      <c r="L313" s="254"/>
      <c r="M313" s="216"/>
      <c r="N313" s="200"/>
      <c r="O313" s="200"/>
      <c r="P313" s="164" t="str">
        <f>IF($N313&lt;&gt;"",(VLOOKUP($N313,'Puissances et FS utilisés'!$B$7:$G$44,5,FALSE)),"")</f>
        <v/>
      </c>
      <c r="Q313" s="201" t="str">
        <f>IF($N313&lt;&gt;"",(VLOOKUP($N313,'Puissances et FS utilisés'!$B$7:$G$44,6,FALSE)),"")</f>
        <v/>
      </c>
      <c r="R313" s="199"/>
      <c r="S313" s="200"/>
      <c r="T313" s="200"/>
      <c r="U313" s="200"/>
      <c r="V313" s="164" t="str">
        <f>IF($T313&lt;&gt;"",(VLOOKUP($T313,'Puissances et FS utilisés'!$B$7:$G$900,5,FALSE)),"")</f>
        <v/>
      </c>
      <c r="W313" s="201" t="str">
        <f>IF($T313&lt;&gt;"",(VLOOKUP($T313,'Puissances et FS utilisés'!$B$7:$G$44,6,FALSE)),"")</f>
        <v/>
      </c>
      <c r="Y313" s="189" t="str">
        <f>IF($G313=Y$5,$I313*$J313,"")</f>
        <v/>
      </c>
      <c r="Z313" s="190" t="str">
        <f>IF($G313=Z$5,$I313*$J313,"")</f>
        <v/>
      </c>
      <c r="AA313" s="191" t="str">
        <f t="shared" si="46"/>
        <v/>
      </c>
      <c r="AB313" s="158" t="str">
        <f t="shared" si="46"/>
        <v/>
      </c>
      <c r="AC313" s="190" t="str">
        <f t="shared" si="46"/>
        <v/>
      </c>
      <c r="AD313" s="191" t="str">
        <f t="shared" si="48"/>
        <v/>
      </c>
      <c r="AE313" s="158" t="str">
        <f t="shared" si="48"/>
        <v/>
      </c>
      <c r="AF313" s="192" t="str">
        <f t="shared" si="48"/>
        <v/>
      </c>
      <c r="AH313" s="189" t="str">
        <f>IF($G313=AH$5,$I313*$J313*$K313,"")</f>
        <v/>
      </c>
      <c r="AI313" s="194" t="str">
        <f>IF($G313=AI$5,$I313*$J313*$K313,"")</f>
        <v/>
      </c>
      <c r="AJ313" s="191" t="str">
        <f t="shared" si="49"/>
        <v/>
      </c>
      <c r="AK313" s="158" t="str">
        <f t="shared" si="49"/>
        <v/>
      </c>
      <c r="AL313" s="190" t="str">
        <f t="shared" si="49"/>
        <v/>
      </c>
      <c r="AM313" s="195" t="str">
        <f t="shared" si="47"/>
        <v/>
      </c>
      <c r="AN313" s="158" t="str">
        <f t="shared" si="47"/>
        <v/>
      </c>
      <c r="AO313" s="192" t="str">
        <f t="shared" si="47"/>
        <v/>
      </c>
    </row>
    <row r="314" spans="2:41" ht="15.75" customHeight="1" x14ac:dyDescent="0.25">
      <c r="B314" s="346"/>
      <c r="C314" s="357"/>
      <c r="D314" s="359"/>
      <c r="E314" s="361"/>
      <c r="F314" s="172"/>
      <c r="G314" s="173"/>
      <c r="H314" s="173"/>
      <c r="I314" s="173"/>
      <c r="J314" s="165" t="str">
        <f>IF($H314&lt;&gt;"",(VLOOKUP($H314,'Puissances et FS utilisés'!$B$7:$G$44,5,FALSE)),"")</f>
        <v/>
      </c>
      <c r="K314" s="174" t="str">
        <f>IF($H314&lt;&gt;"",(VLOOKUP($H314,'Puissances et FS utilisés'!$B$7:$G$44,6,FALSE)),"")</f>
        <v/>
      </c>
      <c r="L314" s="172"/>
      <c r="M314" s="173"/>
      <c r="N314" s="173"/>
      <c r="O314" s="173"/>
      <c r="P314" s="164" t="str">
        <f>IF($N314&lt;&gt;"",(VLOOKUP($N314,'Puissances et FS utilisés'!$B$7:$G$44,5,FALSE)),"")</f>
        <v/>
      </c>
      <c r="Q314" s="201" t="str">
        <f>IF($N314&lt;&gt;"",(VLOOKUP($N314,'Puissances et FS utilisés'!$B$7:$G$44,6,FALSE)),"")</f>
        <v/>
      </c>
      <c r="R314" s="172"/>
      <c r="S314" s="173"/>
      <c r="T314" s="173"/>
      <c r="U314" s="173"/>
      <c r="V314" s="165" t="str">
        <f>IF($T314&lt;&gt;"",(VLOOKUP($T314,'Puissances et FS utilisés'!$B$7:$G$900,5,FALSE)),"")</f>
        <v/>
      </c>
      <c r="W314" s="174" t="str">
        <f>IF($T314&lt;&gt;"",(VLOOKUP($T314,'Puissances et FS utilisés'!$B$7:$G$44,6,FALSE)),"")</f>
        <v/>
      </c>
      <c r="Y314" s="179" t="str">
        <f>IF($G314=Y$5,$I314*$J314,"")</f>
        <v/>
      </c>
      <c r="Z314" s="180" t="str">
        <f>IF($G314=Z$5,$I314*$J314,"")</f>
        <v/>
      </c>
      <c r="AA314" s="181" t="str">
        <f t="shared" si="46"/>
        <v/>
      </c>
      <c r="AB314" s="159" t="str">
        <f t="shared" si="46"/>
        <v/>
      </c>
      <c r="AC314" s="180" t="str">
        <f t="shared" si="46"/>
        <v/>
      </c>
      <c r="AD314" s="181" t="str">
        <f t="shared" si="48"/>
        <v/>
      </c>
      <c r="AE314" s="159" t="str">
        <f t="shared" si="48"/>
        <v/>
      </c>
      <c r="AF314" s="182" t="str">
        <f t="shared" si="48"/>
        <v/>
      </c>
      <c r="AH314" s="179" t="str">
        <f>IF($G314=AH$5,$I314*$J314*$K314,"")</f>
        <v/>
      </c>
      <c r="AI314" s="196" t="str">
        <f>IF($G314=AI$5,$I314*$J314*$K314,"")</f>
        <v/>
      </c>
      <c r="AJ314" s="181" t="str">
        <f t="shared" si="49"/>
        <v/>
      </c>
      <c r="AK314" s="159" t="str">
        <f t="shared" si="49"/>
        <v/>
      </c>
      <c r="AL314" s="180" t="str">
        <f t="shared" si="49"/>
        <v/>
      </c>
      <c r="AM314" s="188" t="str">
        <f t="shared" si="47"/>
        <v/>
      </c>
      <c r="AN314" s="159" t="str">
        <f t="shared" si="47"/>
        <v/>
      </c>
      <c r="AO314" s="182" t="str">
        <f t="shared" si="47"/>
        <v/>
      </c>
    </row>
    <row r="315" spans="2:41" x14ac:dyDescent="0.25">
      <c r="B315" s="344"/>
      <c r="C315" s="347"/>
      <c r="D315" s="348"/>
      <c r="E315" s="351"/>
      <c r="F315" s="202"/>
      <c r="G315" s="203"/>
      <c r="H315" s="203"/>
      <c r="I315" s="203"/>
      <c r="J315" s="162"/>
      <c r="K315" s="204"/>
      <c r="L315" s="202"/>
      <c r="M315" s="203"/>
      <c r="N315" s="203"/>
      <c r="O315" s="203"/>
      <c r="P315" s="162" t="str">
        <f>IF($N315&lt;&gt;"",(VLOOKUP($N315,'Puissances et FS utilisés'!$B$7:$G$44,5,FALSE)),"")</f>
        <v/>
      </c>
      <c r="Q315" s="204" t="str">
        <f>IF($N315&lt;&gt;"",(VLOOKUP($N315,'Puissances et FS utilisés'!$B$7:$G$44,6,FALSE)),"")</f>
        <v/>
      </c>
      <c r="R315" s="202"/>
      <c r="S315" s="203"/>
      <c r="T315" s="205"/>
      <c r="U315" s="203"/>
      <c r="V315" s="162" t="str">
        <f>IF($T315&lt;&gt;"",(VLOOKUP($T315,'Puissances et FS utilisés'!$B$7:$G$900,5,FALSE)),"")</f>
        <v/>
      </c>
      <c r="W315" s="204" t="str">
        <f>IF($T315&lt;&gt;"",(VLOOKUP($T315,'Puissances et FS utilisés'!$B$7:$G$44,6,FALSE)),"")</f>
        <v/>
      </c>
      <c r="Y315" s="183" t="str">
        <f>IF($G315=Y$5,$I315*$J315,"")</f>
        <v/>
      </c>
      <c r="Z315" s="184" t="str">
        <f>IF($G315=Z$5,$I315*$J315,"")</f>
        <v/>
      </c>
      <c r="AA315" s="185" t="str">
        <f t="shared" si="46"/>
        <v/>
      </c>
      <c r="AB315" s="160" t="str">
        <f t="shared" si="46"/>
        <v/>
      </c>
      <c r="AC315" s="184" t="str">
        <f t="shared" si="46"/>
        <v/>
      </c>
      <c r="AD315" s="185" t="str">
        <f t="shared" si="48"/>
        <v/>
      </c>
      <c r="AE315" s="160" t="str">
        <f t="shared" si="48"/>
        <v/>
      </c>
      <c r="AF315" s="186" t="str">
        <f t="shared" si="48"/>
        <v/>
      </c>
      <c r="AH315" s="183" t="str">
        <f>IF($G315=AH$5,$I315*$J315*$K315,"")</f>
        <v/>
      </c>
      <c r="AI315" s="193" t="str">
        <f>IF($G315=AI$5,$I315*$J315*$K315,"")</f>
        <v/>
      </c>
      <c r="AJ315" s="185" t="str">
        <f t="shared" si="49"/>
        <v/>
      </c>
      <c r="AK315" s="160" t="str">
        <f t="shared" si="49"/>
        <v/>
      </c>
      <c r="AL315" s="184" t="str">
        <f t="shared" si="49"/>
        <v/>
      </c>
      <c r="AM315" s="187" t="str">
        <f t="shared" si="47"/>
        <v/>
      </c>
      <c r="AN315" s="160" t="str">
        <f t="shared" si="47"/>
        <v/>
      </c>
      <c r="AO315" s="186" t="str">
        <f t="shared" si="47"/>
        <v/>
      </c>
    </row>
    <row r="316" spans="2:41" x14ac:dyDescent="0.25">
      <c r="B316" s="345"/>
      <c r="C316" s="356"/>
      <c r="D316" s="358"/>
      <c r="E316" s="360"/>
      <c r="F316" s="199"/>
      <c r="G316" s="200"/>
      <c r="H316" s="200"/>
      <c r="I316" s="200"/>
      <c r="J316" s="164"/>
      <c r="K316" s="201"/>
      <c r="L316" s="254"/>
      <c r="M316" s="216"/>
      <c r="N316" s="200"/>
      <c r="O316" s="200"/>
      <c r="P316" s="164" t="str">
        <f>IF($N316&lt;&gt;"",(VLOOKUP($N316,'Puissances et FS utilisés'!$B$7:$G$44,5,FALSE)),"")</f>
        <v/>
      </c>
      <c r="Q316" s="201" t="str">
        <f>IF($N316&lt;&gt;"",(VLOOKUP($N316,'Puissances et FS utilisés'!$B$7:$G$44,6,FALSE)),"")</f>
        <v/>
      </c>
      <c r="R316" s="199"/>
      <c r="S316" s="200"/>
      <c r="T316" s="200"/>
      <c r="U316" s="200"/>
      <c r="V316" s="164" t="str">
        <f>IF($T316&lt;&gt;"",(VLOOKUP($T316,'Puissances et FS utilisés'!$B$7:$G$900,5,FALSE)),"")</f>
        <v/>
      </c>
      <c r="W316" s="201" t="str">
        <f>IF($T316&lt;&gt;"",(VLOOKUP($T316,'Puissances et FS utilisés'!$B$7:$G$44,6,FALSE)),"")</f>
        <v/>
      </c>
      <c r="Y316" s="189" t="str">
        <f>IF($G316=Y$5,$I316*$J316,"")</f>
        <v/>
      </c>
      <c r="Z316" s="190" t="str">
        <f>IF($G316=Z$5,$I316*$J316,"")</f>
        <v/>
      </c>
      <c r="AA316" s="191" t="str">
        <f t="shared" si="46"/>
        <v/>
      </c>
      <c r="AB316" s="158" t="str">
        <f t="shared" si="46"/>
        <v/>
      </c>
      <c r="AC316" s="190" t="str">
        <f t="shared" si="46"/>
        <v/>
      </c>
      <c r="AD316" s="191" t="str">
        <f t="shared" si="48"/>
        <v/>
      </c>
      <c r="AE316" s="158" t="str">
        <f t="shared" si="48"/>
        <v/>
      </c>
      <c r="AF316" s="192" t="str">
        <f t="shared" si="48"/>
        <v/>
      </c>
      <c r="AH316" s="189" t="str">
        <f>IF($G316=AH$5,$I316*$J316*$K316,"")</f>
        <v/>
      </c>
      <c r="AI316" s="194" t="str">
        <f>IF($G316=AI$5,$I316*$J316*$K316,"")</f>
        <v/>
      </c>
      <c r="AJ316" s="191" t="str">
        <f t="shared" si="49"/>
        <v/>
      </c>
      <c r="AK316" s="158" t="str">
        <f t="shared" si="49"/>
        <v/>
      </c>
      <c r="AL316" s="190" t="str">
        <f t="shared" si="49"/>
        <v/>
      </c>
      <c r="AM316" s="195" t="str">
        <f t="shared" si="47"/>
        <v/>
      </c>
      <c r="AN316" s="158" t="str">
        <f t="shared" si="47"/>
        <v/>
      </c>
      <c r="AO316" s="192" t="str">
        <f t="shared" si="47"/>
        <v/>
      </c>
    </row>
    <row r="317" spans="2:41" ht="15.75" customHeight="1" x14ac:dyDescent="0.25">
      <c r="B317" s="346"/>
      <c r="C317" s="357"/>
      <c r="D317" s="359"/>
      <c r="E317" s="361"/>
      <c r="F317" s="172"/>
      <c r="G317" s="173"/>
      <c r="H317" s="173"/>
      <c r="I317" s="173"/>
      <c r="J317" s="165" t="str">
        <f>IF($H317&lt;&gt;"",(VLOOKUP($H317,'Puissances et FS utilisés'!$B$7:$G$44,5,FALSE)),"")</f>
        <v/>
      </c>
      <c r="K317" s="174" t="str">
        <f>IF($H317&lt;&gt;"",(VLOOKUP($H317,'Puissances et FS utilisés'!$B$7:$G$44,6,FALSE)),"")</f>
        <v/>
      </c>
      <c r="L317" s="172"/>
      <c r="M317" s="173"/>
      <c r="N317" s="173"/>
      <c r="O317" s="173"/>
      <c r="P317" s="164" t="str">
        <f>IF($N317&lt;&gt;"",(VLOOKUP($N317,'Puissances et FS utilisés'!$B$7:$G$44,5,FALSE)),"")</f>
        <v/>
      </c>
      <c r="Q317" s="201" t="str">
        <f>IF($N317&lt;&gt;"",(VLOOKUP($N317,'Puissances et FS utilisés'!$B$7:$G$44,6,FALSE)),"")</f>
        <v/>
      </c>
      <c r="R317" s="172"/>
      <c r="S317" s="173"/>
      <c r="T317" s="173"/>
      <c r="U317" s="173"/>
      <c r="V317" s="165" t="str">
        <f>IF($T317&lt;&gt;"",(VLOOKUP($T317,'Puissances et FS utilisés'!$B$7:$G$900,5,FALSE)),"")</f>
        <v/>
      </c>
      <c r="W317" s="174" t="str">
        <f>IF($T317&lt;&gt;"",(VLOOKUP($T317,'Puissances et FS utilisés'!$B$7:$G$44,6,FALSE)),"")</f>
        <v/>
      </c>
      <c r="Y317" s="179" t="str">
        <f>IF($G317=Y$5,$I317*$J317,"")</f>
        <v/>
      </c>
      <c r="Z317" s="180" t="str">
        <f>IF($G317=Z$5,$I317*$J317,"")</f>
        <v/>
      </c>
      <c r="AA317" s="181" t="str">
        <f t="shared" si="46"/>
        <v/>
      </c>
      <c r="AB317" s="159" t="str">
        <f t="shared" si="46"/>
        <v/>
      </c>
      <c r="AC317" s="180" t="str">
        <f t="shared" si="46"/>
        <v/>
      </c>
      <c r="AD317" s="181" t="str">
        <f t="shared" si="48"/>
        <v/>
      </c>
      <c r="AE317" s="159" t="str">
        <f t="shared" si="48"/>
        <v/>
      </c>
      <c r="AF317" s="182" t="str">
        <f t="shared" si="48"/>
        <v/>
      </c>
      <c r="AH317" s="179" t="str">
        <f>IF($G317=AH$5,$I317*$J317*$K317,"")</f>
        <v/>
      </c>
      <c r="AI317" s="196" t="str">
        <f>IF($G317=AI$5,$I317*$J317*$K317,"")</f>
        <v/>
      </c>
      <c r="AJ317" s="181" t="str">
        <f t="shared" si="49"/>
        <v/>
      </c>
      <c r="AK317" s="159" t="str">
        <f t="shared" si="49"/>
        <v/>
      </c>
      <c r="AL317" s="180" t="str">
        <f t="shared" si="49"/>
        <v/>
      </c>
      <c r="AM317" s="188" t="str">
        <f t="shared" si="47"/>
        <v/>
      </c>
      <c r="AN317" s="159" t="str">
        <f t="shared" si="47"/>
        <v/>
      </c>
      <c r="AO317" s="182" t="str">
        <f t="shared" si="47"/>
        <v/>
      </c>
    </row>
    <row r="318" spans="2:41" x14ac:dyDescent="0.25">
      <c r="B318" s="344"/>
      <c r="C318" s="347"/>
      <c r="D318" s="348"/>
      <c r="E318" s="351"/>
      <c r="F318" s="202"/>
      <c r="G318" s="203"/>
      <c r="H318" s="203"/>
      <c r="I318" s="203"/>
      <c r="J318" s="162"/>
      <c r="K318" s="204"/>
      <c r="L318" s="202"/>
      <c r="M318" s="203"/>
      <c r="N318" s="203"/>
      <c r="O318" s="203"/>
      <c r="P318" s="162" t="str">
        <f>IF($N318&lt;&gt;"",(VLOOKUP($N318,'Puissances et FS utilisés'!$B$7:$G$44,5,FALSE)),"")</f>
        <v/>
      </c>
      <c r="Q318" s="204" t="str">
        <f>IF($N318&lt;&gt;"",(VLOOKUP($N318,'Puissances et FS utilisés'!$B$7:$G$44,6,FALSE)),"")</f>
        <v/>
      </c>
      <c r="R318" s="202"/>
      <c r="S318" s="203"/>
      <c r="T318" s="205"/>
      <c r="U318" s="203"/>
      <c r="V318" s="162" t="str">
        <f>IF($T318&lt;&gt;"",(VLOOKUP($T318,'Puissances et FS utilisés'!$B$7:$G$900,5,FALSE)),"")</f>
        <v/>
      </c>
      <c r="W318" s="204" t="str">
        <f>IF($T318&lt;&gt;"",(VLOOKUP($T318,'Puissances et FS utilisés'!$B$7:$G$44,6,FALSE)),"")</f>
        <v/>
      </c>
      <c r="Y318" s="183" t="str">
        <f>IF($G318=Y$5,$I318*$J318,"")</f>
        <v/>
      </c>
      <c r="Z318" s="184" t="str">
        <f>IF($G318=Z$5,$I318*$J318,"")</f>
        <v/>
      </c>
      <c r="AA318" s="185" t="str">
        <f t="shared" si="46"/>
        <v/>
      </c>
      <c r="AB318" s="160" t="str">
        <f t="shared" si="46"/>
        <v/>
      </c>
      <c r="AC318" s="184" t="str">
        <f t="shared" si="46"/>
        <v/>
      </c>
      <c r="AD318" s="185" t="str">
        <f t="shared" si="48"/>
        <v/>
      </c>
      <c r="AE318" s="160" t="str">
        <f t="shared" si="48"/>
        <v/>
      </c>
      <c r="AF318" s="186" t="str">
        <f t="shared" si="48"/>
        <v/>
      </c>
      <c r="AH318" s="183" t="str">
        <f>IF($G318=AH$5,$I318*$J318*$K318,"")</f>
        <v/>
      </c>
      <c r="AI318" s="193" t="str">
        <f>IF($G318=AI$5,$I318*$J318*$K318,"")</f>
        <v/>
      </c>
      <c r="AJ318" s="185" t="str">
        <f t="shared" si="49"/>
        <v/>
      </c>
      <c r="AK318" s="160" t="str">
        <f t="shared" si="49"/>
        <v/>
      </c>
      <c r="AL318" s="184" t="str">
        <f t="shared" si="49"/>
        <v/>
      </c>
      <c r="AM318" s="187" t="str">
        <f t="shared" si="47"/>
        <v/>
      </c>
      <c r="AN318" s="160" t="str">
        <f t="shared" si="47"/>
        <v/>
      </c>
      <c r="AO318" s="186" t="str">
        <f t="shared" si="47"/>
        <v/>
      </c>
    </row>
    <row r="319" spans="2:41" x14ac:dyDescent="0.25">
      <c r="B319" s="345"/>
      <c r="C319" s="356"/>
      <c r="D319" s="358"/>
      <c r="E319" s="360"/>
      <c r="F319" s="199"/>
      <c r="G319" s="200"/>
      <c r="H319" s="200"/>
      <c r="I319" s="200"/>
      <c r="J319" s="164"/>
      <c r="K319" s="201"/>
      <c r="L319" s="254"/>
      <c r="M319" s="216"/>
      <c r="N319" s="200"/>
      <c r="O319" s="200"/>
      <c r="P319" s="164" t="str">
        <f>IF($N319&lt;&gt;"",(VLOOKUP($N319,'Puissances et FS utilisés'!$B$7:$G$44,5,FALSE)),"")</f>
        <v/>
      </c>
      <c r="Q319" s="201" t="str">
        <f>IF($N319&lt;&gt;"",(VLOOKUP($N319,'Puissances et FS utilisés'!$B$7:$G$44,6,FALSE)),"")</f>
        <v/>
      </c>
      <c r="R319" s="199"/>
      <c r="S319" s="200"/>
      <c r="T319" s="200"/>
      <c r="U319" s="200"/>
      <c r="V319" s="164" t="str">
        <f>IF($T319&lt;&gt;"",(VLOOKUP($T319,'Puissances et FS utilisés'!$B$7:$G$900,5,FALSE)),"")</f>
        <v/>
      </c>
      <c r="W319" s="201" t="str">
        <f>IF($T319&lt;&gt;"",(VLOOKUP($T319,'Puissances et FS utilisés'!$B$7:$G$44,6,FALSE)),"")</f>
        <v/>
      </c>
      <c r="Y319" s="189" t="str">
        <f>IF($G319=Y$5,$I319*$J319,"")</f>
        <v/>
      </c>
      <c r="Z319" s="190" t="str">
        <f>IF($G319=Z$5,$I319*$J319,"")</f>
        <v/>
      </c>
      <c r="AA319" s="191" t="str">
        <f t="shared" si="46"/>
        <v/>
      </c>
      <c r="AB319" s="158" t="str">
        <f t="shared" si="46"/>
        <v/>
      </c>
      <c r="AC319" s="190" t="str">
        <f t="shared" si="46"/>
        <v/>
      </c>
      <c r="AD319" s="191" t="str">
        <f t="shared" si="48"/>
        <v/>
      </c>
      <c r="AE319" s="158" t="str">
        <f t="shared" si="48"/>
        <v/>
      </c>
      <c r="AF319" s="192" t="str">
        <f t="shared" si="48"/>
        <v/>
      </c>
      <c r="AH319" s="189" t="str">
        <f>IF($G319=AH$5,$I319*$J319*$K319,"")</f>
        <v/>
      </c>
      <c r="AI319" s="194" t="str">
        <f>IF($G319=AI$5,$I319*$J319*$K319,"")</f>
        <v/>
      </c>
      <c r="AJ319" s="191" t="str">
        <f t="shared" si="49"/>
        <v/>
      </c>
      <c r="AK319" s="158" t="str">
        <f t="shared" si="49"/>
        <v/>
      </c>
      <c r="AL319" s="190" t="str">
        <f t="shared" si="49"/>
        <v/>
      </c>
      <c r="AM319" s="195" t="str">
        <f t="shared" si="47"/>
        <v/>
      </c>
      <c r="AN319" s="158" t="str">
        <f t="shared" si="47"/>
        <v/>
      </c>
      <c r="AO319" s="192" t="str">
        <f t="shared" si="47"/>
        <v/>
      </c>
    </row>
    <row r="320" spans="2:41" ht="15.75" customHeight="1" x14ac:dyDescent="0.25">
      <c r="B320" s="346"/>
      <c r="C320" s="357"/>
      <c r="D320" s="359"/>
      <c r="E320" s="361"/>
      <c r="F320" s="172"/>
      <c r="G320" s="173"/>
      <c r="H320" s="173"/>
      <c r="I320" s="173"/>
      <c r="J320" s="165" t="str">
        <f>IF($H320&lt;&gt;"",(VLOOKUP($H320,'Puissances et FS utilisés'!$B$7:$G$44,5,FALSE)),"")</f>
        <v/>
      </c>
      <c r="K320" s="174" t="str">
        <f>IF($H320&lt;&gt;"",(VLOOKUP($H320,'Puissances et FS utilisés'!$B$7:$G$44,6,FALSE)),"")</f>
        <v/>
      </c>
      <c r="L320" s="172"/>
      <c r="M320" s="173"/>
      <c r="N320" s="173"/>
      <c r="O320" s="173"/>
      <c r="P320" s="164" t="str">
        <f>IF($N320&lt;&gt;"",(VLOOKUP($N320,'Puissances et FS utilisés'!$B$7:$G$44,5,FALSE)),"")</f>
        <v/>
      </c>
      <c r="Q320" s="201" t="str">
        <f>IF($N320&lt;&gt;"",(VLOOKUP($N320,'Puissances et FS utilisés'!$B$7:$G$44,6,FALSE)),"")</f>
        <v/>
      </c>
      <c r="R320" s="172"/>
      <c r="S320" s="173"/>
      <c r="T320" s="173"/>
      <c r="U320" s="173"/>
      <c r="V320" s="165" t="str">
        <f>IF($T320&lt;&gt;"",(VLOOKUP($T320,'Puissances et FS utilisés'!$B$7:$G$900,5,FALSE)),"")</f>
        <v/>
      </c>
      <c r="W320" s="174" t="str">
        <f>IF($T320&lt;&gt;"",(VLOOKUP($T320,'Puissances et FS utilisés'!$B$7:$G$44,6,FALSE)),"")</f>
        <v/>
      </c>
      <c r="Y320" s="179" t="str">
        <f>IF($G320=Y$5,$I320*$J320,"")</f>
        <v/>
      </c>
      <c r="Z320" s="180" t="str">
        <f>IF($G320=Z$5,$I320*$J320,"")</f>
        <v/>
      </c>
      <c r="AA320" s="181" t="str">
        <f t="shared" si="46"/>
        <v/>
      </c>
      <c r="AB320" s="159" t="str">
        <f t="shared" si="46"/>
        <v/>
      </c>
      <c r="AC320" s="180" t="str">
        <f t="shared" si="46"/>
        <v/>
      </c>
      <c r="AD320" s="181" t="str">
        <f t="shared" si="48"/>
        <v/>
      </c>
      <c r="AE320" s="159" t="str">
        <f t="shared" si="48"/>
        <v/>
      </c>
      <c r="AF320" s="182" t="str">
        <f t="shared" si="48"/>
        <v/>
      </c>
      <c r="AH320" s="179" t="str">
        <f>IF($G320=AH$5,$I320*$J320*$K320,"")</f>
        <v/>
      </c>
      <c r="AI320" s="196" t="str">
        <f>IF($G320=AI$5,$I320*$J320*$K320,"")</f>
        <v/>
      </c>
      <c r="AJ320" s="181" t="str">
        <f t="shared" si="49"/>
        <v/>
      </c>
      <c r="AK320" s="159" t="str">
        <f t="shared" si="49"/>
        <v/>
      </c>
      <c r="AL320" s="180" t="str">
        <f t="shared" si="49"/>
        <v/>
      </c>
      <c r="AM320" s="188" t="str">
        <f t="shared" si="47"/>
        <v/>
      </c>
      <c r="AN320" s="159" t="str">
        <f t="shared" si="47"/>
        <v/>
      </c>
      <c r="AO320" s="182" t="str">
        <f t="shared" si="47"/>
        <v/>
      </c>
    </row>
    <row r="321" spans="2:41" x14ac:dyDescent="0.25">
      <c r="B321" s="344"/>
      <c r="C321" s="347"/>
      <c r="D321" s="348"/>
      <c r="E321" s="351"/>
      <c r="F321" s="202"/>
      <c r="G321" s="203"/>
      <c r="H321" s="203"/>
      <c r="I321" s="203"/>
      <c r="J321" s="162"/>
      <c r="K321" s="204"/>
      <c r="L321" s="202"/>
      <c r="M321" s="203"/>
      <c r="N321" s="203"/>
      <c r="O321" s="203"/>
      <c r="P321" s="162" t="str">
        <f>IF($N321&lt;&gt;"",(VLOOKUP($N321,'Puissances et FS utilisés'!$B$7:$G$44,5,FALSE)),"")</f>
        <v/>
      </c>
      <c r="Q321" s="204" t="str">
        <f>IF($N321&lt;&gt;"",(VLOOKUP($N321,'Puissances et FS utilisés'!$B$7:$G$44,6,FALSE)),"")</f>
        <v/>
      </c>
      <c r="R321" s="202"/>
      <c r="S321" s="203"/>
      <c r="T321" s="205"/>
      <c r="U321" s="203"/>
      <c r="V321" s="162" t="str">
        <f>IF($T321&lt;&gt;"",(VLOOKUP($T321,'Puissances et FS utilisés'!$B$7:$G$900,5,FALSE)),"")</f>
        <v/>
      </c>
      <c r="W321" s="204" t="str">
        <f>IF($T321&lt;&gt;"",(VLOOKUP($T321,'Puissances et FS utilisés'!$B$7:$G$44,6,FALSE)),"")</f>
        <v/>
      </c>
      <c r="Y321" s="183" t="str">
        <f>IF($G321=Y$5,$I321*$J321,"")</f>
        <v/>
      </c>
      <c r="Z321" s="184" t="str">
        <f>IF($G321=Z$5,$I321*$J321,"")</f>
        <v/>
      </c>
      <c r="AA321" s="185" t="str">
        <f t="shared" si="46"/>
        <v/>
      </c>
      <c r="AB321" s="160" t="str">
        <f t="shared" si="46"/>
        <v/>
      </c>
      <c r="AC321" s="184" t="str">
        <f t="shared" si="46"/>
        <v/>
      </c>
      <c r="AD321" s="185" t="str">
        <f t="shared" si="48"/>
        <v/>
      </c>
      <c r="AE321" s="160" t="str">
        <f t="shared" si="48"/>
        <v/>
      </c>
      <c r="AF321" s="186" t="str">
        <f t="shared" si="48"/>
        <v/>
      </c>
      <c r="AH321" s="183" t="str">
        <f>IF($G321=AH$5,$I321*$J321*$K321,"")</f>
        <v/>
      </c>
      <c r="AI321" s="193" t="str">
        <f>IF($G321=AI$5,$I321*$J321*$K321,"")</f>
        <v/>
      </c>
      <c r="AJ321" s="185" t="str">
        <f t="shared" si="49"/>
        <v/>
      </c>
      <c r="AK321" s="160" t="str">
        <f t="shared" si="49"/>
        <v/>
      </c>
      <c r="AL321" s="184" t="str">
        <f t="shared" si="49"/>
        <v/>
      </c>
      <c r="AM321" s="187" t="str">
        <f t="shared" si="47"/>
        <v/>
      </c>
      <c r="AN321" s="160" t="str">
        <f t="shared" si="47"/>
        <v/>
      </c>
      <c r="AO321" s="186" t="str">
        <f t="shared" si="47"/>
        <v/>
      </c>
    </row>
    <row r="322" spans="2:41" x14ac:dyDescent="0.25">
      <c r="B322" s="345"/>
      <c r="C322" s="356"/>
      <c r="D322" s="358"/>
      <c r="E322" s="360"/>
      <c r="F322" s="199"/>
      <c r="G322" s="200"/>
      <c r="H322" s="200"/>
      <c r="I322" s="200"/>
      <c r="J322" s="164"/>
      <c r="K322" s="201"/>
      <c r="L322" s="254"/>
      <c r="M322" s="216"/>
      <c r="N322" s="200"/>
      <c r="O322" s="200"/>
      <c r="P322" s="164" t="str">
        <f>IF($N322&lt;&gt;"",(VLOOKUP($N322,'Puissances et FS utilisés'!$B$7:$G$44,5,FALSE)),"")</f>
        <v/>
      </c>
      <c r="Q322" s="201" t="str">
        <f>IF($N322&lt;&gt;"",(VLOOKUP($N322,'Puissances et FS utilisés'!$B$7:$G$44,6,FALSE)),"")</f>
        <v/>
      </c>
      <c r="R322" s="199"/>
      <c r="S322" s="200"/>
      <c r="T322" s="200"/>
      <c r="U322" s="200"/>
      <c r="V322" s="164" t="str">
        <f>IF($T322&lt;&gt;"",(VLOOKUP($T322,'Puissances et FS utilisés'!$B$7:$G$900,5,FALSE)),"")</f>
        <v/>
      </c>
      <c r="W322" s="201" t="str">
        <f>IF($T322&lt;&gt;"",(VLOOKUP($T322,'Puissances et FS utilisés'!$B$7:$G$44,6,FALSE)),"")</f>
        <v/>
      </c>
      <c r="Y322" s="189" t="str">
        <f>IF($G322=Y$5,$I322*$J322,"")</f>
        <v/>
      </c>
      <c r="Z322" s="190" t="str">
        <f>IF($G322=Z$5,$I322*$J322,"")</f>
        <v/>
      </c>
      <c r="AA322" s="191" t="str">
        <f t="shared" si="46"/>
        <v/>
      </c>
      <c r="AB322" s="158" t="str">
        <f t="shared" si="46"/>
        <v/>
      </c>
      <c r="AC322" s="190" t="str">
        <f t="shared" si="46"/>
        <v/>
      </c>
      <c r="AD322" s="191" t="str">
        <f t="shared" si="48"/>
        <v/>
      </c>
      <c r="AE322" s="158" t="str">
        <f t="shared" si="48"/>
        <v/>
      </c>
      <c r="AF322" s="192" t="str">
        <f t="shared" si="48"/>
        <v/>
      </c>
      <c r="AH322" s="189" t="str">
        <f>IF($G322=AH$5,$I322*$J322*$K322,"")</f>
        <v/>
      </c>
      <c r="AI322" s="194" t="str">
        <f>IF($G322=AI$5,$I322*$J322*$K322,"")</f>
        <v/>
      </c>
      <c r="AJ322" s="191" t="str">
        <f t="shared" si="49"/>
        <v/>
      </c>
      <c r="AK322" s="158" t="str">
        <f t="shared" si="49"/>
        <v/>
      </c>
      <c r="AL322" s="190" t="str">
        <f t="shared" si="49"/>
        <v/>
      </c>
      <c r="AM322" s="195" t="str">
        <f t="shared" si="47"/>
        <v/>
      </c>
      <c r="AN322" s="158" t="str">
        <f t="shared" si="47"/>
        <v/>
      </c>
      <c r="AO322" s="192" t="str">
        <f t="shared" si="47"/>
        <v/>
      </c>
    </row>
    <row r="323" spans="2:41" ht="15.75" customHeight="1" x14ac:dyDescent="0.25">
      <c r="B323" s="346"/>
      <c r="C323" s="357"/>
      <c r="D323" s="359"/>
      <c r="E323" s="361"/>
      <c r="F323" s="172"/>
      <c r="G323" s="173"/>
      <c r="H323" s="173"/>
      <c r="I323" s="173"/>
      <c r="J323" s="165" t="str">
        <f>IF($H323&lt;&gt;"",(VLOOKUP($H323,'Puissances et FS utilisés'!$B$7:$G$44,5,FALSE)),"")</f>
        <v/>
      </c>
      <c r="K323" s="174" t="str">
        <f>IF($H323&lt;&gt;"",(VLOOKUP($H323,'Puissances et FS utilisés'!$B$7:$G$44,6,FALSE)),"")</f>
        <v/>
      </c>
      <c r="L323" s="172"/>
      <c r="M323" s="173"/>
      <c r="N323" s="173"/>
      <c r="O323" s="173"/>
      <c r="P323" s="164" t="str">
        <f>IF($N323&lt;&gt;"",(VLOOKUP($N323,'Puissances et FS utilisés'!$B$7:$G$44,5,FALSE)),"")</f>
        <v/>
      </c>
      <c r="Q323" s="201" t="str">
        <f>IF($N323&lt;&gt;"",(VLOOKUP($N323,'Puissances et FS utilisés'!$B$7:$G$44,6,FALSE)),"")</f>
        <v/>
      </c>
      <c r="R323" s="172"/>
      <c r="S323" s="173"/>
      <c r="T323" s="173"/>
      <c r="U323" s="173"/>
      <c r="V323" s="165" t="str">
        <f>IF($T323&lt;&gt;"",(VLOOKUP($T323,'Puissances et FS utilisés'!$B$7:$G$900,5,FALSE)),"")</f>
        <v/>
      </c>
      <c r="W323" s="174" t="str">
        <f>IF($T323&lt;&gt;"",(VLOOKUP($T323,'Puissances et FS utilisés'!$B$7:$G$44,6,FALSE)),"")</f>
        <v/>
      </c>
      <c r="Y323" s="179" t="str">
        <f>IF($G323=Y$5,$I323*$J323,"")</f>
        <v/>
      </c>
      <c r="Z323" s="180" t="str">
        <f>IF($G323=Z$5,$I323*$J323,"")</f>
        <v/>
      </c>
      <c r="AA323" s="181" t="str">
        <f t="shared" si="46"/>
        <v/>
      </c>
      <c r="AB323" s="159" t="str">
        <f t="shared" si="46"/>
        <v/>
      </c>
      <c r="AC323" s="180" t="str">
        <f t="shared" si="46"/>
        <v/>
      </c>
      <c r="AD323" s="181" t="str">
        <f t="shared" si="48"/>
        <v/>
      </c>
      <c r="AE323" s="159" t="str">
        <f t="shared" si="48"/>
        <v/>
      </c>
      <c r="AF323" s="182" t="str">
        <f t="shared" si="48"/>
        <v/>
      </c>
      <c r="AH323" s="179" t="str">
        <f>IF($G323=AH$5,$I323*$J323*$K323,"")</f>
        <v/>
      </c>
      <c r="AI323" s="196" t="str">
        <f>IF($G323=AI$5,$I323*$J323*$K323,"")</f>
        <v/>
      </c>
      <c r="AJ323" s="181" t="str">
        <f t="shared" si="49"/>
        <v/>
      </c>
      <c r="AK323" s="159" t="str">
        <f t="shared" si="49"/>
        <v/>
      </c>
      <c r="AL323" s="180" t="str">
        <f t="shared" si="49"/>
        <v/>
      </c>
      <c r="AM323" s="188" t="str">
        <f t="shared" si="47"/>
        <v/>
      </c>
      <c r="AN323" s="159" t="str">
        <f t="shared" si="47"/>
        <v/>
      </c>
      <c r="AO323" s="182" t="str">
        <f t="shared" si="47"/>
        <v/>
      </c>
    </row>
    <row r="324" spans="2:41" x14ac:dyDescent="0.25">
      <c r="B324" s="344"/>
      <c r="C324" s="347"/>
      <c r="D324" s="348"/>
      <c r="E324" s="351"/>
      <c r="F324" s="202"/>
      <c r="G324" s="203"/>
      <c r="H324" s="203"/>
      <c r="I324" s="203"/>
      <c r="J324" s="162"/>
      <c r="K324" s="204"/>
      <c r="L324" s="202"/>
      <c r="M324" s="203"/>
      <c r="N324" s="203"/>
      <c r="O324" s="203"/>
      <c r="P324" s="162" t="str">
        <f>IF($N324&lt;&gt;"",(VLOOKUP($N324,'Puissances et FS utilisés'!$B$7:$G$44,5,FALSE)),"")</f>
        <v/>
      </c>
      <c r="Q324" s="204" t="str">
        <f>IF($N324&lt;&gt;"",(VLOOKUP($N324,'Puissances et FS utilisés'!$B$7:$G$44,6,FALSE)),"")</f>
        <v/>
      </c>
      <c r="R324" s="202"/>
      <c r="S324" s="203"/>
      <c r="T324" s="205"/>
      <c r="U324" s="203"/>
      <c r="V324" s="162" t="str">
        <f>IF($T324&lt;&gt;"",(VLOOKUP($T324,'Puissances et FS utilisés'!$B$7:$G$900,5,FALSE)),"")</f>
        <v/>
      </c>
      <c r="W324" s="204" t="str">
        <f>IF($T324&lt;&gt;"",(VLOOKUP($T324,'Puissances et FS utilisés'!$B$7:$G$44,6,FALSE)),"")</f>
        <v/>
      </c>
      <c r="Y324" s="183" t="str">
        <f>IF($G324=Y$5,$I324*$J324,"")</f>
        <v/>
      </c>
      <c r="Z324" s="184" t="str">
        <f>IF($G324=Z$5,$I324*$J324,"")</f>
        <v/>
      </c>
      <c r="AA324" s="185" t="str">
        <f t="shared" si="46"/>
        <v/>
      </c>
      <c r="AB324" s="160" t="str">
        <f t="shared" si="46"/>
        <v/>
      </c>
      <c r="AC324" s="184" t="str">
        <f t="shared" si="46"/>
        <v/>
      </c>
      <c r="AD324" s="185" t="str">
        <f t="shared" si="48"/>
        <v/>
      </c>
      <c r="AE324" s="160" t="str">
        <f t="shared" si="48"/>
        <v/>
      </c>
      <c r="AF324" s="186" t="str">
        <f t="shared" si="48"/>
        <v/>
      </c>
      <c r="AH324" s="183" t="str">
        <f>IF($G324=AH$5,$I324*$J324*$K324,"")</f>
        <v/>
      </c>
      <c r="AI324" s="193" t="str">
        <f>IF($G324=AI$5,$I324*$J324*$K324,"")</f>
        <v/>
      </c>
      <c r="AJ324" s="185" t="str">
        <f t="shared" si="49"/>
        <v/>
      </c>
      <c r="AK324" s="160" t="str">
        <f t="shared" si="49"/>
        <v/>
      </c>
      <c r="AL324" s="184" t="str">
        <f t="shared" si="49"/>
        <v/>
      </c>
      <c r="AM324" s="187" t="str">
        <f t="shared" si="47"/>
        <v/>
      </c>
      <c r="AN324" s="160" t="str">
        <f t="shared" si="47"/>
        <v/>
      </c>
      <c r="AO324" s="186" t="str">
        <f t="shared" si="47"/>
        <v/>
      </c>
    </row>
    <row r="325" spans="2:41" x14ac:dyDescent="0.25">
      <c r="B325" s="345"/>
      <c r="C325" s="356"/>
      <c r="D325" s="358"/>
      <c r="E325" s="360"/>
      <c r="F325" s="199"/>
      <c r="G325" s="200"/>
      <c r="H325" s="200"/>
      <c r="I325" s="200"/>
      <c r="J325" s="164"/>
      <c r="K325" s="201"/>
      <c r="L325" s="254"/>
      <c r="M325" s="216"/>
      <c r="N325" s="200"/>
      <c r="O325" s="200"/>
      <c r="P325" s="164" t="str">
        <f>IF($N325&lt;&gt;"",(VLOOKUP($N325,'Puissances et FS utilisés'!$B$7:$G$44,5,FALSE)),"")</f>
        <v/>
      </c>
      <c r="Q325" s="201" t="str">
        <f>IF($N325&lt;&gt;"",(VLOOKUP($N325,'Puissances et FS utilisés'!$B$7:$G$44,6,FALSE)),"")</f>
        <v/>
      </c>
      <c r="R325" s="199"/>
      <c r="S325" s="200"/>
      <c r="T325" s="200"/>
      <c r="U325" s="200"/>
      <c r="V325" s="164" t="str">
        <f>IF($T325&lt;&gt;"",(VLOOKUP($T325,'Puissances et FS utilisés'!$B$7:$G$900,5,FALSE)),"")</f>
        <v/>
      </c>
      <c r="W325" s="201" t="str">
        <f>IF($T325&lt;&gt;"",(VLOOKUP($T325,'Puissances et FS utilisés'!$B$7:$G$44,6,FALSE)),"")</f>
        <v/>
      </c>
      <c r="Y325" s="189" t="str">
        <f>IF($G325=Y$5,$I325*$J325,"")</f>
        <v/>
      </c>
      <c r="Z325" s="190" t="str">
        <f>IF($G325=Z$5,$I325*$J325,"")</f>
        <v/>
      </c>
      <c r="AA325" s="191" t="str">
        <f t="shared" si="46"/>
        <v/>
      </c>
      <c r="AB325" s="158" t="str">
        <f t="shared" si="46"/>
        <v/>
      </c>
      <c r="AC325" s="190" t="str">
        <f t="shared" si="46"/>
        <v/>
      </c>
      <c r="AD325" s="191" t="str">
        <f t="shared" si="48"/>
        <v/>
      </c>
      <c r="AE325" s="158" t="str">
        <f t="shared" si="48"/>
        <v/>
      </c>
      <c r="AF325" s="192" t="str">
        <f t="shared" si="48"/>
        <v/>
      </c>
      <c r="AH325" s="189" t="str">
        <f>IF($G325=AH$5,$I325*$J325*$K325,"")</f>
        <v/>
      </c>
      <c r="AI325" s="194" t="str">
        <f>IF($G325=AI$5,$I325*$J325*$K325,"")</f>
        <v/>
      </c>
      <c r="AJ325" s="191" t="str">
        <f t="shared" si="49"/>
        <v/>
      </c>
      <c r="AK325" s="158" t="str">
        <f t="shared" si="49"/>
        <v/>
      </c>
      <c r="AL325" s="190" t="str">
        <f t="shared" si="49"/>
        <v/>
      </c>
      <c r="AM325" s="195" t="str">
        <f t="shared" si="47"/>
        <v/>
      </c>
      <c r="AN325" s="158" t="str">
        <f t="shared" si="47"/>
        <v/>
      </c>
      <c r="AO325" s="192" t="str">
        <f t="shared" si="47"/>
        <v/>
      </c>
    </row>
    <row r="326" spans="2:41" ht="15.75" customHeight="1" x14ac:dyDescent="0.25">
      <c r="B326" s="346"/>
      <c r="C326" s="357"/>
      <c r="D326" s="359"/>
      <c r="E326" s="361"/>
      <c r="F326" s="172"/>
      <c r="G326" s="173"/>
      <c r="H326" s="173"/>
      <c r="I326" s="173"/>
      <c r="J326" s="165" t="str">
        <f>IF($H326&lt;&gt;"",(VLOOKUP($H326,'Puissances et FS utilisés'!$B$7:$G$44,5,FALSE)),"")</f>
        <v/>
      </c>
      <c r="K326" s="174" t="str">
        <f>IF($H326&lt;&gt;"",(VLOOKUP($H326,'Puissances et FS utilisés'!$B$7:$G$44,6,FALSE)),"")</f>
        <v/>
      </c>
      <c r="L326" s="172"/>
      <c r="M326" s="173"/>
      <c r="N326" s="173"/>
      <c r="O326" s="173"/>
      <c r="P326" s="164" t="str">
        <f>IF($N326&lt;&gt;"",(VLOOKUP($N326,'Puissances et FS utilisés'!$B$7:$G$44,5,FALSE)),"")</f>
        <v/>
      </c>
      <c r="Q326" s="201" t="str">
        <f>IF($N326&lt;&gt;"",(VLOOKUP($N326,'Puissances et FS utilisés'!$B$7:$G$44,6,FALSE)),"")</f>
        <v/>
      </c>
      <c r="R326" s="172"/>
      <c r="S326" s="173"/>
      <c r="T326" s="173"/>
      <c r="U326" s="173"/>
      <c r="V326" s="165" t="str">
        <f>IF($T326&lt;&gt;"",(VLOOKUP($T326,'Puissances et FS utilisés'!$B$7:$G$900,5,FALSE)),"")</f>
        <v/>
      </c>
      <c r="W326" s="174" t="str">
        <f>IF($T326&lt;&gt;"",(VLOOKUP($T326,'Puissances et FS utilisés'!$B$7:$G$44,6,FALSE)),"")</f>
        <v/>
      </c>
      <c r="Y326" s="179" t="str">
        <f>IF($G326=Y$5,$I326*$J326,"")</f>
        <v/>
      </c>
      <c r="Z326" s="180" t="str">
        <f>IF($G326=Z$5,$I326*$J326,"")</f>
        <v/>
      </c>
      <c r="AA326" s="181" t="str">
        <f t="shared" si="46"/>
        <v/>
      </c>
      <c r="AB326" s="159" t="str">
        <f t="shared" si="46"/>
        <v/>
      </c>
      <c r="AC326" s="180" t="str">
        <f t="shared" si="46"/>
        <v/>
      </c>
      <c r="AD326" s="181" t="str">
        <f t="shared" si="48"/>
        <v/>
      </c>
      <c r="AE326" s="159" t="str">
        <f t="shared" si="48"/>
        <v/>
      </c>
      <c r="AF326" s="182" t="str">
        <f t="shared" si="48"/>
        <v/>
      </c>
      <c r="AH326" s="179" t="str">
        <f>IF($G326=AH$5,$I326*$J326*$K326,"")</f>
        <v/>
      </c>
      <c r="AI326" s="196" t="str">
        <f>IF($G326=AI$5,$I326*$J326*$K326,"")</f>
        <v/>
      </c>
      <c r="AJ326" s="181" t="str">
        <f t="shared" si="49"/>
        <v/>
      </c>
      <c r="AK326" s="159" t="str">
        <f t="shared" si="49"/>
        <v/>
      </c>
      <c r="AL326" s="180" t="str">
        <f t="shared" si="49"/>
        <v/>
      </c>
      <c r="AM326" s="188" t="str">
        <f t="shared" si="47"/>
        <v/>
      </c>
      <c r="AN326" s="159" t="str">
        <f t="shared" si="47"/>
        <v/>
      </c>
      <c r="AO326" s="182" t="str">
        <f t="shared" si="47"/>
        <v/>
      </c>
    </row>
    <row r="327" spans="2:41" x14ac:dyDescent="0.25">
      <c r="B327" s="344"/>
      <c r="C327" s="347"/>
      <c r="D327" s="348"/>
      <c r="E327" s="351"/>
      <c r="F327" s="202"/>
      <c r="G327" s="203"/>
      <c r="H327" s="203"/>
      <c r="I327" s="203"/>
      <c r="J327" s="162"/>
      <c r="K327" s="204"/>
      <c r="L327" s="202"/>
      <c r="M327" s="203"/>
      <c r="N327" s="203"/>
      <c r="O327" s="203"/>
      <c r="P327" s="162" t="str">
        <f>IF($N327&lt;&gt;"",(VLOOKUP($N327,'Puissances et FS utilisés'!$B$7:$G$44,5,FALSE)),"")</f>
        <v/>
      </c>
      <c r="Q327" s="204" t="str">
        <f>IF($N327&lt;&gt;"",(VLOOKUP($N327,'Puissances et FS utilisés'!$B$7:$G$44,6,FALSE)),"")</f>
        <v/>
      </c>
      <c r="R327" s="202"/>
      <c r="S327" s="203"/>
      <c r="T327" s="205"/>
      <c r="U327" s="203"/>
      <c r="V327" s="162" t="str">
        <f>IF($T327&lt;&gt;"",(VLOOKUP($T327,'Puissances et FS utilisés'!$B$7:$G$900,5,FALSE)),"")</f>
        <v/>
      </c>
      <c r="W327" s="204" t="str">
        <f>IF($T327&lt;&gt;"",(VLOOKUP($T327,'Puissances et FS utilisés'!$B$7:$G$44,6,FALSE)),"")</f>
        <v/>
      </c>
      <c r="Y327" s="183" t="str">
        <f>IF($G327=Y$5,$I327*$J327,"")</f>
        <v/>
      </c>
      <c r="Z327" s="184" t="str">
        <f>IF($G327=Z$5,$I327*$J327,"")</f>
        <v/>
      </c>
      <c r="AA327" s="185" t="str">
        <f t="shared" si="46"/>
        <v/>
      </c>
      <c r="AB327" s="160" t="str">
        <f t="shared" si="46"/>
        <v/>
      </c>
      <c r="AC327" s="184" t="str">
        <f t="shared" si="46"/>
        <v/>
      </c>
      <c r="AD327" s="185" t="str">
        <f t="shared" si="48"/>
        <v/>
      </c>
      <c r="AE327" s="160" t="str">
        <f t="shared" si="48"/>
        <v/>
      </c>
      <c r="AF327" s="186" t="str">
        <f t="shared" si="48"/>
        <v/>
      </c>
      <c r="AH327" s="183" t="str">
        <f>IF($G327=AH$5,$I327*$J327*$K327,"")</f>
        <v/>
      </c>
      <c r="AI327" s="193" t="str">
        <f>IF($G327=AI$5,$I327*$J327*$K327,"")</f>
        <v/>
      </c>
      <c r="AJ327" s="185" t="str">
        <f t="shared" si="49"/>
        <v/>
      </c>
      <c r="AK327" s="160" t="str">
        <f t="shared" si="49"/>
        <v/>
      </c>
      <c r="AL327" s="184" t="str">
        <f t="shared" si="49"/>
        <v/>
      </c>
      <c r="AM327" s="187" t="str">
        <f t="shared" si="47"/>
        <v/>
      </c>
      <c r="AN327" s="160" t="str">
        <f t="shared" si="47"/>
        <v/>
      </c>
      <c r="AO327" s="186" t="str">
        <f t="shared" si="47"/>
        <v/>
      </c>
    </row>
    <row r="328" spans="2:41" x14ac:dyDescent="0.25">
      <c r="B328" s="345"/>
      <c r="C328" s="356"/>
      <c r="D328" s="358"/>
      <c r="E328" s="360"/>
      <c r="F328" s="199"/>
      <c r="G328" s="200"/>
      <c r="H328" s="200"/>
      <c r="I328" s="200"/>
      <c r="J328" s="164"/>
      <c r="K328" s="201"/>
      <c r="L328" s="254"/>
      <c r="M328" s="216"/>
      <c r="N328" s="200"/>
      <c r="O328" s="200"/>
      <c r="P328" s="164" t="str">
        <f>IF($N328&lt;&gt;"",(VLOOKUP($N328,'Puissances et FS utilisés'!$B$7:$G$44,5,FALSE)),"")</f>
        <v/>
      </c>
      <c r="Q328" s="201" t="str">
        <f>IF($N328&lt;&gt;"",(VLOOKUP($N328,'Puissances et FS utilisés'!$B$7:$G$44,6,FALSE)),"")</f>
        <v/>
      </c>
      <c r="R328" s="199"/>
      <c r="S328" s="200"/>
      <c r="T328" s="200"/>
      <c r="U328" s="200"/>
      <c r="V328" s="164" t="str">
        <f>IF($T328&lt;&gt;"",(VLOOKUP($T328,'Puissances et FS utilisés'!$B$7:$G$900,5,FALSE)),"")</f>
        <v/>
      </c>
      <c r="W328" s="201" t="str">
        <f>IF($T328&lt;&gt;"",(VLOOKUP($T328,'Puissances et FS utilisés'!$B$7:$G$44,6,FALSE)),"")</f>
        <v/>
      </c>
      <c r="Y328" s="189" t="str">
        <f>IF($G328=Y$5,$I328*$J328,"")</f>
        <v/>
      </c>
      <c r="Z328" s="190" t="str">
        <f>IF($G328=Z$5,$I328*$J328,"")</f>
        <v/>
      </c>
      <c r="AA328" s="191" t="str">
        <f t="shared" si="46"/>
        <v/>
      </c>
      <c r="AB328" s="158" t="str">
        <f t="shared" si="46"/>
        <v/>
      </c>
      <c r="AC328" s="190" t="str">
        <f t="shared" si="46"/>
        <v/>
      </c>
      <c r="AD328" s="191" t="str">
        <f t="shared" si="48"/>
        <v/>
      </c>
      <c r="AE328" s="158" t="str">
        <f t="shared" si="48"/>
        <v/>
      </c>
      <c r="AF328" s="192" t="str">
        <f t="shared" si="48"/>
        <v/>
      </c>
      <c r="AH328" s="189" t="str">
        <f>IF($G328=AH$5,$I328*$J328*$K328,"")</f>
        <v/>
      </c>
      <c r="AI328" s="194" t="str">
        <f>IF($G328=AI$5,$I328*$J328*$K328,"")</f>
        <v/>
      </c>
      <c r="AJ328" s="191" t="str">
        <f t="shared" si="49"/>
        <v/>
      </c>
      <c r="AK328" s="158" t="str">
        <f t="shared" si="49"/>
        <v/>
      </c>
      <c r="AL328" s="190" t="str">
        <f t="shared" si="49"/>
        <v/>
      </c>
      <c r="AM328" s="195" t="str">
        <f t="shared" si="47"/>
        <v/>
      </c>
      <c r="AN328" s="158" t="str">
        <f t="shared" si="47"/>
        <v/>
      </c>
      <c r="AO328" s="192" t="str">
        <f t="shared" si="47"/>
        <v/>
      </c>
    </row>
    <row r="329" spans="2:41" ht="15.75" customHeight="1" x14ac:dyDescent="0.25">
      <c r="B329" s="346"/>
      <c r="C329" s="357"/>
      <c r="D329" s="359"/>
      <c r="E329" s="361"/>
      <c r="F329" s="172"/>
      <c r="G329" s="173"/>
      <c r="H329" s="173"/>
      <c r="I329" s="173"/>
      <c r="J329" s="165" t="str">
        <f>IF($H329&lt;&gt;"",(VLOOKUP($H329,'Puissances et FS utilisés'!$B$7:$G$44,5,FALSE)),"")</f>
        <v/>
      </c>
      <c r="K329" s="174" t="str">
        <f>IF($H329&lt;&gt;"",(VLOOKUP($H329,'Puissances et FS utilisés'!$B$7:$G$44,6,FALSE)),"")</f>
        <v/>
      </c>
      <c r="L329" s="172"/>
      <c r="M329" s="173"/>
      <c r="N329" s="173"/>
      <c r="O329" s="173"/>
      <c r="P329" s="164" t="str">
        <f>IF($N329&lt;&gt;"",(VLOOKUP($N329,'Puissances et FS utilisés'!$B$7:$G$44,5,FALSE)),"")</f>
        <v/>
      </c>
      <c r="Q329" s="201" t="str">
        <f>IF($N329&lt;&gt;"",(VLOOKUP($N329,'Puissances et FS utilisés'!$B$7:$G$44,6,FALSE)),"")</f>
        <v/>
      </c>
      <c r="R329" s="172"/>
      <c r="S329" s="173"/>
      <c r="T329" s="173"/>
      <c r="U329" s="173"/>
      <c r="V329" s="165" t="str">
        <f>IF($T329&lt;&gt;"",(VLOOKUP($T329,'Puissances et FS utilisés'!$B$7:$G$900,5,FALSE)),"")</f>
        <v/>
      </c>
      <c r="W329" s="174" t="str">
        <f>IF($T329&lt;&gt;"",(VLOOKUP($T329,'Puissances et FS utilisés'!$B$7:$G$44,6,FALSE)),"")</f>
        <v/>
      </c>
      <c r="Y329" s="179" t="str">
        <f>IF($G329=Y$5,$I329*$J329,"")</f>
        <v/>
      </c>
      <c r="Z329" s="180" t="str">
        <f>IF($G329=Z$5,$I329*$J329,"")</f>
        <v/>
      </c>
      <c r="AA329" s="181" t="str">
        <f t="shared" si="46"/>
        <v/>
      </c>
      <c r="AB329" s="159" t="str">
        <f t="shared" si="46"/>
        <v/>
      </c>
      <c r="AC329" s="180" t="str">
        <f t="shared" si="46"/>
        <v/>
      </c>
      <c r="AD329" s="181" t="str">
        <f t="shared" si="48"/>
        <v/>
      </c>
      <c r="AE329" s="159" t="str">
        <f t="shared" si="48"/>
        <v/>
      </c>
      <c r="AF329" s="182" t="str">
        <f t="shared" si="48"/>
        <v/>
      </c>
      <c r="AH329" s="179" t="str">
        <f>IF($G329=AH$5,$I329*$J329*$K329,"")</f>
        <v/>
      </c>
      <c r="AI329" s="196" t="str">
        <f>IF($G329=AI$5,$I329*$J329*$K329,"")</f>
        <v/>
      </c>
      <c r="AJ329" s="181" t="str">
        <f t="shared" si="49"/>
        <v/>
      </c>
      <c r="AK329" s="159" t="str">
        <f t="shared" si="49"/>
        <v/>
      </c>
      <c r="AL329" s="180" t="str">
        <f t="shared" si="49"/>
        <v/>
      </c>
      <c r="AM329" s="188" t="str">
        <f t="shared" si="47"/>
        <v/>
      </c>
      <c r="AN329" s="159" t="str">
        <f t="shared" si="47"/>
        <v/>
      </c>
      <c r="AO329" s="182" t="str">
        <f t="shared" si="47"/>
        <v/>
      </c>
    </row>
    <row r="330" spans="2:41" x14ac:dyDescent="0.25">
      <c r="B330" s="344"/>
      <c r="C330" s="347"/>
      <c r="D330" s="348"/>
      <c r="E330" s="351"/>
      <c r="F330" s="202"/>
      <c r="G330" s="203"/>
      <c r="H330" s="203"/>
      <c r="I330" s="203"/>
      <c r="J330" s="162"/>
      <c r="K330" s="204"/>
      <c r="L330" s="202"/>
      <c r="M330" s="203"/>
      <c r="N330" s="203"/>
      <c r="O330" s="203"/>
      <c r="P330" s="162" t="str">
        <f>IF($N330&lt;&gt;"",(VLOOKUP($N330,'Puissances et FS utilisés'!$B$7:$G$44,5,FALSE)),"")</f>
        <v/>
      </c>
      <c r="Q330" s="204" t="str">
        <f>IF($N330&lt;&gt;"",(VLOOKUP($N330,'Puissances et FS utilisés'!$B$7:$G$44,6,FALSE)),"")</f>
        <v/>
      </c>
      <c r="R330" s="202"/>
      <c r="S330" s="203"/>
      <c r="T330" s="205"/>
      <c r="U330" s="203"/>
      <c r="V330" s="162" t="str">
        <f>IF($T330&lt;&gt;"",(VLOOKUP($T330,'Puissances et FS utilisés'!$B$7:$G$900,5,FALSE)),"")</f>
        <v/>
      </c>
      <c r="W330" s="204" t="str">
        <f>IF($T330&lt;&gt;"",(VLOOKUP($T330,'Puissances et FS utilisés'!$B$7:$G$44,6,FALSE)),"")</f>
        <v/>
      </c>
      <c r="Y330" s="183" t="str">
        <f>IF($G330=Y$5,$I330*$J330,"")</f>
        <v/>
      </c>
      <c r="Z330" s="184" t="str">
        <f>IF($G330=Z$5,$I330*$J330,"")</f>
        <v/>
      </c>
      <c r="AA330" s="185" t="str">
        <f t="shared" si="46"/>
        <v/>
      </c>
      <c r="AB330" s="160" t="str">
        <f t="shared" si="46"/>
        <v/>
      </c>
      <c r="AC330" s="184" t="str">
        <f t="shared" si="46"/>
        <v/>
      </c>
      <c r="AD330" s="185" t="str">
        <f t="shared" si="48"/>
        <v/>
      </c>
      <c r="AE330" s="160" t="str">
        <f t="shared" si="48"/>
        <v/>
      </c>
      <c r="AF330" s="186" t="str">
        <f t="shared" si="48"/>
        <v/>
      </c>
      <c r="AH330" s="183" t="str">
        <f>IF($G330=AH$5,$I330*$J330*$K330,"")</f>
        <v/>
      </c>
      <c r="AI330" s="193" t="str">
        <f>IF($G330=AI$5,$I330*$J330*$K330,"")</f>
        <v/>
      </c>
      <c r="AJ330" s="185" t="str">
        <f t="shared" si="49"/>
        <v/>
      </c>
      <c r="AK330" s="160" t="str">
        <f t="shared" si="49"/>
        <v/>
      </c>
      <c r="AL330" s="184" t="str">
        <f t="shared" si="49"/>
        <v/>
      </c>
      <c r="AM330" s="187" t="str">
        <f t="shared" si="47"/>
        <v/>
      </c>
      <c r="AN330" s="160" t="str">
        <f t="shared" si="47"/>
        <v/>
      </c>
      <c r="AO330" s="186" t="str">
        <f t="shared" si="47"/>
        <v/>
      </c>
    </row>
    <row r="331" spans="2:41" x14ac:dyDescent="0.25">
      <c r="B331" s="345"/>
      <c r="C331" s="356"/>
      <c r="D331" s="358"/>
      <c r="E331" s="360"/>
      <c r="F331" s="199"/>
      <c r="G331" s="200"/>
      <c r="H331" s="200"/>
      <c r="I331" s="200"/>
      <c r="J331" s="164"/>
      <c r="K331" s="201"/>
      <c r="L331" s="254"/>
      <c r="M331" s="216"/>
      <c r="N331" s="200"/>
      <c r="O331" s="200"/>
      <c r="P331" s="164" t="str">
        <f>IF($N331&lt;&gt;"",(VLOOKUP($N331,'Puissances et FS utilisés'!$B$7:$G$44,5,FALSE)),"")</f>
        <v/>
      </c>
      <c r="Q331" s="201" t="str">
        <f>IF($N331&lt;&gt;"",(VLOOKUP($N331,'Puissances et FS utilisés'!$B$7:$G$44,6,FALSE)),"")</f>
        <v/>
      </c>
      <c r="R331" s="199"/>
      <c r="S331" s="200"/>
      <c r="T331" s="200"/>
      <c r="U331" s="200"/>
      <c r="V331" s="164" t="str">
        <f>IF($T331&lt;&gt;"",(VLOOKUP($T331,'Puissances et FS utilisés'!$B$7:$G$900,5,FALSE)),"")</f>
        <v/>
      </c>
      <c r="W331" s="201" t="str">
        <f>IF($T331&lt;&gt;"",(VLOOKUP($T331,'Puissances et FS utilisés'!$B$7:$G$44,6,FALSE)),"")</f>
        <v/>
      </c>
      <c r="Y331" s="189" t="str">
        <f>IF($G331=Y$5,$I331*$J331,"")</f>
        <v/>
      </c>
      <c r="Z331" s="190" t="str">
        <f>IF($G331=Z$5,$I331*$J331,"")</f>
        <v/>
      </c>
      <c r="AA331" s="191" t="str">
        <f t="shared" si="46"/>
        <v/>
      </c>
      <c r="AB331" s="158" t="str">
        <f t="shared" si="46"/>
        <v/>
      </c>
      <c r="AC331" s="190" t="str">
        <f t="shared" si="46"/>
        <v/>
      </c>
      <c r="AD331" s="191" t="str">
        <f t="shared" si="48"/>
        <v/>
      </c>
      <c r="AE331" s="158" t="str">
        <f t="shared" si="48"/>
        <v/>
      </c>
      <c r="AF331" s="192" t="str">
        <f t="shared" si="48"/>
        <v/>
      </c>
      <c r="AH331" s="189" t="str">
        <f>IF($G331=AH$5,$I331*$J331*$K331,"")</f>
        <v/>
      </c>
      <c r="AI331" s="194" t="str">
        <f>IF($G331=AI$5,$I331*$J331*$K331,"")</f>
        <v/>
      </c>
      <c r="AJ331" s="191" t="str">
        <f t="shared" si="49"/>
        <v/>
      </c>
      <c r="AK331" s="158" t="str">
        <f t="shared" si="49"/>
        <v/>
      </c>
      <c r="AL331" s="190" t="str">
        <f t="shared" si="49"/>
        <v/>
      </c>
      <c r="AM331" s="195" t="str">
        <f t="shared" si="47"/>
        <v/>
      </c>
      <c r="AN331" s="158" t="str">
        <f t="shared" si="47"/>
        <v/>
      </c>
      <c r="AO331" s="192" t="str">
        <f t="shared" si="47"/>
        <v/>
      </c>
    </row>
    <row r="332" spans="2:41" ht="15.75" customHeight="1" x14ac:dyDescent="0.25">
      <c r="B332" s="346"/>
      <c r="C332" s="357"/>
      <c r="D332" s="359"/>
      <c r="E332" s="361"/>
      <c r="F332" s="172"/>
      <c r="G332" s="173"/>
      <c r="H332" s="173"/>
      <c r="I332" s="173"/>
      <c r="J332" s="165" t="str">
        <f>IF($H332&lt;&gt;"",(VLOOKUP($H332,'Puissances et FS utilisés'!$B$7:$G$44,5,FALSE)),"")</f>
        <v/>
      </c>
      <c r="K332" s="174" t="str">
        <f>IF($H332&lt;&gt;"",(VLOOKUP($H332,'Puissances et FS utilisés'!$B$7:$G$44,6,FALSE)),"")</f>
        <v/>
      </c>
      <c r="L332" s="172"/>
      <c r="M332" s="173"/>
      <c r="N332" s="173"/>
      <c r="O332" s="173"/>
      <c r="P332" s="164" t="str">
        <f>IF($N332&lt;&gt;"",(VLOOKUP($N332,'Puissances et FS utilisés'!$B$7:$G$44,5,FALSE)),"")</f>
        <v/>
      </c>
      <c r="Q332" s="201" t="str">
        <f>IF($N332&lt;&gt;"",(VLOOKUP($N332,'Puissances et FS utilisés'!$B$7:$G$44,6,FALSE)),"")</f>
        <v/>
      </c>
      <c r="R332" s="172"/>
      <c r="S332" s="173"/>
      <c r="T332" s="173"/>
      <c r="U332" s="173"/>
      <c r="V332" s="165" t="str">
        <f>IF($T332&lt;&gt;"",(VLOOKUP($T332,'Puissances et FS utilisés'!$B$7:$G$900,5,FALSE)),"")</f>
        <v/>
      </c>
      <c r="W332" s="174" t="str">
        <f>IF($T332&lt;&gt;"",(VLOOKUP($T332,'Puissances et FS utilisés'!$B$7:$G$44,6,FALSE)),"")</f>
        <v/>
      </c>
      <c r="Y332" s="179" t="str">
        <f>IF($G332=Y$5,$I332*$J332,"")</f>
        <v/>
      </c>
      <c r="Z332" s="180" t="str">
        <f>IF($G332=Z$5,$I332*$J332,"")</f>
        <v/>
      </c>
      <c r="AA332" s="181" t="str">
        <f t="shared" si="46"/>
        <v/>
      </c>
      <c r="AB332" s="159" t="str">
        <f t="shared" si="46"/>
        <v/>
      </c>
      <c r="AC332" s="180" t="str">
        <f t="shared" si="46"/>
        <v/>
      </c>
      <c r="AD332" s="181" t="str">
        <f t="shared" si="48"/>
        <v/>
      </c>
      <c r="AE332" s="159" t="str">
        <f t="shared" si="48"/>
        <v/>
      </c>
      <c r="AF332" s="182" t="str">
        <f t="shared" si="48"/>
        <v/>
      </c>
      <c r="AH332" s="179" t="str">
        <f>IF($G332=AH$5,$I332*$J332*$K332,"")</f>
        <v/>
      </c>
      <c r="AI332" s="196" t="str">
        <f>IF($G332=AI$5,$I332*$J332*$K332,"")</f>
        <v/>
      </c>
      <c r="AJ332" s="181" t="str">
        <f t="shared" si="49"/>
        <v/>
      </c>
      <c r="AK332" s="159" t="str">
        <f t="shared" si="49"/>
        <v/>
      </c>
      <c r="AL332" s="180" t="str">
        <f t="shared" si="49"/>
        <v/>
      </c>
      <c r="AM332" s="188" t="str">
        <f t="shared" si="47"/>
        <v/>
      </c>
      <c r="AN332" s="159" t="str">
        <f t="shared" si="47"/>
        <v/>
      </c>
      <c r="AO332" s="182" t="str">
        <f t="shared" si="47"/>
        <v/>
      </c>
    </row>
    <row r="333" spans="2:41" x14ac:dyDescent="0.25">
      <c r="B333" s="344"/>
      <c r="C333" s="347"/>
      <c r="D333" s="348"/>
      <c r="E333" s="351"/>
      <c r="F333" s="202"/>
      <c r="G333" s="203"/>
      <c r="H333" s="203"/>
      <c r="I333" s="203"/>
      <c r="J333" s="162"/>
      <c r="K333" s="204"/>
      <c r="L333" s="202"/>
      <c r="M333" s="203"/>
      <c r="N333" s="203"/>
      <c r="O333" s="203"/>
      <c r="P333" s="162" t="str">
        <f>IF($N333&lt;&gt;"",(VLOOKUP($N333,'Puissances et FS utilisés'!$B$7:$G$44,5,FALSE)),"")</f>
        <v/>
      </c>
      <c r="Q333" s="204" t="str">
        <f>IF($N333&lt;&gt;"",(VLOOKUP($N333,'Puissances et FS utilisés'!$B$7:$G$44,6,FALSE)),"")</f>
        <v/>
      </c>
      <c r="R333" s="202"/>
      <c r="S333" s="203"/>
      <c r="T333" s="205"/>
      <c r="U333" s="203"/>
      <c r="V333" s="162" t="str">
        <f>IF($T333&lt;&gt;"",(VLOOKUP($T333,'Puissances et FS utilisés'!$B$7:$G$900,5,FALSE)),"")</f>
        <v/>
      </c>
      <c r="W333" s="204" t="str">
        <f>IF($T333&lt;&gt;"",(VLOOKUP($T333,'Puissances et FS utilisés'!$B$7:$G$44,6,FALSE)),"")</f>
        <v/>
      </c>
      <c r="Y333" s="183" t="str">
        <f>IF($G333=Y$5,$I333*$J333,"")</f>
        <v/>
      </c>
      <c r="Z333" s="184" t="str">
        <f>IF($G333=Z$5,$I333*$J333,"")</f>
        <v/>
      </c>
      <c r="AA333" s="185" t="str">
        <f t="shared" si="46"/>
        <v/>
      </c>
      <c r="AB333" s="160" t="str">
        <f t="shared" si="46"/>
        <v/>
      </c>
      <c r="AC333" s="184" t="str">
        <f t="shared" si="46"/>
        <v/>
      </c>
      <c r="AD333" s="185" t="str">
        <f t="shared" si="48"/>
        <v/>
      </c>
      <c r="AE333" s="160" t="str">
        <f t="shared" si="48"/>
        <v/>
      </c>
      <c r="AF333" s="186" t="str">
        <f t="shared" si="48"/>
        <v/>
      </c>
      <c r="AH333" s="183" t="str">
        <f>IF($G333=AH$5,$I333*$J333*$K333,"")</f>
        <v/>
      </c>
      <c r="AI333" s="193" t="str">
        <f>IF($G333=AI$5,$I333*$J333*$K333,"")</f>
        <v/>
      </c>
      <c r="AJ333" s="185" t="str">
        <f t="shared" si="49"/>
        <v/>
      </c>
      <c r="AK333" s="160" t="str">
        <f t="shared" si="49"/>
        <v/>
      </c>
      <c r="AL333" s="184" t="str">
        <f t="shared" si="49"/>
        <v/>
      </c>
      <c r="AM333" s="187" t="str">
        <f t="shared" si="47"/>
        <v/>
      </c>
      <c r="AN333" s="160" t="str">
        <f t="shared" si="47"/>
        <v/>
      </c>
      <c r="AO333" s="186" t="str">
        <f t="shared" si="47"/>
        <v/>
      </c>
    </row>
    <row r="334" spans="2:41" x14ac:dyDescent="0.25">
      <c r="B334" s="345"/>
      <c r="C334" s="356"/>
      <c r="D334" s="358"/>
      <c r="E334" s="360"/>
      <c r="F334" s="199"/>
      <c r="G334" s="200"/>
      <c r="H334" s="200"/>
      <c r="I334" s="200"/>
      <c r="J334" s="164"/>
      <c r="K334" s="201"/>
      <c r="L334" s="254"/>
      <c r="M334" s="216"/>
      <c r="N334" s="200"/>
      <c r="O334" s="200"/>
      <c r="P334" s="164" t="str">
        <f>IF($N334&lt;&gt;"",(VLOOKUP($N334,'Puissances et FS utilisés'!$B$7:$G$44,5,FALSE)),"")</f>
        <v/>
      </c>
      <c r="Q334" s="201" t="str">
        <f>IF($N334&lt;&gt;"",(VLOOKUP($N334,'Puissances et FS utilisés'!$B$7:$G$44,6,FALSE)),"")</f>
        <v/>
      </c>
      <c r="R334" s="199"/>
      <c r="S334" s="200"/>
      <c r="T334" s="200"/>
      <c r="U334" s="200"/>
      <c r="V334" s="164" t="str">
        <f>IF($T334&lt;&gt;"",(VLOOKUP($T334,'Puissances et FS utilisés'!$B$7:$G$900,5,FALSE)),"")</f>
        <v/>
      </c>
      <c r="W334" s="201" t="str">
        <f>IF($T334&lt;&gt;"",(VLOOKUP($T334,'Puissances et FS utilisés'!$B$7:$G$44,6,FALSE)),"")</f>
        <v/>
      </c>
      <c r="Y334" s="189" t="str">
        <f>IF($G334=Y$5,$I334*$J334,"")</f>
        <v/>
      </c>
      <c r="Z334" s="190" t="str">
        <f>IF($G334=Z$5,$I334*$J334,"")</f>
        <v/>
      </c>
      <c r="AA334" s="191" t="str">
        <f t="shared" si="46"/>
        <v/>
      </c>
      <c r="AB334" s="158" t="str">
        <f t="shared" si="46"/>
        <v/>
      </c>
      <c r="AC334" s="190" t="str">
        <f t="shared" si="46"/>
        <v/>
      </c>
      <c r="AD334" s="191" t="str">
        <f t="shared" si="48"/>
        <v/>
      </c>
      <c r="AE334" s="158" t="str">
        <f t="shared" si="48"/>
        <v/>
      </c>
      <c r="AF334" s="192" t="str">
        <f t="shared" si="48"/>
        <v/>
      </c>
      <c r="AH334" s="189" t="str">
        <f>IF($G334=AH$5,$I334*$J334*$K334,"")</f>
        <v/>
      </c>
      <c r="AI334" s="194" t="str">
        <f>IF($G334=AI$5,$I334*$J334*$K334,"")</f>
        <v/>
      </c>
      <c r="AJ334" s="191" t="str">
        <f t="shared" si="49"/>
        <v/>
      </c>
      <c r="AK334" s="158" t="str">
        <f t="shared" si="49"/>
        <v/>
      </c>
      <c r="AL334" s="190" t="str">
        <f t="shared" si="49"/>
        <v/>
      </c>
      <c r="AM334" s="195" t="str">
        <f t="shared" si="47"/>
        <v/>
      </c>
      <c r="AN334" s="158" t="str">
        <f t="shared" si="47"/>
        <v/>
      </c>
      <c r="AO334" s="192" t="str">
        <f t="shared" si="47"/>
        <v/>
      </c>
    </row>
    <row r="335" spans="2:41" ht="15.75" customHeight="1" x14ac:dyDescent="0.25">
      <c r="B335" s="346"/>
      <c r="C335" s="357"/>
      <c r="D335" s="359"/>
      <c r="E335" s="361"/>
      <c r="F335" s="172"/>
      <c r="G335" s="173"/>
      <c r="H335" s="173"/>
      <c r="I335" s="173"/>
      <c r="J335" s="165" t="str">
        <f>IF($H335&lt;&gt;"",(VLOOKUP($H335,'Puissances et FS utilisés'!$B$7:$G$44,5,FALSE)),"")</f>
        <v/>
      </c>
      <c r="K335" s="174" t="str">
        <f>IF($H335&lt;&gt;"",(VLOOKUP($H335,'Puissances et FS utilisés'!$B$7:$G$44,6,FALSE)),"")</f>
        <v/>
      </c>
      <c r="L335" s="172"/>
      <c r="M335" s="173"/>
      <c r="N335" s="173"/>
      <c r="O335" s="173"/>
      <c r="P335" s="164" t="str">
        <f>IF($N335&lt;&gt;"",(VLOOKUP($N335,'Puissances et FS utilisés'!$B$7:$G$44,5,FALSE)),"")</f>
        <v/>
      </c>
      <c r="Q335" s="201" t="str">
        <f>IF($N335&lt;&gt;"",(VLOOKUP($N335,'Puissances et FS utilisés'!$B$7:$G$44,6,FALSE)),"")</f>
        <v/>
      </c>
      <c r="R335" s="172"/>
      <c r="S335" s="173"/>
      <c r="T335" s="173"/>
      <c r="U335" s="173"/>
      <c r="V335" s="165" t="str">
        <f>IF($T335&lt;&gt;"",(VLOOKUP($T335,'Puissances et FS utilisés'!$B$7:$G$900,5,FALSE)),"")</f>
        <v/>
      </c>
      <c r="W335" s="174" t="str">
        <f>IF($T335&lt;&gt;"",(VLOOKUP($T335,'Puissances et FS utilisés'!$B$7:$G$44,6,FALSE)),"")</f>
        <v/>
      </c>
      <c r="Y335" s="179" t="str">
        <f>IF($G335=Y$5,$I335*$J335,"")</f>
        <v/>
      </c>
      <c r="Z335" s="180" t="str">
        <f>IF($G335=Z$5,$I335*$J335,"")</f>
        <v/>
      </c>
      <c r="AA335" s="181" t="str">
        <f t="shared" si="46"/>
        <v/>
      </c>
      <c r="AB335" s="159" t="str">
        <f t="shared" si="46"/>
        <v/>
      </c>
      <c r="AC335" s="180" t="str">
        <f t="shared" si="46"/>
        <v/>
      </c>
      <c r="AD335" s="181" t="str">
        <f t="shared" si="48"/>
        <v/>
      </c>
      <c r="AE335" s="159" t="str">
        <f t="shared" si="48"/>
        <v/>
      </c>
      <c r="AF335" s="182" t="str">
        <f t="shared" si="48"/>
        <v/>
      </c>
      <c r="AH335" s="179" t="str">
        <f>IF($G335=AH$5,$I335*$J335*$K335,"")</f>
        <v/>
      </c>
      <c r="AI335" s="196" t="str">
        <f>IF($G335=AI$5,$I335*$J335*$K335,"")</f>
        <v/>
      </c>
      <c r="AJ335" s="181" t="str">
        <f t="shared" si="49"/>
        <v/>
      </c>
      <c r="AK335" s="159" t="str">
        <f t="shared" si="49"/>
        <v/>
      </c>
      <c r="AL335" s="180" t="str">
        <f t="shared" si="49"/>
        <v/>
      </c>
      <c r="AM335" s="188" t="str">
        <f t="shared" si="47"/>
        <v/>
      </c>
      <c r="AN335" s="159" t="str">
        <f t="shared" si="47"/>
        <v/>
      </c>
      <c r="AO335" s="182" t="str">
        <f t="shared" si="47"/>
        <v/>
      </c>
    </row>
    <row r="336" spans="2:41" x14ac:dyDescent="0.25">
      <c r="B336" s="344"/>
      <c r="C336" s="347"/>
      <c r="D336" s="348"/>
      <c r="E336" s="351"/>
      <c r="F336" s="202"/>
      <c r="G336" s="203"/>
      <c r="H336" s="203"/>
      <c r="I336" s="203"/>
      <c r="J336" s="162"/>
      <c r="K336" s="204"/>
      <c r="L336" s="202"/>
      <c r="M336" s="203"/>
      <c r="N336" s="203"/>
      <c r="O336" s="203"/>
      <c r="P336" s="162" t="str">
        <f>IF($N336&lt;&gt;"",(VLOOKUP($N336,'Puissances et FS utilisés'!$B$7:$G$44,5,FALSE)),"")</f>
        <v/>
      </c>
      <c r="Q336" s="204" t="str">
        <f>IF($N336&lt;&gt;"",(VLOOKUP($N336,'Puissances et FS utilisés'!$B$7:$G$44,6,FALSE)),"")</f>
        <v/>
      </c>
      <c r="R336" s="202"/>
      <c r="S336" s="203"/>
      <c r="T336" s="205"/>
      <c r="U336" s="203"/>
      <c r="V336" s="162" t="str">
        <f>IF($T336&lt;&gt;"",(VLOOKUP($T336,'Puissances et FS utilisés'!$B$7:$G$900,5,FALSE)),"")</f>
        <v/>
      </c>
      <c r="W336" s="204" t="str">
        <f>IF($T336&lt;&gt;"",(VLOOKUP($T336,'Puissances et FS utilisés'!$B$7:$G$44,6,FALSE)),"")</f>
        <v/>
      </c>
      <c r="Y336" s="183" t="str">
        <f>IF($G336=Y$5,$I336*$J336,"")</f>
        <v/>
      </c>
      <c r="Z336" s="184" t="str">
        <f>IF($G336=Z$5,$I336*$J336,"")</f>
        <v/>
      </c>
      <c r="AA336" s="185" t="str">
        <f t="shared" si="46"/>
        <v/>
      </c>
      <c r="AB336" s="160" t="str">
        <f t="shared" si="46"/>
        <v/>
      </c>
      <c r="AC336" s="184" t="str">
        <f t="shared" si="46"/>
        <v/>
      </c>
      <c r="AD336" s="185" t="str">
        <f t="shared" si="48"/>
        <v/>
      </c>
      <c r="AE336" s="160" t="str">
        <f t="shared" si="48"/>
        <v/>
      </c>
      <c r="AF336" s="186" t="str">
        <f t="shared" si="48"/>
        <v/>
      </c>
      <c r="AH336" s="183" t="str">
        <f>IF($G336=AH$5,$I336*$J336*$K336,"")</f>
        <v/>
      </c>
      <c r="AI336" s="193" t="str">
        <f>IF($G336=AI$5,$I336*$J336*$K336,"")</f>
        <v/>
      </c>
      <c r="AJ336" s="185" t="str">
        <f t="shared" si="49"/>
        <v/>
      </c>
      <c r="AK336" s="160" t="str">
        <f t="shared" si="49"/>
        <v/>
      </c>
      <c r="AL336" s="184" t="str">
        <f t="shared" si="49"/>
        <v/>
      </c>
      <c r="AM336" s="187" t="str">
        <f t="shared" si="47"/>
        <v/>
      </c>
      <c r="AN336" s="160" t="str">
        <f t="shared" si="47"/>
        <v/>
      </c>
      <c r="AO336" s="186" t="str">
        <f t="shared" si="47"/>
        <v/>
      </c>
    </row>
    <row r="337" spans="2:41" x14ac:dyDescent="0.25">
      <c r="B337" s="345"/>
      <c r="C337" s="356"/>
      <c r="D337" s="358"/>
      <c r="E337" s="360"/>
      <c r="F337" s="199"/>
      <c r="G337" s="200"/>
      <c r="H337" s="200"/>
      <c r="I337" s="200"/>
      <c r="J337" s="164"/>
      <c r="K337" s="201"/>
      <c r="L337" s="254"/>
      <c r="M337" s="216"/>
      <c r="N337" s="200"/>
      <c r="O337" s="200"/>
      <c r="P337" s="164" t="str">
        <f>IF($N337&lt;&gt;"",(VLOOKUP($N337,'Puissances et FS utilisés'!$B$7:$G$44,5,FALSE)),"")</f>
        <v/>
      </c>
      <c r="Q337" s="201" t="str">
        <f>IF($N337&lt;&gt;"",(VLOOKUP($N337,'Puissances et FS utilisés'!$B$7:$G$44,6,FALSE)),"")</f>
        <v/>
      </c>
      <c r="R337" s="199"/>
      <c r="S337" s="200"/>
      <c r="T337" s="200"/>
      <c r="U337" s="200"/>
      <c r="V337" s="164" t="str">
        <f>IF($T337&lt;&gt;"",(VLOOKUP($T337,'Puissances et FS utilisés'!$B$7:$G$900,5,FALSE)),"")</f>
        <v/>
      </c>
      <c r="W337" s="201" t="str">
        <f>IF($T337&lt;&gt;"",(VLOOKUP($T337,'Puissances et FS utilisés'!$B$7:$G$44,6,FALSE)),"")</f>
        <v/>
      </c>
      <c r="Y337" s="189" t="str">
        <f>IF($G337=Y$5,$I337*$J337,"")</f>
        <v/>
      </c>
      <c r="Z337" s="190" t="str">
        <f>IF($G337=Z$5,$I337*$J337,"")</f>
        <v/>
      </c>
      <c r="AA337" s="191" t="str">
        <f t="shared" si="46"/>
        <v/>
      </c>
      <c r="AB337" s="158" t="str">
        <f t="shared" si="46"/>
        <v/>
      </c>
      <c r="AC337" s="190" t="str">
        <f t="shared" si="46"/>
        <v/>
      </c>
      <c r="AD337" s="191" t="str">
        <f t="shared" si="48"/>
        <v/>
      </c>
      <c r="AE337" s="158" t="str">
        <f t="shared" si="48"/>
        <v/>
      </c>
      <c r="AF337" s="192" t="str">
        <f t="shared" si="48"/>
        <v/>
      </c>
      <c r="AH337" s="189" t="str">
        <f>IF($G337=AH$5,$I337*$J337*$K337,"")</f>
        <v/>
      </c>
      <c r="AI337" s="194" t="str">
        <f>IF($G337=AI$5,$I337*$J337*$K337,"")</f>
        <v/>
      </c>
      <c r="AJ337" s="191" t="str">
        <f t="shared" si="49"/>
        <v/>
      </c>
      <c r="AK337" s="158" t="str">
        <f t="shared" si="49"/>
        <v/>
      </c>
      <c r="AL337" s="190" t="str">
        <f t="shared" si="49"/>
        <v/>
      </c>
      <c r="AM337" s="195" t="str">
        <f t="shared" si="47"/>
        <v/>
      </c>
      <c r="AN337" s="158" t="str">
        <f t="shared" si="47"/>
        <v/>
      </c>
      <c r="AO337" s="192" t="str">
        <f t="shared" si="47"/>
        <v/>
      </c>
    </row>
    <row r="338" spans="2:41" ht="15.75" customHeight="1" x14ac:dyDescent="0.25">
      <c r="B338" s="346"/>
      <c r="C338" s="357"/>
      <c r="D338" s="359"/>
      <c r="E338" s="361"/>
      <c r="F338" s="172"/>
      <c r="G338" s="173"/>
      <c r="H338" s="173"/>
      <c r="I338" s="173"/>
      <c r="J338" s="165" t="str">
        <f>IF($H338&lt;&gt;"",(VLOOKUP($H338,'Puissances et FS utilisés'!$B$7:$G$44,5,FALSE)),"")</f>
        <v/>
      </c>
      <c r="K338" s="174" t="str">
        <f>IF($H338&lt;&gt;"",(VLOOKUP($H338,'Puissances et FS utilisés'!$B$7:$G$44,6,FALSE)),"")</f>
        <v/>
      </c>
      <c r="L338" s="172"/>
      <c r="M338" s="173"/>
      <c r="N338" s="173"/>
      <c r="O338" s="173"/>
      <c r="P338" s="164" t="str">
        <f>IF($N338&lt;&gt;"",(VLOOKUP($N338,'Puissances et FS utilisés'!$B$7:$G$44,5,FALSE)),"")</f>
        <v/>
      </c>
      <c r="Q338" s="201" t="str">
        <f>IF($N338&lt;&gt;"",(VLOOKUP($N338,'Puissances et FS utilisés'!$B$7:$G$44,6,FALSE)),"")</f>
        <v/>
      </c>
      <c r="R338" s="172"/>
      <c r="S338" s="173"/>
      <c r="T338" s="173"/>
      <c r="U338" s="173"/>
      <c r="V338" s="165" t="str">
        <f>IF($T338&lt;&gt;"",(VLOOKUP($T338,'Puissances et FS utilisés'!$B$7:$G$900,5,FALSE)),"")</f>
        <v/>
      </c>
      <c r="W338" s="174" t="str">
        <f>IF($T338&lt;&gt;"",(VLOOKUP($T338,'Puissances et FS utilisés'!$B$7:$G$44,6,FALSE)),"")</f>
        <v/>
      </c>
      <c r="Y338" s="179" t="str">
        <f>IF($G338=Y$5,$I338*$J338,"")</f>
        <v/>
      </c>
      <c r="Z338" s="180" t="str">
        <f>IF($G338=Z$5,$I338*$J338,"")</f>
        <v/>
      </c>
      <c r="AA338" s="181" t="str">
        <f t="shared" si="46"/>
        <v/>
      </c>
      <c r="AB338" s="159" t="str">
        <f t="shared" si="46"/>
        <v/>
      </c>
      <c r="AC338" s="180" t="str">
        <f t="shared" si="46"/>
        <v/>
      </c>
      <c r="AD338" s="181" t="str">
        <f t="shared" si="48"/>
        <v/>
      </c>
      <c r="AE338" s="159" t="str">
        <f t="shared" si="48"/>
        <v/>
      </c>
      <c r="AF338" s="182" t="str">
        <f t="shared" si="48"/>
        <v/>
      </c>
      <c r="AH338" s="179" t="str">
        <f>IF($G338=AH$5,$I338*$J338*$K338,"")</f>
        <v/>
      </c>
      <c r="AI338" s="196" t="str">
        <f>IF($G338=AI$5,$I338*$J338*$K338,"")</f>
        <v/>
      </c>
      <c r="AJ338" s="181" t="str">
        <f t="shared" si="49"/>
        <v/>
      </c>
      <c r="AK338" s="159" t="str">
        <f t="shared" si="49"/>
        <v/>
      </c>
      <c r="AL338" s="180" t="str">
        <f t="shared" si="49"/>
        <v/>
      </c>
      <c r="AM338" s="188" t="str">
        <f t="shared" si="47"/>
        <v/>
      </c>
      <c r="AN338" s="159" t="str">
        <f t="shared" si="47"/>
        <v/>
      </c>
      <c r="AO338" s="182" t="str">
        <f t="shared" si="47"/>
        <v/>
      </c>
    </row>
    <row r="339" spans="2:41" x14ac:dyDescent="0.25">
      <c r="B339" s="344"/>
      <c r="C339" s="347"/>
      <c r="D339" s="348"/>
      <c r="E339" s="351"/>
      <c r="F339" s="202"/>
      <c r="G339" s="203"/>
      <c r="H339" s="203"/>
      <c r="I339" s="203"/>
      <c r="J339" s="162"/>
      <c r="K339" s="204"/>
      <c r="L339" s="202"/>
      <c r="M339" s="203"/>
      <c r="N339" s="203"/>
      <c r="O339" s="203"/>
      <c r="P339" s="162" t="str">
        <f>IF($N339&lt;&gt;"",(VLOOKUP($N339,'Puissances et FS utilisés'!$B$7:$G$44,5,FALSE)),"")</f>
        <v/>
      </c>
      <c r="Q339" s="204" t="str">
        <f>IF($N339&lt;&gt;"",(VLOOKUP($N339,'Puissances et FS utilisés'!$B$7:$G$44,6,FALSE)),"")</f>
        <v/>
      </c>
      <c r="R339" s="202"/>
      <c r="S339" s="203"/>
      <c r="T339" s="205"/>
      <c r="U339" s="203"/>
      <c r="V339" s="162" t="str">
        <f>IF($T339&lt;&gt;"",(VLOOKUP($T339,'Puissances et FS utilisés'!$B$7:$G$900,5,FALSE)),"")</f>
        <v/>
      </c>
      <c r="W339" s="204" t="str">
        <f>IF($T339&lt;&gt;"",(VLOOKUP($T339,'Puissances et FS utilisés'!$B$7:$G$44,6,FALSE)),"")</f>
        <v/>
      </c>
      <c r="Y339" s="183" t="str">
        <f>IF($G339=Y$5,$I339*$J339,"")</f>
        <v/>
      </c>
      <c r="Z339" s="184" t="str">
        <f>IF($G339=Z$5,$I339*$J339,"")</f>
        <v/>
      </c>
      <c r="AA339" s="185" t="str">
        <f t="shared" si="46"/>
        <v/>
      </c>
      <c r="AB339" s="160" t="str">
        <f t="shared" si="46"/>
        <v/>
      </c>
      <c r="AC339" s="184" t="str">
        <f t="shared" si="46"/>
        <v/>
      </c>
      <c r="AD339" s="185" t="str">
        <f t="shared" si="48"/>
        <v/>
      </c>
      <c r="AE339" s="160" t="str">
        <f t="shared" si="48"/>
        <v/>
      </c>
      <c r="AF339" s="186" t="str">
        <f t="shared" si="48"/>
        <v/>
      </c>
      <c r="AH339" s="183" t="str">
        <f>IF($G339=AH$5,$I339*$J339*$K339,"")</f>
        <v/>
      </c>
      <c r="AI339" s="193" t="str">
        <f>IF($G339=AI$5,$I339*$J339*$K339,"")</f>
        <v/>
      </c>
      <c r="AJ339" s="185" t="str">
        <f t="shared" si="49"/>
        <v/>
      </c>
      <c r="AK339" s="160" t="str">
        <f t="shared" si="49"/>
        <v/>
      </c>
      <c r="AL339" s="184" t="str">
        <f t="shared" si="49"/>
        <v/>
      </c>
      <c r="AM339" s="187" t="str">
        <f t="shared" si="47"/>
        <v/>
      </c>
      <c r="AN339" s="160" t="str">
        <f t="shared" si="47"/>
        <v/>
      </c>
      <c r="AO339" s="186" t="str">
        <f t="shared" si="47"/>
        <v/>
      </c>
    </row>
    <row r="340" spans="2:41" x14ac:dyDescent="0.25">
      <c r="B340" s="345"/>
      <c r="C340" s="356"/>
      <c r="D340" s="358"/>
      <c r="E340" s="360"/>
      <c r="F340" s="199"/>
      <c r="G340" s="200"/>
      <c r="H340" s="200"/>
      <c r="I340" s="200"/>
      <c r="J340" s="164"/>
      <c r="K340" s="201"/>
      <c r="L340" s="254"/>
      <c r="M340" s="216"/>
      <c r="N340" s="200"/>
      <c r="O340" s="200"/>
      <c r="P340" s="164" t="str">
        <f>IF($N340&lt;&gt;"",(VLOOKUP($N340,'Puissances et FS utilisés'!$B$7:$G$44,5,FALSE)),"")</f>
        <v/>
      </c>
      <c r="Q340" s="201" t="str">
        <f>IF($N340&lt;&gt;"",(VLOOKUP($N340,'Puissances et FS utilisés'!$B$7:$G$44,6,FALSE)),"")</f>
        <v/>
      </c>
      <c r="R340" s="199"/>
      <c r="S340" s="200"/>
      <c r="T340" s="200"/>
      <c r="U340" s="200"/>
      <c r="V340" s="164" t="str">
        <f>IF($T340&lt;&gt;"",(VLOOKUP($T340,'Puissances et FS utilisés'!$B$7:$G$900,5,FALSE)),"")</f>
        <v/>
      </c>
      <c r="W340" s="201" t="str">
        <f>IF($T340&lt;&gt;"",(VLOOKUP($T340,'Puissances et FS utilisés'!$B$7:$G$44,6,FALSE)),"")</f>
        <v/>
      </c>
      <c r="Y340" s="189" t="str">
        <f>IF($G340=Y$5,$I340*$J340,"")</f>
        <v/>
      </c>
      <c r="Z340" s="190" t="str">
        <f>IF($G340=Z$5,$I340*$J340,"")</f>
        <v/>
      </c>
      <c r="AA340" s="191" t="str">
        <f t="shared" si="46"/>
        <v/>
      </c>
      <c r="AB340" s="158" t="str">
        <f t="shared" si="46"/>
        <v/>
      </c>
      <c r="AC340" s="190" t="str">
        <f t="shared" si="46"/>
        <v/>
      </c>
      <c r="AD340" s="191" t="str">
        <f t="shared" si="48"/>
        <v/>
      </c>
      <c r="AE340" s="158" t="str">
        <f t="shared" si="48"/>
        <v/>
      </c>
      <c r="AF340" s="192" t="str">
        <f t="shared" si="48"/>
        <v/>
      </c>
      <c r="AH340" s="189" t="str">
        <f>IF($G340=AH$5,$I340*$J340*$K340,"")</f>
        <v/>
      </c>
      <c r="AI340" s="194" t="str">
        <f>IF($G340=AI$5,$I340*$J340*$K340,"")</f>
        <v/>
      </c>
      <c r="AJ340" s="191" t="str">
        <f t="shared" si="49"/>
        <v/>
      </c>
      <c r="AK340" s="158" t="str">
        <f t="shared" si="49"/>
        <v/>
      </c>
      <c r="AL340" s="190" t="str">
        <f t="shared" si="49"/>
        <v/>
      </c>
      <c r="AM340" s="195" t="str">
        <f t="shared" si="47"/>
        <v/>
      </c>
      <c r="AN340" s="158" t="str">
        <f t="shared" si="47"/>
        <v/>
      </c>
      <c r="AO340" s="192" t="str">
        <f t="shared" si="47"/>
        <v/>
      </c>
    </row>
    <row r="341" spans="2:41" ht="15.75" customHeight="1" x14ac:dyDescent="0.25">
      <c r="B341" s="346"/>
      <c r="C341" s="357"/>
      <c r="D341" s="359"/>
      <c r="E341" s="361"/>
      <c r="F341" s="172"/>
      <c r="G341" s="173"/>
      <c r="H341" s="173"/>
      <c r="I341" s="173"/>
      <c r="J341" s="165" t="str">
        <f>IF($H341&lt;&gt;"",(VLOOKUP($H341,'Puissances et FS utilisés'!$B$7:$G$44,5,FALSE)),"")</f>
        <v/>
      </c>
      <c r="K341" s="174" t="str">
        <f>IF($H341&lt;&gt;"",(VLOOKUP($H341,'Puissances et FS utilisés'!$B$7:$G$44,6,FALSE)),"")</f>
        <v/>
      </c>
      <c r="L341" s="172"/>
      <c r="M341" s="173"/>
      <c r="N341" s="173"/>
      <c r="O341" s="173"/>
      <c r="P341" s="164" t="str">
        <f>IF($N341&lt;&gt;"",(VLOOKUP($N341,'Puissances et FS utilisés'!$B$7:$G$44,5,FALSE)),"")</f>
        <v/>
      </c>
      <c r="Q341" s="201" t="str">
        <f>IF($N341&lt;&gt;"",(VLOOKUP($N341,'Puissances et FS utilisés'!$B$7:$G$44,6,FALSE)),"")</f>
        <v/>
      </c>
      <c r="R341" s="172"/>
      <c r="S341" s="173"/>
      <c r="T341" s="173"/>
      <c r="U341" s="173"/>
      <c r="V341" s="165" t="str">
        <f>IF($T341&lt;&gt;"",(VLOOKUP($T341,'Puissances et FS utilisés'!$B$7:$G$900,5,FALSE)),"")</f>
        <v/>
      </c>
      <c r="W341" s="174" t="str">
        <f>IF($T341&lt;&gt;"",(VLOOKUP($T341,'Puissances et FS utilisés'!$B$7:$G$44,6,FALSE)),"")</f>
        <v/>
      </c>
      <c r="Y341" s="179" t="str">
        <f>IF($G341=Y$5,$I341*$J341,"")</f>
        <v/>
      </c>
      <c r="Z341" s="180" t="str">
        <f>IF($G341=Z$5,$I341*$J341,"")</f>
        <v/>
      </c>
      <c r="AA341" s="181" t="str">
        <f t="shared" si="46"/>
        <v/>
      </c>
      <c r="AB341" s="159" t="str">
        <f t="shared" si="46"/>
        <v/>
      </c>
      <c r="AC341" s="180" t="str">
        <f t="shared" si="46"/>
        <v/>
      </c>
      <c r="AD341" s="181" t="str">
        <f t="shared" si="48"/>
        <v/>
      </c>
      <c r="AE341" s="159" t="str">
        <f t="shared" si="48"/>
        <v/>
      </c>
      <c r="AF341" s="182" t="str">
        <f t="shared" si="48"/>
        <v/>
      </c>
      <c r="AH341" s="179" t="str">
        <f>IF($G341=AH$5,$I341*$J341*$K341,"")</f>
        <v/>
      </c>
      <c r="AI341" s="196" t="str">
        <f>IF($G341=AI$5,$I341*$J341*$K341,"")</f>
        <v/>
      </c>
      <c r="AJ341" s="181" t="str">
        <f t="shared" si="49"/>
        <v/>
      </c>
      <c r="AK341" s="159" t="str">
        <f t="shared" si="49"/>
        <v/>
      </c>
      <c r="AL341" s="180" t="str">
        <f t="shared" si="49"/>
        <v/>
      </c>
      <c r="AM341" s="188" t="str">
        <f t="shared" si="47"/>
        <v/>
      </c>
      <c r="AN341" s="159" t="str">
        <f t="shared" si="47"/>
        <v/>
      </c>
      <c r="AO341" s="182" t="str">
        <f t="shared" si="47"/>
        <v/>
      </c>
    </row>
    <row r="342" spans="2:41" x14ac:dyDescent="0.25">
      <c r="B342" s="344"/>
      <c r="C342" s="347"/>
      <c r="D342" s="348"/>
      <c r="E342" s="351"/>
      <c r="F342" s="202"/>
      <c r="G342" s="203"/>
      <c r="H342" s="203"/>
      <c r="I342" s="203"/>
      <c r="J342" s="162"/>
      <c r="K342" s="204"/>
      <c r="L342" s="202"/>
      <c r="M342" s="203"/>
      <c r="N342" s="203"/>
      <c r="O342" s="203"/>
      <c r="P342" s="162" t="str">
        <f>IF($N342&lt;&gt;"",(VLOOKUP($N342,'Puissances et FS utilisés'!$B$7:$G$44,5,FALSE)),"")</f>
        <v/>
      </c>
      <c r="Q342" s="204" t="str">
        <f>IF($N342&lt;&gt;"",(VLOOKUP($N342,'Puissances et FS utilisés'!$B$7:$G$44,6,FALSE)),"")</f>
        <v/>
      </c>
      <c r="R342" s="202"/>
      <c r="S342" s="203"/>
      <c r="T342" s="205"/>
      <c r="U342" s="203"/>
      <c r="V342" s="162" t="str">
        <f>IF($T342&lt;&gt;"",(VLOOKUP($T342,'Puissances et FS utilisés'!$B$7:$G$900,5,FALSE)),"")</f>
        <v/>
      </c>
      <c r="W342" s="204" t="str">
        <f>IF($T342&lt;&gt;"",(VLOOKUP($T342,'Puissances et FS utilisés'!$B$7:$G$44,6,FALSE)),"")</f>
        <v/>
      </c>
      <c r="Y342" s="183" t="str">
        <f>IF($G342=Y$5,$I342*$J342,"")</f>
        <v/>
      </c>
      <c r="Z342" s="184" t="str">
        <f>IF($G342=Z$5,$I342*$J342,"")</f>
        <v/>
      </c>
      <c r="AA342" s="185" t="str">
        <f t="shared" si="46"/>
        <v/>
      </c>
      <c r="AB342" s="160" t="str">
        <f t="shared" si="46"/>
        <v/>
      </c>
      <c r="AC342" s="184" t="str">
        <f t="shared" si="46"/>
        <v/>
      </c>
      <c r="AD342" s="185" t="str">
        <f t="shared" si="48"/>
        <v/>
      </c>
      <c r="AE342" s="160" t="str">
        <f t="shared" si="48"/>
        <v/>
      </c>
      <c r="AF342" s="186" t="str">
        <f t="shared" si="48"/>
        <v/>
      </c>
      <c r="AH342" s="183" t="str">
        <f>IF($G342=AH$5,$I342*$J342*$K342,"")</f>
        <v/>
      </c>
      <c r="AI342" s="193" t="str">
        <f>IF($G342=AI$5,$I342*$J342*$K342,"")</f>
        <v/>
      </c>
      <c r="AJ342" s="185" t="str">
        <f t="shared" si="49"/>
        <v/>
      </c>
      <c r="AK342" s="160" t="str">
        <f t="shared" si="49"/>
        <v/>
      </c>
      <c r="AL342" s="184" t="str">
        <f t="shared" si="49"/>
        <v/>
      </c>
      <c r="AM342" s="187" t="str">
        <f t="shared" si="47"/>
        <v/>
      </c>
      <c r="AN342" s="160" t="str">
        <f t="shared" si="47"/>
        <v/>
      </c>
      <c r="AO342" s="186" t="str">
        <f t="shared" si="47"/>
        <v/>
      </c>
    </row>
    <row r="343" spans="2:41" x14ac:dyDescent="0.25">
      <c r="B343" s="345"/>
      <c r="C343" s="356"/>
      <c r="D343" s="358"/>
      <c r="E343" s="360"/>
      <c r="F343" s="199"/>
      <c r="G343" s="200"/>
      <c r="H343" s="200"/>
      <c r="I343" s="200"/>
      <c r="J343" s="164"/>
      <c r="K343" s="201"/>
      <c r="L343" s="254"/>
      <c r="M343" s="216"/>
      <c r="N343" s="200"/>
      <c r="O343" s="200"/>
      <c r="P343" s="164" t="str">
        <f>IF($N343&lt;&gt;"",(VLOOKUP($N343,'Puissances et FS utilisés'!$B$7:$G$44,5,FALSE)),"")</f>
        <v/>
      </c>
      <c r="Q343" s="201" t="str">
        <f>IF($N343&lt;&gt;"",(VLOOKUP($N343,'Puissances et FS utilisés'!$B$7:$G$44,6,FALSE)),"")</f>
        <v/>
      </c>
      <c r="R343" s="199"/>
      <c r="S343" s="200"/>
      <c r="T343" s="200"/>
      <c r="U343" s="200"/>
      <c r="V343" s="164" t="str">
        <f>IF($T343&lt;&gt;"",(VLOOKUP($T343,'Puissances et FS utilisés'!$B$7:$G$900,5,FALSE)),"")</f>
        <v/>
      </c>
      <c r="W343" s="201" t="str">
        <f>IF($T343&lt;&gt;"",(VLOOKUP($T343,'Puissances et FS utilisés'!$B$7:$G$44,6,FALSE)),"")</f>
        <v/>
      </c>
      <c r="Y343" s="189" t="str">
        <f>IF($G343=Y$5,$I343*$J343,"")</f>
        <v/>
      </c>
      <c r="Z343" s="190" t="str">
        <f>IF($G343=Z$5,$I343*$J343,"")</f>
        <v/>
      </c>
      <c r="AA343" s="191" t="str">
        <f t="shared" si="46"/>
        <v/>
      </c>
      <c r="AB343" s="158" t="str">
        <f t="shared" si="46"/>
        <v/>
      </c>
      <c r="AC343" s="190" t="str">
        <f t="shared" si="46"/>
        <v/>
      </c>
      <c r="AD343" s="191" t="str">
        <f t="shared" si="48"/>
        <v/>
      </c>
      <c r="AE343" s="158" t="str">
        <f t="shared" si="48"/>
        <v/>
      </c>
      <c r="AF343" s="192" t="str">
        <f t="shared" si="48"/>
        <v/>
      </c>
      <c r="AH343" s="189" t="str">
        <f>IF($G343=AH$5,$I343*$J343*$K343,"")</f>
        <v/>
      </c>
      <c r="AI343" s="194" t="str">
        <f>IF($G343=AI$5,$I343*$J343*$K343,"")</f>
        <v/>
      </c>
      <c r="AJ343" s="191" t="str">
        <f t="shared" si="49"/>
        <v/>
      </c>
      <c r="AK343" s="158" t="str">
        <f t="shared" si="49"/>
        <v/>
      </c>
      <c r="AL343" s="190" t="str">
        <f t="shared" si="49"/>
        <v/>
      </c>
      <c r="AM343" s="195" t="str">
        <f t="shared" si="47"/>
        <v/>
      </c>
      <c r="AN343" s="158" t="str">
        <f t="shared" si="47"/>
        <v/>
      </c>
      <c r="AO343" s="192" t="str">
        <f t="shared" si="47"/>
        <v/>
      </c>
    </row>
    <row r="344" spans="2:41" ht="15.75" customHeight="1" x14ac:dyDescent="0.25">
      <c r="B344" s="346"/>
      <c r="C344" s="357"/>
      <c r="D344" s="359"/>
      <c r="E344" s="361"/>
      <c r="F344" s="172"/>
      <c r="G344" s="173"/>
      <c r="H344" s="173"/>
      <c r="I344" s="173"/>
      <c r="J344" s="165" t="str">
        <f>IF($H344&lt;&gt;"",(VLOOKUP($H344,'Puissances et FS utilisés'!$B$7:$G$44,5,FALSE)),"")</f>
        <v/>
      </c>
      <c r="K344" s="174" t="str">
        <f>IF($H344&lt;&gt;"",(VLOOKUP($H344,'Puissances et FS utilisés'!$B$7:$G$44,6,FALSE)),"")</f>
        <v/>
      </c>
      <c r="L344" s="172"/>
      <c r="M344" s="173"/>
      <c r="N344" s="173"/>
      <c r="O344" s="173"/>
      <c r="P344" s="164" t="str">
        <f>IF($N344&lt;&gt;"",(VLOOKUP($N344,'Puissances et FS utilisés'!$B$7:$G$44,5,FALSE)),"")</f>
        <v/>
      </c>
      <c r="Q344" s="201" t="str">
        <f>IF($N344&lt;&gt;"",(VLOOKUP($N344,'Puissances et FS utilisés'!$B$7:$G$44,6,FALSE)),"")</f>
        <v/>
      </c>
      <c r="R344" s="172"/>
      <c r="S344" s="173"/>
      <c r="T344" s="173"/>
      <c r="U344" s="173"/>
      <c r="V344" s="165" t="str">
        <f>IF($T344&lt;&gt;"",(VLOOKUP($T344,'Puissances et FS utilisés'!$B$7:$G$900,5,FALSE)),"")</f>
        <v/>
      </c>
      <c r="W344" s="174" t="str">
        <f>IF($T344&lt;&gt;"",(VLOOKUP($T344,'Puissances et FS utilisés'!$B$7:$G$44,6,FALSE)),"")</f>
        <v/>
      </c>
      <c r="Y344" s="179" t="str">
        <f>IF($G344=Y$5,$I344*$J344,"")</f>
        <v/>
      </c>
      <c r="Z344" s="180" t="str">
        <f>IF($G344=Z$5,$I344*$J344,"")</f>
        <v/>
      </c>
      <c r="AA344" s="181" t="str">
        <f t="shared" si="46"/>
        <v/>
      </c>
      <c r="AB344" s="159" t="str">
        <f t="shared" si="46"/>
        <v/>
      </c>
      <c r="AC344" s="180" t="str">
        <f t="shared" si="46"/>
        <v/>
      </c>
      <c r="AD344" s="181" t="str">
        <f t="shared" si="48"/>
        <v/>
      </c>
      <c r="AE344" s="159" t="str">
        <f t="shared" si="48"/>
        <v/>
      </c>
      <c r="AF344" s="182" t="str">
        <f t="shared" si="48"/>
        <v/>
      </c>
      <c r="AH344" s="179" t="str">
        <f>IF($G344=AH$5,$I344*$J344*$K344,"")</f>
        <v/>
      </c>
      <c r="AI344" s="196" t="str">
        <f>IF($G344=AI$5,$I344*$J344*$K344,"")</f>
        <v/>
      </c>
      <c r="AJ344" s="181" t="str">
        <f t="shared" si="49"/>
        <v/>
      </c>
      <c r="AK344" s="159" t="str">
        <f t="shared" si="49"/>
        <v/>
      </c>
      <c r="AL344" s="180" t="str">
        <f t="shared" si="49"/>
        <v/>
      </c>
      <c r="AM344" s="188" t="str">
        <f t="shared" si="47"/>
        <v/>
      </c>
      <c r="AN344" s="159" t="str">
        <f t="shared" si="47"/>
        <v/>
      </c>
      <c r="AO344" s="182" t="str">
        <f t="shared" si="47"/>
        <v/>
      </c>
    </row>
    <row r="345" spans="2:41" x14ac:dyDescent="0.25">
      <c r="B345" s="344"/>
      <c r="C345" s="347"/>
      <c r="D345" s="348"/>
      <c r="E345" s="351"/>
      <c r="F345" s="202"/>
      <c r="G345" s="203"/>
      <c r="H345" s="203"/>
      <c r="I345" s="203"/>
      <c r="J345" s="162"/>
      <c r="K345" s="204"/>
      <c r="L345" s="202"/>
      <c r="M345" s="203"/>
      <c r="N345" s="203"/>
      <c r="O345" s="203"/>
      <c r="P345" s="162" t="str">
        <f>IF($N345&lt;&gt;"",(VLOOKUP($N345,'Puissances et FS utilisés'!$B$7:$G$44,5,FALSE)),"")</f>
        <v/>
      </c>
      <c r="Q345" s="204" t="str">
        <f>IF($N345&lt;&gt;"",(VLOOKUP($N345,'Puissances et FS utilisés'!$B$7:$G$44,6,FALSE)),"")</f>
        <v/>
      </c>
      <c r="R345" s="202"/>
      <c r="S345" s="203"/>
      <c r="T345" s="205"/>
      <c r="U345" s="203"/>
      <c r="V345" s="162" t="str">
        <f>IF($T345&lt;&gt;"",(VLOOKUP($T345,'Puissances et FS utilisés'!$B$7:$G$900,5,FALSE)),"")</f>
        <v/>
      </c>
      <c r="W345" s="204" t="str">
        <f>IF($T345&lt;&gt;"",(VLOOKUP($T345,'Puissances et FS utilisés'!$B$7:$G$44,6,FALSE)),"")</f>
        <v/>
      </c>
      <c r="Y345" s="183" t="str">
        <f>IF($G345=Y$5,$I345*$J345,"")</f>
        <v/>
      </c>
      <c r="Z345" s="184" t="str">
        <f>IF($G345=Z$5,$I345*$J345,"")</f>
        <v/>
      </c>
      <c r="AA345" s="185" t="str">
        <f t="shared" si="46"/>
        <v/>
      </c>
      <c r="AB345" s="160" t="str">
        <f t="shared" si="46"/>
        <v/>
      </c>
      <c r="AC345" s="184" t="str">
        <f t="shared" si="46"/>
        <v/>
      </c>
      <c r="AD345" s="185" t="str">
        <f t="shared" si="48"/>
        <v/>
      </c>
      <c r="AE345" s="160" t="str">
        <f t="shared" si="48"/>
        <v/>
      </c>
      <c r="AF345" s="186" t="str">
        <f t="shared" si="48"/>
        <v/>
      </c>
      <c r="AH345" s="183" t="str">
        <f>IF($G345=AH$5,$I345*$J345*$K345,"")</f>
        <v/>
      </c>
      <c r="AI345" s="193" t="str">
        <f>IF($G345=AI$5,$I345*$J345*$K345,"")</f>
        <v/>
      </c>
      <c r="AJ345" s="185" t="str">
        <f t="shared" si="49"/>
        <v/>
      </c>
      <c r="AK345" s="160" t="str">
        <f t="shared" si="49"/>
        <v/>
      </c>
      <c r="AL345" s="184" t="str">
        <f t="shared" si="49"/>
        <v/>
      </c>
      <c r="AM345" s="187" t="str">
        <f t="shared" si="47"/>
        <v/>
      </c>
      <c r="AN345" s="160" t="str">
        <f t="shared" si="47"/>
        <v/>
      </c>
      <c r="AO345" s="186" t="str">
        <f t="shared" si="47"/>
        <v/>
      </c>
    </row>
    <row r="346" spans="2:41" x14ac:dyDescent="0.25">
      <c r="B346" s="345"/>
      <c r="C346" s="356"/>
      <c r="D346" s="358"/>
      <c r="E346" s="360"/>
      <c r="F346" s="199"/>
      <c r="G346" s="200"/>
      <c r="H346" s="200"/>
      <c r="I346" s="200"/>
      <c r="J346" s="164"/>
      <c r="K346" s="201"/>
      <c r="L346" s="254"/>
      <c r="M346" s="216"/>
      <c r="N346" s="200"/>
      <c r="O346" s="200"/>
      <c r="P346" s="164" t="str">
        <f>IF($N346&lt;&gt;"",(VLOOKUP($N346,'Puissances et FS utilisés'!$B$7:$G$44,5,FALSE)),"")</f>
        <v/>
      </c>
      <c r="Q346" s="201" t="str">
        <f>IF($N346&lt;&gt;"",(VLOOKUP($N346,'Puissances et FS utilisés'!$B$7:$G$44,6,FALSE)),"")</f>
        <v/>
      </c>
      <c r="R346" s="199"/>
      <c r="S346" s="200"/>
      <c r="T346" s="200"/>
      <c r="U346" s="200"/>
      <c r="V346" s="164" t="str">
        <f>IF($T346&lt;&gt;"",(VLOOKUP($T346,'Puissances et FS utilisés'!$B$7:$G$900,5,FALSE)),"")</f>
        <v/>
      </c>
      <c r="W346" s="201" t="str">
        <f>IF($T346&lt;&gt;"",(VLOOKUP($T346,'Puissances et FS utilisés'!$B$7:$G$44,6,FALSE)),"")</f>
        <v/>
      </c>
      <c r="Y346" s="189" t="str">
        <f>IF($G346=Y$5,$I346*$J346,"")</f>
        <v/>
      </c>
      <c r="Z346" s="190" t="str">
        <f>IF($G346=Z$5,$I346*$J346,"")</f>
        <v/>
      </c>
      <c r="AA346" s="191" t="str">
        <f t="shared" si="46"/>
        <v/>
      </c>
      <c r="AB346" s="158" t="str">
        <f t="shared" si="46"/>
        <v/>
      </c>
      <c r="AC346" s="190" t="str">
        <f t="shared" si="46"/>
        <v/>
      </c>
      <c r="AD346" s="191" t="str">
        <f t="shared" si="48"/>
        <v/>
      </c>
      <c r="AE346" s="158" t="str">
        <f t="shared" si="48"/>
        <v/>
      </c>
      <c r="AF346" s="192" t="str">
        <f t="shared" si="48"/>
        <v/>
      </c>
      <c r="AH346" s="189" t="str">
        <f>IF($G346=AH$5,$I346*$J346*$K346,"")</f>
        <v/>
      </c>
      <c r="AI346" s="194" t="str">
        <f>IF($G346=AI$5,$I346*$J346*$K346,"")</f>
        <v/>
      </c>
      <c r="AJ346" s="191" t="str">
        <f t="shared" si="49"/>
        <v/>
      </c>
      <c r="AK346" s="158" t="str">
        <f t="shared" si="49"/>
        <v/>
      </c>
      <c r="AL346" s="190" t="str">
        <f t="shared" si="49"/>
        <v/>
      </c>
      <c r="AM346" s="195" t="str">
        <f t="shared" si="47"/>
        <v/>
      </c>
      <c r="AN346" s="158" t="str">
        <f t="shared" si="47"/>
        <v/>
      </c>
      <c r="AO346" s="192" t="str">
        <f t="shared" si="47"/>
        <v/>
      </c>
    </row>
    <row r="347" spans="2:41" ht="15.75" customHeight="1" x14ac:dyDescent="0.25">
      <c r="B347" s="346"/>
      <c r="C347" s="357"/>
      <c r="D347" s="359"/>
      <c r="E347" s="361"/>
      <c r="F347" s="172"/>
      <c r="G347" s="173"/>
      <c r="H347" s="173"/>
      <c r="I347" s="173"/>
      <c r="J347" s="165" t="str">
        <f>IF($H347&lt;&gt;"",(VLOOKUP($H347,'Puissances et FS utilisés'!$B$7:$G$44,5,FALSE)),"")</f>
        <v/>
      </c>
      <c r="K347" s="174" t="str">
        <f>IF($H347&lt;&gt;"",(VLOOKUP($H347,'Puissances et FS utilisés'!$B$7:$G$44,6,FALSE)),"")</f>
        <v/>
      </c>
      <c r="L347" s="172"/>
      <c r="M347" s="173"/>
      <c r="N347" s="173"/>
      <c r="O347" s="173"/>
      <c r="P347" s="164" t="str">
        <f>IF($N347&lt;&gt;"",(VLOOKUP($N347,'Puissances et FS utilisés'!$B$7:$G$44,5,FALSE)),"")</f>
        <v/>
      </c>
      <c r="Q347" s="201" t="str">
        <f>IF($N347&lt;&gt;"",(VLOOKUP($N347,'Puissances et FS utilisés'!$B$7:$G$44,6,FALSE)),"")</f>
        <v/>
      </c>
      <c r="R347" s="172"/>
      <c r="S347" s="173"/>
      <c r="T347" s="173"/>
      <c r="U347" s="173"/>
      <c r="V347" s="165" t="str">
        <f>IF($T347&lt;&gt;"",(VLOOKUP($T347,'Puissances et FS utilisés'!$B$7:$G$900,5,FALSE)),"")</f>
        <v/>
      </c>
      <c r="W347" s="174" t="str">
        <f>IF($T347&lt;&gt;"",(VLOOKUP($T347,'Puissances et FS utilisés'!$B$7:$G$44,6,FALSE)),"")</f>
        <v/>
      </c>
      <c r="Y347" s="179" t="str">
        <f>IF($G347=Y$5,$I347*$J347,"")</f>
        <v/>
      </c>
      <c r="Z347" s="180" t="str">
        <f>IF($G347=Z$5,$I347*$J347,"")</f>
        <v/>
      </c>
      <c r="AA347" s="181" t="str">
        <f t="shared" si="46"/>
        <v/>
      </c>
      <c r="AB347" s="159" t="str">
        <f t="shared" si="46"/>
        <v/>
      </c>
      <c r="AC347" s="180" t="str">
        <f t="shared" si="46"/>
        <v/>
      </c>
      <c r="AD347" s="181" t="str">
        <f t="shared" si="48"/>
        <v/>
      </c>
      <c r="AE347" s="159" t="str">
        <f t="shared" si="48"/>
        <v/>
      </c>
      <c r="AF347" s="182" t="str">
        <f t="shared" si="48"/>
        <v/>
      </c>
      <c r="AH347" s="179" t="str">
        <f>IF($G347=AH$5,$I347*$J347*$K347,"")</f>
        <v/>
      </c>
      <c r="AI347" s="196" t="str">
        <f>IF($G347=AI$5,$I347*$J347*$K347,"")</f>
        <v/>
      </c>
      <c r="AJ347" s="181" t="str">
        <f t="shared" si="49"/>
        <v/>
      </c>
      <c r="AK347" s="159" t="str">
        <f t="shared" si="49"/>
        <v/>
      </c>
      <c r="AL347" s="180" t="str">
        <f t="shared" si="49"/>
        <v/>
      </c>
      <c r="AM347" s="188" t="str">
        <f t="shared" si="47"/>
        <v/>
      </c>
      <c r="AN347" s="159" t="str">
        <f t="shared" si="47"/>
        <v/>
      </c>
      <c r="AO347" s="182" t="str">
        <f t="shared" si="47"/>
        <v/>
      </c>
    </row>
    <row r="348" spans="2:41" x14ac:dyDescent="0.25">
      <c r="B348" s="344"/>
      <c r="C348" s="347"/>
      <c r="D348" s="348"/>
      <c r="E348" s="351"/>
      <c r="F348" s="202"/>
      <c r="G348" s="203"/>
      <c r="H348" s="203"/>
      <c r="I348" s="203"/>
      <c r="J348" s="162"/>
      <c r="K348" s="204"/>
      <c r="L348" s="202"/>
      <c r="M348" s="203"/>
      <c r="N348" s="203"/>
      <c r="O348" s="203"/>
      <c r="P348" s="162" t="str">
        <f>IF($N348&lt;&gt;"",(VLOOKUP($N348,'Puissances et FS utilisés'!$B$7:$G$44,5,FALSE)),"")</f>
        <v/>
      </c>
      <c r="Q348" s="204" t="str">
        <f>IF($N348&lt;&gt;"",(VLOOKUP($N348,'Puissances et FS utilisés'!$B$7:$G$44,6,FALSE)),"")</f>
        <v/>
      </c>
      <c r="R348" s="202"/>
      <c r="S348" s="203"/>
      <c r="T348" s="205"/>
      <c r="U348" s="203"/>
      <c r="V348" s="162" t="str">
        <f>IF($T348&lt;&gt;"",(VLOOKUP($T348,'Puissances et FS utilisés'!$B$7:$G$900,5,FALSE)),"")</f>
        <v/>
      </c>
      <c r="W348" s="204" t="str">
        <f>IF($T348&lt;&gt;"",(VLOOKUP($T348,'Puissances et FS utilisés'!$B$7:$G$44,6,FALSE)),"")</f>
        <v/>
      </c>
      <c r="Y348" s="183" t="str">
        <f>IF($G348=Y$5,$I348*$J348,"")</f>
        <v/>
      </c>
      <c r="Z348" s="184" t="str">
        <f>IF($G348=Z$5,$I348*$J348,"")</f>
        <v/>
      </c>
      <c r="AA348" s="185" t="str">
        <f t="shared" si="46"/>
        <v/>
      </c>
      <c r="AB348" s="160" t="str">
        <f t="shared" si="46"/>
        <v/>
      </c>
      <c r="AC348" s="184" t="str">
        <f t="shared" si="46"/>
        <v/>
      </c>
      <c r="AD348" s="185" t="str">
        <f t="shared" si="48"/>
        <v/>
      </c>
      <c r="AE348" s="160" t="str">
        <f t="shared" si="48"/>
        <v/>
      </c>
      <c r="AF348" s="186" t="str">
        <f t="shared" si="48"/>
        <v/>
      </c>
      <c r="AH348" s="183" t="str">
        <f>IF($G348=AH$5,$I348*$J348*$K348,"")</f>
        <v/>
      </c>
      <c r="AI348" s="193" t="str">
        <f>IF($G348=AI$5,$I348*$J348*$K348,"")</f>
        <v/>
      </c>
      <c r="AJ348" s="185" t="str">
        <f t="shared" si="49"/>
        <v/>
      </c>
      <c r="AK348" s="160" t="str">
        <f t="shared" si="49"/>
        <v/>
      </c>
      <c r="AL348" s="184" t="str">
        <f t="shared" si="49"/>
        <v/>
      </c>
      <c r="AM348" s="187" t="str">
        <f t="shared" si="47"/>
        <v/>
      </c>
      <c r="AN348" s="160" t="str">
        <f t="shared" si="47"/>
        <v/>
      </c>
      <c r="AO348" s="186" t="str">
        <f t="shared" si="47"/>
        <v/>
      </c>
    </row>
    <row r="349" spans="2:41" x14ac:dyDescent="0.25">
      <c r="B349" s="345"/>
      <c r="C349" s="356"/>
      <c r="D349" s="358"/>
      <c r="E349" s="360"/>
      <c r="F349" s="199"/>
      <c r="G349" s="200"/>
      <c r="H349" s="200"/>
      <c r="I349" s="200"/>
      <c r="J349" s="164"/>
      <c r="K349" s="201"/>
      <c r="L349" s="254"/>
      <c r="M349" s="216"/>
      <c r="N349" s="200"/>
      <c r="O349" s="200"/>
      <c r="P349" s="164" t="str">
        <f>IF($N349&lt;&gt;"",(VLOOKUP($N349,'Puissances et FS utilisés'!$B$7:$G$44,5,FALSE)),"")</f>
        <v/>
      </c>
      <c r="Q349" s="201" t="str">
        <f>IF($N349&lt;&gt;"",(VLOOKUP($N349,'Puissances et FS utilisés'!$B$7:$G$44,6,FALSE)),"")</f>
        <v/>
      </c>
      <c r="R349" s="199"/>
      <c r="S349" s="200"/>
      <c r="T349" s="200"/>
      <c r="U349" s="200"/>
      <c r="V349" s="164" t="str">
        <f>IF($T349&lt;&gt;"",(VLOOKUP($T349,'Puissances et FS utilisés'!$B$7:$G$900,5,FALSE)),"")</f>
        <v/>
      </c>
      <c r="W349" s="201" t="str">
        <f>IF($T349&lt;&gt;"",(VLOOKUP($T349,'Puissances et FS utilisés'!$B$7:$G$44,6,FALSE)),"")</f>
        <v/>
      </c>
      <c r="Y349" s="189" t="str">
        <f>IF($G349=Y$5,$I349*$J349,"")</f>
        <v/>
      </c>
      <c r="Z349" s="190" t="str">
        <f>IF($G349=Z$5,$I349*$J349,"")</f>
        <v/>
      </c>
      <c r="AA349" s="191" t="str">
        <f t="shared" si="46"/>
        <v/>
      </c>
      <c r="AB349" s="158" t="str">
        <f t="shared" si="46"/>
        <v/>
      </c>
      <c r="AC349" s="190" t="str">
        <f t="shared" si="46"/>
        <v/>
      </c>
      <c r="AD349" s="191" t="str">
        <f t="shared" si="48"/>
        <v/>
      </c>
      <c r="AE349" s="158" t="str">
        <f t="shared" si="48"/>
        <v/>
      </c>
      <c r="AF349" s="192" t="str">
        <f t="shared" si="48"/>
        <v/>
      </c>
      <c r="AH349" s="189" t="str">
        <f>IF($G349=AH$5,$I349*$J349*$K349,"")</f>
        <v/>
      </c>
      <c r="AI349" s="194" t="str">
        <f>IF($G349=AI$5,$I349*$J349*$K349,"")</f>
        <v/>
      </c>
      <c r="AJ349" s="191" t="str">
        <f t="shared" si="49"/>
        <v/>
      </c>
      <c r="AK349" s="158" t="str">
        <f t="shared" si="49"/>
        <v/>
      </c>
      <c r="AL349" s="190" t="str">
        <f t="shared" si="49"/>
        <v/>
      </c>
      <c r="AM349" s="195" t="str">
        <f t="shared" si="47"/>
        <v/>
      </c>
      <c r="AN349" s="158" t="str">
        <f t="shared" si="47"/>
        <v/>
      </c>
      <c r="AO349" s="192" t="str">
        <f t="shared" si="47"/>
        <v/>
      </c>
    </row>
    <row r="350" spans="2:41" ht="15.75" customHeight="1" x14ac:dyDescent="0.25">
      <c r="B350" s="346"/>
      <c r="C350" s="357"/>
      <c r="D350" s="359"/>
      <c r="E350" s="361"/>
      <c r="F350" s="172"/>
      <c r="G350" s="173"/>
      <c r="H350" s="173"/>
      <c r="I350" s="173"/>
      <c r="J350" s="165" t="str">
        <f>IF($H350&lt;&gt;"",(VLOOKUP($H350,'Puissances et FS utilisés'!$B$7:$G$44,5,FALSE)),"")</f>
        <v/>
      </c>
      <c r="K350" s="174" t="str">
        <f>IF($H350&lt;&gt;"",(VLOOKUP($H350,'Puissances et FS utilisés'!$B$7:$G$44,6,FALSE)),"")</f>
        <v/>
      </c>
      <c r="L350" s="172"/>
      <c r="M350" s="173"/>
      <c r="N350" s="173"/>
      <c r="O350" s="173"/>
      <c r="P350" s="164" t="str">
        <f>IF($N350&lt;&gt;"",(VLOOKUP($N350,'Puissances et FS utilisés'!$B$7:$G$44,5,FALSE)),"")</f>
        <v/>
      </c>
      <c r="Q350" s="201" t="str">
        <f>IF($N350&lt;&gt;"",(VLOOKUP($N350,'Puissances et FS utilisés'!$B$7:$G$44,6,FALSE)),"")</f>
        <v/>
      </c>
      <c r="R350" s="172"/>
      <c r="S350" s="173"/>
      <c r="T350" s="173"/>
      <c r="U350" s="173"/>
      <c r="V350" s="165" t="str">
        <f>IF($T350&lt;&gt;"",(VLOOKUP($T350,'Puissances et FS utilisés'!$B$7:$G$900,5,FALSE)),"")</f>
        <v/>
      </c>
      <c r="W350" s="174" t="str">
        <f>IF($T350&lt;&gt;"",(VLOOKUP($T350,'Puissances et FS utilisés'!$B$7:$G$44,6,FALSE)),"")</f>
        <v/>
      </c>
      <c r="Y350" s="179" t="str">
        <f>IF($G350=Y$5,$I350*$J350,"")</f>
        <v/>
      </c>
      <c r="Z350" s="180" t="str">
        <f>IF($G350=Z$5,$I350*$J350,"")</f>
        <v/>
      </c>
      <c r="AA350" s="181" t="str">
        <f t="shared" si="46"/>
        <v/>
      </c>
      <c r="AB350" s="159" t="str">
        <f t="shared" si="46"/>
        <v/>
      </c>
      <c r="AC350" s="180" t="str">
        <f t="shared" si="46"/>
        <v/>
      </c>
      <c r="AD350" s="181" t="str">
        <f t="shared" si="48"/>
        <v/>
      </c>
      <c r="AE350" s="159" t="str">
        <f t="shared" si="48"/>
        <v/>
      </c>
      <c r="AF350" s="182" t="str">
        <f t="shared" si="48"/>
        <v/>
      </c>
      <c r="AH350" s="179" t="str">
        <f>IF($G350=AH$5,$I350*$J350*$K350,"")</f>
        <v/>
      </c>
      <c r="AI350" s="196" t="str">
        <f>IF($G350=AI$5,$I350*$J350*$K350,"")</f>
        <v/>
      </c>
      <c r="AJ350" s="181" t="str">
        <f t="shared" si="49"/>
        <v/>
      </c>
      <c r="AK350" s="159" t="str">
        <f t="shared" si="49"/>
        <v/>
      </c>
      <c r="AL350" s="180" t="str">
        <f t="shared" si="49"/>
        <v/>
      </c>
      <c r="AM350" s="188" t="str">
        <f t="shared" si="47"/>
        <v/>
      </c>
      <c r="AN350" s="159" t="str">
        <f t="shared" si="47"/>
        <v/>
      </c>
      <c r="AO350" s="182" t="str">
        <f t="shared" si="47"/>
        <v/>
      </c>
    </row>
    <row r="351" spans="2:41" x14ac:dyDescent="0.25">
      <c r="B351" s="344"/>
      <c r="C351" s="347"/>
      <c r="D351" s="348"/>
      <c r="E351" s="351"/>
      <c r="F351" s="202"/>
      <c r="G351" s="203"/>
      <c r="H351" s="203"/>
      <c r="I351" s="203"/>
      <c r="J351" s="162"/>
      <c r="K351" s="204"/>
      <c r="L351" s="202"/>
      <c r="M351" s="203"/>
      <c r="N351" s="203"/>
      <c r="O351" s="203"/>
      <c r="P351" s="162" t="str">
        <f>IF($N351&lt;&gt;"",(VLOOKUP($N351,'Puissances et FS utilisés'!$B$7:$G$44,5,FALSE)),"")</f>
        <v/>
      </c>
      <c r="Q351" s="204" t="str">
        <f>IF($N351&lt;&gt;"",(VLOOKUP($N351,'Puissances et FS utilisés'!$B$7:$G$44,6,FALSE)),"")</f>
        <v/>
      </c>
      <c r="R351" s="202"/>
      <c r="S351" s="203"/>
      <c r="T351" s="205"/>
      <c r="U351" s="203"/>
      <c r="V351" s="162" t="str">
        <f>IF($T351&lt;&gt;"",(VLOOKUP($T351,'Puissances et FS utilisés'!$B$7:$G$900,5,FALSE)),"")</f>
        <v/>
      </c>
      <c r="W351" s="204" t="str">
        <f>IF($T351&lt;&gt;"",(VLOOKUP($T351,'Puissances et FS utilisés'!$B$7:$G$44,6,FALSE)),"")</f>
        <v/>
      </c>
      <c r="Y351" s="183" t="str">
        <f>IF($G351=Y$5,$I351*$J351,"")</f>
        <v/>
      </c>
      <c r="Z351" s="184" t="str">
        <f>IF($G351=Z$5,$I351*$J351,"")</f>
        <v/>
      </c>
      <c r="AA351" s="185" t="str">
        <f t="shared" si="46"/>
        <v/>
      </c>
      <c r="AB351" s="160" t="str">
        <f t="shared" si="46"/>
        <v/>
      </c>
      <c r="AC351" s="184" t="str">
        <f t="shared" si="46"/>
        <v/>
      </c>
      <c r="AD351" s="185" t="str">
        <f t="shared" si="48"/>
        <v/>
      </c>
      <c r="AE351" s="160" t="str">
        <f t="shared" si="48"/>
        <v/>
      </c>
      <c r="AF351" s="186" t="str">
        <f t="shared" si="48"/>
        <v/>
      </c>
      <c r="AH351" s="183" t="str">
        <f>IF($G351=AH$5,$I351*$J351*$K351,"")</f>
        <v/>
      </c>
      <c r="AI351" s="193" t="str">
        <f>IF($G351=AI$5,$I351*$J351*$K351,"")</f>
        <v/>
      </c>
      <c r="AJ351" s="185" t="str">
        <f t="shared" si="49"/>
        <v/>
      </c>
      <c r="AK351" s="160" t="str">
        <f t="shared" si="49"/>
        <v/>
      </c>
      <c r="AL351" s="184" t="str">
        <f t="shared" si="49"/>
        <v/>
      </c>
      <c r="AM351" s="187" t="str">
        <f t="shared" si="47"/>
        <v/>
      </c>
      <c r="AN351" s="160" t="str">
        <f t="shared" si="47"/>
        <v/>
      </c>
      <c r="AO351" s="186" t="str">
        <f t="shared" si="47"/>
        <v/>
      </c>
    </row>
    <row r="352" spans="2:41" x14ac:dyDescent="0.25">
      <c r="B352" s="345"/>
      <c r="C352" s="356"/>
      <c r="D352" s="358"/>
      <c r="E352" s="360"/>
      <c r="F352" s="199"/>
      <c r="G352" s="200"/>
      <c r="H352" s="200"/>
      <c r="I352" s="200"/>
      <c r="J352" s="164"/>
      <c r="K352" s="201"/>
      <c r="L352" s="254"/>
      <c r="M352" s="216"/>
      <c r="N352" s="200"/>
      <c r="O352" s="200"/>
      <c r="P352" s="164" t="str">
        <f>IF($N352&lt;&gt;"",(VLOOKUP($N352,'Puissances et FS utilisés'!$B$7:$G$44,5,FALSE)),"")</f>
        <v/>
      </c>
      <c r="Q352" s="201" t="str">
        <f>IF($N352&lt;&gt;"",(VLOOKUP($N352,'Puissances et FS utilisés'!$B$7:$G$44,6,FALSE)),"")</f>
        <v/>
      </c>
      <c r="R352" s="199"/>
      <c r="S352" s="200"/>
      <c r="T352" s="200"/>
      <c r="U352" s="200"/>
      <c r="V352" s="164" t="str">
        <f>IF($T352&lt;&gt;"",(VLOOKUP($T352,'Puissances et FS utilisés'!$B$7:$G$900,5,FALSE)),"")</f>
        <v/>
      </c>
      <c r="W352" s="201" t="str">
        <f>IF($T352&lt;&gt;"",(VLOOKUP($T352,'Puissances et FS utilisés'!$B$7:$G$44,6,FALSE)),"")</f>
        <v/>
      </c>
      <c r="Y352" s="189" t="str">
        <f>IF($G352=Y$5,$I352*$J352,"")</f>
        <v/>
      </c>
      <c r="Z352" s="190" t="str">
        <f>IF($G352=Z$5,$I352*$J352,"")</f>
        <v/>
      </c>
      <c r="AA352" s="191" t="str">
        <f t="shared" ref="AA352:AC415" si="50">IF($M352=AA$5,$O352*$P352,"")</f>
        <v/>
      </c>
      <c r="AB352" s="158" t="str">
        <f t="shared" si="50"/>
        <v/>
      </c>
      <c r="AC352" s="190" t="str">
        <f t="shared" si="50"/>
        <v/>
      </c>
      <c r="AD352" s="191" t="str">
        <f t="shared" si="48"/>
        <v/>
      </c>
      <c r="AE352" s="158" t="str">
        <f t="shared" si="48"/>
        <v/>
      </c>
      <c r="AF352" s="192" t="str">
        <f t="shared" si="48"/>
        <v/>
      </c>
      <c r="AH352" s="189" t="str">
        <f>IF($G352=AH$5,$I352*$J352*$K352,"")</f>
        <v/>
      </c>
      <c r="AI352" s="194" t="str">
        <f>IF($G352=AI$5,$I352*$J352*$K352,"")</f>
        <v/>
      </c>
      <c r="AJ352" s="191" t="str">
        <f t="shared" si="49"/>
        <v/>
      </c>
      <c r="AK352" s="158" t="str">
        <f t="shared" si="49"/>
        <v/>
      </c>
      <c r="AL352" s="190" t="str">
        <f t="shared" si="49"/>
        <v/>
      </c>
      <c r="AM352" s="195" t="str">
        <f t="shared" ref="AM352:AO415" si="51">IF($S352=AM$5,$U352*$V352*$W352,"")</f>
        <v/>
      </c>
      <c r="AN352" s="158" t="str">
        <f t="shared" si="51"/>
        <v/>
      </c>
      <c r="AO352" s="192" t="str">
        <f t="shared" si="51"/>
        <v/>
      </c>
    </row>
    <row r="353" spans="2:41" ht="15.75" customHeight="1" x14ac:dyDescent="0.25">
      <c r="B353" s="346"/>
      <c r="C353" s="357"/>
      <c r="D353" s="359"/>
      <c r="E353" s="361"/>
      <c r="F353" s="172"/>
      <c r="G353" s="173"/>
      <c r="H353" s="173"/>
      <c r="I353" s="173"/>
      <c r="J353" s="165" t="str">
        <f>IF($H353&lt;&gt;"",(VLOOKUP($H353,'Puissances et FS utilisés'!$B$7:$G$44,5,FALSE)),"")</f>
        <v/>
      </c>
      <c r="K353" s="174" t="str">
        <f>IF($H353&lt;&gt;"",(VLOOKUP($H353,'Puissances et FS utilisés'!$B$7:$G$44,6,FALSE)),"")</f>
        <v/>
      </c>
      <c r="L353" s="172"/>
      <c r="M353" s="173"/>
      <c r="N353" s="173"/>
      <c r="O353" s="173"/>
      <c r="P353" s="164" t="str">
        <f>IF($N353&lt;&gt;"",(VLOOKUP($N353,'Puissances et FS utilisés'!$B$7:$G$44,5,FALSE)),"")</f>
        <v/>
      </c>
      <c r="Q353" s="201" t="str">
        <f>IF($N353&lt;&gt;"",(VLOOKUP($N353,'Puissances et FS utilisés'!$B$7:$G$44,6,FALSE)),"")</f>
        <v/>
      </c>
      <c r="R353" s="172"/>
      <c r="S353" s="173"/>
      <c r="T353" s="173"/>
      <c r="U353" s="173"/>
      <c r="V353" s="165" t="str">
        <f>IF($T353&lt;&gt;"",(VLOOKUP($T353,'Puissances et FS utilisés'!$B$7:$G$900,5,FALSE)),"")</f>
        <v/>
      </c>
      <c r="W353" s="174" t="str">
        <f>IF($T353&lt;&gt;"",(VLOOKUP($T353,'Puissances et FS utilisés'!$B$7:$G$44,6,FALSE)),"")</f>
        <v/>
      </c>
      <c r="Y353" s="179" t="str">
        <f>IF($G353=Y$5,$I353*$J353,"")</f>
        <v/>
      </c>
      <c r="Z353" s="180" t="str">
        <f>IF($G353=Z$5,$I353*$J353,"")</f>
        <v/>
      </c>
      <c r="AA353" s="181" t="str">
        <f t="shared" si="50"/>
        <v/>
      </c>
      <c r="AB353" s="159" t="str">
        <f t="shared" si="50"/>
        <v/>
      </c>
      <c r="AC353" s="180" t="str">
        <f t="shared" si="50"/>
        <v/>
      </c>
      <c r="AD353" s="181" t="str">
        <f t="shared" si="48"/>
        <v/>
      </c>
      <c r="AE353" s="159" t="str">
        <f t="shared" si="48"/>
        <v/>
      </c>
      <c r="AF353" s="182" t="str">
        <f t="shared" si="48"/>
        <v/>
      </c>
      <c r="AH353" s="179" t="str">
        <f>IF($G353=AH$5,$I353*$J353*$K353,"")</f>
        <v/>
      </c>
      <c r="AI353" s="196" t="str">
        <f>IF($G353=AI$5,$I353*$J353*$K353,"")</f>
        <v/>
      </c>
      <c r="AJ353" s="181" t="str">
        <f t="shared" si="49"/>
        <v/>
      </c>
      <c r="AK353" s="159" t="str">
        <f t="shared" si="49"/>
        <v/>
      </c>
      <c r="AL353" s="180" t="str">
        <f t="shared" si="49"/>
        <v/>
      </c>
      <c r="AM353" s="188" t="str">
        <f t="shared" si="51"/>
        <v/>
      </c>
      <c r="AN353" s="159" t="str">
        <f t="shared" si="51"/>
        <v/>
      </c>
      <c r="AO353" s="182" t="str">
        <f t="shared" si="51"/>
        <v/>
      </c>
    </row>
    <row r="354" spans="2:41" x14ac:dyDescent="0.25">
      <c r="B354" s="344"/>
      <c r="C354" s="347"/>
      <c r="D354" s="348"/>
      <c r="E354" s="351"/>
      <c r="F354" s="202"/>
      <c r="G354" s="203"/>
      <c r="H354" s="203"/>
      <c r="I354" s="203"/>
      <c r="J354" s="162"/>
      <c r="K354" s="204"/>
      <c r="L354" s="202"/>
      <c r="M354" s="203"/>
      <c r="N354" s="203"/>
      <c r="O354" s="203"/>
      <c r="P354" s="162" t="str">
        <f>IF($N354&lt;&gt;"",(VLOOKUP($N354,'Puissances et FS utilisés'!$B$7:$G$44,5,FALSE)),"")</f>
        <v/>
      </c>
      <c r="Q354" s="204" t="str">
        <f>IF($N354&lt;&gt;"",(VLOOKUP($N354,'Puissances et FS utilisés'!$B$7:$G$44,6,FALSE)),"")</f>
        <v/>
      </c>
      <c r="R354" s="202"/>
      <c r="S354" s="203"/>
      <c r="T354" s="205"/>
      <c r="U354" s="203"/>
      <c r="V354" s="162" t="str">
        <f>IF($T354&lt;&gt;"",(VLOOKUP($T354,'Puissances et FS utilisés'!$B$7:$G$900,5,FALSE)),"")</f>
        <v/>
      </c>
      <c r="W354" s="204" t="str">
        <f>IF($T354&lt;&gt;"",(VLOOKUP($T354,'Puissances et FS utilisés'!$B$7:$G$44,6,FALSE)),"")</f>
        <v/>
      </c>
      <c r="Y354" s="183" t="str">
        <f>IF($G354=Y$5,$I354*$J354,"")</f>
        <v/>
      </c>
      <c r="Z354" s="184" t="str">
        <f>IF($G354=Z$5,$I354*$J354,"")</f>
        <v/>
      </c>
      <c r="AA354" s="185" t="str">
        <f t="shared" si="50"/>
        <v/>
      </c>
      <c r="AB354" s="160" t="str">
        <f t="shared" si="50"/>
        <v/>
      </c>
      <c r="AC354" s="184" t="str">
        <f t="shared" si="50"/>
        <v/>
      </c>
      <c r="AD354" s="185" t="str">
        <f t="shared" ref="AD354:AF417" si="52">IF($S354=AD$5,$U354*$V354,"")</f>
        <v/>
      </c>
      <c r="AE354" s="160" t="str">
        <f t="shared" si="52"/>
        <v/>
      </c>
      <c r="AF354" s="186" t="str">
        <f t="shared" si="52"/>
        <v/>
      </c>
      <c r="AH354" s="183" t="str">
        <f>IF($G354=AH$5,$I354*$J354*$K354,"")</f>
        <v/>
      </c>
      <c r="AI354" s="193" t="str">
        <f>IF($G354=AI$5,$I354*$J354*$K354,"")</f>
        <v/>
      </c>
      <c r="AJ354" s="185" t="str">
        <f t="shared" ref="AJ354:AL417" si="53">IF($M354=AJ$5,$O354*$P354*$Q354,"")</f>
        <v/>
      </c>
      <c r="AK354" s="160" t="str">
        <f t="shared" si="53"/>
        <v/>
      </c>
      <c r="AL354" s="184" t="str">
        <f t="shared" si="53"/>
        <v/>
      </c>
      <c r="AM354" s="187" t="str">
        <f t="shared" si="51"/>
        <v/>
      </c>
      <c r="AN354" s="160" t="str">
        <f t="shared" si="51"/>
        <v/>
      </c>
      <c r="AO354" s="186" t="str">
        <f t="shared" si="51"/>
        <v/>
      </c>
    </row>
    <row r="355" spans="2:41" x14ac:dyDescent="0.25">
      <c r="B355" s="345"/>
      <c r="C355" s="356"/>
      <c r="D355" s="358"/>
      <c r="E355" s="360"/>
      <c r="F355" s="199"/>
      <c r="G355" s="200"/>
      <c r="H355" s="200"/>
      <c r="I355" s="200"/>
      <c r="J355" s="164"/>
      <c r="K355" s="201"/>
      <c r="L355" s="254"/>
      <c r="M355" s="216"/>
      <c r="N355" s="200"/>
      <c r="O355" s="200"/>
      <c r="P355" s="164" t="str">
        <f>IF($N355&lt;&gt;"",(VLOOKUP($N355,'Puissances et FS utilisés'!$B$7:$G$44,5,FALSE)),"")</f>
        <v/>
      </c>
      <c r="Q355" s="201" t="str">
        <f>IF($N355&lt;&gt;"",(VLOOKUP($N355,'Puissances et FS utilisés'!$B$7:$G$44,6,FALSE)),"")</f>
        <v/>
      </c>
      <c r="R355" s="199"/>
      <c r="S355" s="200"/>
      <c r="T355" s="200"/>
      <c r="U355" s="200"/>
      <c r="V355" s="164" t="str">
        <f>IF($T355&lt;&gt;"",(VLOOKUP($T355,'Puissances et FS utilisés'!$B$7:$G$900,5,FALSE)),"")</f>
        <v/>
      </c>
      <c r="W355" s="201" t="str">
        <f>IF($T355&lt;&gt;"",(VLOOKUP($T355,'Puissances et FS utilisés'!$B$7:$G$44,6,FALSE)),"")</f>
        <v/>
      </c>
      <c r="Y355" s="189" t="str">
        <f>IF($G355=Y$5,$I355*$J355,"")</f>
        <v/>
      </c>
      <c r="Z355" s="190" t="str">
        <f>IF($G355=Z$5,$I355*$J355,"")</f>
        <v/>
      </c>
      <c r="AA355" s="191" t="str">
        <f t="shared" si="50"/>
        <v/>
      </c>
      <c r="AB355" s="158" t="str">
        <f t="shared" si="50"/>
        <v/>
      </c>
      <c r="AC355" s="190" t="str">
        <f t="shared" si="50"/>
        <v/>
      </c>
      <c r="AD355" s="191" t="str">
        <f t="shared" si="52"/>
        <v/>
      </c>
      <c r="AE355" s="158" t="str">
        <f t="shared" si="52"/>
        <v/>
      </c>
      <c r="AF355" s="192" t="str">
        <f t="shared" si="52"/>
        <v/>
      </c>
      <c r="AH355" s="189" t="str">
        <f>IF($G355=AH$5,$I355*$J355*$K355,"")</f>
        <v/>
      </c>
      <c r="AI355" s="194" t="str">
        <f>IF($G355=AI$5,$I355*$J355*$K355,"")</f>
        <v/>
      </c>
      <c r="AJ355" s="191" t="str">
        <f t="shared" si="53"/>
        <v/>
      </c>
      <c r="AK355" s="158" t="str">
        <f t="shared" si="53"/>
        <v/>
      </c>
      <c r="AL355" s="190" t="str">
        <f t="shared" si="53"/>
        <v/>
      </c>
      <c r="AM355" s="195" t="str">
        <f t="shared" si="51"/>
        <v/>
      </c>
      <c r="AN355" s="158" t="str">
        <f t="shared" si="51"/>
        <v/>
      </c>
      <c r="AO355" s="192" t="str">
        <f t="shared" si="51"/>
        <v/>
      </c>
    </row>
    <row r="356" spans="2:41" ht="15.75" customHeight="1" x14ac:dyDescent="0.25">
      <c r="B356" s="346"/>
      <c r="C356" s="357"/>
      <c r="D356" s="359"/>
      <c r="E356" s="361"/>
      <c r="F356" s="172"/>
      <c r="G356" s="173"/>
      <c r="H356" s="173"/>
      <c r="I356" s="173"/>
      <c r="J356" s="165" t="str">
        <f>IF($H356&lt;&gt;"",(VLOOKUP($H356,'Puissances et FS utilisés'!$B$7:$G$44,5,FALSE)),"")</f>
        <v/>
      </c>
      <c r="K356" s="174" t="str">
        <f>IF($H356&lt;&gt;"",(VLOOKUP($H356,'Puissances et FS utilisés'!$B$7:$G$44,6,FALSE)),"")</f>
        <v/>
      </c>
      <c r="L356" s="172"/>
      <c r="M356" s="173"/>
      <c r="N356" s="173"/>
      <c r="O356" s="173"/>
      <c r="P356" s="164" t="str">
        <f>IF($N356&lt;&gt;"",(VLOOKUP($N356,'Puissances et FS utilisés'!$B$7:$G$44,5,FALSE)),"")</f>
        <v/>
      </c>
      <c r="Q356" s="201" t="str">
        <f>IF($N356&lt;&gt;"",(VLOOKUP($N356,'Puissances et FS utilisés'!$B$7:$G$44,6,FALSE)),"")</f>
        <v/>
      </c>
      <c r="R356" s="172"/>
      <c r="S356" s="173"/>
      <c r="T356" s="173"/>
      <c r="U356" s="173"/>
      <c r="V356" s="165" t="str">
        <f>IF($T356&lt;&gt;"",(VLOOKUP($T356,'Puissances et FS utilisés'!$B$7:$G$900,5,FALSE)),"")</f>
        <v/>
      </c>
      <c r="W356" s="174" t="str">
        <f>IF($T356&lt;&gt;"",(VLOOKUP($T356,'Puissances et FS utilisés'!$B$7:$G$44,6,FALSE)),"")</f>
        <v/>
      </c>
      <c r="Y356" s="179" t="str">
        <f>IF($G356=Y$5,$I356*$J356,"")</f>
        <v/>
      </c>
      <c r="Z356" s="180" t="str">
        <f>IF($G356=Z$5,$I356*$J356,"")</f>
        <v/>
      </c>
      <c r="AA356" s="181" t="str">
        <f t="shared" si="50"/>
        <v/>
      </c>
      <c r="AB356" s="159" t="str">
        <f t="shared" si="50"/>
        <v/>
      </c>
      <c r="AC356" s="180" t="str">
        <f t="shared" si="50"/>
        <v/>
      </c>
      <c r="AD356" s="181" t="str">
        <f t="shared" si="52"/>
        <v/>
      </c>
      <c r="AE356" s="159" t="str">
        <f t="shared" si="52"/>
        <v/>
      </c>
      <c r="AF356" s="182" t="str">
        <f t="shared" si="52"/>
        <v/>
      </c>
      <c r="AH356" s="179" t="str">
        <f>IF($G356=AH$5,$I356*$J356*$K356,"")</f>
        <v/>
      </c>
      <c r="AI356" s="196" t="str">
        <f>IF($G356=AI$5,$I356*$J356*$K356,"")</f>
        <v/>
      </c>
      <c r="AJ356" s="181" t="str">
        <f t="shared" si="53"/>
        <v/>
      </c>
      <c r="AK356" s="159" t="str">
        <f t="shared" si="53"/>
        <v/>
      </c>
      <c r="AL356" s="180" t="str">
        <f t="shared" si="53"/>
        <v/>
      </c>
      <c r="AM356" s="188" t="str">
        <f t="shared" si="51"/>
        <v/>
      </c>
      <c r="AN356" s="159" t="str">
        <f t="shared" si="51"/>
        <v/>
      </c>
      <c r="AO356" s="182" t="str">
        <f t="shared" si="51"/>
        <v/>
      </c>
    </row>
    <row r="357" spans="2:41" x14ac:dyDescent="0.25">
      <c r="B357" s="344"/>
      <c r="C357" s="347"/>
      <c r="D357" s="348"/>
      <c r="E357" s="351"/>
      <c r="F357" s="202"/>
      <c r="G357" s="203"/>
      <c r="H357" s="203"/>
      <c r="I357" s="203"/>
      <c r="J357" s="162"/>
      <c r="K357" s="204"/>
      <c r="L357" s="202"/>
      <c r="M357" s="203"/>
      <c r="N357" s="203"/>
      <c r="O357" s="203"/>
      <c r="P357" s="162" t="str">
        <f>IF($N357&lt;&gt;"",(VLOOKUP($N357,'Puissances et FS utilisés'!$B$7:$G$44,5,FALSE)),"")</f>
        <v/>
      </c>
      <c r="Q357" s="204" t="str">
        <f>IF($N357&lt;&gt;"",(VLOOKUP($N357,'Puissances et FS utilisés'!$B$7:$G$44,6,FALSE)),"")</f>
        <v/>
      </c>
      <c r="R357" s="202"/>
      <c r="S357" s="203"/>
      <c r="T357" s="205"/>
      <c r="U357" s="203"/>
      <c r="V357" s="162" t="str">
        <f>IF($T357&lt;&gt;"",(VLOOKUP($T357,'Puissances et FS utilisés'!$B$7:$G$900,5,FALSE)),"")</f>
        <v/>
      </c>
      <c r="W357" s="204" t="str">
        <f>IF($T357&lt;&gt;"",(VLOOKUP($T357,'Puissances et FS utilisés'!$B$7:$G$44,6,FALSE)),"")</f>
        <v/>
      </c>
      <c r="Y357" s="183" t="str">
        <f>IF($G357=Y$5,$I357*$J357,"")</f>
        <v/>
      </c>
      <c r="Z357" s="184" t="str">
        <f>IF($G357=Z$5,$I357*$J357,"")</f>
        <v/>
      </c>
      <c r="AA357" s="185" t="str">
        <f t="shared" si="50"/>
        <v/>
      </c>
      <c r="AB357" s="160" t="str">
        <f t="shared" si="50"/>
        <v/>
      </c>
      <c r="AC357" s="184" t="str">
        <f t="shared" si="50"/>
        <v/>
      </c>
      <c r="AD357" s="185" t="str">
        <f t="shared" si="52"/>
        <v/>
      </c>
      <c r="AE357" s="160" t="str">
        <f t="shared" si="52"/>
        <v/>
      </c>
      <c r="AF357" s="186" t="str">
        <f t="shared" si="52"/>
        <v/>
      </c>
      <c r="AH357" s="183" t="str">
        <f>IF($G357=AH$5,$I357*$J357*$K357,"")</f>
        <v/>
      </c>
      <c r="AI357" s="193" t="str">
        <f>IF($G357=AI$5,$I357*$J357*$K357,"")</f>
        <v/>
      </c>
      <c r="AJ357" s="185" t="str">
        <f t="shared" si="53"/>
        <v/>
      </c>
      <c r="AK357" s="160" t="str">
        <f t="shared" si="53"/>
        <v/>
      </c>
      <c r="AL357" s="184" t="str">
        <f t="shared" si="53"/>
        <v/>
      </c>
      <c r="AM357" s="187" t="str">
        <f t="shared" si="51"/>
        <v/>
      </c>
      <c r="AN357" s="160" t="str">
        <f t="shared" si="51"/>
        <v/>
      </c>
      <c r="AO357" s="186" t="str">
        <f t="shared" si="51"/>
        <v/>
      </c>
    </row>
    <row r="358" spans="2:41" x14ac:dyDescent="0.25">
      <c r="B358" s="345"/>
      <c r="C358" s="356"/>
      <c r="D358" s="358"/>
      <c r="E358" s="360"/>
      <c r="F358" s="199"/>
      <c r="G358" s="200"/>
      <c r="H358" s="200"/>
      <c r="I358" s="200"/>
      <c r="J358" s="164"/>
      <c r="K358" s="201"/>
      <c r="L358" s="254"/>
      <c r="M358" s="216"/>
      <c r="N358" s="200"/>
      <c r="O358" s="200"/>
      <c r="P358" s="164" t="str">
        <f>IF($N358&lt;&gt;"",(VLOOKUP($N358,'Puissances et FS utilisés'!$B$7:$G$44,5,FALSE)),"")</f>
        <v/>
      </c>
      <c r="Q358" s="201" t="str">
        <f>IF($N358&lt;&gt;"",(VLOOKUP($N358,'Puissances et FS utilisés'!$B$7:$G$44,6,FALSE)),"")</f>
        <v/>
      </c>
      <c r="R358" s="199"/>
      <c r="S358" s="200"/>
      <c r="T358" s="200"/>
      <c r="U358" s="200"/>
      <c r="V358" s="164" t="str">
        <f>IF($T358&lt;&gt;"",(VLOOKUP($T358,'Puissances et FS utilisés'!$B$7:$G$900,5,FALSE)),"")</f>
        <v/>
      </c>
      <c r="W358" s="201" t="str">
        <f>IF($T358&lt;&gt;"",(VLOOKUP($T358,'Puissances et FS utilisés'!$B$7:$G$44,6,FALSE)),"")</f>
        <v/>
      </c>
      <c r="Y358" s="189" t="str">
        <f>IF($G358=Y$5,$I358*$J358,"")</f>
        <v/>
      </c>
      <c r="Z358" s="190" t="str">
        <f>IF($G358=Z$5,$I358*$J358,"")</f>
        <v/>
      </c>
      <c r="AA358" s="191" t="str">
        <f t="shared" si="50"/>
        <v/>
      </c>
      <c r="AB358" s="158" t="str">
        <f t="shared" si="50"/>
        <v/>
      </c>
      <c r="AC358" s="190" t="str">
        <f t="shared" si="50"/>
        <v/>
      </c>
      <c r="AD358" s="191" t="str">
        <f t="shared" si="52"/>
        <v/>
      </c>
      <c r="AE358" s="158" t="str">
        <f t="shared" si="52"/>
        <v/>
      </c>
      <c r="AF358" s="192" t="str">
        <f t="shared" si="52"/>
        <v/>
      </c>
      <c r="AH358" s="189" t="str">
        <f>IF($G358=AH$5,$I358*$J358*$K358,"")</f>
        <v/>
      </c>
      <c r="AI358" s="194" t="str">
        <f>IF($G358=AI$5,$I358*$J358*$K358,"")</f>
        <v/>
      </c>
      <c r="AJ358" s="191" t="str">
        <f t="shared" si="53"/>
        <v/>
      </c>
      <c r="AK358" s="158" t="str">
        <f t="shared" si="53"/>
        <v/>
      </c>
      <c r="AL358" s="190" t="str">
        <f t="shared" si="53"/>
        <v/>
      </c>
      <c r="AM358" s="195" t="str">
        <f t="shared" si="51"/>
        <v/>
      </c>
      <c r="AN358" s="158" t="str">
        <f t="shared" si="51"/>
        <v/>
      </c>
      <c r="AO358" s="192" t="str">
        <f t="shared" si="51"/>
        <v/>
      </c>
    </row>
    <row r="359" spans="2:41" ht="15.75" customHeight="1" x14ac:dyDescent="0.25">
      <c r="B359" s="346"/>
      <c r="C359" s="357"/>
      <c r="D359" s="359"/>
      <c r="E359" s="361"/>
      <c r="F359" s="172"/>
      <c r="G359" s="173"/>
      <c r="H359" s="173"/>
      <c r="I359" s="173"/>
      <c r="J359" s="165" t="str">
        <f>IF($H359&lt;&gt;"",(VLOOKUP($H359,'Puissances et FS utilisés'!$B$7:$G$44,5,FALSE)),"")</f>
        <v/>
      </c>
      <c r="K359" s="174" t="str">
        <f>IF($H359&lt;&gt;"",(VLOOKUP($H359,'Puissances et FS utilisés'!$B$7:$G$44,6,FALSE)),"")</f>
        <v/>
      </c>
      <c r="L359" s="172"/>
      <c r="M359" s="173"/>
      <c r="N359" s="173"/>
      <c r="O359" s="173"/>
      <c r="P359" s="164" t="str">
        <f>IF($N359&lt;&gt;"",(VLOOKUP($N359,'Puissances et FS utilisés'!$B$7:$G$44,5,FALSE)),"")</f>
        <v/>
      </c>
      <c r="Q359" s="201" t="str">
        <f>IF($N359&lt;&gt;"",(VLOOKUP($N359,'Puissances et FS utilisés'!$B$7:$G$44,6,FALSE)),"")</f>
        <v/>
      </c>
      <c r="R359" s="172"/>
      <c r="S359" s="173"/>
      <c r="T359" s="173"/>
      <c r="U359" s="173"/>
      <c r="V359" s="165" t="str">
        <f>IF($T359&lt;&gt;"",(VLOOKUP($T359,'Puissances et FS utilisés'!$B$7:$G$900,5,FALSE)),"")</f>
        <v/>
      </c>
      <c r="W359" s="174" t="str">
        <f>IF($T359&lt;&gt;"",(VLOOKUP($T359,'Puissances et FS utilisés'!$B$7:$G$44,6,FALSE)),"")</f>
        <v/>
      </c>
      <c r="Y359" s="179" t="str">
        <f>IF($G359=Y$5,$I359*$J359,"")</f>
        <v/>
      </c>
      <c r="Z359" s="180" t="str">
        <f>IF($G359=Z$5,$I359*$J359,"")</f>
        <v/>
      </c>
      <c r="AA359" s="181" t="str">
        <f t="shared" si="50"/>
        <v/>
      </c>
      <c r="AB359" s="159" t="str">
        <f t="shared" si="50"/>
        <v/>
      </c>
      <c r="AC359" s="180" t="str">
        <f t="shared" si="50"/>
        <v/>
      </c>
      <c r="AD359" s="181" t="str">
        <f t="shared" si="52"/>
        <v/>
      </c>
      <c r="AE359" s="159" t="str">
        <f t="shared" si="52"/>
        <v/>
      </c>
      <c r="AF359" s="182" t="str">
        <f t="shared" si="52"/>
        <v/>
      </c>
      <c r="AH359" s="179" t="str">
        <f>IF($G359=AH$5,$I359*$J359*$K359,"")</f>
        <v/>
      </c>
      <c r="AI359" s="196" t="str">
        <f>IF($G359=AI$5,$I359*$J359*$K359,"")</f>
        <v/>
      </c>
      <c r="AJ359" s="181" t="str">
        <f t="shared" si="53"/>
        <v/>
      </c>
      <c r="AK359" s="159" t="str">
        <f t="shared" si="53"/>
        <v/>
      </c>
      <c r="AL359" s="180" t="str">
        <f t="shared" si="53"/>
        <v/>
      </c>
      <c r="AM359" s="188" t="str">
        <f t="shared" si="51"/>
        <v/>
      </c>
      <c r="AN359" s="159" t="str">
        <f t="shared" si="51"/>
        <v/>
      </c>
      <c r="AO359" s="182" t="str">
        <f t="shared" si="51"/>
        <v/>
      </c>
    </row>
    <row r="360" spans="2:41" x14ac:dyDescent="0.25">
      <c r="B360" s="344"/>
      <c r="C360" s="347"/>
      <c r="D360" s="348"/>
      <c r="E360" s="351"/>
      <c r="F360" s="202"/>
      <c r="G360" s="203"/>
      <c r="H360" s="203"/>
      <c r="I360" s="203"/>
      <c r="J360" s="162"/>
      <c r="K360" s="204"/>
      <c r="L360" s="202"/>
      <c r="M360" s="203"/>
      <c r="N360" s="203"/>
      <c r="O360" s="203"/>
      <c r="P360" s="162" t="str">
        <f>IF($N360&lt;&gt;"",(VLOOKUP($N360,'Puissances et FS utilisés'!$B$7:$G$44,5,FALSE)),"")</f>
        <v/>
      </c>
      <c r="Q360" s="204" t="str">
        <f>IF($N360&lt;&gt;"",(VLOOKUP($N360,'Puissances et FS utilisés'!$B$7:$G$44,6,FALSE)),"")</f>
        <v/>
      </c>
      <c r="R360" s="202"/>
      <c r="S360" s="203"/>
      <c r="T360" s="205"/>
      <c r="U360" s="203"/>
      <c r="V360" s="162" t="str">
        <f>IF($T360&lt;&gt;"",(VLOOKUP($T360,'Puissances et FS utilisés'!$B$7:$G$900,5,FALSE)),"")</f>
        <v/>
      </c>
      <c r="W360" s="204" t="str">
        <f>IF($T360&lt;&gt;"",(VLOOKUP($T360,'Puissances et FS utilisés'!$B$7:$G$44,6,FALSE)),"")</f>
        <v/>
      </c>
      <c r="Y360" s="183" t="str">
        <f>IF($G360=Y$5,$I360*$J360,"")</f>
        <v/>
      </c>
      <c r="Z360" s="184" t="str">
        <f>IF($G360=Z$5,$I360*$J360,"")</f>
        <v/>
      </c>
      <c r="AA360" s="185" t="str">
        <f t="shared" si="50"/>
        <v/>
      </c>
      <c r="AB360" s="160" t="str">
        <f t="shared" si="50"/>
        <v/>
      </c>
      <c r="AC360" s="184" t="str">
        <f t="shared" si="50"/>
        <v/>
      </c>
      <c r="AD360" s="185" t="str">
        <f t="shared" si="52"/>
        <v/>
      </c>
      <c r="AE360" s="160" t="str">
        <f t="shared" si="52"/>
        <v/>
      </c>
      <c r="AF360" s="186" t="str">
        <f t="shared" si="52"/>
        <v/>
      </c>
      <c r="AH360" s="183" t="str">
        <f>IF($G360=AH$5,$I360*$J360*$K360,"")</f>
        <v/>
      </c>
      <c r="AI360" s="193" t="str">
        <f>IF($G360=AI$5,$I360*$J360*$K360,"")</f>
        <v/>
      </c>
      <c r="AJ360" s="185" t="str">
        <f t="shared" si="53"/>
        <v/>
      </c>
      <c r="AK360" s="160" t="str">
        <f t="shared" si="53"/>
        <v/>
      </c>
      <c r="AL360" s="184" t="str">
        <f t="shared" si="53"/>
        <v/>
      </c>
      <c r="AM360" s="187" t="str">
        <f t="shared" si="51"/>
        <v/>
      </c>
      <c r="AN360" s="160" t="str">
        <f t="shared" si="51"/>
        <v/>
      </c>
      <c r="AO360" s="186" t="str">
        <f t="shared" si="51"/>
        <v/>
      </c>
    </row>
    <row r="361" spans="2:41" x14ac:dyDescent="0.25">
      <c r="B361" s="345"/>
      <c r="C361" s="356"/>
      <c r="D361" s="358"/>
      <c r="E361" s="360"/>
      <c r="F361" s="199"/>
      <c r="G361" s="200"/>
      <c r="H361" s="200"/>
      <c r="I361" s="200"/>
      <c r="J361" s="164"/>
      <c r="K361" s="201"/>
      <c r="L361" s="254"/>
      <c r="M361" s="216"/>
      <c r="N361" s="200"/>
      <c r="O361" s="200"/>
      <c r="P361" s="164" t="str">
        <f>IF($N361&lt;&gt;"",(VLOOKUP($N361,'Puissances et FS utilisés'!$B$7:$G$44,5,FALSE)),"")</f>
        <v/>
      </c>
      <c r="Q361" s="201" t="str">
        <f>IF($N361&lt;&gt;"",(VLOOKUP($N361,'Puissances et FS utilisés'!$B$7:$G$44,6,FALSE)),"")</f>
        <v/>
      </c>
      <c r="R361" s="199"/>
      <c r="S361" s="200"/>
      <c r="T361" s="200"/>
      <c r="U361" s="200"/>
      <c r="V361" s="164" t="str">
        <f>IF($T361&lt;&gt;"",(VLOOKUP($T361,'Puissances et FS utilisés'!$B$7:$G$900,5,FALSE)),"")</f>
        <v/>
      </c>
      <c r="W361" s="201" t="str">
        <f>IF($T361&lt;&gt;"",(VLOOKUP($T361,'Puissances et FS utilisés'!$B$7:$G$44,6,FALSE)),"")</f>
        <v/>
      </c>
      <c r="Y361" s="189" t="str">
        <f>IF($G361=Y$5,$I361*$J361,"")</f>
        <v/>
      </c>
      <c r="Z361" s="190" t="str">
        <f>IF($G361=Z$5,$I361*$J361,"")</f>
        <v/>
      </c>
      <c r="AA361" s="191" t="str">
        <f t="shared" si="50"/>
        <v/>
      </c>
      <c r="AB361" s="158" t="str">
        <f t="shared" si="50"/>
        <v/>
      </c>
      <c r="AC361" s="190" t="str">
        <f t="shared" si="50"/>
        <v/>
      </c>
      <c r="AD361" s="191" t="str">
        <f t="shared" si="52"/>
        <v/>
      </c>
      <c r="AE361" s="158" t="str">
        <f t="shared" si="52"/>
        <v/>
      </c>
      <c r="AF361" s="192" t="str">
        <f t="shared" si="52"/>
        <v/>
      </c>
      <c r="AH361" s="189" t="str">
        <f>IF($G361=AH$5,$I361*$J361*$K361,"")</f>
        <v/>
      </c>
      <c r="AI361" s="194" t="str">
        <f>IF($G361=AI$5,$I361*$J361*$K361,"")</f>
        <v/>
      </c>
      <c r="AJ361" s="191" t="str">
        <f t="shared" si="53"/>
        <v/>
      </c>
      <c r="AK361" s="158" t="str">
        <f t="shared" si="53"/>
        <v/>
      </c>
      <c r="AL361" s="190" t="str">
        <f t="shared" si="53"/>
        <v/>
      </c>
      <c r="AM361" s="195" t="str">
        <f t="shared" si="51"/>
        <v/>
      </c>
      <c r="AN361" s="158" t="str">
        <f t="shared" si="51"/>
        <v/>
      </c>
      <c r="AO361" s="192" t="str">
        <f t="shared" si="51"/>
        <v/>
      </c>
    </row>
    <row r="362" spans="2:41" ht="15.75" customHeight="1" x14ac:dyDescent="0.25">
      <c r="B362" s="346"/>
      <c r="C362" s="357"/>
      <c r="D362" s="359"/>
      <c r="E362" s="361"/>
      <c r="F362" s="172"/>
      <c r="G362" s="173"/>
      <c r="H362" s="173"/>
      <c r="I362" s="173"/>
      <c r="J362" s="165" t="str">
        <f>IF($H362&lt;&gt;"",(VLOOKUP($H362,'Puissances et FS utilisés'!$B$7:$G$44,5,FALSE)),"")</f>
        <v/>
      </c>
      <c r="K362" s="174" t="str">
        <f>IF($H362&lt;&gt;"",(VLOOKUP($H362,'Puissances et FS utilisés'!$B$7:$G$44,6,FALSE)),"")</f>
        <v/>
      </c>
      <c r="L362" s="172"/>
      <c r="M362" s="173"/>
      <c r="N362" s="173"/>
      <c r="O362" s="173"/>
      <c r="P362" s="164" t="str">
        <f>IF($N362&lt;&gt;"",(VLOOKUP($N362,'Puissances et FS utilisés'!$B$7:$G$44,5,FALSE)),"")</f>
        <v/>
      </c>
      <c r="Q362" s="201" t="str">
        <f>IF($N362&lt;&gt;"",(VLOOKUP($N362,'Puissances et FS utilisés'!$B$7:$G$44,6,FALSE)),"")</f>
        <v/>
      </c>
      <c r="R362" s="172"/>
      <c r="S362" s="173"/>
      <c r="T362" s="173"/>
      <c r="U362" s="173"/>
      <c r="V362" s="165" t="str">
        <f>IF($T362&lt;&gt;"",(VLOOKUP($T362,'Puissances et FS utilisés'!$B$7:$G$900,5,FALSE)),"")</f>
        <v/>
      </c>
      <c r="W362" s="174" t="str">
        <f>IF($T362&lt;&gt;"",(VLOOKUP($T362,'Puissances et FS utilisés'!$B$7:$G$44,6,FALSE)),"")</f>
        <v/>
      </c>
      <c r="Y362" s="179" t="str">
        <f>IF($G362=Y$5,$I362*$J362,"")</f>
        <v/>
      </c>
      <c r="Z362" s="180" t="str">
        <f>IF($G362=Z$5,$I362*$J362,"")</f>
        <v/>
      </c>
      <c r="AA362" s="181" t="str">
        <f t="shared" si="50"/>
        <v/>
      </c>
      <c r="AB362" s="159" t="str">
        <f t="shared" si="50"/>
        <v/>
      </c>
      <c r="AC362" s="180" t="str">
        <f t="shared" si="50"/>
        <v/>
      </c>
      <c r="AD362" s="181" t="str">
        <f t="shared" si="52"/>
        <v/>
      </c>
      <c r="AE362" s="159" t="str">
        <f t="shared" si="52"/>
        <v/>
      </c>
      <c r="AF362" s="182" t="str">
        <f t="shared" si="52"/>
        <v/>
      </c>
      <c r="AH362" s="179" t="str">
        <f>IF($G362=AH$5,$I362*$J362*$K362,"")</f>
        <v/>
      </c>
      <c r="AI362" s="196" t="str">
        <f>IF($G362=AI$5,$I362*$J362*$K362,"")</f>
        <v/>
      </c>
      <c r="AJ362" s="181" t="str">
        <f t="shared" si="53"/>
        <v/>
      </c>
      <c r="AK362" s="159" t="str">
        <f t="shared" si="53"/>
        <v/>
      </c>
      <c r="AL362" s="180" t="str">
        <f t="shared" si="53"/>
        <v/>
      </c>
      <c r="AM362" s="188" t="str">
        <f t="shared" si="51"/>
        <v/>
      </c>
      <c r="AN362" s="159" t="str">
        <f t="shared" si="51"/>
        <v/>
      </c>
      <c r="AO362" s="182" t="str">
        <f t="shared" si="51"/>
        <v/>
      </c>
    </row>
    <row r="363" spans="2:41" x14ac:dyDescent="0.25">
      <c r="B363" s="344"/>
      <c r="C363" s="347"/>
      <c r="D363" s="348"/>
      <c r="E363" s="351"/>
      <c r="F363" s="202"/>
      <c r="G363" s="203"/>
      <c r="H363" s="203"/>
      <c r="I363" s="203"/>
      <c r="J363" s="162"/>
      <c r="K363" s="204"/>
      <c r="L363" s="202"/>
      <c r="M363" s="203"/>
      <c r="N363" s="203"/>
      <c r="O363" s="203"/>
      <c r="P363" s="162" t="str">
        <f>IF($N363&lt;&gt;"",(VLOOKUP($N363,'Puissances et FS utilisés'!$B$7:$G$44,5,FALSE)),"")</f>
        <v/>
      </c>
      <c r="Q363" s="204" t="str">
        <f>IF($N363&lt;&gt;"",(VLOOKUP($N363,'Puissances et FS utilisés'!$B$7:$G$44,6,FALSE)),"")</f>
        <v/>
      </c>
      <c r="R363" s="202"/>
      <c r="S363" s="203"/>
      <c r="T363" s="205"/>
      <c r="U363" s="203"/>
      <c r="V363" s="162" t="str">
        <f>IF($T363&lt;&gt;"",(VLOOKUP($T363,'Puissances et FS utilisés'!$B$7:$G$900,5,FALSE)),"")</f>
        <v/>
      </c>
      <c r="W363" s="204" t="str">
        <f>IF($T363&lt;&gt;"",(VLOOKUP($T363,'Puissances et FS utilisés'!$B$7:$G$44,6,FALSE)),"")</f>
        <v/>
      </c>
      <c r="Y363" s="183" t="str">
        <f>IF($G363=Y$5,$I363*$J363,"")</f>
        <v/>
      </c>
      <c r="Z363" s="184" t="str">
        <f>IF($G363=Z$5,$I363*$J363,"")</f>
        <v/>
      </c>
      <c r="AA363" s="185" t="str">
        <f t="shared" si="50"/>
        <v/>
      </c>
      <c r="AB363" s="160" t="str">
        <f t="shared" si="50"/>
        <v/>
      </c>
      <c r="AC363" s="184" t="str">
        <f t="shared" si="50"/>
        <v/>
      </c>
      <c r="AD363" s="185" t="str">
        <f t="shared" si="52"/>
        <v/>
      </c>
      <c r="AE363" s="160" t="str">
        <f t="shared" si="52"/>
        <v/>
      </c>
      <c r="AF363" s="186" t="str">
        <f t="shared" si="52"/>
        <v/>
      </c>
      <c r="AH363" s="183" t="str">
        <f>IF($G363=AH$5,$I363*$J363*$K363,"")</f>
        <v/>
      </c>
      <c r="AI363" s="193" t="str">
        <f>IF($G363=AI$5,$I363*$J363*$K363,"")</f>
        <v/>
      </c>
      <c r="AJ363" s="185" t="str">
        <f t="shared" si="53"/>
        <v/>
      </c>
      <c r="AK363" s="160" t="str">
        <f t="shared" si="53"/>
        <v/>
      </c>
      <c r="AL363" s="184" t="str">
        <f t="shared" si="53"/>
        <v/>
      </c>
      <c r="AM363" s="187" t="str">
        <f t="shared" si="51"/>
        <v/>
      </c>
      <c r="AN363" s="160" t="str">
        <f t="shared" si="51"/>
        <v/>
      </c>
      <c r="AO363" s="186" t="str">
        <f t="shared" si="51"/>
        <v/>
      </c>
    </row>
    <row r="364" spans="2:41" x14ac:dyDescent="0.25">
      <c r="B364" s="345"/>
      <c r="C364" s="356"/>
      <c r="D364" s="358"/>
      <c r="E364" s="360"/>
      <c r="F364" s="199"/>
      <c r="G364" s="200"/>
      <c r="H364" s="200"/>
      <c r="I364" s="200"/>
      <c r="J364" s="164"/>
      <c r="K364" s="201"/>
      <c r="L364" s="254"/>
      <c r="M364" s="216"/>
      <c r="N364" s="200"/>
      <c r="O364" s="200"/>
      <c r="P364" s="164" t="str">
        <f>IF($N364&lt;&gt;"",(VLOOKUP($N364,'Puissances et FS utilisés'!$B$7:$G$44,5,FALSE)),"")</f>
        <v/>
      </c>
      <c r="Q364" s="201" t="str">
        <f>IF($N364&lt;&gt;"",(VLOOKUP($N364,'Puissances et FS utilisés'!$B$7:$G$44,6,FALSE)),"")</f>
        <v/>
      </c>
      <c r="R364" s="199"/>
      <c r="S364" s="200"/>
      <c r="T364" s="200"/>
      <c r="U364" s="200"/>
      <c r="V364" s="164" t="str">
        <f>IF($T364&lt;&gt;"",(VLOOKUP($T364,'Puissances et FS utilisés'!$B$7:$G$900,5,FALSE)),"")</f>
        <v/>
      </c>
      <c r="W364" s="201" t="str">
        <f>IF($T364&lt;&gt;"",(VLOOKUP($T364,'Puissances et FS utilisés'!$B$7:$G$44,6,FALSE)),"")</f>
        <v/>
      </c>
      <c r="Y364" s="189" t="str">
        <f>IF($G364=Y$5,$I364*$J364,"")</f>
        <v/>
      </c>
      <c r="Z364" s="190" t="str">
        <f>IF($G364=Z$5,$I364*$J364,"")</f>
        <v/>
      </c>
      <c r="AA364" s="191" t="str">
        <f t="shared" si="50"/>
        <v/>
      </c>
      <c r="AB364" s="158" t="str">
        <f t="shared" si="50"/>
        <v/>
      </c>
      <c r="AC364" s="190" t="str">
        <f t="shared" si="50"/>
        <v/>
      </c>
      <c r="AD364" s="191" t="str">
        <f t="shared" si="52"/>
        <v/>
      </c>
      <c r="AE364" s="158" t="str">
        <f t="shared" si="52"/>
        <v/>
      </c>
      <c r="AF364" s="192" t="str">
        <f t="shared" si="52"/>
        <v/>
      </c>
      <c r="AH364" s="189" t="str">
        <f>IF($G364=AH$5,$I364*$J364*$K364,"")</f>
        <v/>
      </c>
      <c r="AI364" s="194" t="str">
        <f>IF($G364=AI$5,$I364*$J364*$K364,"")</f>
        <v/>
      </c>
      <c r="AJ364" s="191" t="str">
        <f t="shared" si="53"/>
        <v/>
      </c>
      <c r="AK364" s="158" t="str">
        <f t="shared" si="53"/>
        <v/>
      </c>
      <c r="AL364" s="190" t="str">
        <f t="shared" si="53"/>
        <v/>
      </c>
      <c r="AM364" s="195" t="str">
        <f t="shared" si="51"/>
        <v/>
      </c>
      <c r="AN364" s="158" t="str">
        <f t="shared" si="51"/>
        <v/>
      </c>
      <c r="AO364" s="192" t="str">
        <f t="shared" si="51"/>
        <v/>
      </c>
    </row>
    <row r="365" spans="2:41" ht="15.75" customHeight="1" x14ac:dyDescent="0.25">
      <c r="B365" s="346"/>
      <c r="C365" s="357"/>
      <c r="D365" s="359"/>
      <c r="E365" s="361"/>
      <c r="F365" s="172"/>
      <c r="G365" s="173"/>
      <c r="H365" s="173"/>
      <c r="I365" s="173"/>
      <c r="J365" s="165" t="str">
        <f>IF($H365&lt;&gt;"",(VLOOKUP($H365,'Puissances et FS utilisés'!$B$7:$G$44,5,FALSE)),"")</f>
        <v/>
      </c>
      <c r="K365" s="174" t="str">
        <f>IF($H365&lt;&gt;"",(VLOOKUP($H365,'Puissances et FS utilisés'!$B$7:$G$44,6,FALSE)),"")</f>
        <v/>
      </c>
      <c r="L365" s="172"/>
      <c r="M365" s="173"/>
      <c r="N365" s="173"/>
      <c r="O365" s="173"/>
      <c r="P365" s="164" t="str">
        <f>IF($N365&lt;&gt;"",(VLOOKUP($N365,'Puissances et FS utilisés'!$B$7:$G$44,5,FALSE)),"")</f>
        <v/>
      </c>
      <c r="Q365" s="201" t="str">
        <f>IF($N365&lt;&gt;"",(VLOOKUP($N365,'Puissances et FS utilisés'!$B$7:$G$44,6,FALSE)),"")</f>
        <v/>
      </c>
      <c r="R365" s="172"/>
      <c r="S365" s="173"/>
      <c r="T365" s="173"/>
      <c r="U365" s="173"/>
      <c r="V365" s="165" t="str">
        <f>IF($T365&lt;&gt;"",(VLOOKUP($T365,'Puissances et FS utilisés'!$B$7:$G$900,5,FALSE)),"")</f>
        <v/>
      </c>
      <c r="W365" s="174" t="str">
        <f>IF($T365&lt;&gt;"",(VLOOKUP($T365,'Puissances et FS utilisés'!$B$7:$G$44,6,FALSE)),"")</f>
        <v/>
      </c>
      <c r="Y365" s="179" t="str">
        <f>IF($G365=Y$5,$I365*$J365,"")</f>
        <v/>
      </c>
      <c r="Z365" s="180" t="str">
        <f>IF($G365=Z$5,$I365*$J365,"")</f>
        <v/>
      </c>
      <c r="AA365" s="181" t="str">
        <f t="shared" si="50"/>
        <v/>
      </c>
      <c r="AB365" s="159" t="str">
        <f t="shared" si="50"/>
        <v/>
      </c>
      <c r="AC365" s="180" t="str">
        <f t="shared" si="50"/>
        <v/>
      </c>
      <c r="AD365" s="181" t="str">
        <f t="shared" si="52"/>
        <v/>
      </c>
      <c r="AE365" s="159" t="str">
        <f t="shared" si="52"/>
        <v/>
      </c>
      <c r="AF365" s="182" t="str">
        <f t="shared" si="52"/>
        <v/>
      </c>
      <c r="AH365" s="179" t="str">
        <f>IF($G365=AH$5,$I365*$J365*$K365,"")</f>
        <v/>
      </c>
      <c r="AI365" s="196" t="str">
        <f>IF($G365=AI$5,$I365*$J365*$K365,"")</f>
        <v/>
      </c>
      <c r="AJ365" s="181" t="str">
        <f t="shared" si="53"/>
        <v/>
      </c>
      <c r="AK365" s="159" t="str">
        <f t="shared" si="53"/>
        <v/>
      </c>
      <c r="AL365" s="180" t="str">
        <f t="shared" si="53"/>
        <v/>
      </c>
      <c r="AM365" s="188" t="str">
        <f t="shared" si="51"/>
        <v/>
      </c>
      <c r="AN365" s="159" t="str">
        <f t="shared" si="51"/>
        <v/>
      </c>
      <c r="AO365" s="182" t="str">
        <f t="shared" si="51"/>
        <v/>
      </c>
    </row>
    <row r="366" spans="2:41" x14ac:dyDescent="0.25">
      <c r="B366" s="344"/>
      <c r="C366" s="347"/>
      <c r="D366" s="348"/>
      <c r="E366" s="351"/>
      <c r="F366" s="202"/>
      <c r="G366" s="203"/>
      <c r="H366" s="203"/>
      <c r="I366" s="203"/>
      <c r="J366" s="162"/>
      <c r="K366" s="204"/>
      <c r="L366" s="202"/>
      <c r="M366" s="203"/>
      <c r="N366" s="203"/>
      <c r="O366" s="203"/>
      <c r="P366" s="162" t="str">
        <f>IF($N366&lt;&gt;"",(VLOOKUP($N366,'Puissances et FS utilisés'!$B$7:$G$44,5,FALSE)),"")</f>
        <v/>
      </c>
      <c r="Q366" s="204" t="str">
        <f>IF($N366&lt;&gt;"",(VLOOKUP($N366,'Puissances et FS utilisés'!$B$7:$G$44,6,FALSE)),"")</f>
        <v/>
      </c>
      <c r="R366" s="202"/>
      <c r="S366" s="203"/>
      <c r="T366" s="205"/>
      <c r="U366" s="203"/>
      <c r="V366" s="162" t="str">
        <f>IF($T366&lt;&gt;"",(VLOOKUP($T366,'Puissances et FS utilisés'!$B$7:$G$900,5,FALSE)),"")</f>
        <v/>
      </c>
      <c r="W366" s="204" t="str">
        <f>IF($T366&lt;&gt;"",(VLOOKUP($T366,'Puissances et FS utilisés'!$B$7:$G$44,6,FALSE)),"")</f>
        <v/>
      </c>
      <c r="Y366" s="183" t="str">
        <f>IF($G366=Y$5,$I366*$J366,"")</f>
        <v/>
      </c>
      <c r="Z366" s="184" t="str">
        <f>IF($G366=Z$5,$I366*$J366,"")</f>
        <v/>
      </c>
      <c r="AA366" s="185" t="str">
        <f t="shared" si="50"/>
        <v/>
      </c>
      <c r="AB366" s="160" t="str">
        <f t="shared" si="50"/>
        <v/>
      </c>
      <c r="AC366" s="184" t="str">
        <f t="shared" si="50"/>
        <v/>
      </c>
      <c r="AD366" s="185" t="str">
        <f t="shared" si="52"/>
        <v/>
      </c>
      <c r="AE366" s="160" t="str">
        <f t="shared" si="52"/>
        <v/>
      </c>
      <c r="AF366" s="186" t="str">
        <f t="shared" si="52"/>
        <v/>
      </c>
      <c r="AH366" s="183" t="str">
        <f>IF($G366=AH$5,$I366*$J366*$K366,"")</f>
        <v/>
      </c>
      <c r="AI366" s="193" t="str">
        <f>IF($G366=AI$5,$I366*$J366*$K366,"")</f>
        <v/>
      </c>
      <c r="AJ366" s="185" t="str">
        <f t="shared" si="53"/>
        <v/>
      </c>
      <c r="AK366" s="160" t="str">
        <f t="shared" si="53"/>
        <v/>
      </c>
      <c r="AL366" s="184" t="str">
        <f t="shared" si="53"/>
        <v/>
      </c>
      <c r="AM366" s="187" t="str">
        <f t="shared" si="51"/>
        <v/>
      </c>
      <c r="AN366" s="160" t="str">
        <f t="shared" si="51"/>
        <v/>
      </c>
      <c r="AO366" s="186" t="str">
        <f t="shared" si="51"/>
        <v/>
      </c>
    </row>
    <row r="367" spans="2:41" x14ac:dyDescent="0.25">
      <c r="B367" s="345"/>
      <c r="C367" s="356"/>
      <c r="D367" s="358"/>
      <c r="E367" s="360"/>
      <c r="F367" s="199"/>
      <c r="G367" s="200"/>
      <c r="H367" s="200"/>
      <c r="I367" s="200"/>
      <c r="J367" s="164"/>
      <c r="K367" s="201"/>
      <c r="L367" s="254"/>
      <c r="M367" s="216"/>
      <c r="N367" s="200"/>
      <c r="O367" s="200"/>
      <c r="P367" s="164" t="str">
        <f>IF($N367&lt;&gt;"",(VLOOKUP($N367,'Puissances et FS utilisés'!$B$7:$G$44,5,FALSE)),"")</f>
        <v/>
      </c>
      <c r="Q367" s="201" t="str">
        <f>IF($N367&lt;&gt;"",(VLOOKUP($N367,'Puissances et FS utilisés'!$B$7:$G$44,6,FALSE)),"")</f>
        <v/>
      </c>
      <c r="R367" s="199"/>
      <c r="S367" s="200"/>
      <c r="T367" s="200"/>
      <c r="U367" s="200"/>
      <c r="V367" s="164" t="str">
        <f>IF($T367&lt;&gt;"",(VLOOKUP($T367,'Puissances et FS utilisés'!$B$7:$G$900,5,FALSE)),"")</f>
        <v/>
      </c>
      <c r="W367" s="201" t="str">
        <f>IF($T367&lt;&gt;"",(VLOOKUP($T367,'Puissances et FS utilisés'!$B$7:$G$44,6,FALSE)),"")</f>
        <v/>
      </c>
      <c r="Y367" s="189" t="str">
        <f>IF($G367=Y$5,$I367*$J367,"")</f>
        <v/>
      </c>
      <c r="Z367" s="190" t="str">
        <f>IF($G367=Z$5,$I367*$J367,"")</f>
        <v/>
      </c>
      <c r="AA367" s="191" t="str">
        <f t="shared" si="50"/>
        <v/>
      </c>
      <c r="AB367" s="158" t="str">
        <f t="shared" si="50"/>
        <v/>
      </c>
      <c r="AC367" s="190" t="str">
        <f t="shared" si="50"/>
        <v/>
      </c>
      <c r="AD367" s="191" t="str">
        <f t="shared" si="52"/>
        <v/>
      </c>
      <c r="AE367" s="158" t="str">
        <f t="shared" si="52"/>
        <v/>
      </c>
      <c r="AF367" s="192" t="str">
        <f t="shared" si="52"/>
        <v/>
      </c>
      <c r="AH367" s="189" t="str">
        <f>IF($G367=AH$5,$I367*$J367*$K367,"")</f>
        <v/>
      </c>
      <c r="AI367" s="194" t="str">
        <f>IF($G367=AI$5,$I367*$J367*$K367,"")</f>
        <v/>
      </c>
      <c r="AJ367" s="191" t="str">
        <f t="shared" si="53"/>
        <v/>
      </c>
      <c r="AK367" s="158" t="str">
        <f t="shared" si="53"/>
        <v/>
      </c>
      <c r="AL367" s="190" t="str">
        <f t="shared" si="53"/>
        <v/>
      </c>
      <c r="AM367" s="195" t="str">
        <f t="shared" si="51"/>
        <v/>
      </c>
      <c r="AN367" s="158" t="str">
        <f t="shared" si="51"/>
        <v/>
      </c>
      <c r="AO367" s="192" t="str">
        <f t="shared" si="51"/>
        <v/>
      </c>
    </row>
    <row r="368" spans="2:41" ht="15.75" customHeight="1" x14ac:dyDescent="0.25">
      <c r="B368" s="346"/>
      <c r="C368" s="357"/>
      <c r="D368" s="359"/>
      <c r="E368" s="361"/>
      <c r="F368" s="172"/>
      <c r="G368" s="173"/>
      <c r="H368" s="173"/>
      <c r="I368" s="173"/>
      <c r="J368" s="165" t="str">
        <f>IF($H368&lt;&gt;"",(VLOOKUP($H368,'Puissances et FS utilisés'!$B$7:$G$44,5,FALSE)),"")</f>
        <v/>
      </c>
      <c r="K368" s="174" t="str">
        <f>IF($H368&lt;&gt;"",(VLOOKUP($H368,'Puissances et FS utilisés'!$B$7:$G$44,6,FALSE)),"")</f>
        <v/>
      </c>
      <c r="L368" s="172"/>
      <c r="M368" s="173"/>
      <c r="N368" s="173"/>
      <c r="O368" s="173"/>
      <c r="P368" s="164" t="str">
        <f>IF($N368&lt;&gt;"",(VLOOKUP($N368,'Puissances et FS utilisés'!$B$7:$G$44,5,FALSE)),"")</f>
        <v/>
      </c>
      <c r="Q368" s="201" t="str">
        <f>IF($N368&lt;&gt;"",(VLOOKUP($N368,'Puissances et FS utilisés'!$B$7:$G$44,6,FALSE)),"")</f>
        <v/>
      </c>
      <c r="R368" s="172"/>
      <c r="S368" s="173"/>
      <c r="T368" s="173"/>
      <c r="U368" s="173"/>
      <c r="V368" s="165" t="str">
        <f>IF($T368&lt;&gt;"",(VLOOKUP($T368,'Puissances et FS utilisés'!$B$7:$G$900,5,FALSE)),"")</f>
        <v/>
      </c>
      <c r="W368" s="174" t="str">
        <f>IF($T368&lt;&gt;"",(VLOOKUP($T368,'Puissances et FS utilisés'!$B$7:$G$44,6,FALSE)),"")</f>
        <v/>
      </c>
      <c r="Y368" s="179" t="str">
        <f>IF($G368=Y$5,$I368*$J368,"")</f>
        <v/>
      </c>
      <c r="Z368" s="180" t="str">
        <f>IF($G368=Z$5,$I368*$J368,"")</f>
        <v/>
      </c>
      <c r="AA368" s="181" t="str">
        <f t="shared" si="50"/>
        <v/>
      </c>
      <c r="AB368" s="159" t="str">
        <f t="shared" si="50"/>
        <v/>
      </c>
      <c r="AC368" s="180" t="str">
        <f t="shared" si="50"/>
        <v/>
      </c>
      <c r="AD368" s="181" t="str">
        <f t="shared" si="52"/>
        <v/>
      </c>
      <c r="AE368" s="159" t="str">
        <f t="shared" si="52"/>
        <v/>
      </c>
      <c r="AF368" s="182" t="str">
        <f t="shared" si="52"/>
        <v/>
      </c>
      <c r="AH368" s="179" t="str">
        <f>IF($G368=AH$5,$I368*$J368*$K368,"")</f>
        <v/>
      </c>
      <c r="AI368" s="196" t="str">
        <f>IF($G368=AI$5,$I368*$J368*$K368,"")</f>
        <v/>
      </c>
      <c r="AJ368" s="181" t="str">
        <f t="shared" si="53"/>
        <v/>
      </c>
      <c r="AK368" s="159" t="str">
        <f t="shared" si="53"/>
        <v/>
      </c>
      <c r="AL368" s="180" t="str">
        <f t="shared" si="53"/>
        <v/>
      </c>
      <c r="AM368" s="188" t="str">
        <f t="shared" si="51"/>
        <v/>
      </c>
      <c r="AN368" s="159" t="str">
        <f t="shared" si="51"/>
        <v/>
      </c>
      <c r="AO368" s="182" t="str">
        <f t="shared" si="51"/>
        <v/>
      </c>
    </row>
    <row r="369" spans="2:41" x14ac:dyDescent="0.25">
      <c r="B369" s="344"/>
      <c r="C369" s="347"/>
      <c r="D369" s="348"/>
      <c r="E369" s="351"/>
      <c r="F369" s="202"/>
      <c r="G369" s="203"/>
      <c r="H369" s="203"/>
      <c r="I369" s="203"/>
      <c r="J369" s="162"/>
      <c r="K369" s="204"/>
      <c r="L369" s="202"/>
      <c r="M369" s="203"/>
      <c r="N369" s="203"/>
      <c r="O369" s="203"/>
      <c r="P369" s="162" t="str">
        <f>IF($N369&lt;&gt;"",(VLOOKUP($N369,'Puissances et FS utilisés'!$B$7:$G$44,5,FALSE)),"")</f>
        <v/>
      </c>
      <c r="Q369" s="204" t="str">
        <f>IF($N369&lt;&gt;"",(VLOOKUP($N369,'Puissances et FS utilisés'!$B$7:$G$44,6,FALSE)),"")</f>
        <v/>
      </c>
      <c r="R369" s="202"/>
      <c r="S369" s="203"/>
      <c r="T369" s="205"/>
      <c r="U369" s="203"/>
      <c r="V369" s="162" t="str">
        <f>IF($T369&lt;&gt;"",(VLOOKUP($T369,'Puissances et FS utilisés'!$B$7:$G$900,5,FALSE)),"")</f>
        <v/>
      </c>
      <c r="W369" s="204" t="str">
        <f>IF($T369&lt;&gt;"",(VLOOKUP($T369,'Puissances et FS utilisés'!$B$7:$G$44,6,FALSE)),"")</f>
        <v/>
      </c>
      <c r="Y369" s="183" t="str">
        <f>IF($G369=Y$5,$I369*$J369,"")</f>
        <v/>
      </c>
      <c r="Z369" s="184" t="str">
        <f>IF($G369=Z$5,$I369*$J369,"")</f>
        <v/>
      </c>
      <c r="AA369" s="185" t="str">
        <f t="shared" si="50"/>
        <v/>
      </c>
      <c r="AB369" s="160" t="str">
        <f t="shared" si="50"/>
        <v/>
      </c>
      <c r="AC369" s="184" t="str">
        <f t="shared" si="50"/>
        <v/>
      </c>
      <c r="AD369" s="185" t="str">
        <f t="shared" si="52"/>
        <v/>
      </c>
      <c r="AE369" s="160" t="str">
        <f t="shared" si="52"/>
        <v/>
      </c>
      <c r="AF369" s="186" t="str">
        <f t="shared" si="52"/>
        <v/>
      </c>
      <c r="AH369" s="183" t="str">
        <f>IF($G369=AH$5,$I369*$J369*$K369,"")</f>
        <v/>
      </c>
      <c r="AI369" s="193" t="str">
        <f>IF($G369=AI$5,$I369*$J369*$K369,"")</f>
        <v/>
      </c>
      <c r="AJ369" s="185" t="str">
        <f t="shared" si="53"/>
        <v/>
      </c>
      <c r="AK369" s="160" t="str">
        <f t="shared" si="53"/>
        <v/>
      </c>
      <c r="AL369" s="184" t="str">
        <f t="shared" si="53"/>
        <v/>
      </c>
      <c r="AM369" s="187" t="str">
        <f t="shared" si="51"/>
        <v/>
      </c>
      <c r="AN369" s="160" t="str">
        <f t="shared" si="51"/>
        <v/>
      </c>
      <c r="AO369" s="186" t="str">
        <f t="shared" si="51"/>
        <v/>
      </c>
    </row>
    <row r="370" spans="2:41" x14ac:dyDescent="0.25">
      <c r="B370" s="345"/>
      <c r="C370" s="356"/>
      <c r="D370" s="358"/>
      <c r="E370" s="360"/>
      <c r="F370" s="199"/>
      <c r="G370" s="200"/>
      <c r="H370" s="200"/>
      <c r="I370" s="200"/>
      <c r="J370" s="164"/>
      <c r="K370" s="201"/>
      <c r="L370" s="254"/>
      <c r="M370" s="216"/>
      <c r="N370" s="200"/>
      <c r="O370" s="200"/>
      <c r="P370" s="164" t="str">
        <f>IF($N370&lt;&gt;"",(VLOOKUP($N370,'Puissances et FS utilisés'!$B$7:$G$44,5,FALSE)),"")</f>
        <v/>
      </c>
      <c r="Q370" s="201" t="str">
        <f>IF($N370&lt;&gt;"",(VLOOKUP($N370,'Puissances et FS utilisés'!$B$7:$G$44,6,FALSE)),"")</f>
        <v/>
      </c>
      <c r="R370" s="199"/>
      <c r="S370" s="200"/>
      <c r="T370" s="200"/>
      <c r="U370" s="200"/>
      <c r="V370" s="164" t="str">
        <f>IF($T370&lt;&gt;"",(VLOOKUP($T370,'Puissances et FS utilisés'!$B$7:$G$900,5,FALSE)),"")</f>
        <v/>
      </c>
      <c r="W370" s="201" t="str">
        <f>IF($T370&lt;&gt;"",(VLOOKUP($T370,'Puissances et FS utilisés'!$B$7:$G$44,6,FALSE)),"")</f>
        <v/>
      </c>
      <c r="Y370" s="189" t="str">
        <f>IF($G370=Y$5,$I370*$J370,"")</f>
        <v/>
      </c>
      <c r="Z370" s="190" t="str">
        <f>IF($G370=Z$5,$I370*$J370,"")</f>
        <v/>
      </c>
      <c r="AA370" s="191" t="str">
        <f t="shared" si="50"/>
        <v/>
      </c>
      <c r="AB370" s="158" t="str">
        <f t="shared" si="50"/>
        <v/>
      </c>
      <c r="AC370" s="190" t="str">
        <f t="shared" si="50"/>
        <v/>
      </c>
      <c r="AD370" s="191" t="str">
        <f t="shared" si="52"/>
        <v/>
      </c>
      <c r="AE370" s="158" t="str">
        <f t="shared" si="52"/>
        <v/>
      </c>
      <c r="AF370" s="192" t="str">
        <f t="shared" si="52"/>
        <v/>
      </c>
      <c r="AH370" s="189" t="str">
        <f>IF($G370=AH$5,$I370*$J370*$K370,"")</f>
        <v/>
      </c>
      <c r="AI370" s="194" t="str">
        <f>IF($G370=AI$5,$I370*$J370*$K370,"")</f>
        <v/>
      </c>
      <c r="AJ370" s="191" t="str">
        <f t="shared" si="53"/>
        <v/>
      </c>
      <c r="AK370" s="158" t="str">
        <f t="shared" si="53"/>
        <v/>
      </c>
      <c r="AL370" s="190" t="str">
        <f t="shared" si="53"/>
        <v/>
      </c>
      <c r="AM370" s="195" t="str">
        <f t="shared" si="51"/>
        <v/>
      </c>
      <c r="AN370" s="158" t="str">
        <f t="shared" si="51"/>
        <v/>
      </c>
      <c r="AO370" s="192" t="str">
        <f t="shared" si="51"/>
        <v/>
      </c>
    </row>
    <row r="371" spans="2:41" ht="15.75" customHeight="1" x14ac:dyDescent="0.25">
      <c r="B371" s="346"/>
      <c r="C371" s="357"/>
      <c r="D371" s="359"/>
      <c r="E371" s="361"/>
      <c r="F371" s="172"/>
      <c r="G371" s="173"/>
      <c r="H371" s="173"/>
      <c r="I371" s="173"/>
      <c r="J371" s="165" t="str">
        <f>IF($H371&lt;&gt;"",(VLOOKUP($H371,'Puissances et FS utilisés'!$B$7:$G$44,5,FALSE)),"")</f>
        <v/>
      </c>
      <c r="K371" s="174" t="str">
        <f>IF($H371&lt;&gt;"",(VLOOKUP($H371,'Puissances et FS utilisés'!$B$7:$G$44,6,FALSE)),"")</f>
        <v/>
      </c>
      <c r="L371" s="172"/>
      <c r="M371" s="173"/>
      <c r="N371" s="173"/>
      <c r="O371" s="173"/>
      <c r="P371" s="164" t="str">
        <f>IF($N371&lt;&gt;"",(VLOOKUP($N371,'Puissances et FS utilisés'!$B$7:$G$44,5,FALSE)),"")</f>
        <v/>
      </c>
      <c r="Q371" s="201" t="str">
        <f>IF($N371&lt;&gt;"",(VLOOKUP($N371,'Puissances et FS utilisés'!$B$7:$G$44,6,FALSE)),"")</f>
        <v/>
      </c>
      <c r="R371" s="172"/>
      <c r="S371" s="173"/>
      <c r="T371" s="173"/>
      <c r="U371" s="173"/>
      <c r="V371" s="165" t="str">
        <f>IF($T371&lt;&gt;"",(VLOOKUP($T371,'Puissances et FS utilisés'!$B$7:$G$900,5,FALSE)),"")</f>
        <v/>
      </c>
      <c r="W371" s="174" t="str">
        <f>IF($T371&lt;&gt;"",(VLOOKUP($T371,'Puissances et FS utilisés'!$B$7:$G$44,6,FALSE)),"")</f>
        <v/>
      </c>
      <c r="Y371" s="179" t="str">
        <f>IF($G371=Y$5,$I371*$J371,"")</f>
        <v/>
      </c>
      <c r="Z371" s="180" t="str">
        <f>IF($G371=Z$5,$I371*$J371,"")</f>
        <v/>
      </c>
      <c r="AA371" s="181" t="str">
        <f t="shared" si="50"/>
        <v/>
      </c>
      <c r="AB371" s="159" t="str">
        <f t="shared" si="50"/>
        <v/>
      </c>
      <c r="AC371" s="180" t="str">
        <f t="shared" si="50"/>
        <v/>
      </c>
      <c r="AD371" s="181" t="str">
        <f t="shared" si="52"/>
        <v/>
      </c>
      <c r="AE371" s="159" t="str">
        <f t="shared" si="52"/>
        <v/>
      </c>
      <c r="AF371" s="182" t="str">
        <f t="shared" si="52"/>
        <v/>
      </c>
      <c r="AH371" s="179" t="str">
        <f>IF($G371=AH$5,$I371*$J371*$K371,"")</f>
        <v/>
      </c>
      <c r="AI371" s="196" t="str">
        <f>IF($G371=AI$5,$I371*$J371*$K371,"")</f>
        <v/>
      </c>
      <c r="AJ371" s="181" t="str">
        <f t="shared" si="53"/>
        <v/>
      </c>
      <c r="AK371" s="159" t="str">
        <f t="shared" si="53"/>
        <v/>
      </c>
      <c r="AL371" s="180" t="str">
        <f t="shared" si="53"/>
        <v/>
      </c>
      <c r="AM371" s="188" t="str">
        <f t="shared" si="51"/>
        <v/>
      </c>
      <c r="AN371" s="159" t="str">
        <f t="shared" si="51"/>
        <v/>
      </c>
      <c r="AO371" s="182" t="str">
        <f t="shared" si="51"/>
        <v/>
      </c>
    </row>
    <row r="372" spans="2:41" x14ac:dyDescent="0.25">
      <c r="B372" s="344"/>
      <c r="C372" s="347"/>
      <c r="D372" s="348"/>
      <c r="E372" s="351"/>
      <c r="F372" s="202"/>
      <c r="G372" s="203"/>
      <c r="H372" s="203"/>
      <c r="I372" s="203"/>
      <c r="J372" s="162"/>
      <c r="K372" s="204"/>
      <c r="L372" s="202"/>
      <c r="M372" s="203"/>
      <c r="N372" s="203"/>
      <c r="O372" s="203"/>
      <c r="P372" s="162" t="str">
        <f>IF($N372&lt;&gt;"",(VLOOKUP($N372,'Puissances et FS utilisés'!$B$7:$G$44,5,FALSE)),"")</f>
        <v/>
      </c>
      <c r="Q372" s="204" t="str">
        <f>IF($N372&lt;&gt;"",(VLOOKUP($N372,'Puissances et FS utilisés'!$B$7:$G$44,6,FALSE)),"")</f>
        <v/>
      </c>
      <c r="R372" s="202"/>
      <c r="S372" s="203"/>
      <c r="T372" s="205"/>
      <c r="U372" s="203"/>
      <c r="V372" s="162" t="str">
        <f>IF($T372&lt;&gt;"",(VLOOKUP($T372,'Puissances et FS utilisés'!$B$7:$G$900,5,FALSE)),"")</f>
        <v/>
      </c>
      <c r="W372" s="204" t="str">
        <f>IF($T372&lt;&gt;"",(VLOOKUP($T372,'Puissances et FS utilisés'!$B$7:$G$44,6,FALSE)),"")</f>
        <v/>
      </c>
      <c r="Y372" s="183" t="str">
        <f>IF($G372=Y$5,$I372*$J372,"")</f>
        <v/>
      </c>
      <c r="Z372" s="184" t="str">
        <f>IF($G372=Z$5,$I372*$J372,"")</f>
        <v/>
      </c>
      <c r="AA372" s="185" t="str">
        <f t="shared" si="50"/>
        <v/>
      </c>
      <c r="AB372" s="160" t="str">
        <f t="shared" si="50"/>
        <v/>
      </c>
      <c r="AC372" s="184" t="str">
        <f t="shared" si="50"/>
        <v/>
      </c>
      <c r="AD372" s="185" t="str">
        <f t="shared" si="52"/>
        <v/>
      </c>
      <c r="AE372" s="160" t="str">
        <f t="shared" si="52"/>
        <v/>
      </c>
      <c r="AF372" s="186" t="str">
        <f t="shared" si="52"/>
        <v/>
      </c>
      <c r="AH372" s="183" t="str">
        <f>IF($G372=AH$5,$I372*$J372*$K372,"")</f>
        <v/>
      </c>
      <c r="AI372" s="193" t="str">
        <f>IF($G372=AI$5,$I372*$J372*$K372,"")</f>
        <v/>
      </c>
      <c r="AJ372" s="185" t="str">
        <f t="shared" si="53"/>
        <v/>
      </c>
      <c r="AK372" s="160" t="str">
        <f t="shared" si="53"/>
        <v/>
      </c>
      <c r="AL372" s="184" t="str">
        <f t="shared" si="53"/>
        <v/>
      </c>
      <c r="AM372" s="187" t="str">
        <f t="shared" si="51"/>
        <v/>
      </c>
      <c r="AN372" s="160" t="str">
        <f t="shared" si="51"/>
        <v/>
      </c>
      <c r="AO372" s="186" t="str">
        <f t="shared" si="51"/>
        <v/>
      </c>
    </row>
    <row r="373" spans="2:41" x14ac:dyDescent="0.25">
      <c r="B373" s="345"/>
      <c r="C373" s="356"/>
      <c r="D373" s="358"/>
      <c r="E373" s="360"/>
      <c r="F373" s="199"/>
      <c r="G373" s="200"/>
      <c r="H373" s="200"/>
      <c r="I373" s="200"/>
      <c r="J373" s="164"/>
      <c r="K373" s="201"/>
      <c r="L373" s="254"/>
      <c r="M373" s="216"/>
      <c r="N373" s="200"/>
      <c r="O373" s="200"/>
      <c r="P373" s="164" t="str">
        <f>IF($N373&lt;&gt;"",(VLOOKUP($N373,'Puissances et FS utilisés'!$B$7:$G$44,5,FALSE)),"")</f>
        <v/>
      </c>
      <c r="Q373" s="201" t="str">
        <f>IF($N373&lt;&gt;"",(VLOOKUP($N373,'Puissances et FS utilisés'!$B$7:$G$44,6,FALSE)),"")</f>
        <v/>
      </c>
      <c r="R373" s="199"/>
      <c r="S373" s="200"/>
      <c r="T373" s="200"/>
      <c r="U373" s="200"/>
      <c r="V373" s="164" t="str">
        <f>IF($T373&lt;&gt;"",(VLOOKUP($T373,'Puissances et FS utilisés'!$B$7:$G$900,5,FALSE)),"")</f>
        <v/>
      </c>
      <c r="W373" s="201" t="str">
        <f>IF($T373&lt;&gt;"",(VLOOKUP($T373,'Puissances et FS utilisés'!$B$7:$G$44,6,FALSE)),"")</f>
        <v/>
      </c>
      <c r="Y373" s="189" t="str">
        <f>IF($G373=Y$5,$I373*$J373,"")</f>
        <v/>
      </c>
      <c r="Z373" s="190" t="str">
        <f>IF($G373=Z$5,$I373*$J373,"")</f>
        <v/>
      </c>
      <c r="AA373" s="191" t="str">
        <f t="shared" si="50"/>
        <v/>
      </c>
      <c r="AB373" s="158" t="str">
        <f t="shared" si="50"/>
        <v/>
      </c>
      <c r="AC373" s="190" t="str">
        <f t="shared" si="50"/>
        <v/>
      </c>
      <c r="AD373" s="191" t="str">
        <f t="shared" si="52"/>
        <v/>
      </c>
      <c r="AE373" s="158" t="str">
        <f t="shared" si="52"/>
        <v/>
      </c>
      <c r="AF373" s="192" t="str">
        <f t="shared" si="52"/>
        <v/>
      </c>
      <c r="AH373" s="189" t="str">
        <f>IF($G373=AH$5,$I373*$J373*$K373,"")</f>
        <v/>
      </c>
      <c r="AI373" s="194" t="str">
        <f>IF($G373=AI$5,$I373*$J373*$K373,"")</f>
        <v/>
      </c>
      <c r="AJ373" s="191" t="str">
        <f t="shared" si="53"/>
        <v/>
      </c>
      <c r="AK373" s="158" t="str">
        <f t="shared" si="53"/>
        <v/>
      </c>
      <c r="AL373" s="190" t="str">
        <f t="shared" si="53"/>
        <v/>
      </c>
      <c r="AM373" s="195" t="str">
        <f t="shared" si="51"/>
        <v/>
      </c>
      <c r="AN373" s="158" t="str">
        <f t="shared" si="51"/>
        <v/>
      </c>
      <c r="AO373" s="192" t="str">
        <f t="shared" si="51"/>
        <v/>
      </c>
    </row>
    <row r="374" spans="2:41" ht="15.75" customHeight="1" x14ac:dyDescent="0.25">
      <c r="B374" s="346"/>
      <c r="C374" s="357"/>
      <c r="D374" s="359"/>
      <c r="E374" s="361"/>
      <c r="F374" s="172"/>
      <c r="G374" s="173"/>
      <c r="H374" s="173"/>
      <c r="I374" s="173"/>
      <c r="J374" s="165" t="str">
        <f>IF($H374&lt;&gt;"",(VLOOKUP($H374,'Puissances et FS utilisés'!$B$7:$G$44,5,FALSE)),"")</f>
        <v/>
      </c>
      <c r="K374" s="174" t="str">
        <f>IF($H374&lt;&gt;"",(VLOOKUP($H374,'Puissances et FS utilisés'!$B$7:$G$44,6,FALSE)),"")</f>
        <v/>
      </c>
      <c r="L374" s="172"/>
      <c r="M374" s="173"/>
      <c r="N374" s="173"/>
      <c r="O374" s="173"/>
      <c r="P374" s="164" t="str">
        <f>IF($N374&lt;&gt;"",(VLOOKUP($N374,'Puissances et FS utilisés'!$B$7:$G$44,5,FALSE)),"")</f>
        <v/>
      </c>
      <c r="Q374" s="201" t="str">
        <f>IF($N374&lt;&gt;"",(VLOOKUP($N374,'Puissances et FS utilisés'!$B$7:$G$44,6,FALSE)),"")</f>
        <v/>
      </c>
      <c r="R374" s="172"/>
      <c r="S374" s="173"/>
      <c r="T374" s="173"/>
      <c r="U374" s="173"/>
      <c r="V374" s="165" t="str">
        <f>IF($T374&lt;&gt;"",(VLOOKUP($T374,'Puissances et FS utilisés'!$B$7:$G$900,5,FALSE)),"")</f>
        <v/>
      </c>
      <c r="W374" s="174" t="str">
        <f>IF($T374&lt;&gt;"",(VLOOKUP($T374,'Puissances et FS utilisés'!$B$7:$G$44,6,FALSE)),"")</f>
        <v/>
      </c>
      <c r="Y374" s="179" t="str">
        <f>IF($G374=Y$5,$I374*$J374,"")</f>
        <v/>
      </c>
      <c r="Z374" s="180" t="str">
        <f>IF($G374=Z$5,$I374*$J374,"")</f>
        <v/>
      </c>
      <c r="AA374" s="181" t="str">
        <f t="shared" si="50"/>
        <v/>
      </c>
      <c r="AB374" s="159" t="str">
        <f t="shared" si="50"/>
        <v/>
      </c>
      <c r="AC374" s="180" t="str">
        <f t="shared" si="50"/>
        <v/>
      </c>
      <c r="AD374" s="181" t="str">
        <f t="shared" si="52"/>
        <v/>
      </c>
      <c r="AE374" s="159" t="str">
        <f t="shared" si="52"/>
        <v/>
      </c>
      <c r="AF374" s="182" t="str">
        <f t="shared" si="52"/>
        <v/>
      </c>
      <c r="AH374" s="179" t="str">
        <f>IF($G374=AH$5,$I374*$J374*$K374,"")</f>
        <v/>
      </c>
      <c r="AI374" s="196" t="str">
        <f>IF($G374=AI$5,$I374*$J374*$K374,"")</f>
        <v/>
      </c>
      <c r="AJ374" s="181" t="str">
        <f t="shared" si="53"/>
        <v/>
      </c>
      <c r="AK374" s="159" t="str">
        <f t="shared" si="53"/>
        <v/>
      </c>
      <c r="AL374" s="180" t="str">
        <f t="shared" si="53"/>
        <v/>
      </c>
      <c r="AM374" s="188" t="str">
        <f t="shared" si="51"/>
        <v/>
      </c>
      <c r="AN374" s="159" t="str">
        <f t="shared" si="51"/>
        <v/>
      </c>
      <c r="AO374" s="182" t="str">
        <f t="shared" si="51"/>
        <v/>
      </c>
    </row>
    <row r="375" spans="2:41" x14ac:dyDescent="0.25">
      <c r="B375" s="344"/>
      <c r="C375" s="347"/>
      <c r="D375" s="348"/>
      <c r="E375" s="351"/>
      <c r="F375" s="202"/>
      <c r="G375" s="203"/>
      <c r="H375" s="203"/>
      <c r="I375" s="203"/>
      <c r="J375" s="162"/>
      <c r="K375" s="204"/>
      <c r="L375" s="202"/>
      <c r="M375" s="203"/>
      <c r="N375" s="203"/>
      <c r="O375" s="203"/>
      <c r="P375" s="162" t="str">
        <f>IF($N375&lt;&gt;"",(VLOOKUP($N375,'Puissances et FS utilisés'!$B$7:$G$44,5,FALSE)),"")</f>
        <v/>
      </c>
      <c r="Q375" s="204" t="str">
        <f>IF($N375&lt;&gt;"",(VLOOKUP($N375,'Puissances et FS utilisés'!$B$7:$G$44,6,FALSE)),"")</f>
        <v/>
      </c>
      <c r="R375" s="202"/>
      <c r="S375" s="203"/>
      <c r="T375" s="205"/>
      <c r="U375" s="203"/>
      <c r="V375" s="162" t="str">
        <f>IF($T375&lt;&gt;"",(VLOOKUP($T375,'Puissances et FS utilisés'!$B$7:$G$900,5,FALSE)),"")</f>
        <v/>
      </c>
      <c r="W375" s="204" t="str">
        <f>IF($T375&lt;&gt;"",(VLOOKUP($T375,'Puissances et FS utilisés'!$B$7:$G$44,6,FALSE)),"")</f>
        <v/>
      </c>
      <c r="Y375" s="183" t="str">
        <f>IF($G375=Y$5,$I375*$J375,"")</f>
        <v/>
      </c>
      <c r="Z375" s="184" t="str">
        <f>IF($G375=Z$5,$I375*$J375,"")</f>
        <v/>
      </c>
      <c r="AA375" s="185" t="str">
        <f t="shared" si="50"/>
        <v/>
      </c>
      <c r="AB375" s="160" t="str">
        <f t="shared" si="50"/>
        <v/>
      </c>
      <c r="AC375" s="184" t="str">
        <f t="shared" si="50"/>
        <v/>
      </c>
      <c r="AD375" s="185" t="str">
        <f t="shared" si="52"/>
        <v/>
      </c>
      <c r="AE375" s="160" t="str">
        <f t="shared" si="52"/>
        <v/>
      </c>
      <c r="AF375" s="186" t="str">
        <f t="shared" si="52"/>
        <v/>
      </c>
      <c r="AH375" s="183" t="str">
        <f>IF($G375=AH$5,$I375*$J375*$K375,"")</f>
        <v/>
      </c>
      <c r="AI375" s="193" t="str">
        <f>IF($G375=AI$5,$I375*$J375*$K375,"")</f>
        <v/>
      </c>
      <c r="AJ375" s="185" t="str">
        <f t="shared" si="53"/>
        <v/>
      </c>
      <c r="AK375" s="160" t="str">
        <f t="shared" si="53"/>
        <v/>
      </c>
      <c r="AL375" s="184" t="str">
        <f t="shared" si="53"/>
        <v/>
      </c>
      <c r="AM375" s="187" t="str">
        <f t="shared" si="51"/>
        <v/>
      </c>
      <c r="AN375" s="160" t="str">
        <f t="shared" si="51"/>
        <v/>
      </c>
      <c r="AO375" s="186" t="str">
        <f t="shared" si="51"/>
        <v/>
      </c>
    </row>
    <row r="376" spans="2:41" x14ac:dyDescent="0.25">
      <c r="B376" s="345"/>
      <c r="C376" s="356"/>
      <c r="D376" s="358"/>
      <c r="E376" s="360"/>
      <c r="F376" s="199"/>
      <c r="G376" s="200"/>
      <c r="H376" s="200"/>
      <c r="I376" s="200"/>
      <c r="J376" s="164"/>
      <c r="K376" s="201"/>
      <c r="L376" s="254"/>
      <c r="M376" s="216"/>
      <c r="N376" s="200"/>
      <c r="O376" s="200"/>
      <c r="P376" s="164" t="str">
        <f>IF($N376&lt;&gt;"",(VLOOKUP($N376,'Puissances et FS utilisés'!$B$7:$G$44,5,FALSE)),"")</f>
        <v/>
      </c>
      <c r="Q376" s="201" t="str">
        <f>IF($N376&lt;&gt;"",(VLOOKUP($N376,'Puissances et FS utilisés'!$B$7:$G$44,6,FALSE)),"")</f>
        <v/>
      </c>
      <c r="R376" s="199"/>
      <c r="S376" s="200"/>
      <c r="T376" s="200"/>
      <c r="U376" s="200"/>
      <c r="V376" s="164" t="str">
        <f>IF($T376&lt;&gt;"",(VLOOKUP($T376,'Puissances et FS utilisés'!$B$7:$G$900,5,FALSE)),"")</f>
        <v/>
      </c>
      <c r="W376" s="201" t="str">
        <f>IF($T376&lt;&gt;"",(VLOOKUP($T376,'Puissances et FS utilisés'!$B$7:$G$44,6,FALSE)),"")</f>
        <v/>
      </c>
      <c r="Y376" s="189" t="str">
        <f>IF($G376=Y$5,$I376*$J376,"")</f>
        <v/>
      </c>
      <c r="Z376" s="190" t="str">
        <f>IF($G376=Z$5,$I376*$J376,"")</f>
        <v/>
      </c>
      <c r="AA376" s="191" t="str">
        <f t="shared" si="50"/>
        <v/>
      </c>
      <c r="AB376" s="158" t="str">
        <f t="shared" si="50"/>
        <v/>
      </c>
      <c r="AC376" s="190" t="str">
        <f t="shared" si="50"/>
        <v/>
      </c>
      <c r="AD376" s="191" t="str">
        <f t="shared" si="52"/>
        <v/>
      </c>
      <c r="AE376" s="158" t="str">
        <f t="shared" si="52"/>
        <v/>
      </c>
      <c r="AF376" s="192" t="str">
        <f t="shared" si="52"/>
        <v/>
      </c>
      <c r="AH376" s="189" t="str">
        <f>IF($G376=AH$5,$I376*$J376*$K376,"")</f>
        <v/>
      </c>
      <c r="AI376" s="194" t="str">
        <f>IF($G376=AI$5,$I376*$J376*$K376,"")</f>
        <v/>
      </c>
      <c r="AJ376" s="191" t="str">
        <f t="shared" si="53"/>
        <v/>
      </c>
      <c r="AK376" s="158" t="str">
        <f t="shared" si="53"/>
        <v/>
      </c>
      <c r="AL376" s="190" t="str">
        <f t="shared" si="53"/>
        <v/>
      </c>
      <c r="AM376" s="195" t="str">
        <f t="shared" si="51"/>
        <v/>
      </c>
      <c r="AN376" s="158" t="str">
        <f t="shared" si="51"/>
        <v/>
      </c>
      <c r="AO376" s="192" t="str">
        <f t="shared" si="51"/>
        <v/>
      </c>
    </row>
    <row r="377" spans="2:41" ht="15.75" customHeight="1" x14ac:dyDescent="0.25">
      <c r="B377" s="346"/>
      <c r="C377" s="357"/>
      <c r="D377" s="359"/>
      <c r="E377" s="361"/>
      <c r="F377" s="172"/>
      <c r="G377" s="173"/>
      <c r="H377" s="173"/>
      <c r="I377" s="173"/>
      <c r="J377" s="165" t="str">
        <f>IF($H377&lt;&gt;"",(VLOOKUP($H377,'Puissances et FS utilisés'!$B$7:$G$44,5,FALSE)),"")</f>
        <v/>
      </c>
      <c r="K377" s="174" t="str">
        <f>IF($H377&lt;&gt;"",(VLOOKUP($H377,'Puissances et FS utilisés'!$B$7:$G$44,6,FALSE)),"")</f>
        <v/>
      </c>
      <c r="L377" s="172"/>
      <c r="M377" s="173"/>
      <c r="N377" s="173"/>
      <c r="O377" s="173"/>
      <c r="P377" s="164" t="str">
        <f>IF($N377&lt;&gt;"",(VLOOKUP($N377,'Puissances et FS utilisés'!$B$7:$G$44,5,FALSE)),"")</f>
        <v/>
      </c>
      <c r="Q377" s="201" t="str">
        <f>IF($N377&lt;&gt;"",(VLOOKUP($N377,'Puissances et FS utilisés'!$B$7:$G$44,6,FALSE)),"")</f>
        <v/>
      </c>
      <c r="R377" s="172"/>
      <c r="S377" s="173"/>
      <c r="T377" s="173"/>
      <c r="U377" s="173"/>
      <c r="V377" s="165" t="str">
        <f>IF($T377&lt;&gt;"",(VLOOKUP($T377,'Puissances et FS utilisés'!$B$7:$G$900,5,FALSE)),"")</f>
        <v/>
      </c>
      <c r="W377" s="174" t="str">
        <f>IF($T377&lt;&gt;"",(VLOOKUP($T377,'Puissances et FS utilisés'!$B$7:$G$44,6,FALSE)),"")</f>
        <v/>
      </c>
      <c r="Y377" s="179" t="str">
        <f>IF($G377=Y$5,$I377*$J377,"")</f>
        <v/>
      </c>
      <c r="Z377" s="180" t="str">
        <f>IF($G377=Z$5,$I377*$J377,"")</f>
        <v/>
      </c>
      <c r="AA377" s="181" t="str">
        <f t="shared" si="50"/>
        <v/>
      </c>
      <c r="AB377" s="159" t="str">
        <f t="shared" si="50"/>
        <v/>
      </c>
      <c r="AC377" s="180" t="str">
        <f t="shared" si="50"/>
        <v/>
      </c>
      <c r="AD377" s="181" t="str">
        <f t="shared" si="52"/>
        <v/>
      </c>
      <c r="AE377" s="159" t="str">
        <f t="shared" si="52"/>
        <v/>
      </c>
      <c r="AF377" s="182" t="str">
        <f t="shared" si="52"/>
        <v/>
      </c>
      <c r="AH377" s="179" t="str">
        <f>IF($G377=AH$5,$I377*$J377*$K377,"")</f>
        <v/>
      </c>
      <c r="AI377" s="196" t="str">
        <f>IF($G377=AI$5,$I377*$J377*$K377,"")</f>
        <v/>
      </c>
      <c r="AJ377" s="181" t="str">
        <f t="shared" si="53"/>
        <v/>
      </c>
      <c r="AK377" s="159" t="str">
        <f t="shared" si="53"/>
        <v/>
      </c>
      <c r="AL377" s="180" t="str">
        <f t="shared" si="53"/>
        <v/>
      </c>
      <c r="AM377" s="188" t="str">
        <f t="shared" si="51"/>
        <v/>
      </c>
      <c r="AN377" s="159" t="str">
        <f t="shared" si="51"/>
        <v/>
      </c>
      <c r="AO377" s="182" t="str">
        <f t="shared" si="51"/>
        <v/>
      </c>
    </row>
    <row r="378" spans="2:41" x14ac:dyDescent="0.25">
      <c r="B378" s="344"/>
      <c r="C378" s="347"/>
      <c r="D378" s="348"/>
      <c r="E378" s="351"/>
      <c r="F378" s="202"/>
      <c r="G378" s="203"/>
      <c r="H378" s="203"/>
      <c r="I378" s="203"/>
      <c r="J378" s="162"/>
      <c r="K378" s="204"/>
      <c r="L378" s="202"/>
      <c r="M378" s="203"/>
      <c r="N378" s="203"/>
      <c r="O378" s="203"/>
      <c r="P378" s="162" t="str">
        <f>IF($N378&lt;&gt;"",(VLOOKUP($N378,'Puissances et FS utilisés'!$B$7:$G$44,5,FALSE)),"")</f>
        <v/>
      </c>
      <c r="Q378" s="204" t="str">
        <f>IF($N378&lt;&gt;"",(VLOOKUP($N378,'Puissances et FS utilisés'!$B$7:$G$44,6,FALSE)),"")</f>
        <v/>
      </c>
      <c r="R378" s="202"/>
      <c r="S378" s="203"/>
      <c r="T378" s="205"/>
      <c r="U378" s="203"/>
      <c r="V378" s="162" t="str">
        <f>IF($T378&lt;&gt;"",(VLOOKUP($T378,'Puissances et FS utilisés'!$B$7:$G$900,5,FALSE)),"")</f>
        <v/>
      </c>
      <c r="W378" s="204" t="str">
        <f>IF($T378&lt;&gt;"",(VLOOKUP($T378,'Puissances et FS utilisés'!$B$7:$G$44,6,FALSE)),"")</f>
        <v/>
      </c>
      <c r="Y378" s="183" t="str">
        <f>IF($G378=Y$5,$I378*$J378,"")</f>
        <v/>
      </c>
      <c r="Z378" s="184" t="str">
        <f>IF($G378=Z$5,$I378*$J378,"")</f>
        <v/>
      </c>
      <c r="AA378" s="185" t="str">
        <f t="shared" si="50"/>
        <v/>
      </c>
      <c r="AB378" s="160" t="str">
        <f t="shared" si="50"/>
        <v/>
      </c>
      <c r="AC378" s="184" t="str">
        <f t="shared" si="50"/>
        <v/>
      </c>
      <c r="AD378" s="185" t="str">
        <f t="shared" si="52"/>
        <v/>
      </c>
      <c r="AE378" s="160" t="str">
        <f t="shared" si="52"/>
        <v/>
      </c>
      <c r="AF378" s="186" t="str">
        <f t="shared" si="52"/>
        <v/>
      </c>
      <c r="AH378" s="183" t="str">
        <f>IF($G378=AH$5,$I378*$J378*$K378,"")</f>
        <v/>
      </c>
      <c r="AI378" s="193" t="str">
        <f>IF($G378=AI$5,$I378*$J378*$K378,"")</f>
        <v/>
      </c>
      <c r="AJ378" s="185" t="str">
        <f t="shared" si="53"/>
        <v/>
      </c>
      <c r="AK378" s="160" t="str">
        <f t="shared" si="53"/>
        <v/>
      </c>
      <c r="AL378" s="184" t="str">
        <f t="shared" si="53"/>
        <v/>
      </c>
      <c r="AM378" s="187" t="str">
        <f t="shared" si="51"/>
        <v/>
      </c>
      <c r="AN378" s="160" t="str">
        <f t="shared" si="51"/>
        <v/>
      </c>
      <c r="AO378" s="186" t="str">
        <f t="shared" si="51"/>
        <v/>
      </c>
    </row>
    <row r="379" spans="2:41" x14ac:dyDescent="0.25">
      <c r="B379" s="345"/>
      <c r="C379" s="356"/>
      <c r="D379" s="358"/>
      <c r="E379" s="360"/>
      <c r="F379" s="199"/>
      <c r="G379" s="200"/>
      <c r="H379" s="200"/>
      <c r="I379" s="200"/>
      <c r="J379" s="164"/>
      <c r="K379" s="201"/>
      <c r="L379" s="254"/>
      <c r="M379" s="216"/>
      <c r="N379" s="200"/>
      <c r="O379" s="200"/>
      <c r="P379" s="164" t="str">
        <f>IF($N379&lt;&gt;"",(VLOOKUP($N379,'Puissances et FS utilisés'!$B$7:$G$44,5,FALSE)),"")</f>
        <v/>
      </c>
      <c r="Q379" s="201" t="str">
        <f>IF($N379&lt;&gt;"",(VLOOKUP($N379,'Puissances et FS utilisés'!$B$7:$G$44,6,FALSE)),"")</f>
        <v/>
      </c>
      <c r="R379" s="199"/>
      <c r="S379" s="200"/>
      <c r="T379" s="200"/>
      <c r="U379" s="200"/>
      <c r="V379" s="164" t="str">
        <f>IF($T379&lt;&gt;"",(VLOOKUP($T379,'Puissances et FS utilisés'!$B$7:$G$900,5,FALSE)),"")</f>
        <v/>
      </c>
      <c r="W379" s="201" t="str">
        <f>IF($T379&lt;&gt;"",(VLOOKUP($T379,'Puissances et FS utilisés'!$B$7:$G$44,6,FALSE)),"")</f>
        <v/>
      </c>
      <c r="Y379" s="189" t="str">
        <f>IF($G379=Y$5,$I379*$J379,"")</f>
        <v/>
      </c>
      <c r="Z379" s="190" t="str">
        <f>IF($G379=Z$5,$I379*$J379,"")</f>
        <v/>
      </c>
      <c r="AA379" s="191" t="str">
        <f t="shared" si="50"/>
        <v/>
      </c>
      <c r="AB379" s="158" t="str">
        <f t="shared" si="50"/>
        <v/>
      </c>
      <c r="AC379" s="190" t="str">
        <f t="shared" si="50"/>
        <v/>
      </c>
      <c r="AD379" s="191" t="str">
        <f t="shared" si="52"/>
        <v/>
      </c>
      <c r="AE379" s="158" t="str">
        <f t="shared" si="52"/>
        <v/>
      </c>
      <c r="AF379" s="192" t="str">
        <f t="shared" si="52"/>
        <v/>
      </c>
      <c r="AH379" s="189" t="str">
        <f>IF($G379=AH$5,$I379*$J379*$K379,"")</f>
        <v/>
      </c>
      <c r="AI379" s="194" t="str">
        <f>IF($G379=AI$5,$I379*$J379*$K379,"")</f>
        <v/>
      </c>
      <c r="AJ379" s="191" t="str">
        <f t="shared" si="53"/>
        <v/>
      </c>
      <c r="AK379" s="158" t="str">
        <f t="shared" si="53"/>
        <v/>
      </c>
      <c r="AL379" s="190" t="str">
        <f t="shared" si="53"/>
        <v/>
      </c>
      <c r="AM379" s="195" t="str">
        <f t="shared" si="51"/>
        <v/>
      </c>
      <c r="AN379" s="158" t="str">
        <f t="shared" si="51"/>
        <v/>
      </c>
      <c r="AO379" s="192" t="str">
        <f t="shared" si="51"/>
        <v/>
      </c>
    </row>
    <row r="380" spans="2:41" ht="15.75" customHeight="1" x14ac:dyDescent="0.25">
      <c r="B380" s="346"/>
      <c r="C380" s="357"/>
      <c r="D380" s="359"/>
      <c r="E380" s="361"/>
      <c r="F380" s="172"/>
      <c r="G380" s="173"/>
      <c r="H380" s="173"/>
      <c r="I380" s="173"/>
      <c r="J380" s="165" t="str">
        <f>IF($H380&lt;&gt;"",(VLOOKUP($H380,'Puissances et FS utilisés'!$B$7:$G$44,5,FALSE)),"")</f>
        <v/>
      </c>
      <c r="K380" s="174" t="str">
        <f>IF($H380&lt;&gt;"",(VLOOKUP($H380,'Puissances et FS utilisés'!$B$7:$G$44,6,FALSE)),"")</f>
        <v/>
      </c>
      <c r="L380" s="172"/>
      <c r="M380" s="173"/>
      <c r="N380" s="173"/>
      <c r="O380" s="173"/>
      <c r="P380" s="164" t="str">
        <f>IF($N380&lt;&gt;"",(VLOOKUP($N380,'Puissances et FS utilisés'!$B$7:$G$44,5,FALSE)),"")</f>
        <v/>
      </c>
      <c r="Q380" s="201" t="str">
        <f>IF($N380&lt;&gt;"",(VLOOKUP($N380,'Puissances et FS utilisés'!$B$7:$G$44,6,FALSE)),"")</f>
        <v/>
      </c>
      <c r="R380" s="172"/>
      <c r="S380" s="173"/>
      <c r="T380" s="173"/>
      <c r="U380" s="173"/>
      <c r="V380" s="165" t="str">
        <f>IF($T380&lt;&gt;"",(VLOOKUP($T380,'Puissances et FS utilisés'!$B$7:$G$900,5,FALSE)),"")</f>
        <v/>
      </c>
      <c r="W380" s="174" t="str">
        <f>IF($T380&lt;&gt;"",(VLOOKUP($T380,'Puissances et FS utilisés'!$B$7:$G$44,6,FALSE)),"")</f>
        <v/>
      </c>
      <c r="Y380" s="179" t="str">
        <f>IF($G380=Y$5,$I380*$J380,"")</f>
        <v/>
      </c>
      <c r="Z380" s="180" t="str">
        <f>IF($G380=Z$5,$I380*$J380,"")</f>
        <v/>
      </c>
      <c r="AA380" s="181" t="str">
        <f t="shared" si="50"/>
        <v/>
      </c>
      <c r="AB380" s="159" t="str">
        <f t="shared" si="50"/>
        <v/>
      </c>
      <c r="AC380" s="180" t="str">
        <f t="shared" si="50"/>
        <v/>
      </c>
      <c r="AD380" s="181" t="str">
        <f t="shared" si="52"/>
        <v/>
      </c>
      <c r="AE380" s="159" t="str">
        <f t="shared" si="52"/>
        <v/>
      </c>
      <c r="AF380" s="182" t="str">
        <f t="shared" si="52"/>
        <v/>
      </c>
      <c r="AH380" s="179" t="str">
        <f>IF($G380=AH$5,$I380*$J380*$K380,"")</f>
        <v/>
      </c>
      <c r="AI380" s="196" t="str">
        <f>IF($G380=AI$5,$I380*$J380*$K380,"")</f>
        <v/>
      </c>
      <c r="AJ380" s="181" t="str">
        <f t="shared" si="53"/>
        <v/>
      </c>
      <c r="AK380" s="159" t="str">
        <f t="shared" si="53"/>
        <v/>
      </c>
      <c r="AL380" s="180" t="str">
        <f t="shared" si="53"/>
        <v/>
      </c>
      <c r="AM380" s="188" t="str">
        <f t="shared" si="51"/>
        <v/>
      </c>
      <c r="AN380" s="159" t="str">
        <f t="shared" si="51"/>
        <v/>
      </c>
      <c r="AO380" s="182" t="str">
        <f t="shared" si="51"/>
        <v/>
      </c>
    </row>
    <row r="381" spans="2:41" x14ac:dyDescent="0.25">
      <c r="B381" s="344"/>
      <c r="C381" s="347"/>
      <c r="D381" s="348"/>
      <c r="E381" s="351"/>
      <c r="F381" s="202"/>
      <c r="G381" s="203"/>
      <c r="H381" s="203"/>
      <c r="I381" s="203"/>
      <c r="J381" s="162"/>
      <c r="K381" s="204"/>
      <c r="L381" s="202"/>
      <c r="M381" s="203"/>
      <c r="N381" s="203"/>
      <c r="O381" s="203"/>
      <c r="P381" s="162" t="str">
        <f>IF($N381&lt;&gt;"",(VLOOKUP($N381,'Puissances et FS utilisés'!$B$7:$G$44,5,FALSE)),"")</f>
        <v/>
      </c>
      <c r="Q381" s="204" t="str">
        <f>IF($N381&lt;&gt;"",(VLOOKUP($N381,'Puissances et FS utilisés'!$B$7:$G$44,6,FALSE)),"")</f>
        <v/>
      </c>
      <c r="R381" s="202"/>
      <c r="S381" s="203"/>
      <c r="T381" s="205"/>
      <c r="U381" s="203"/>
      <c r="V381" s="162" t="str">
        <f>IF($T381&lt;&gt;"",(VLOOKUP($T381,'Puissances et FS utilisés'!$B$7:$G$900,5,FALSE)),"")</f>
        <v/>
      </c>
      <c r="W381" s="204" t="str">
        <f>IF($T381&lt;&gt;"",(VLOOKUP($T381,'Puissances et FS utilisés'!$B$7:$G$44,6,FALSE)),"")</f>
        <v/>
      </c>
      <c r="Y381" s="183" t="str">
        <f>IF($G381=Y$5,$I381*$J381,"")</f>
        <v/>
      </c>
      <c r="Z381" s="184" t="str">
        <f>IF($G381=Z$5,$I381*$J381,"")</f>
        <v/>
      </c>
      <c r="AA381" s="185" t="str">
        <f t="shared" si="50"/>
        <v/>
      </c>
      <c r="AB381" s="160" t="str">
        <f t="shared" si="50"/>
        <v/>
      </c>
      <c r="AC381" s="184" t="str">
        <f t="shared" si="50"/>
        <v/>
      </c>
      <c r="AD381" s="185" t="str">
        <f t="shared" si="52"/>
        <v/>
      </c>
      <c r="AE381" s="160" t="str">
        <f t="shared" si="52"/>
        <v/>
      </c>
      <c r="AF381" s="186" t="str">
        <f t="shared" si="52"/>
        <v/>
      </c>
      <c r="AH381" s="183" t="str">
        <f>IF($G381=AH$5,$I381*$J381*$K381,"")</f>
        <v/>
      </c>
      <c r="AI381" s="193" t="str">
        <f>IF($G381=AI$5,$I381*$J381*$K381,"")</f>
        <v/>
      </c>
      <c r="AJ381" s="185" t="str">
        <f t="shared" si="53"/>
        <v/>
      </c>
      <c r="AK381" s="160" t="str">
        <f t="shared" si="53"/>
        <v/>
      </c>
      <c r="AL381" s="184" t="str">
        <f t="shared" si="53"/>
        <v/>
      </c>
      <c r="AM381" s="187" t="str">
        <f t="shared" si="51"/>
        <v/>
      </c>
      <c r="AN381" s="160" t="str">
        <f t="shared" si="51"/>
        <v/>
      </c>
      <c r="AO381" s="186" t="str">
        <f t="shared" si="51"/>
        <v/>
      </c>
    </row>
    <row r="382" spans="2:41" x14ac:dyDescent="0.25">
      <c r="B382" s="345"/>
      <c r="C382" s="356"/>
      <c r="D382" s="358"/>
      <c r="E382" s="360"/>
      <c r="F382" s="199"/>
      <c r="G382" s="200"/>
      <c r="H382" s="200"/>
      <c r="I382" s="200"/>
      <c r="J382" s="164"/>
      <c r="K382" s="201"/>
      <c r="L382" s="254"/>
      <c r="M382" s="216"/>
      <c r="N382" s="200"/>
      <c r="O382" s="200"/>
      <c r="P382" s="164" t="str">
        <f>IF($N382&lt;&gt;"",(VLOOKUP($N382,'Puissances et FS utilisés'!$B$7:$G$44,5,FALSE)),"")</f>
        <v/>
      </c>
      <c r="Q382" s="201" t="str">
        <f>IF($N382&lt;&gt;"",(VLOOKUP($N382,'Puissances et FS utilisés'!$B$7:$G$44,6,FALSE)),"")</f>
        <v/>
      </c>
      <c r="R382" s="199"/>
      <c r="S382" s="200"/>
      <c r="T382" s="200"/>
      <c r="U382" s="200"/>
      <c r="V382" s="164" t="str">
        <f>IF($T382&lt;&gt;"",(VLOOKUP($T382,'Puissances et FS utilisés'!$B$7:$G$900,5,FALSE)),"")</f>
        <v/>
      </c>
      <c r="W382" s="201" t="str">
        <f>IF($T382&lt;&gt;"",(VLOOKUP($T382,'Puissances et FS utilisés'!$B$7:$G$44,6,FALSE)),"")</f>
        <v/>
      </c>
      <c r="Y382" s="189" t="str">
        <f>IF($G382=Y$5,$I382*$J382,"")</f>
        <v/>
      </c>
      <c r="Z382" s="190" t="str">
        <f>IF($G382=Z$5,$I382*$J382,"")</f>
        <v/>
      </c>
      <c r="AA382" s="191" t="str">
        <f t="shared" si="50"/>
        <v/>
      </c>
      <c r="AB382" s="158" t="str">
        <f t="shared" si="50"/>
        <v/>
      </c>
      <c r="AC382" s="190" t="str">
        <f t="shared" si="50"/>
        <v/>
      </c>
      <c r="AD382" s="191" t="str">
        <f t="shared" si="52"/>
        <v/>
      </c>
      <c r="AE382" s="158" t="str">
        <f t="shared" si="52"/>
        <v/>
      </c>
      <c r="AF382" s="192" t="str">
        <f t="shared" si="52"/>
        <v/>
      </c>
      <c r="AH382" s="189" t="str">
        <f>IF($G382=AH$5,$I382*$J382*$K382,"")</f>
        <v/>
      </c>
      <c r="AI382" s="194" t="str">
        <f>IF($G382=AI$5,$I382*$J382*$K382,"")</f>
        <v/>
      </c>
      <c r="AJ382" s="191" t="str">
        <f t="shared" si="53"/>
        <v/>
      </c>
      <c r="AK382" s="158" t="str">
        <f t="shared" si="53"/>
        <v/>
      </c>
      <c r="AL382" s="190" t="str">
        <f t="shared" si="53"/>
        <v/>
      </c>
      <c r="AM382" s="195" t="str">
        <f t="shared" si="51"/>
        <v/>
      </c>
      <c r="AN382" s="158" t="str">
        <f t="shared" si="51"/>
        <v/>
      </c>
      <c r="AO382" s="192" t="str">
        <f t="shared" si="51"/>
        <v/>
      </c>
    </row>
    <row r="383" spans="2:41" ht="15.75" customHeight="1" x14ac:dyDescent="0.25">
      <c r="B383" s="346"/>
      <c r="C383" s="357"/>
      <c r="D383" s="359"/>
      <c r="E383" s="361"/>
      <c r="F383" s="172"/>
      <c r="G383" s="173"/>
      <c r="H383" s="173"/>
      <c r="I383" s="173"/>
      <c r="J383" s="165" t="str">
        <f>IF($H383&lt;&gt;"",(VLOOKUP($H383,'Puissances et FS utilisés'!$B$7:$G$44,5,FALSE)),"")</f>
        <v/>
      </c>
      <c r="K383" s="174" t="str">
        <f>IF($H383&lt;&gt;"",(VLOOKUP($H383,'Puissances et FS utilisés'!$B$7:$G$44,6,FALSE)),"")</f>
        <v/>
      </c>
      <c r="L383" s="172"/>
      <c r="M383" s="173"/>
      <c r="N383" s="173"/>
      <c r="O383" s="173"/>
      <c r="P383" s="164" t="str">
        <f>IF($N383&lt;&gt;"",(VLOOKUP($N383,'Puissances et FS utilisés'!$B$7:$G$44,5,FALSE)),"")</f>
        <v/>
      </c>
      <c r="Q383" s="201" t="str">
        <f>IF($N383&lt;&gt;"",(VLOOKUP($N383,'Puissances et FS utilisés'!$B$7:$G$44,6,FALSE)),"")</f>
        <v/>
      </c>
      <c r="R383" s="172"/>
      <c r="S383" s="173"/>
      <c r="T383" s="173"/>
      <c r="U383" s="173"/>
      <c r="V383" s="165" t="str">
        <f>IF($T383&lt;&gt;"",(VLOOKUP($T383,'Puissances et FS utilisés'!$B$7:$G$900,5,FALSE)),"")</f>
        <v/>
      </c>
      <c r="W383" s="174" t="str">
        <f>IF($T383&lt;&gt;"",(VLOOKUP($T383,'Puissances et FS utilisés'!$B$7:$G$44,6,FALSE)),"")</f>
        <v/>
      </c>
      <c r="Y383" s="179" t="str">
        <f>IF($G383=Y$5,$I383*$J383,"")</f>
        <v/>
      </c>
      <c r="Z383" s="180" t="str">
        <f>IF($G383=Z$5,$I383*$J383,"")</f>
        <v/>
      </c>
      <c r="AA383" s="181" t="str">
        <f t="shared" si="50"/>
        <v/>
      </c>
      <c r="AB383" s="159" t="str">
        <f t="shared" si="50"/>
        <v/>
      </c>
      <c r="AC383" s="180" t="str">
        <f t="shared" si="50"/>
        <v/>
      </c>
      <c r="AD383" s="181" t="str">
        <f t="shared" si="52"/>
        <v/>
      </c>
      <c r="AE383" s="159" t="str">
        <f t="shared" si="52"/>
        <v/>
      </c>
      <c r="AF383" s="182" t="str">
        <f t="shared" si="52"/>
        <v/>
      </c>
      <c r="AH383" s="179" t="str">
        <f>IF($G383=AH$5,$I383*$J383*$K383,"")</f>
        <v/>
      </c>
      <c r="AI383" s="196" t="str">
        <f>IF($G383=AI$5,$I383*$J383*$K383,"")</f>
        <v/>
      </c>
      <c r="AJ383" s="181" t="str">
        <f t="shared" si="53"/>
        <v/>
      </c>
      <c r="AK383" s="159" t="str">
        <f t="shared" si="53"/>
        <v/>
      </c>
      <c r="AL383" s="180" t="str">
        <f t="shared" si="53"/>
        <v/>
      </c>
      <c r="AM383" s="188" t="str">
        <f t="shared" si="51"/>
        <v/>
      </c>
      <c r="AN383" s="159" t="str">
        <f t="shared" si="51"/>
        <v/>
      </c>
      <c r="AO383" s="182" t="str">
        <f t="shared" si="51"/>
        <v/>
      </c>
    </row>
    <row r="384" spans="2:41" x14ac:dyDescent="0.25">
      <c r="B384" s="344"/>
      <c r="C384" s="347"/>
      <c r="D384" s="348"/>
      <c r="E384" s="351"/>
      <c r="F384" s="202"/>
      <c r="G384" s="203"/>
      <c r="H384" s="203"/>
      <c r="I384" s="203"/>
      <c r="J384" s="162"/>
      <c r="K384" s="204"/>
      <c r="L384" s="202"/>
      <c r="M384" s="203"/>
      <c r="N384" s="203"/>
      <c r="O384" s="203"/>
      <c r="P384" s="162" t="str">
        <f>IF($N384&lt;&gt;"",(VLOOKUP($N384,'Puissances et FS utilisés'!$B$7:$G$44,5,FALSE)),"")</f>
        <v/>
      </c>
      <c r="Q384" s="204" t="str">
        <f>IF($N384&lt;&gt;"",(VLOOKUP($N384,'Puissances et FS utilisés'!$B$7:$G$44,6,FALSE)),"")</f>
        <v/>
      </c>
      <c r="R384" s="202"/>
      <c r="S384" s="203"/>
      <c r="T384" s="205"/>
      <c r="U384" s="203"/>
      <c r="V384" s="162" t="str">
        <f>IF($T384&lt;&gt;"",(VLOOKUP($T384,'Puissances et FS utilisés'!$B$7:$G$900,5,FALSE)),"")</f>
        <v/>
      </c>
      <c r="W384" s="204" t="str">
        <f>IF($T384&lt;&gt;"",(VLOOKUP($T384,'Puissances et FS utilisés'!$B$7:$G$44,6,FALSE)),"")</f>
        <v/>
      </c>
      <c r="Y384" s="183" t="str">
        <f>IF($G384=Y$5,$I384*$J384,"")</f>
        <v/>
      </c>
      <c r="Z384" s="184" t="str">
        <f>IF($G384=Z$5,$I384*$J384,"")</f>
        <v/>
      </c>
      <c r="AA384" s="185" t="str">
        <f t="shared" si="50"/>
        <v/>
      </c>
      <c r="AB384" s="160" t="str">
        <f t="shared" si="50"/>
        <v/>
      </c>
      <c r="AC384" s="184" t="str">
        <f t="shared" si="50"/>
        <v/>
      </c>
      <c r="AD384" s="185" t="str">
        <f t="shared" si="52"/>
        <v/>
      </c>
      <c r="AE384" s="160" t="str">
        <f t="shared" si="52"/>
        <v/>
      </c>
      <c r="AF384" s="186" t="str">
        <f t="shared" si="52"/>
        <v/>
      </c>
      <c r="AH384" s="183" t="str">
        <f>IF($G384=AH$5,$I384*$J384*$K384,"")</f>
        <v/>
      </c>
      <c r="AI384" s="193" t="str">
        <f>IF($G384=AI$5,$I384*$J384*$K384,"")</f>
        <v/>
      </c>
      <c r="AJ384" s="185" t="str">
        <f t="shared" si="53"/>
        <v/>
      </c>
      <c r="AK384" s="160" t="str">
        <f t="shared" si="53"/>
        <v/>
      </c>
      <c r="AL384" s="184" t="str">
        <f t="shared" si="53"/>
        <v/>
      </c>
      <c r="AM384" s="187" t="str">
        <f t="shared" si="51"/>
        <v/>
      </c>
      <c r="AN384" s="160" t="str">
        <f t="shared" si="51"/>
        <v/>
      </c>
      <c r="AO384" s="186" t="str">
        <f t="shared" si="51"/>
        <v/>
      </c>
    </row>
    <row r="385" spans="2:41" x14ac:dyDescent="0.25">
      <c r="B385" s="345"/>
      <c r="C385" s="356"/>
      <c r="D385" s="358"/>
      <c r="E385" s="360"/>
      <c r="F385" s="199"/>
      <c r="G385" s="200"/>
      <c r="H385" s="200"/>
      <c r="I385" s="200"/>
      <c r="J385" s="164"/>
      <c r="K385" s="201"/>
      <c r="L385" s="254"/>
      <c r="M385" s="216"/>
      <c r="N385" s="200"/>
      <c r="O385" s="200"/>
      <c r="P385" s="164" t="str">
        <f>IF($N385&lt;&gt;"",(VLOOKUP($N385,'Puissances et FS utilisés'!$B$7:$G$44,5,FALSE)),"")</f>
        <v/>
      </c>
      <c r="Q385" s="201" t="str">
        <f>IF($N385&lt;&gt;"",(VLOOKUP($N385,'Puissances et FS utilisés'!$B$7:$G$44,6,FALSE)),"")</f>
        <v/>
      </c>
      <c r="R385" s="199"/>
      <c r="S385" s="200"/>
      <c r="T385" s="200"/>
      <c r="U385" s="200"/>
      <c r="V385" s="164" t="str">
        <f>IF($T385&lt;&gt;"",(VLOOKUP($T385,'Puissances et FS utilisés'!$B$7:$G$900,5,FALSE)),"")</f>
        <v/>
      </c>
      <c r="W385" s="201" t="str">
        <f>IF($T385&lt;&gt;"",(VLOOKUP($T385,'Puissances et FS utilisés'!$B$7:$G$44,6,FALSE)),"")</f>
        <v/>
      </c>
      <c r="Y385" s="189" t="str">
        <f>IF($G385=Y$5,$I385*$J385,"")</f>
        <v/>
      </c>
      <c r="Z385" s="190" t="str">
        <f>IF($G385=Z$5,$I385*$J385,"")</f>
        <v/>
      </c>
      <c r="AA385" s="191" t="str">
        <f t="shared" si="50"/>
        <v/>
      </c>
      <c r="AB385" s="158" t="str">
        <f t="shared" si="50"/>
        <v/>
      </c>
      <c r="AC385" s="190" t="str">
        <f t="shared" si="50"/>
        <v/>
      </c>
      <c r="AD385" s="191" t="str">
        <f t="shared" si="52"/>
        <v/>
      </c>
      <c r="AE385" s="158" t="str">
        <f t="shared" si="52"/>
        <v/>
      </c>
      <c r="AF385" s="192" t="str">
        <f t="shared" si="52"/>
        <v/>
      </c>
      <c r="AH385" s="189" t="str">
        <f>IF($G385=AH$5,$I385*$J385*$K385,"")</f>
        <v/>
      </c>
      <c r="AI385" s="194" t="str">
        <f>IF($G385=AI$5,$I385*$J385*$K385,"")</f>
        <v/>
      </c>
      <c r="AJ385" s="191" t="str">
        <f t="shared" si="53"/>
        <v/>
      </c>
      <c r="AK385" s="158" t="str">
        <f t="shared" si="53"/>
        <v/>
      </c>
      <c r="AL385" s="190" t="str">
        <f t="shared" si="53"/>
        <v/>
      </c>
      <c r="AM385" s="195" t="str">
        <f t="shared" si="51"/>
        <v/>
      </c>
      <c r="AN385" s="158" t="str">
        <f t="shared" si="51"/>
        <v/>
      </c>
      <c r="AO385" s="192" t="str">
        <f t="shared" si="51"/>
        <v/>
      </c>
    </row>
    <row r="386" spans="2:41" ht="15.75" customHeight="1" x14ac:dyDescent="0.25">
      <c r="B386" s="346"/>
      <c r="C386" s="357"/>
      <c r="D386" s="359"/>
      <c r="E386" s="361"/>
      <c r="F386" s="172"/>
      <c r="G386" s="173"/>
      <c r="H386" s="173"/>
      <c r="I386" s="173"/>
      <c r="J386" s="165" t="str">
        <f>IF($H386&lt;&gt;"",(VLOOKUP($H386,'Puissances et FS utilisés'!$B$7:$G$44,5,FALSE)),"")</f>
        <v/>
      </c>
      <c r="K386" s="174" t="str">
        <f>IF($H386&lt;&gt;"",(VLOOKUP($H386,'Puissances et FS utilisés'!$B$7:$G$44,6,FALSE)),"")</f>
        <v/>
      </c>
      <c r="L386" s="172"/>
      <c r="M386" s="173"/>
      <c r="N386" s="173"/>
      <c r="O386" s="173"/>
      <c r="P386" s="164" t="str">
        <f>IF($N386&lt;&gt;"",(VLOOKUP($N386,'Puissances et FS utilisés'!$B$7:$G$44,5,FALSE)),"")</f>
        <v/>
      </c>
      <c r="Q386" s="201" t="str">
        <f>IF($N386&lt;&gt;"",(VLOOKUP($N386,'Puissances et FS utilisés'!$B$7:$G$44,6,FALSE)),"")</f>
        <v/>
      </c>
      <c r="R386" s="172"/>
      <c r="S386" s="173"/>
      <c r="T386" s="173"/>
      <c r="U386" s="173"/>
      <c r="V386" s="165" t="str">
        <f>IF($T386&lt;&gt;"",(VLOOKUP($T386,'Puissances et FS utilisés'!$B$7:$G$900,5,FALSE)),"")</f>
        <v/>
      </c>
      <c r="W386" s="174" t="str">
        <f>IF($T386&lt;&gt;"",(VLOOKUP($T386,'Puissances et FS utilisés'!$B$7:$G$44,6,FALSE)),"")</f>
        <v/>
      </c>
      <c r="Y386" s="179" t="str">
        <f>IF($G386=Y$5,$I386*$J386,"")</f>
        <v/>
      </c>
      <c r="Z386" s="180" t="str">
        <f>IF($G386=Z$5,$I386*$J386,"")</f>
        <v/>
      </c>
      <c r="AA386" s="181" t="str">
        <f t="shared" si="50"/>
        <v/>
      </c>
      <c r="AB386" s="159" t="str">
        <f t="shared" si="50"/>
        <v/>
      </c>
      <c r="AC386" s="180" t="str">
        <f t="shared" si="50"/>
        <v/>
      </c>
      <c r="AD386" s="181" t="str">
        <f t="shared" si="52"/>
        <v/>
      </c>
      <c r="AE386" s="159" t="str">
        <f t="shared" si="52"/>
        <v/>
      </c>
      <c r="AF386" s="182" t="str">
        <f t="shared" si="52"/>
        <v/>
      </c>
      <c r="AH386" s="179" t="str">
        <f>IF($G386=AH$5,$I386*$J386*$K386,"")</f>
        <v/>
      </c>
      <c r="AI386" s="196" t="str">
        <f>IF($G386=AI$5,$I386*$J386*$K386,"")</f>
        <v/>
      </c>
      <c r="AJ386" s="181" t="str">
        <f t="shared" si="53"/>
        <v/>
      </c>
      <c r="AK386" s="159" t="str">
        <f t="shared" si="53"/>
        <v/>
      </c>
      <c r="AL386" s="180" t="str">
        <f t="shared" si="53"/>
        <v/>
      </c>
      <c r="AM386" s="188" t="str">
        <f t="shared" si="51"/>
        <v/>
      </c>
      <c r="AN386" s="159" t="str">
        <f t="shared" si="51"/>
        <v/>
      </c>
      <c r="AO386" s="182" t="str">
        <f t="shared" si="51"/>
        <v/>
      </c>
    </row>
    <row r="387" spans="2:41" x14ac:dyDescent="0.25">
      <c r="B387" s="344"/>
      <c r="C387" s="347"/>
      <c r="D387" s="348"/>
      <c r="E387" s="351"/>
      <c r="F387" s="202"/>
      <c r="G387" s="203"/>
      <c r="H387" s="203"/>
      <c r="I387" s="203"/>
      <c r="J387" s="162"/>
      <c r="K387" s="204"/>
      <c r="L387" s="202"/>
      <c r="M387" s="203"/>
      <c r="N387" s="203"/>
      <c r="O387" s="203"/>
      <c r="P387" s="162" t="str">
        <f>IF($N387&lt;&gt;"",(VLOOKUP($N387,'Puissances et FS utilisés'!$B$7:$G$44,5,FALSE)),"")</f>
        <v/>
      </c>
      <c r="Q387" s="204" t="str">
        <f>IF($N387&lt;&gt;"",(VLOOKUP($N387,'Puissances et FS utilisés'!$B$7:$G$44,6,FALSE)),"")</f>
        <v/>
      </c>
      <c r="R387" s="202"/>
      <c r="S387" s="203"/>
      <c r="T387" s="205"/>
      <c r="U387" s="203"/>
      <c r="V387" s="162" t="str">
        <f>IF($T387&lt;&gt;"",(VLOOKUP($T387,'Puissances et FS utilisés'!$B$7:$G$900,5,FALSE)),"")</f>
        <v/>
      </c>
      <c r="W387" s="204" t="str">
        <f>IF($T387&lt;&gt;"",(VLOOKUP($T387,'Puissances et FS utilisés'!$B$7:$G$44,6,FALSE)),"")</f>
        <v/>
      </c>
      <c r="Y387" s="183" t="str">
        <f>IF($G387=Y$5,$I387*$J387,"")</f>
        <v/>
      </c>
      <c r="Z387" s="184" t="str">
        <f>IF($G387=Z$5,$I387*$J387,"")</f>
        <v/>
      </c>
      <c r="AA387" s="185" t="str">
        <f t="shared" si="50"/>
        <v/>
      </c>
      <c r="AB387" s="160" t="str">
        <f t="shared" si="50"/>
        <v/>
      </c>
      <c r="AC387" s="184" t="str">
        <f t="shared" si="50"/>
        <v/>
      </c>
      <c r="AD387" s="185" t="str">
        <f t="shared" si="52"/>
        <v/>
      </c>
      <c r="AE387" s="160" t="str">
        <f t="shared" si="52"/>
        <v/>
      </c>
      <c r="AF387" s="186" t="str">
        <f t="shared" si="52"/>
        <v/>
      </c>
      <c r="AH387" s="183" t="str">
        <f>IF($G387=AH$5,$I387*$J387*$K387,"")</f>
        <v/>
      </c>
      <c r="AI387" s="193" t="str">
        <f>IF($G387=AI$5,$I387*$J387*$K387,"")</f>
        <v/>
      </c>
      <c r="AJ387" s="185" t="str">
        <f t="shared" si="53"/>
        <v/>
      </c>
      <c r="AK387" s="160" t="str">
        <f t="shared" si="53"/>
        <v/>
      </c>
      <c r="AL387" s="184" t="str">
        <f t="shared" si="53"/>
        <v/>
      </c>
      <c r="AM387" s="187" t="str">
        <f t="shared" si="51"/>
        <v/>
      </c>
      <c r="AN387" s="160" t="str">
        <f t="shared" si="51"/>
        <v/>
      </c>
      <c r="AO387" s="186" t="str">
        <f t="shared" si="51"/>
        <v/>
      </c>
    </row>
    <row r="388" spans="2:41" x14ac:dyDescent="0.25">
      <c r="B388" s="345"/>
      <c r="C388" s="356"/>
      <c r="D388" s="358"/>
      <c r="E388" s="360"/>
      <c r="F388" s="199"/>
      <c r="G388" s="200"/>
      <c r="H388" s="200"/>
      <c r="I388" s="200"/>
      <c r="J388" s="164"/>
      <c r="K388" s="201"/>
      <c r="L388" s="254"/>
      <c r="M388" s="216"/>
      <c r="N388" s="200"/>
      <c r="O388" s="200"/>
      <c r="P388" s="164" t="str">
        <f>IF($N388&lt;&gt;"",(VLOOKUP($N388,'Puissances et FS utilisés'!$B$7:$G$44,5,FALSE)),"")</f>
        <v/>
      </c>
      <c r="Q388" s="201" t="str">
        <f>IF($N388&lt;&gt;"",(VLOOKUP($N388,'Puissances et FS utilisés'!$B$7:$G$44,6,FALSE)),"")</f>
        <v/>
      </c>
      <c r="R388" s="199"/>
      <c r="S388" s="200"/>
      <c r="T388" s="200"/>
      <c r="U388" s="200"/>
      <c r="V388" s="164" t="str">
        <f>IF($T388&lt;&gt;"",(VLOOKUP($T388,'Puissances et FS utilisés'!$B$7:$G$900,5,FALSE)),"")</f>
        <v/>
      </c>
      <c r="W388" s="201" t="str">
        <f>IF($T388&lt;&gt;"",(VLOOKUP($T388,'Puissances et FS utilisés'!$B$7:$G$44,6,FALSE)),"")</f>
        <v/>
      </c>
      <c r="Y388" s="189" t="str">
        <f>IF($G388=Y$5,$I388*$J388,"")</f>
        <v/>
      </c>
      <c r="Z388" s="190" t="str">
        <f>IF($G388=Z$5,$I388*$J388,"")</f>
        <v/>
      </c>
      <c r="AA388" s="191" t="str">
        <f t="shared" si="50"/>
        <v/>
      </c>
      <c r="AB388" s="158" t="str">
        <f t="shared" si="50"/>
        <v/>
      </c>
      <c r="AC388" s="190" t="str">
        <f t="shared" si="50"/>
        <v/>
      </c>
      <c r="AD388" s="191" t="str">
        <f t="shared" si="52"/>
        <v/>
      </c>
      <c r="AE388" s="158" t="str">
        <f t="shared" si="52"/>
        <v/>
      </c>
      <c r="AF388" s="192" t="str">
        <f t="shared" si="52"/>
        <v/>
      </c>
      <c r="AH388" s="189" t="str">
        <f>IF($G388=AH$5,$I388*$J388*$K388,"")</f>
        <v/>
      </c>
      <c r="AI388" s="194" t="str">
        <f>IF($G388=AI$5,$I388*$J388*$K388,"")</f>
        <v/>
      </c>
      <c r="AJ388" s="191" t="str">
        <f t="shared" si="53"/>
        <v/>
      </c>
      <c r="AK388" s="158" t="str">
        <f t="shared" si="53"/>
        <v/>
      </c>
      <c r="AL388" s="190" t="str">
        <f t="shared" si="53"/>
        <v/>
      </c>
      <c r="AM388" s="195" t="str">
        <f t="shared" si="51"/>
        <v/>
      </c>
      <c r="AN388" s="158" t="str">
        <f t="shared" si="51"/>
        <v/>
      </c>
      <c r="AO388" s="192" t="str">
        <f t="shared" si="51"/>
        <v/>
      </c>
    </row>
    <row r="389" spans="2:41" ht="15.75" customHeight="1" x14ac:dyDescent="0.25">
      <c r="B389" s="346"/>
      <c r="C389" s="357"/>
      <c r="D389" s="359"/>
      <c r="E389" s="361"/>
      <c r="F389" s="172"/>
      <c r="G389" s="173"/>
      <c r="H389" s="173"/>
      <c r="I389" s="173"/>
      <c r="J389" s="165" t="str">
        <f>IF($H389&lt;&gt;"",(VLOOKUP($H389,'Puissances et FS utilisés'!$B$7:$G$44,5,FALSE)),"")</f>
        <v/>
      </c>
      <c r="K389" s="174" t="str">
        <f>IF($H389&lt;&gt;"",(VLOOKUP($H389,'Puissances et FS utilisés'!$B$7:$G$44,6,FALSE)),"")</f>
        <v/>
      </c>
      <c r="L389" s="172"/>
      <c r="M389" s="173"/>
      <c r="N389" s="173"/>
      <c r="O389" s="173"/>
      <c r="P389" s="164" t="str">
        <f>IF($N389&lt;&gt;"",(VLOOKUP($N389,'Puissances et FS utilisés'!$B$7:$G$44,5,FALSE)),"")</f>
        <v/>
      </c>
      <c r="Q389" s="201" t="str">
        <f>IF($N389&lt;&gt;"",(VLOOKUP($N389,'Puissances et FS utilisés'!$B$7:$G$44,6,FALSE)),"")</f>
        <v/>
      </c>
      <c r="R389" s="172"/>
      <c r="S389" s="173"/>
      <c r="T389" s="173"/>
      <c r="U389" s="173"/>
      <c r="V389" s="165" t="str">
        <f>IF($T389&lt;&gt;"",(VLOOKUP($T389,'Puissances et FS utilisés'!$B$7:$G$900,5,FALSE)),"")</f>
        <v/>
      </c>
      <c r="W389" s="174" t="str">
        <f>IF($T389&lt;&gt;"",(VLOOKUP($T389,'Puissances et FS utilisés'!$B$7:$G$44,6,FALSE)),"")</f>
        <v/>
      </c>
      <c r="Y389" s="179" t="str">
        <f>IF($G389=Y$5,$I389*$J389,"")</f>
        <v/>
      </c>
      <c r="Z389" s="180" t="str">
        <f>IF($G389=Z$5,$I389*$J389,"")</f>
        <v/>
      </c>
      <c r="AA389" s="181" t="str">
        <f t="shared" si="50"/>
        <v/>
      </c>
      <c r="AB389" s="159" t="str">
        <f t="shared" si="50"/>
        <v/>
      </c>
      <c r="AC389" s="180" t="str">
        <f t="shared" si="50"/>
        <v/>
      </c>
      <c r="AD389" s="181" t="str">
        <f t="shared" si="52"/>
        <v/>
      </c>
      <c r="AE389" s="159" t="str">
        <f t="shared" si="52"/>
        <v/>
      </c>
      <c r="AF389" s="182" t="str">
        <f t="shared" si="52"/>
        <v/>
      </c>
      <c r="AH389" s="179" t="str">
        <f>IF($G389=AH$5,$I389*$J389*$K389,"")</f>
        <v/>
      </c>
      <c r="AI389" s="196" t="str">
        <f>IF($G389=AI$5,$I389*$J389*$K389,"")</f>
        <v/>
      </c>
      <c r="AJ389" s="181" t="str">
        <f t="shared" si="53"/>
        <v/>
      </c>
      <c r="AK389" s="159" t="str">
        <f t="shared" si="53"/>
        <v/>
      </c>
      <c r="AL389" s="180" t="str">
        <f t="shared" si="53"/>
        <v/>
      </c>
      <c r="AM389" s="188" t="str">
        <f t="shared" si="51"/>
        <v/>
      </c>
      <c r="AN389" s="159" t="str">
        <f t="shared" si="51"/>
        <v/>
      </c>
      <c r="AO389" s="182" t="str">
        <f t="shared" si="51"/>
        <v/>
      </c>
    </row>
    <row r="390" spans="2:41" x14ac:dyDescent="0.25">
      <c r="B390" s="344"/>
      <c r="C390" s="347"/>
      <c r="D390" s="348"/>
      <c r="E390" s="351"/>
      <c r="F390" s="202"/>
      <c r="G390" s="203"/>
      <c r="H390" s="203"/>
      <c r="I390" s="203"/>
      <c r="J390" s="162"/>
      <c r="K390" s="204"/>
      <c r="L390" s="202"/>
      <c r="M390" s="203"/>
      <c r="N390" s="203"/>
      <c r="O390" s="203"/>
      <c r="P390" s="162" t="str">
        <f>IF($N390&lt;&gt;"",(VLOOKUP($N390,'Puissances et FS utilisés'!$B$7:$G$44,5,FALSE)),"")</f>
        <v/>
      </c>
      <c r="Q390" s="204" t="str">
        <f>IF($N390&lt;&gt;"",(VLOOKUP($N390,'Puissances et FS utilisés'!$B$7:$G$44,6,FALSE)),"")</f>
        <v/>
      </c>
      <c r="R390" s="202"/>
      <c r="S390" s="203"/>
      <c r="T390" s="205"/>
      <c r="U390" s="203"/>
      <c r="V390" s="162" t="str">
        <f>IF($T390&lt;&gt;"",(VLOOKUP($T390,'Puissances et FS utilisés'!$B$7:$G$900,5,FALSE)),"")</f>
        <v/>
      </c>
      <c r="W390" s="204" t="str">
        <f>IF($T390&lt;&gt;"",(VLOOKUP($T390,'Puissances et FS utilisés'!$B$7:$G$44,6,FALSE)),"")</f>
        <v/>
      </c>
      <c r="Y390" s="183" t="str">
        <f>IF($G390=Y$5,$I390*$J390,"")</f>
        <v/>
      </c>
      <c r="Z390" s="184" t="str">
        <f>IF($G390=Z$5,$I390*$J390,"")</f>
        <v/>
      </c>
      <c r="AA390" s="185" t="str">
        <f t="shared" si="50"/>
        <v/>
      </c>
      <c r="AB390" s="160" t="str">
        <f t="shared" si="50"/>
        <v/>
      </c>
      <c r="AC390" s="184" t="str">
        <f t="shared" si="50"/>
        <v/>
      </c>
      <c r="AD390" s="185" t="str">
        <f t="shared" si="52"/>
        <v/>
      </c>
      <c r="AE390" s="160" t="str">
        <f t="shared" si="52"/>
        <v/>
      </c>
      <c r="AF390" s="186" t="str">
        <f t="shared" si="52"/>
        <v/>
      </c>
      <c r="AH390" s="183" t="str">
        <f>IF($G390=AH$5,$I390*$J390*$K390,"")</f>
        <v/>
      </c>
      <c r="AI390" s="193" t="str">
        <f>IF($G390=AI$5,$I390*$J390*$K390,"")</f>
        <v/>
      </c>
      <c r="AJ390" s="185" t="str">
        <f t="shared" si="53"/>
        <v/>
      </c>
      <c r="AK390" s="160" t="str">
        <f t="shared" si="53"/>
        <v/>
      </c>
      <c r="AL390" s="184" t="str">
        <f t="shared" si="53"/>
        <v/>
      </c>
      <c r="AM390" s="187" t="str">
        <f t="shared" si="51"/>
        <v/>
      </c>
      <c r="AN390" s="160" t="str">
        <f t="shared" si="51"/>
        <v/>
      </c>
      <c r="AO390" s="186" t="str">
        <f t="shared" si="51"/>
        <v/>
      </c>
    </row>
    <row r="391" spans="2:41" x14ac:dyDescent="0.25">
      <c r="B391" s="345"/>
      <c r="C391" s="356"/>
      <c r="D391" s="358"/>
      <c r="E391" s="360"/>
      <c r="F391" s="199"/>
      <c r="G391" s="200"/>
      <c r="H391" s="200"/>
      <c r="I391" s="200"/>
      <c r="J391" s="164"/>
      <c r="K391" s="201"/>
      <c r="L391" s="254"/>
      <c r="M391" s="216"/>
      <c r="N391" s="200"/>
      <c r="O391" s="200"/>
      <c r="P391" s="164" t="str">
        <f>IF($N391&lt;&gt;"",(VLOOKUP($N391,'Puissances et FS utilisés'!$B$7:$G$44,5,FALSE)),"")</f>
        <v/>
      </c>
      <c r="Q391" s="201" t="str">
        <f>IF($N391&lt;&gt;"",(VLOOKUP($N391,'Puissances et FS utilisés'!$B$7:$G$44,6,FALSE)),"")</f>
        <v/>
      </c>
      <c r="R391" s="199"/>
      <c r="S391" s="200"/>
      <c r="T391" s="200"/>
      <c r="U391" s="200"/>
      <c r="V391" s="164" t="str">
        <f>IF($T391&lt;&gt;"",(VLOOKUP($T391,'Puissances et FS utilisés'!$B$7:$G$900,5,FALSE)),"")</f>
        <v/>
      </c>
      <c r="W391" s="201" t="str">
        <f>IF($T391&lt;&gt;"",(VLOOKUP($T391,'Puissances et FS utilisés'!$B$7:$G$44,6,FALSE)),"")</f>
        <v/>
      </c>
      <c r="Y391" s="189" t="str">
        <f>IF($G391=Y$5,$I391*$J391,"")</f>
        <v/>
      </c>
      <c r="Z391" s="190" t="str">
        <f>IF($G391=Z$5,$I391*$J391,"")</f>
        <v/>
      </c>
      <c r="AA391" s="191" t="str">
        <f t="shared" si="50"/>
        <v/>
      </c>
      <c r="AB391" s="158" t="str">
        <f t="shared" si="50"/>
        <v/>
      </c>
      <c r="AC391" s="190" t="str">
        <f t="shared" si="50"/>
        <v/>
      </c>
      <c r="AD391" s="191" t="str">
        <f t="shared" si="52"/>
        <v/>
      </c>
      <c r="AE391" s="158" t="str">
        <f t="shared" si="52"/>
        <v/>
      </c>
      <c r="AF391" s="192" t="str">
        <f t="shared" si="52"/>
        <v/>
      </c>
      <c r="AH391" s="189" t="str">
        <f>IF($G391=AH$5,$I391*$J391*$K391,"")</f>
        <v/>
      </c>
      <c r="AI391" s="194" t="str">
        <f>IF($G391=AI$5,$I391*$J391*$K391,"")</f>
        <v/>
      </c>
      <c r="AJ391" s="191" t="str">
        <f t="shared" si="53"/>
        <v/>
      </c>
      <c r="AK391" s="158" t="str">
        <f t="shared" si="53"/>
        <v/>
      </c>
      <c r="AL391" s="190" t="str">
        <f t="shared" si="53"/>
        <v/>
      </c>
      <c r="AM391" s="195" t="str">
        <f t="shared" si="51"/>
        <v/>
      </c>
      <c r="AN391" s="158" t="str">
        <f t="shared" si="51"/>
        <v/>
      </c>
      <c r="AO391" s="192" t="str">
        <f t="shared" si="51"/>
        <v/>
      </c>
    </row>
    <row r="392" spans="2:41" ht="15.75" customHeight="1" x14ac:dyDescent="0.25">
      <c r="B392" s="346"/>
      <c r="C392" s="357"/>
      <c r="D392" s="359"/>
      <c r="E392" s="361"/>
      <c r="F392" s="172"/>
      <c r="G392" s="173"/>
      <c r="H392" s="173"/>
      <c r="I392" s="173"/>
      <c r="J392" s="165" t="str">
        <f>IF($H392&lt;&gt;"",(VLOOKUP($H392,'Puissances et FS utilisés'!$B$7:$G$44,5,FALSE)),"")</f>
        <v/>
      </c>
      <c r="K392" s="174" t="str">
        <f>IF($H392&lt;&gt;"",(VLOOKUP($H392,'Puissances et FS utilisés'!$B$7:$G$44,6,FALSE)),"")</f>
        <v/>
      </c>
      <c r="L392" s="172"/>
      <c r="M392" s="173"/>
      <c r="N392" s="173"/>
      <c r="O392" s="173"/>
      <c r="P392" s="164" t="str">
        <f>IF($N392&lt;&gt;"",(VLOOKUP($N392,'Puissances et FS utilisés'!$B$7:$G$44,5,FALSE)),"")</f>
        <v/>
      </c>
      <c r="Q392" s="201" t="str">
        <f>IF($N392&lt;&gt;"",(VLOOKUP($N392,'Puissances et FS utilisés'!$B$7:$G$44,6,FALSE)),"")</f>
        <v/>
      </c>
      <c r="R392" s="172"/>
      <c r="S392" s="173"/>
      <c r="T392" s="173"/>
      <c r="U392" s="173"/>
      <c r="V392" s="165" t="str">
        <f>IF($T392&lt;&gt;"",(VLOOKUP($T392,'Puissances et FS utilisés'!$B$7:$G$900,5,FALSE)),"")</f>
        <v/>
      </c>
      <c r="W392" s="174" t="str">
        <f>IF($T392&lt;&gt;"",(VLOOKUP($T392,'Puissances et FS utilisés'!$B$7:$G$44,6,FALSE)),"")</f>
        <v/>
      </c>
      <c r="Y392" s="179" t="str">
        <f>IF($G392=Y$5,$I392*$J392,"")</f>
        <v/>
      </c>
      <c r="Z392" s="180" t="str">
        <f>IF($G392=Z$5,$I392*$J392,"")</f>
        <v/>
      </c>
      <c r="AA392" s="181" t="str">
        <f t="shared" si="50"/>
        <v/>
      </c>
      <c r="AB392" s="159" t="str">
        <f t="shared" si="50"/>
        <v/>
      </c>
      <c r="AC392" s="180" t="str">
        <f t="shared" si="50"/>
        <v/>
      </c>
      <c r="AD392" s="181" t="str">
        <f t="shared" si="52"/>
        <v/>
      </c>
      <c r="AE392" s="159" t="str">
        <f t="shared" si="52"/>
        <v/>
      </c>
      <c r="AF392" s="182" t="str">
        <f t="shared" si="52"/>
        <v/>
      </c>
      <c r="AH392" s="179" t="str">
        <f>IF($G392=AH$5,$I392*$J392*$K392,"")</f>
        <v/>
      </c>
      <c r="AI392" s="196" t="str">
        <f>IF($G392=AI$5,$I392*$J392*$K392,"")</f>
        <v/>
      </c>
      <c r="AJ392" s="181" t="str">
        <f t="shared" si="53"/>
        <v/>
      </c>
      <c r="AK392" s="159" t="str">
        <f t="shared" si="53"/>
        <v/>
      </c>
      <c r="AL392" s="180" t="str">
        <f t="shared" si="53"/>
        <v/>
      </c>
      <c r="AM392" s="188" t="str">
        <f t="shared" si="51"/>
        <v/>
      </c>
      <c r="AN392" s="159" t="str">
        <f t="shared" si="51"/>
        <v/>
      </c>
      <c r="AO392" s="182" t="str">
        <f t="shared" si="51"/>
        <v/>
      </c>
    </row>
    <row r="393" spans="2:41" x14ac:dyDescent="0.25">
      <c r="B393" s="344"/>
      <c r="C393" s="347"/>
      <c r="D393" s="348"/>
      <c r="E393" s="351"/>
      <c r="F393" s="202"/>
      <c r="G393" s="203"/>
      <c r="H393" s="203"/>
      <c r="I393" s="203"/>
      <c r="J393" s="162"/>
      <c r="K393" s="204"/>
      <c r="L393" s="202"/>
      <c r="M393" s="203"/>
      <c r="N393" s="203"/>
      <c r="O393" s="203"/>
      <c r="P393" s="162" t="str">
        <f>IF($N393&lt;&gt;"",(VLOOKUP($N393,'Puissances et FS utilisés'!$B$7:$G$44,5,FALSE)),"")</f>
        <v/>
      </c>
      <c r="Q393" s="204" t="str">
        <f>IF($N393&lt;&gt;"",(VLOOKUP($N393,'Puissances et FS utilisés'!$B$7:$G$44,6,FALSE)),"")</f>
        <v/>
      </c>
      <c r="R393" s="202"/>
      <c r="S393" s="203"/>
      <c r="T393" s="205"/>
      <c r="U393" s="203"/>
      <c r="V393" s="162" t="str">
        <f>IF($T393&lt;&gt;"",(VLOOKUP($T393,'Puissances et FS utilisés'!$B$7:$G$900,5,FALSE)),"")</f>
        <v/>
      </c>
      <c r="W393" s="204" t="str">
        <f>IF($T393&lt;&gt;"",(VLOOKUP($T393,'Puissances et FS utilisés'!$B$7:$G$44,6,FALSE)),"")</f>
        <v/>
      </c>
      <c r="Y393" s="183" t="str">
        <f>IF($G393=Y$5,$I393*$J393,"")</f>
        <v/>
      </c>
      <c r="Z393" s="184" t="str">
        <f>IF($G393=Z$5,$I393*$J393,"")</f>
        <v/>
      </c>
      <c r="AA393" s="185" t="str">
        <f t="shared" si="50"/>
        <v/>
      </c>
      <c r="AB393" s="160" t="str">
        <f t="shared" si="50"/>
        <v/>
      </c>
      <c r="AC393" s="184" t="str">
        <f t="shared" si="50"/>
        <v/>
      </c>
      <c r="AD393" s="185" t="str">
        <f t="shared" si="52"/>
        <v/>
      </c>
      <c r="AE393" s="160" t="str">
        <f t="shared" si="52"/>
        <v/>
      </c>
      <c r="AF393" s="186" t="str">
        <f t="shared" si="52"/>
        <v/>
      </c>
      <c r="AH393" s="183" t="str">
        <f>IF($G393=AH$5,$I393*$J393*$K393,"")</f>
        <v/>
      </c>
      <c r="AI393" s="193" t="str">
        <f>IF($G393=AI$5,$I393*$J393*$K393,"")</f>
        <v/>
      </c>
      <c r="AJ393" s="185" t="str">
        <f t="shared" si="53"/>
        <v/>
      </c>
      <c r="AK393" s="160" t="str">
        <f t="shared" si="53"/>
        <v/>
      </c>
      <c r="AL393" s="184" t="str">
        <f t="shared" si="53"/>
        <v/>
      </c>
      <c r="AM393" s="187" t="str">
        <f t="shared" si="51"/>
        <v/>
      </c>
      <c r="AN393" s="160" t="str">
        <f t="shared" si="51"/>
        <v/>
      </c>
      <c r="AO393" s="186" t="str">
        <f t="shared" si="51"/>
        <v/>
      </c>
    </row>
    <row r="394" spans="2:41" x14ac:dyDescent="0.25">
      <c r="B394" s="345"/>
      <c r="C394" s="356"/>
      <c r="D394" s="358"/>
      <c r="E394" s="360"/>
      <c r="F394" s="199"/>
      <c r="G394" s="200"/>
      <c r="H394" s="200"/>
      <c r="I394" s="200"/>
      <c r="J394" s="164"/>
      <c r="K394" s="201"/>
      <c r="L394" s="254"/>
      <c r="M394" s="216"/>
      <c r="N394" s="200"/>
      <c r="O394" s="200"/>
      <c r="P394" s="164" t="str">
        <f>IF($N394&lt;&gt;"",(VLOOKUP($N394,'Puissances et FS utilisés'!$B$7:$G$44,5,FALSE)),"")</f>
        <v/>
      </c>
      <c r="Q394" s="201" t="str">
        <f>IF($N394&lt;&gt;"",(VLOOKUP($N394,'Puissances et FS utilisés'!$B$7:$G$44,6,FALSE)),"")</f>
        <v/>
      </c>
      <c r="R394" s="199"/>
      <c r="S394" s="200"/>
      <c r="T394" s="200"/>
      <c r="U394" s="200"/>
      <c r="V394" s="164" t="str">
        <f>IF($T394&lt;&gt;"",(VLOOKUP($T394,'Puissances et FS utilisés'!$B$7:$G$900,5,FALSE)),"")</f>
        <v/>
      </c>
      <c r="W394" s="201" t="str">
        <f>IF($T394&lt;&gt;"",(VLOOKUP($T394,'Puissances et FS utilisés'!$B$7:$G$44,6,FALSE)),"")</f>
        <v/>
      </c>
      <c r="Y394" s="189" t="str">
        <f>IF($G394=Y$5,$I394*$J394,"")</f>
        <v/>
      </c>
      <c r="Z394" s="190" t="str">
        <f>IF($G394=Z$5,$I394*$J394,"")</f>
        <v/>
      </c>
      <c r="AA394" s="191" t="str">
        <f t="shared" si="50"/>
        <v/>
      </c>
      <c r="AB394" s="158" t="str">
        <f t="shared" si="50"/>
        <v/>
      </c>
      <c r="AC394" s="190" t="str">
        <f t="shared" si="50"/>
        <v/>
      </c>
      <c r="AD394" s="191" t="str">
        <f t="shared" si="52"/>
        <v/>
      </c>
      <c r="AE394" s="158" t="str">
        <f t="shared" si="52"/>
        <v/>
      </c>
      <c r="AF394" s="192" t="str">
        <f t="shared" si="52"/>
        <v/>
      </c>
      <c r="AH394" s="189" t="str">
        <f>IF($G394=AH$5,$I394*$J394*$K394,"")</f>
        <v/>
      </c>
      <c r="AI394" s="194" t="str">
        <f>IF($G394=AI$5,$I394*$J394*$K394,"")</f>
        <v/>
      </c>
      <c r="AJ394" s="191" t="str">
        <f t="shared" si="53"/>
        <v/>
      </c>
      <c r="AK394" s="158" t="str">
        <f t="shared" si="53"/>
        <v/>
      </c>
      <c r="AL394" s="190" t="str">
        <f t="shared" si="53"/>
        <v/>
      </c>
      <c r="AM394" s="195" t="str">
        <f t="shared" si="51"/>
        <v/>
      </c>
      <c r="AN394" s="158" t="str">
        <f t="shared" si="51"/>
        <v/>
      </c>
      <c r="AO394" s="192" t="str">
        <f t="shared" si="51"/>
        <v/>
      </c>
    </row>
    <row r="395" spans="2:41" ht="15.75" customHeight="1" x14ac:dyDescent="0.25">
      <c r="B395" s="346"/>
      <c r="C395" s="357"/>
      <c r="D395" s="359"/>
      <c r="E395" s="361"/>
      <c r="F395" s="172"/>
      <c r="G395" s="173"/>
      <c r="H395" s="173"/>
      <c r="I395" s="173"/>
      <c r="J395" s="165" t="str">
        <f>IF($H395&lt;&gt;"",(VLOOKUP($H395,'Puissances et FS utilisés'!$B$7:$G$44,5,FALSE)),"")</f>
        <v/>
      </c>
      <c r="K395" s="174" t="str">
        <f>IF($H395&lt;&gt;"",(VLOOKUP($H395,'Puissances et FS utilisés'!$B$7:$G$44,6,FALSE)),"")</f>
        <v/>
      </c>
      <c r="L395" s="172"/>
      <c r="M395" s="173"/>
      <c r="N395" s="173"/>
      <c r="O395" s="173"/>
      <c r="P395" s="164" t="str">
        <f>IF($N395&lt;&gt;"",(VLOOKUP($N395,'Puissances et FS utilisés'!$B$7:$G$44,5,FALSE)),"")</f>
        <v/>
      </c>
      <c r="Q395" s="201" t="str">
        <f>IF($N395&lt;&gt;"",(VLOOKUP($N395,'Puissances et FS utilisés'!$B$7:$G$44,6,FALSE)),"")</f>
        <v/>
      </c>
      <c r="R395" s="172"/>
      <c r="S395" s="173"/>
      <c r="T395" s="173"/>
      <c r="U395" s="173"/>
      <c r="V395" s="165" t="str">
        <f>IF($T395&lt;&gt;"",(VLOOKUP($T395,'Puissances et FS utilisés'!$B$7:$G$900,5,FALSE)),"")</f>
        <v/>
      </c>
      <c r="W395" s="174" t="str">
        <f>IF($T395&lt;&gt;"",(VLOOKUP($T395,'Puissances et FS utilisés'!$B$7:$G$44,6,FALSE)),"")</f>
        <v/>
      </c>
      <c r="Y395" s="179" t="str">
        <f>IF($G395=Y$5,$I395*$J395,"")</f>
        <v/>
      </c>
      <c r="Z395" s="180" t="str">
        <f>IF($G395=Z$5,$I395*$J395,"")</f>
        <v/>
      </c>
      <c r="AA395" s="181" t="str">
        <f t="shared" si="50"/>
        <v/>
      </c>
      <c r="AB395" s="159" t="str">
        <f t="shared" si="50"/>
        <v/>
      </c>
      <c r="AC395" s="180" t="str">
        <f t="shared" si="50"/>
        <v/>
      </c>
      <c r="AD395" s="181" t="str">
        <f t="shared" si="52"/>
        <v/>
      </c>
      <c r="AE395" s="159" t="str">
        <f t="shared" si="52"/>
        <v/>
      </c>
      <c r="AF395" s="182" t="str">
        <f t="shared" si="52"/>
        <v/>
      </c>
      <c r="AH395" s="179" t="str">
        <f>IF($G395=AH$5,$I395*$J395*$K395,"")</f>
        <v/>
      </c>
      <c r="AI395" s="196" t="str">
        <f>IF($G395=AI$5,$I395*$J395*$K395,"")</f>
        <v/>
      </c>
      <c r="AJ395" s="181" t="str">
        <f t="shared" si="53"/>
        <v/>
      </c>
      <c r="AK395" s="159" t="str">
        <f t="shared" si="53"/>
        <v/>
      </c>
      <c r="AL395" s="180" t="str">
        <f t="shared" si="53"/>
        <v/>
      </c>
      <c r="AM395" s="188" t="str">
        <f t="shared" si="51"/>
        <v/>
      </c>
      <c r="AN395" s="159" t="str">
        <f t="shared" si="51"/>
        <v/>
      </c>
      <c r="AO395" s="182" t="str">
        <f t="shared" si="51"/>
        <v/>
      </c>
    </row>
    <row r="396" spans="2:41" x14ac:dyDescent="0.25">
      <c r="B396" s="344"/>
      <c r="C396" s="347"/>
      <c r="D396" s="348"/>
      <c r="E396" s="351"/>
      <c r="F396" s="202"/>
      <c r="G396" s="203"/>
      <c r="H396" s="203"/>
      <c r="I396" s="203"/>
      <c r="J396" s="162"/>
      <c r="K396" s="204"/>
      <c r="L396" s="202"/>
      <c r="M396" s="203"/>
      <c r="N396" s="203"/>
      <c r="O396" s="203"/>
      <c r="P396" s="162" t="str">
        <f>IF($N396&lt;&gt;"",(VLOOKUP($N396,'Puissances et FS utilisés'!$B$7:$G$44,5,FALSE)),"")</f>
        <v/>
      </c>
      <c r="Q396" s="204" t="str">
        <f>IF($N396&lt;&gt;"",(VLOOKUP($N396,'Puissances et FS utilisés'!$B$7:$G$44,6,FALSE)),"")</f>
        <v/>
      </c>
      <c r="R396" s="202"/>
      <c r="S396" s="203"/>
      <c r="T396" s="205"/>
      <c r="U396" s="203"/>
      <c r="V396" s="162" t="str">
        <f>IF($T396&lt;&gt;"",(VLOOKUP($T396,'Puissances et FS utilisés'!$B$7:$G$900,5,FALSE)),"")</f>
        <v/>
      </c>
      <c r="W396" s="204" t="str">
        <f>IF($T396&lt;&gt;"",(VLOOKUP($T396,'Puissances et FS utilisés'!$B$7:$G$44,6,FALSE)),"")</f>
        <v/>
      </c>
      <c r="Y396" s="183" t="str">
        <f>IF($G396=Y$5,$I396*$J396,"")</f>
        <v/>
      </c>
      <c r="Z396" s="184" t="str">
        <f>IF($G396=Z$5,$I396*$J396,"")</f>
        <v/>
      </c>
      <c r="AA396" s="185" t="str">
        <f t="shared" si="50"/>
        <v/>
      </c>
      <c r="AB396" s="160" t="str">
        <f t="shared" si="50"/>
        <v/>
      </c>
      <c r="AC396" s="184" t="str">
        <f t="shared" si="50"/>
        <v/>
      </c>
      <c r="AD396" s="185" t="str">
        <f t="shared" si="52"/>
        <v/>
      </c>
      <c r="AE396" s="160" t="str">
        <f t="shared" si="52"/>
        <v/>
      </c>
      <c r="AF396" s="186" t="str">
        <f t="shared" si="52"/>
        <v/>
      </c>
      <c r="AH396" s="183" t="str">
        <f>IF($G396=AH$5,$I396*$J396*$K396,"")</f>
        <v/>
      </c>
      <c r="AI396" s="193" t="str">
        <f>IF($G396=AI$5,$I396*$J396*$K396,"")</f>
        <v/>
      </c>
      <c r="AJ396" s="185" t="str">
        <f t="shared" si="53"/>
        <v/>
      </c>
      <c r="AK396" s="160" t="str">
        <f t="shared" si="53"/>
        <v/>
      </c>
      <c r="AL396" s="184" t="str">
        <f t="shared" si="53"/>
        <v/>
      </c>
      <c r="AM396" s="187" t="str">
        <f t="shared" si="51"/>
        <v/>
      </c>
      <c r="AN396" s="160" t="str">
        <f t="shared" si="51"/>
        <v/>
      </c>
      <c r="AO396" s="186" t="str">
        <f t="shared" si="51"/>
        <v/>
      </c>
    </row>
    <row r="397" spans="2:41" x14ac:dyDescent="0.25">
      <c r="B397" s="345"/>
      <c r="C397" s="356"/>
      <c r="D397" s="358"/>
      <c r="E397" s="360"/>
      <c r="F397" s="199"/>
      <c r="G397" s="200"/>
      <c r="H397" s="200"/>
      <c r="I397" s="200"/>
      <c r="J397" s="164"/>
      <c r="K397" s="201"/>
      <c r="L397" s="254"/>
      <c r="M397" s="216"/>
      <c r="N397" s="200"/>
      <c r="O397" s="200"/>
      <c r="P397" s="164" t="str">
        <f>IF($N397&lt;&gt;"",(VLOOKUP($N397,'Puissances et FS utilisés'!$B$7:$G$44,5,FALSE)),"")</f>
        <v/>
      </c>
      <c r="Q397" s="201" t="str">
        <f>IF($N397&lt;&gt;"",(VLOOKUP($N397,'Puissances et FS utilisés'!$B$7:$G$44,6,FALSE)),"")</f>
        <v/>
      </c>
      <c r="R397" s="199"/>
      <c r="S397" s="200"/>
      <c r="T397" s="200"/>
      <c r="U397" s="200"/>
      <c r="V397" s="164" t="str">
        <f>IF($T397&lt;&gt;"",(VLOOKUP($T397,'Puissances et FS utilisés'!$B$7:$G$900,5,FALSE)),"")</f>
        <v/>
      </c>
      <c r="W397" s="201" t="str">
        <f>IF($T397&lt;&gt;"",(VLOOKUP($T397,'Puissances et FS utilisés'!$B$7:$G$44,6,FALSE)),"")</f>
        <v/>
      </c>
      <c r="Y397" s="189" t="str">
        <f>IF($G397=Y$5,$I397*$J397,"")</f>
        <v/>
      </c>
      <c r="Z397" s="190" t="str">
        <f>IF($G397=Z$5,$I397*$J397,"")</f>
        <v/>
      </c>
      <c r="AA397" s="191" t="str">
        <f t="shared" si="50"/>
        <v/>
      </c>
      <c r="AB397" s="158" t="str">
        <f t="shared" si="50"/>
        <v/>
      </c>
      <c r="AC397" s="190" t="str">
        <f t="shared" si="50"/>
        <v/>
      </c>
      <c r="AD397" s="191" t="str">
        <f t="shared" si="52"/>
        <v/>
      </c>
      <c r="AE397" s="158" t="str">
        <f t="shared" si="52"/>
        <v/>
      </c>
      <c r="AF397" s="192" t="str">
        <f t="shared" si="52"/>
        <v/>
      </c>
      <c r="AH397" s="189" t="str">
        <f>IF($G397=AH$5,$I397*$J397*$K397,"")</f>
        <v/>
      </c>
      <c r="AI397" s="194" t="str">
        <f>IF($G397=AI$5,$I397*$J397*$K397,"")</f>
        <v/>
      </c>
      <c r="AJ397" s="191" t="str">
        <f t="shared" si="53"/>
        <v/>
      </c>
      <c r="AK397" s="158" t="str">
        <f t="shared" si="53"/>
        <v/>
      </c>
      <c r="AL397" s="190" t="str">
        <f t="shared" si="53"/>
        <v/>
      </c>
      <c r="AM397" s="195" t="str">
        <f t="shared" si="51"/>
        <v/>
      </c>
      <c r="AN397" s="158" t="str">
        <f t="shared" si="51"/>
        <v/>
      </c>
      <c r="AO397" s="192" t="str">
        <f t="shared" si="51"/>
        <v/>
      </c>
    </row>
    <row r="398" spans="2:41" ht="15.75" customHeight="1" x14ac:dyDescent="0.25">
      <c r="B398" s="346"/>
      <c r="C398" s="357"/>
      <c r="D398" s="359"/>
      <c r="E398" s="361"/>
      <c r="F398" s="172"/>
      <c r="G398" s="173"/>
      <c r="H398" s="173"/>
      <c r="I398" s="173"/>
      <c r="J398" s="165" t="str">
        <f>IF($H398&lt;&gt;"",(VLOOKUP($H398,'Puissances et FS utilisés'!$B$7:$G$44,5,FALSE)),"")</f>
        <v/>
      </c>
      <c r="K398" s="174" t="str">
        <f>IF($H398&lt;&gt;"",(VLOOKUP($H398,'Puissances et FS utilisés'!$B$7:$G$44,6,FALSE)),"")</f>
        <v/>
      </c>
      <c r="L398" s="172"/>
      <c r="M398" s="173"/>
      <c r="N398" s="173"/>
      <c r="O398" s="173"/>
      <c r="P398" s="164" t="str">
        <f>IF($N398&lt;&gt;"",(VLOOKUP($N398,'Puissances et FS utilisés'!$B$7:$G$44,5,FALSE)),"")</f>
        <v/>
      </c>
      <c r="Q398" s="201" t="str">
        <f>IF($N398&lt;&gt;"",(VLOOKUP($N398,'Puissances et FS utilisés'!$B$7:$G$44,6,FALSE)),"")</f>
        <v/>
      </c>
      <c r="R398" s="172"/>
      <c r="S398" s="173"/>
      <c r="T398" s="173"/>
      <c r="U398" s="173"/>
      <c r="V398" s="165" t="str">
        <f>IF($T398&lt;&gt;"",(VLOOKUP($T398,'Puissances et FS utilisés'!$B$7:$G$900,5,FALSE)),"")</f>
        <v/>
      </c>
      <c r="W398" s="174" t="str">
        <f>IF($T398&lt;&gt;"",(VLOOKUP($T398,'Puissances et FS utilisés'!$B$7:$G$44,6,FALSE)),"")</f>
        <v/>
      </c>
      <c r="Y398" s="179" t="str">
        <f>IF($G398=Y$5,$I398*$J398,"")</f>
        <v/>
      </c>
      <c r="Z398" s="180" t="str">
        <f>IF($G398=Z$5,$I398*$J398,"")</f>
        <v/>
      </c>
      <c r="AA398" s="181" t="str">
        <f t="shared" si="50"/>
        <v/>
      </c>
      <c r="AB398" s="159" t="str">
        <f t="shared" si="50"/>
        <v/>
      </c>
      <c r="AC398" s="180" t="str">
        <f t="shared" si="50"/>
        <v/>
      </c>
      <c r="AD398" s="181" t="str">
        <f t="shared" si="52"/>
        <v/>
      </c>
      <c r="AE398" s="159" t="str">
        <f t="shared" si="52"/>
        <v/>
      </c>
      <c r="AF398" s="182" t="str">
        <f t="shared" si="52"/>
        <v/>
      </c>
      <c r="AH398" s="179" t="str">
        <f>IF($G398=AH$5,$I398*$J398*$K398,"")</f>
        <v/>
      </c>
      <c r="AI398" s="196" t="str">
        <f>IF($G398=AI$5,$I398*$J398*$K398,"")</f>
        <v/>
      </c>
      <c r="AJ398" s="181" t="str">
        <f t="shared" si="53"/>
        <v/>
      </c>
      <c r="AK398" s="159" t="str">
        <f t="shared" si="53"/>
        <v/>
      </c>
      <c r="AL398" s="180" t="str">
        <f t="shared" si="53"/>
        <v/>
      </c>
      <c r="AM398" s="188" t="str">
        <f t="shared" si="51"/>
        <v/>
      </c>
      <c r="AN398" s="159" t="str">
        <f t="shared" si="51"/>
        <v/>
      </c>
      <c r="AO398" s="182" t="str">
        <f t="shared" si="51"/>
        <v/>
      </c>
    </row>
    <row r="399" spans="2:41" x14ac:dyDescent="0.25">
      <c r="B399" s="344"/>
      <c r="C399" s="347"/>
      <c r="D399" s="348"/>
      <c r="E399" s="351"/>
      <c r="F399" s="202"/>
      <c r="G399" s="203"/>
      <c r="H399" s="203"/>
      <c r="I399" s="203"/>
      <c r="J399" s="162"/>
      <c r="K399" s="204"/>
      <c r="L399" s="202"/>
      <c r="M399" s="203"/>
      <c r="N399" s="203"/>
      <c r="O399" s="203"/>
      <c r="P399" s="162" t="str">
        <f>IF($N399&lt;&gt;"",(VLOOKUP($N399,'Puissances et FS utilisés'!$B$7:$G$44,5,FALSE)),"")</f>
        <v/>
      </c>
      <c r="Q399" s="204" t="str">
        <f>IF($N399&lt;&gt;"",(VLOOKUP($N399,'Puissances et FS utilisés'!$B$7:$G$44,6,FALSE)),"")</f>
        <v/>
      </c>
      <c r="R399" s="202"/>
      <c r="S399" s="203"/>
      <c r="T399" s="205"/>
      <c r="U399" s="203"/>
      <c r="V399" s="162" t="str">
        <f>IF($T399&lt;&gt;"",(VLOOKUP($T399,'Puissances et FS utilisés'!$B$7:$G$900,5,FALSE)),"")</f>
        <v/>
      </c>
      <c r="W399" s="204" t="str">
        <f>IF($T399&lt;&gt;"",(VLOOKUP($T399,'Puissances et FS utilisés'!$B$7:$G$44,6,FALSE)),"")</f>
        <v/>
      </c>
      <c r="Y399" s="183" t="str">
        <f>IF($G399=Y$5,$I399*$J399,"")</f>
        <v/>
      </c>
      <c r="Z399" s="184" t="str">
        <f>IF($G399=Z$5,$I399*$J399,"")</f>
        <v/>
      </c>
      <c r="AA399" s="185" t="str">
        <f t="shared" si="50"/>
        <v/>
      </c>
      <c r="AB399" s="160" t="str">
        <f t="shared" si="50"/>
        <v/>
      </c>
      <c r="AC399" s="184" t="str">
        <f t="shared" si="50"/>
        <v/>
      </c>
      <c r="AD399" s="185" t="str">
        <f t="shared" si="52"/>
        <v/>
      </c>
      <c r="AE399" s="160" t="str">
        <f t="shared" si="52"/>
        <v/>
      </c>
      <c r="AF399" s="186" t="str">
        <f t="shared" si="52"/>
        <v/>
      </c>
      <c r="AH399" s="183" t="str">
        <f>IF($G399=AH$5,$I399*$J399*$K399,"")</f>
        <v/>
      </c>
      <c r="AI399" s="193" t="str">
        <f>IF($G399=AI$5,$I399*$J399*$K399,"")</f>
        <v/>
      </c>
      <c r="AJ399" s="185" t="str">
        <f t="shared" si="53"/>
        <v/>
      </c>
      <c r="AK399" s="160" t="str">
        <f t="shared" si="53"/>
        <v/>
      </c>
      <c r="AL399" s="184" t="str">
        <f t="shared" si="53"/>
        <v/>
      </c>
      <c r="AM399" s="187" t="str">
        <f t="shared" si="51"/>
        <v/>
      </c>
      <c r="AN399" s="160" t="str">
        <f t="shared" si="51"/>
        <v/>
      </c>
      <c r="AO399" s="186" t="str">
        <f t="shared" si="51"/>
        <v/>
      </c>
    </row>
    <row r="400" spans="2:41" x14ac:dyDescent="0.25">
      <c r="B400" s="345"/>
      <c r="C400" s="356"/>
      <c r="D400" s="358"/>
      <c r="E400" s="360"/>
      <c r="F400" s="199"/>
      <c r="G400" s="200"/>
      <c r="H400" s="200"/>
      <c r="I400" s="200"/>
      <c r="J400" s="164"/>
      <c r="K400" s="201"/>
      <c r="L400" s="254"/>
      <c r="M400" s="216"/>
      <c r="N400" s="200"/>
      <c r="O400" s="200"/>
      <c r="P400" s="164" t="str">
        <f>IF($N400&lt;&gt;"",(VLOOKUP($N400,'Puissances et FS utilisés'!$B$7:$G$44,5,FALSE)),"")</f>
        <v/>
      </c>
      <c r="Q400" s="201" t="str">
        <f>IF($N400&lt;&gt;"",(VLOOKUP($N400,'Puissances et FS utilisés'!$B$7:$G$44,6,FALSE)),"")</f>
        <v/>
      </c>
      <c r="R400" s="199"/>
      <c r="S400" s="200"/>
      <c r="T400" s="200"/>
      <c r="U400" s="200"/>
      <c r="V400" s="164" t="str">
        <f>IF($T400&lt;&gt;"",(VLOOKUP($T400,'Puissances et FS utilisés'!$B$7:$G$900,5,FALSE)),"")</f>
        <v/>
      </c>
      <c r="W400" s="201" t="str">
        <f>IF($T400&lt;&gt;"",(VLOOKUP($T400,'Puissances et FS utilisés'!$B$7:$G$44,6,FALSE)),"")</f>
        <v/>
      </c>
      <c r="Y400" s="189" t="str">
        <f>IF($G400=Y$5,$I400*$J400,"")</f>
        <v/>
      </c>
      <c r="Z400" s="190" t="str">
        <f>IF($G400=Z$5,$I400*$J400,"")</f>
        <v/>
      </c>
      <c r="AA400" s="191" t="str">
        <f t="shared" si="50"/>
        <v/>
      </c>
      <c r="AB400" s="158" t="str">
        <f t="shared" si="50"/>
        <v/>
      </c>
      <c r="AC400" s="190" t="str">
        <f t="shared" si="50"/>
        <v/>
      </c>
      <c r="AD400" s="191" t="str">
        <f t="shared" si="52"/>
        <v/>
      </c>
      <c r="AE400" s="158" t="str">
        <f t="shared" si="52"/>
        <v/>
      </c>
      <c r="AF400" s="192" t="str">
        <f t="shared" si="52"/>
        <v/>
      </c>
      <c r="AH400" s="189" t="str">
        <f>IF($G400=AH$5,$I400*$J400*$K400,"")</f>
        <v/>
      </c>
      <c r="AI400" s="194" t="str">
        <f>IF($G400=AI$5,$I400*$J400*$K400,"")</f>
        <v/>
      </c>
      <c r="AJ400" s="191" t="str">
        <f t="shared" si="53"/>
        <v/>
      </c>
      <c r="AK400" s="158" t="str">
        <f t="shared" si="53"/>
        <v/>
      </c>
      <c r="AL400" s="190" t="str">
        <f t="shared" si="53"/>
        <v/>
      </c>
      <c r="AM400" s="195" t="str">
        <f t="shared" si="51"/>
        <v/>
      </c>
      <c r="AN400" s="158" t="str">
        <f t="shared" si="51"/>
        <v/>
      </c>
      <c r="AO400" s="192" t="str">
        <f t="shared" si="51"/>
        <v/>
      </c>
    </row>
    <row r="401" spans="2:41" ht="15.75" customHeight="1" x14ac:dyDescent="0.25">
      <c r="B401" s="346"/>
      <c r="C401" s="357"/>
      <c r="D401" s="359"/>
      <c r="E401" s="361"/>
      <c r="F401" s="172"/>
      <c r="G401" s="173"/>
      <c r="H401" s="173"/>
      <c r="I401" s="173"/>
      <c r="J401" s="165" t="str">
        <f>IF($H401&lt;&gt;"",(VLOOKUP($H401,'Puissances et FS utilisés'!$B$7:$G$44,5,FALSE)),"")</f>
        <v/>
      </c>
      <c r="K401" s="174" t="str">
        <f>IF($H401&lt;&gt;"",(VLOOKUP($H401,'Puissances et FS utilisés'!$B$7:$G$44,6,FALSE)),"")</f>
        <v/>
      </c>
      <c r="L401" s="172"/>
      <c r="M401" s="173"/>
      <c r="N401" s="173"/>
      <c r="O401" s="173"/>
      <c r="P401" s="164" t="str">
        <f>IF($N401&lt;&gt;"",(VLOOKUP($N401,'Puissances et FS utilisés'!$B$7:$G$44,5,FALSE)),"")</f>
        <v/>
      </c>
      <c r="Q401" s="201" t="str">
        <f>IF($N401&lt;&gt;"",(VLOOKUP($N401,'Puissances et FS utilisés'!$B$7:$G$44,6,FALSE)),"")</f>
        <v/>
      </c>
      <c r="R401" s="172"/>
      <c r="S401" s="173"/>
      <c r="T401" s="173"/>
      <c r="U401" s="173"/>
      <c r="V401" s="165" t="str">
        <f>IF($T401&lt;&gt;"",(VLOOKUP($T401,'Puissances et FS utilisés'!$B$7:$G$900,5,FALSE)),"")</f>
        <v/>
      </c>
      <c r="W401" s="174" t="str">
        <f>IF($T401&lt;&gt;"",(VLOOKUP($T401,'Puissances et FS utilisés'!$B$7:$G$44,6,FALSE)),"")</f>
        <v/>
      </c>
      <c r="Y401" s="179" t="str">
        <f>IF($G401=Y$5,$I401*$J401,"")</f>
        <v/>
      </c>
      <c r="Z401" s="180" t="str">
        <f>IF($G401=Z$5,$I401*$J401,"")</f>
        <v/>
      </c>
      <c r="AA401" s="181" t="str">
        <f t="shared" si="50"/>
        <v/>
      </c>
      <c r="AB401" s="159" t="str">
        <f t="shared" si="50"/>
        <v/>
      </c>
      <c r="AC401" s="180" t="str">
        <f t="shared" si="50"/>
        <v/>
      </c>
      <c r="AD401" s="181" t="str">
        <f t="shared" si="52"/>
        <v/>
      </c>
      <c r="AE401" s="159" t="str">
        <f t="shared" si="52"/>
        <v/>
      </c>
      <c r="AF401" s="182" t="str">
        <f t="shared" si="52"/>
        <v/>
      </c>
      <c r="AH401" s="179" t="str">
        <f>IF($G401=AH$5,$I401*$J401*$K401,"")</f>
        <v/>
      </c>
      <c r="AI401" s="196" t="str">
        <f>IF($G401=AI$5,$I401*$J401*$K401,"")</f>
        <v/>
      </c>
      <c r="AJ401" s="181" t="str">
        <f t="shared" si="53"/>
        <v/>
      </c>
      <c r="AK401" s="159" t="str">
        <f t="shared" si="53"/>
        <v/>
      </c>
      <c r="AL401" s="180" t="str">
        <f t="shared" si="53"/>
        <v/>
      </c>
      <c r="AM401" s="188" t="str">
        <f t="shared" si="51"/>
        <v/>
      </c>
      <c r="AN401" s="159" t="str">
        <f t="shared" si="51"/>
        <v/>
      </c>
      <c r="AO401" s="182" t="str">
        <f t="shared" si="51"/>
        <v/>
      </c>
    </row>
    <row r="402" spans="2:41" x14ac:dyDescent="0.25">
      <c r="B402" s="344"/>
      <c r="C402" s="347"/>
      <c r="D402" s="348"/>
      <c r="E402" s="351"/>
      <c r="F402" s="202"/>
      <c r="G402" s="203"/>
      <c r="H402" s="203"/>
      <c r="I402" s="203"/>
      <c r="J402" s="162"/>
      <c r="K402" s="204"/>
      <c r="L402" s="202"/>
      <c r="M402" s="203"/>
      <c r="N402" s="203"/>
      <c r="O402" s="203"/>
      <c r="P402" s="162" t="str">
        <f>IF($N402&lt;&gt;"",(VLOOKUP($N402,'Puissances et FS utilisés'!$B$7:$G$44,5,FALSE)),"")</f>
        <v/>
      </c>
      <c r="Q402" s="204" t="str">
        <f>IF($N402&lt;&gt;"",(VLOOKUP($N402,'Puissances et FS utilisés'!$B$7:$G$44,6,FALSE)),"")</f>
        <v/>
      </c>
      <c r="R402" s="202"/>
      <c r="S402" s="203"/>
      <c r="T402" s="205"/>
      <c r="U402" s="203"/>
      <c r="V402" s="162" t="str">
        <f>IF($T402&lt;&gt;"",(VLOOKUP($T402,'Puissances et FS utilisés'!$B$7:$G$900,5,FALSE)),"")</f>
        <v/>
      </c>
      <c r="W402" s="204" t="str">
        <f>IF($T402&lt;&gt;"",(VLOOKUP($T402,'Puissances et FS utilisés'!$B$7:$G$44,6,FALSE)),"")</f>
        <v/>
      </c>
      <c r="Y402" s="183" t="str">
        <f>IF($G402=Y$5,$I402*$J402,"")</f>
        <v/>
      </c>
      <c r="Z402" s="184" t="str">
        <f>IF($G402=Z$5,$I402*$J402,"")</f>
        <v/>
      </c>
      <c r="AA402" s="185" t="str">
        <f t="shared" si="50"/>
        <v/>
      </c>
      <c r="AB402" s="160" t="str">
        <f t="shared" si="50"/>
        <v/>
      </c>
      <c r="AC402" s="184" t="str">
        <f t="shared" si="50"/>
        <v/>
      </c>
      <c r="AD402" s="185" t="str">
        <f t="shared" si="52"/>
        <v/>
      </c>
      <c r="AE402" s="160" t="str">
        <f t="shared" si="52"/>
        <v/>
      </c>
      <c r="AF402" s="186" t="str">
        <f t="shared" si="52"/>
        <v/>
      </c>
      <c r="AH402" s="183" t="str">
        <f>IF($G402=AH$5,$I402*$J402*$K402,"")</f>
        <v/>
      </c>
      <c r="AI402" s="193" t="str">
        <f>IF($G402=AI$5,$I402*$J402*$K402,"")</f>
        <v/>
      </c>
      <c r="AJ402" s="185" t="str">
        <f t="shared" si="53"/>
        <v/>
      </c>
      <c r="AK402" s="160" t="str">
        <f t="shared" si="53"/>
        <v/>
      </c>
      <c r="AL402" s="184" t="str">
        <f t="shared" si="53"/>
        <v/>
      </c>
      <c r="AM402" s="187" t="str">
        <f t="shared" si="51"/>
        <v/>
      </c>
      <c r="AN402" s="160" t="str">
        <f t="shared" si="51"/>
        <v/>
      </c>
      <c r="AO402" s="186" t="str">
        <f t="shared" si="51"/>
        <v/>
      </c>
    </row>
    <row r="403" spans="2:41" x14ac:dyDescent="0.25">
      <c r="B403" s="345"/>
      <c r="C403" s="356"/>
      <c r="D403" s="358"/>
      <c r="E403" s="360"/>
      <c r="F403" s="199"/>
      <c r="G403" s="200"/>
      <c r="H403" s="200"/>
      <c r="I403" s="200"/>
      <c r="J403" s="164"/>
      <c r="K403" s="201"/>
      <c r="L403" s="254"/>
      <c r="M403" s="216"/>
      <c r="N403" s="200"/>
      <c r="O403" s="200"/>
      <c r="P403" s="164" t="str">
        <f>IF($N403&lt;&gt;"",(VLOOKUP($N403,'Puissances et FS utilisés'!$B$7:$G$44,5,FALSE)),"")</f>
        <v/>
      </c>
      <c r="Q403" s="201" t="str">
        <f>IF($N403&lt;&gt;"",(VLOOKUP($N403,'Puissances et FS utilisés'!$B$7:$G$44,6,FALSE)),"")</f>
        <v/>
      </c>
      <c r="R403" s="199"/>
      <c r="S403" s="200"/>
      <c r="T403" s="200"/>
      <c r="U403" s="200"/>
      <c r="V403" s="164" t="str">
        <f>IF($T403&lt;&gt;"",(VLOOKUP($T403,'Puissances et FS utilisés'!$B$7:$G$900,5,FALSE)),"")</f>
        <v/>
      </c>
      <c r="W403" s="201" t="str">
        <f>IF($T403&lt;&gt;"",(VLOOKUP($T403,'Puissances et FS utilisés'!$B$7:$G$44,6,FALSE)),"")</f>
        <v/>
      </c>
      <c r="Y403" s="189" t="str">
        <f>IF($G403=Y$5,$I403*$J403,"")</f>
        <v/>
      </c>
      <c r="Z403" s="190" t="str">
        <f>IF($G403=Z$5,$I403*$J403,"")</f>
        <v/>
      </c>
      <c r="AA403" s="191" t="str">
        <f t="shared" si="50"/>
        <v/>
      </c>
      <c r="AB403" s="158" t="str">
        <f t="shared" si="50"/>
        <v/>
      </c>
      <c r="AC403" s="190" t="str">
        <f t="shared" si="50"/>
        <v/>
      </c>
      <c r="AD403" s="191" t="str">
        <f t="shared" si="52"/>
        <v/>
      </c>
      <c r="AE403" s="158" t="str">
        <f t="shared" si="52"/>
        <v/>
      </c>
      <c r="AF403" s="192" t="str">
        <f t="shared" si="52"/>
        <v/>
      </c>
      <c r="AH403" s="189" t="str">
        <f>IF($G403=AH$5,$I403*$J403*$K403,"")</f>
        <v/>
      </c>
      <c r="AI403" s="194" t="str">
        <f>IF($G403=AI$5,$I403*$J403*$K403,"")</f>
        <v/>
      </c>
      <c r="AJ403" s="191" t="str">
        <f t="shared" si="53"/>
        <v/>
      </c>
      <c r="AK403" s="158" t="str">
        <f t="shared" si="53"/>
        <v/>
      </c>
      <c r="AL403" s="190" t="str">
        <f t="shared" si="53"/>
        <v/>
      </c>
      <c r="AM403" s="195" t="str">
        <f t="shared" si="51"/>
        <v/>
      </c>
      <c r="AN403" s="158" t="str">
        <f t="shared" si="51"/>
        <v/>
      </c>
      <c r="AO403" s="192" t="str">
        <f t="shared" si="51"/>
        <v/>
      </c>
    </row>
    <row r="404" spans="2:41" ht="15.75" customHeight="1" x14ac:dyDescent="0.25">
      <c r="B404" s="346"/>
      <c r="C404" s="357"/>
      <c r="D404" s="359"/>
      <c r="E404" s="361"/>
      <c r="F404" s="172"/>
      <c r="G404" s="173"/>
      <c r="H404" s="173"/>
      <c r="I404" s="173"/>
      <c r="J404" s="165" t="str">
        <f>IF($H404&lt;&gt;"",(VLOOKUP($H404,'Puissances et FS utilisés'!$B$7:$G$44,5,FALSE)),"")</f>
        <v/>
      </c>
      <c r="K404" s="174" t="str">
        <f>IF($H404&lt;&gt;"",(VLOOKUP($H404,'Puissances et FS utilisés'!$B$7:$G$44,6,FALSE)),"")</f>
        <v/>
      </c>
      <c r="L404" s="172"/>
      <c r="M404" s="173"/>
      <c r="N404" s="173"/>
      <c r="O404" s="173"/>
      <c r="P404" s="164" t="str">
        <f>IF($N404&lt;&gt;"",(VLOOKUP($N404,'Puissances et FS utilisés'!$B$7:$G$44,5,FALSE)),"")</f>
        <v/>
      </c>
      <c r="Q404" s="201" t="str">
        <f>IF($N404&lt;&gt;"",(VLOOKUP($N404,'Puissances et FS utilisés'!$B$7:$G$44,6,FALSE)),"")</f>
        <v/>
      </c>
      <c r="R404" s="172"/>
      <c r="S404" s="173"/>
      <c r="T404" s="173"/>
      <c r="U404" s="173"/>
      <c r="V404" s="165" t="str">
        <f>IF($T404&lt;&gt;"",(VLOOKUP($T404,'Puissances et FS utilisés'!$B$7:$G$900,5,FALSE)),"")</f>
        <v/>
      </c>
      <c r="W404" s="174" t="str">
        <f>IF($T404&lt;&gt;"",(VLOOKUP($T404,'Puissances et FS utilisés'!$B$7:$G$44,6,FALSE)),"")</f>
        <v/>
      </c>
      <c r="Y404" s="179" t="str">
        <f>IF($G404=Y$5,$I404*$J404,"")</f>
        <v/>
      </c>
      <c r="Z404" s="180" t="str">
        <f>IF($G404=Z$5,$I404*$J404,"")</f>
        <v/>
      </c>
      <c r="AA404" s="181" t="str">
        <f t="shared" si="50"/>
        <v/>
      </c>
      <c r="AB404" s="159" t="str">
        <f t="shared" si="50"/>
        <v/>
      </c>
      <c r="AC404" s="180" t="str">
        <f t="shared" si="50"/>
        <v/>
      </c>
      <c r="AD404" s="181" t="str">
        <f t="shared" si="52"/>
        <v/>
      </c>
      <c r="AE404" s="159" t="str">
        <f t="shared" si="52"/>
        <v/>
      </c>
      <c r="AF404" s="182" t="str">
        <f t="shared" si="52"/>
        <v/>
      </c>
      <c r="AH404" s="179" t="str">
        <f>IF($G404=AH$5,$I404*$J404*$K404,"")</f>
        <v/>
      </c>
      <c r="AI404" s="196" t="str">
        <f>IF($G404=AI$5,$I404*$J404*$K404,"")</f>
        <v/>
      </c>
      <c r="AJ404" s="181" t="str">
        <f t="shared" si="53"/>
        <v/>
      </c>
      <c r="AK404" s="159" t="str">
        <f t="shared" si="53"/>
        <v/>
      </c>
      <c r="AL404" s="180" t="str">
        <f t="shared" si="53"/>
        <v/>
      </c>
      <c r="AM404" s="188" t="str">
        <f t="shared" si="51"/>
        <v/>
      </c>
      <c r="AN404" s="159" t="str">
        <f t="shared" si="51"/>
        <v/>
      </c>
      <c r="AO404" s="182" t="str">
        <f t="shared" si="51"/>
        <v/>
      </c>
    </row>
    <row r="405" spans="2:41" x14ac:dyDescent="0.25">
      <c r="B405" s="344"/>
      <c r="C405" s="347"/>
      <c r="D405" s="348"/>
      <c r="E405" s="351"/>
      <c r="F405" s="202"/>
      <c r="G405" s="203"/>
      <c r="H405" s="203"/>
      <c r="I405" s="203"/>
      <c r="J405" s="162"/>
      <c r="K405" s="204"/>
      <c r="L405" s="202"/>
      <c r="M405" s="203"/>
      <c r="N405" s="203"/>
      <c r="O405" s="203"/>
      <c r="P405" s="162" t="str">
        <f>IF($N405&lt;&gt;"",(VLOOKUP($N405,'Puissances et FS utilisés'!$B$7:$G$44,5,FALSE)),"")</f>
        <v/>
      </c>
      <c r="Q405" s="204" t="str">
        <f>IF($N405&lt;&gt;"",(VLOOKUP($N405,'Puissances et FS utilisés'!$B$7:$G$44,6,FALSE)),"")</f>
        <v/>
      </c>
      <c r="R405" s="202"/>
      <c r="S405" s="203"/>
      <c r="T405" s="205"/>
      <c r="U405" s="203"/>
      <c r="V405" s="162" t="str">
        <f>IF($T405&lt;&gt;"",(VLOOKUP($T405,'Puissances et FS utilisés'!$B$7:$G$900,5,FALSE)),"")</f>
        <v/>
      </c>
      <c r="W405" s="204" t="str">
        <f>IF($T405&lt;&gt;"",(VLOOKUP($T405,'Puissances et FS utilisés'!$B$7:$G$44,6,FALSE)),"")</f>
        <v/>
      </c>
      <c r="Y405" s="183" t="str">
        <f>IF($G405=Y$5,$I405*$J405,"")</f>
        <v/>
      </c>
      <c r="Z405" s="184" t="str">
        <f>IF($G405=Z$5,$I405*$J405,"")</f>
        <v/>
      </c>
      <c r="AA405" s="185" t="str">
        <f t="shared" si="50"/>
        <v/>
      </c>
      <c r="AB405" s="160" t="str">
        <f t="shared" si="50"/>
        <v/>
      </c>
      <c r="AC405" s="184" t="str">
        <f t="shared" si="50"/>
        <v/>
      </c>
      <c r="AD405" s="185" t="str">
        <f t="shared" si="52"/>
        <v/>
      </c>
      <c r="AE405" s="160" t="str">
        <f t="shared" si="52"/>
        <v/>
      </c>
      <c r="AF405" s="186" t="str">
        <f t="shared" si="52"/>
        <v/>
      </c>
      <c r="AH405" s="183" t="str">
        <f>IF($G405=AH$5,$I405*$J405*$K405,"")</f>
        <v/>
      </c>
      <c r="AI405" s="193" t="str">
        <f>IF($G405=AI$5,$I405*$J405*$K405,"")</f>
        <v/>
      </c>
      <c r="AJ405" s="185" t="str">
        <f t="shared" si="53"/>
        <v/>
      </c>
      <c r="AK405" s="160" t="str">
        <f t="shared" si="53"/>
        <v/>
      </c>
      <c r="AL405" s="184" t="str">
        <f t="shared" si="53"/>
        <v/>
      </c>
      <c r="AM405" s="187" t="str">
        <f t="shared" si="51"/>
        <v/>
      </c>
      <c r="AN405" s="160" t="str">
        <f t="shared" si="51"/>
        <v/>
      </c>
      <c r="AO405" s="186" t="str">
        <f t="shared" si="51"/>
        <v/>
      </c>
    </row>
    <row r="406" spans="2:41" x14ac:dyDescent="0.25">
      <c r="B406" s="345"/>
      <c r="C406" s="356"/>
      <c r="D406" s="358"/>
      <c r="E406" s="360"/>
      <c r="F406" s="199"/>
      <c r="G406" s="200"/>
      <c r="H406" s="200"/>
      <c r="I406" s="200"/>
      <c r="J406" s="164"/>
      <c r="K406" s="201"/>
      <c r="L406" s="254"/>
      <c r="M406" s="216"/>
      <c r="N406" s="200"/>
      <c r="O406" s="200"/>
      <c r="P406" s="164" t="str">
        <f>IF($N406&lt;&gt;"",(VLOOKUP($N406,'Puissances et FS utilisés'!$B$7:$G$44,5,FALSE)),"")</f>
        <v/>
      </c>
      <c r="Q406" s="201" t="str">
        <f>IF($N406&lt;&gt;"",(VLOOKUP($N406,'Puissances et FS utilisés'!$B$7:$G$44,6,FALSE)),"")</f>
        <v/>
      </c>
      <c r="R406" s="199"/>
      <c r="S406" s="200"/>
      <c r="T406" s="200"/>
      <c r="U406" s="200"/>
      <c r="V406" s="164" t="str">
        <f>IF($T406&lt;&gt;"",(VLOOKUP($T406,'Puissances et FS utilisés'!$B$7:$G$900,5,FALSE)),"")</f>
        <v/>
      </c>
      <c r="W406" s="201" t="str">
        <f>IF($T406&lt;&gt;"",(VLOOKUP($T406,'Puissances et FS utilisés'!$B$7:$G$44,6,FALSE)),"")</f>
        <v/>
      </c>
      <c r="Y406" s="189" t="str">
        <f>IF($G406=Y$5,$I406*$J406,"")</f>
        <v/>
      </c>
      <c r="Z406" s="190" t="str">
        <f>IF($G406=Z$5,$I406*$J406,"")</f>
        <v/>
      </c>
      <c r="AA406" s="191" t="str">
        <f t="shared" si="50"/>
        <v/>
      </c>
      <c r="AB406" s="158" t="str">
        <f t="shared" si="50"/>
        <v/>
      </c>
      <c r="AC406" s="190" t="str">
        <f t="shared" si="50"/>
        <v/>
      </c>
      <c r="AD406" s="191" t="str">
        <f t="shared" si="52"/>
        <v/>
      </c>
      <c r="AE406" s="158" t="str">
        <f t="shared" si="52"/>
        <v/>
      </c>
      <c r="AF406" s="192" t="str">
        <f t="shared" si="52"/>
        <v/>
      </c>
      <c r="AH406" s="189" t="str">
        <f>IF($G406=AH$5,$I406*$J406*$K406,"")</f>
        <v/>
      </c>
      <c r="AI406" s="194" t="str">
        <f>IF($G406=AI$5,$I406*$J406*$K406,"")</f>
        <v/>
      </c>
      <c r="AJ406" s="191" t="str">
        <f t="shared" si="53"/>
        <v/>
      </c>
      <c r="AK406" s="158" t="str">
        <f t="shared" si="53"/>
        <v/>
      </c>
      <c r="AL406" s="190" t="str">
        <f t="shared" si="53"/>
        <v/>
      </c>
      <c r="AM406" s="195" t="str">
        <f t="shared" si="51"/>
        <v/>
      </c>
      <c r="AN406" s="158" t="str">
        <f t="shared" si="51"/>
        <v/>
      </c>
      <c r="AO406" s="192" t="str">
        <f t="shared" si="51"/>
        <v/>
      </c>
    </row>
    <row r="407" spans="2:41" ht="15.75" customHeight="1" x14ac:dyDescent="0.25">
      <c r="B407" s="346"/>
      <c r="C407" s="357"/>
      <c r="D407" s="359"/>
      <c r="E407" s="361"/>
      <c r="F407" s="172"/>
      <c r="G407" s="173"/>
      <c r="H407" s="173"/>
      <c r="I407" s="173"/>
      <c r="J407" s="165" t="str">
        <f>IF($H407&lt;&gt;"",(VLOOKUP($H407,'Puissances et FS utilisés'!$B$7:$G$44,5,FALSE)),"")</f>
        <v/>
      </c>
      <c r="K407" s="174" t="str">
        <f>IF($H407&lt;&gt;"",(VLOOKUP($H407,'Puissances et FS utilisés'!$B$7:$G$44,6,FALSE)),"")</f>
        <v/>
      </c>
      <c r="L407" s="172"/>
      <c r="M407" s="173"/>
      <c r="N407" s="173"/>
      <c r="O407" s="173"/>
      <c r="P407" s="164" t="str">
        <f>IF($N407&lt;&gt;"",(VLOOKUP($N407,'Puissances et FS utilisés'!$B$7:$G$44,5,FALSE)),"")</f>
        <v/>
      </c>
      <c r="Q407" s="201" t="str">
        <f>IF($N407&lt;&gt;"",(VLOOKUP($N407,'Puissances et FS utilisés'!$B$7:$G$44,6,FALSE)),"")</f>
        <v/>
      </c>
      <c r="R407" s="172"/>
      <c r="S407" s="173"/>
      <c r="T407" s="173"/>
      <c r="U407" s="173"/>
      <c r="V407" s="165" t="str">
        <f>IF($T407&lt;&gt;"",(VLOOKUP($T407,'Puissances et FS utilisés'!$B$7:$G$900,5,FALSE)),"")</f>
        <v/>
      </c>
      <c r="W407" s="174" t="str">
        <f>IF($T407&lt;&gt;"",(VLOOKUP($T407,'Puissances et FS utilisés'!$B$7:$G$44,6,FALSE)),"")</f>
        <v/>
      </c>
      <c r="Y407" s="179" t="str">
        <f>IF($G407=Y$5,$I407*$J407,"")</f>
        <v/>
      </c>
      <c r="Z407" s="180" t="str">
        <f>IF($G407=Z$5,$I407*$J407,"")</f>
        <v/>
      </c>
      <c r="AA407" s="181" t="str">
        <f t="shared" si="50"/>
        <v/>
      </c>
      <c r="AB407" s="159" t="str">
        <f t="shared" si="50"/>
        <v/>
      </c>
      <c r="AC407" s="180" t="str">
        <f t="shared" si="50"/>
        <v/>
      </c>
      <c r="AD407" s="181" t="str">
        <f t="shared" si="52"/>
        <v/>
      </c>
      <c r="AE407" s="159" t="str">
        <f t="shared" si="52"/>
        <v/>
      </c>
      <c r="AF407" s="182" t="str">
        <f t="shared" si="52"/>
        <v/>
      </c>
      <c r="AH407" s="179" t="str">
        <f>IF($G407=AH$5,$I407*$J407*$K407,"")</f>
        <v/>
      </c>
      <c r="AI407" s="196" t="str">
        <f>IF($G407=AI$5,$I407*$J407*$K407,"")</f>
        <v/>
      </c>
      <c r="AJ407" s="181" t="str">
        <f t="shared" si="53"/>
        <v/>
      </c>
      <c r="AK407" s="159" t="str">
        <f t="shared" si="53"/>
        <v/>
      </c>
      <c r="AL407" s="180" t="str">
        <f t="shared" si="53"/>
        <v/>
      </c>
      <c r="AM407" s="188" t="str">
        <f t="shared" si="51"/>
        <v/>
      </c>
      <c r="AN407" s="159" t="str">
        <f t="shared" si="51"/>
        <v/>
      </c>
      <c r="AO407" s="182" t="str">
        <f t="shared" si="51"/>
        <v/>
      </c>
    </row>
    <row r="408" spans="2:41" x14ac:dyDescent="0.25">
      <c r="B408" s="344"/>
      <c r="C408" s="347"/>
      <c r="D408" s="348"/>
      <c r="E408" s="351"/>
      <c r="F408" s="202"/>
      <c r="G408" s="203"/>
      <c r="H408" s="203"/>
      <c r="I408" s="203"/>
      <c r="J408" s="162"/>
      <c r="K408" s="204"/>
      <c r="L408" s="202"/>
      <c r="M408" s="203"/>
      <c r="N408" s="203"/>
      <c r="O408" s="203"/>
      <c r="P408" s="162" t="str">
        <f>IF($N408&lt;&gt;"",(VLOOKUP($N408,'Puissances et FS utilisés'!$B$7:$G$44,5,FALSE)),"")</f>
        <v/>
      </c>
      <c r="Q408" s="204" t="str">
        <f>IF($N408&lt;&gt;"",(VLOOKUP($N408,'Puissances et FS utilisés'!$B$7:$G$44,6,FALSE)),"")</f>
        <v/>
      </c>
      <c r="R408" s="202"/>
      <c r="S408" s="203"/>
      <c r="T408" s="205"/>
      <c r="U408" s="203"/>
      <c r="V408" s="162" t="str">
        <f>IF($T408&lt;&gt;"",(VLOOKUP($T408,'Puissances et FS utilisés'!$B$7:$G$900,5,FALSE)),"")</f>
        <v/>
      </c>
      <c r="W408" s="204" t="str">
        <f>IF($T408&lt;&gt;"",(VLOOKUP($T408,'Puissances et FS utilisés'!$B$7:$G$44,6,FALSE)),"")</f>
        <v/>
      </c>
      <c r="Y408" s="183" t="str">
        <f>IF($G408=Y$5,$I408*$J408,"")</f>
        <v/>
      </c>
      <c r="Z408" s="184" t="str">
        <f>IF($G408=Z$5,$I408*$J408,"")</f>
        <v/>
      </c>
      <c r="AA408" s="185" t="str">
        <f t="shared" si="50"/>
        <v/>
      </c>
      <c r="AB408" s="160" t="str">
        <f t="shared" si="50"/>
        <v/>
      </c>
      <c r="AC408" s="184" t="str">
        <f t="shared" si="50"/>
        <v/>
      </c>
      <c r="AD408" s="185" t="str">
        <f t="shared" si="52"/>
        <v/>
      </c>
      <c r="AE408" s="160" t="str">
        <f t="shared" si="52"/>
        <v/>
      </c>
      <c r="AF408" s="186" t="str">
        <f t="shared" si="52"/>
        <v/>
      </c>
      <c r="AH408" s="183" t="str">
        <f>IF($G408=AH$5,$I408*$J408*$K408,"")</f>
        <v/>
      </c>
      <c r="AI408" s="193" t="str">
        <f>IF($G408=AI$5,$I408*$J408*$K408,"")</f>
        <v/>
      </c>
      <c r="AJ408" s="185" t="str">
        <f t="shared" si="53"/>
        <v/>
      </c>
      <c r="AK408" s="160" t="str">
        <f t="shared" si="53"/>
        <v/>
      </c>
      <c r="AL408" s="184" t="str">
        <f t="shared" si="53"/>
        <v/>
      </c>
      <c r="AM408" s="187" t="str">
        <f t="shared" si="51"/>
        <v/>
      </c>
      <c r="AN408" s="160" t="str">
        <f t="shared" si="51"/>
        <v/>
      </c>
      <c r="AO408" s="186" t="str">
        <f t="shared" si="51"/>
        <v/>
      </c>
    </row>
    <row r="409" spans="2:41" x14ac:dyDescent="0.25">
      <c r="B409" s="345"/>
      <c r="C409" s="356"/>
      <c r="D409" s="358"/>
      <c r="E409" s="360"/>
      <c r="F409" s="199"/>
      <c r="G409" s="200"/>
      <c r="H409" s="200"/>
      <c r="I409" s="200"/>
      <c r="J409" s="164"/>
      <c r="K409" s="201"/>
      <c r="L409" s="254"/>
      <c r="M409" s="216"/>
      <c r="N409" s="200"/>
      <c r="O409" s="200"/>
      <c r="P409" s="164" t="str">
        <f>IF($N409&lt;&gt;"",(VLOOKUP($N409,'Puissances et FS utilisés'!$B$7:$G$44,5,FALSE)),"")</f>
        <v/>
      </c>
      <c r="Q409" s="201" t="str">
        <f>IF($N409&lt;&gt;"",(VLOOKUP($N409,'Puissances et FS utilisés'!$B$7:$G$44,6,FALSE)),"")</f>
        <v/>
      </c>
      <c r="R409" s="199"/>
      <c r="S409" s="200"/>
      <c r="T409" s="200"/>
      <c r="U409" s="200"/>
      <c r="V409" s="164" t="str">
        <f>IF($T409&lt;&gt;"",(VLOOKUP($T409,'Puissances et FS utilisés'!$B$7:$G$900,5,FALSE)),"")</f>
        <v/>
      </c>
      <c r="W409" s="201" t="str">
        <f>IF($T409&lt;&gt;"",(VLOOKUP($T409,'Puissances et FS utilisés'!$B$7:$G$44,6,FALSE)),"")</f>
        <v/>
      </c>
      <c r="Y409" s="189" t="str">
        <f>IF($G409=Y$5,$I409*$J409,"")</f>
        <v/>
      </c>
      <c r="Z409" s="190" t="str">
        <f>IF($G409=Z$5,$I409*$J409,"")</f>
        <v/>
      </c>
      <c r="AA409" s="191" t="str">
        <f t="shared" si="50"/>
        <v/>
      </c>
      <c r="AB409" s="158" t="str">
        <f t="shared" si="50"/>
        <v/>
      </c>
      <c r="AC409" s="190" t="str">
        <f t="shared" si="50"/>
        <v/>
      </c>
      <c r="AD409" s="191" t="str">
        <f t="shared" si="52"/>
        <v/>
      </c>
      <c r="AE409" s="158" t="str">
        <f t="shared" si="52"/>
        <v/>
      </c>
      <c r="AF409" s="192" t="str">
        <f t="shared" si="52"/>
        <v/>
      </c>
      <c r="AH409" s="189" t="str">
        <f>IF($G409=AH$5,$I409*$J409*$K409,"")</f>
        <v/>
      </c>
      <c r="AI409" s="194" t="str">
        <f>IF($G409=AI$5,$I409*$J409*$K409,"")</f>
        <v/>
      </c>
      <c r="AJ409" s="191" t="str">
        <f t="shared" si="53"/>
        <v/>
      </c>
      <c r="AK409" s="158" t="str">
        <f t="shared" si="53"/>
        <v/>
      </c>
      <c r="AL409" s="190" t="str">
        <f t="shared" si="53"/>
        <v/>
      </c>
      <c r="AM409" s="195" t="str">
        <f t="shared" si="51"/>
        <v/>
      </c>
      <c r="AN409" s="158" t="str">
        <f t="shared" si="51"/>
        <v/>
      </c>
      <c r="AO409" s="192" t="str">
        <f t="shared" si="51"/>
        <v/>
      </c>
    </row>
    <row r="410" spans="2:41" ht="15.75" customHeight="1" x14ac:dyDescent="0.25">
      <c r="B410" s="346"/>
      <c r="C410" s="357"/>
      <c r="D410" s="359"/>
      <c r="E410" s="361"/>
      <c r="F410" s="172"/>
      <c r="G410" s="173"/>
      <c r="H410" s="173"/>
      <c r="I410" s="173"/>
      <c r="J410" s="165" t="str">
        <f>IF($H410&lt;&gt;"",(VLOOKUP($H410,'Puissances et FS utilisés'!$B$7:$G$44,5,FALSE)),"")</f>
        <v/>
      </c>
      <c r="K410" s="174" t="str">
        <f>IF($H410&lt;&gt;"",(VLOOKUP($H410,'Puissances et FS utilisés'!$B$7:$G$44,6,FALSE)),"")</f>
        <v/>
      </c>
      <c r="L410" s="172"/>
      <c r="M410" s="173"/>
      <c r="N410" s="173"/>
      <c r="O410" s="173"/>
      <c r="P410" s="164" t="str">
        <f>IF($N410&lt;&gt;"",(VLOOKUP($N410,'Puissances et FS utilisés'!$B$7:$G$44,5,FALSE)),"")</f>
        <v/>
      </c>
      <c r="Q410" s="201" t="str">
        <f>IF($N410&lt;&gt;"",(VLOOKUP($N410,'Puissances et FS utilisés'!$B$7:$G$44,6,FALSE)),"")</f>
        <v/>
      </c>
      <c r="R410" s="172"/>
      <c r="S410" s="173"/>
      <c r="T410" s="173"/>
      <c r="U410" s="173"/>
      <c r="V410" s="165" t="str">
        <f>IF($T410&lt;&gt;"",(VLOOKUP($T410,'Puissances et FS utilisés'!$B$7:$G$900,5,FALSE)),"")</f>
        <v/>
      </c>
      <c r="W410" s="174" t="str">
        <f>IF($T410&lt;&gt;"",(VLOOKUP($T410,'Puissances et FS utilisés'!$B$7:$G$44,6,FALSE)),"")</f>
        <v/>
      </c>
      <c r="Y410" s="179" t="str">
        <f>IF($G410=Y$5,$I410*$J410,"")</f>
        <v/>
      </c>
      <c r="Z410" s="180" t="str">
        <f>IF($G410=Z$5,$I410*$J410,"")</f>
        <v/>
      </c>
      <c r="AA410" s="181" t="str">
        <f t="shared" si="50"/>
        <v/>
      </c>
      <c r="AB410" s="159" t="str">
        <f t="shared" si="50"/>
        <v/>
      </c>
      <c r="AC410" s="180" t="str">
        <f t="shared" si="50"/>
        <v/>
      </c>
      <c r="AD410" s="181" t="str">
        <f t="shared" si="52"/>
        <v/>
      </c>
      <c r="AE410" s="159" t="str">
        <f t="shared" si="52"/>
        <v/>
      </c>
      <c r="AF410" s="182" t="str">
        <f t="shared" si="52"/>
        <v/>
      </c>
      <c r="AH410" s="179" t="str">
        <f>IF($G410=AH$5,$I410*$J410*$K410,"")</f>
        <v/>
      </c>
      <c r="AI410" s="196" t="str">
        <f>IF($G410=AI$5,$I410*$J410*$K410,"")</f>
        <v/>
      </c>
      <c r="AJ410" s="181" t="str">
        <f t="shared" si="53"/>
        <v/>
      </c>
      <c r="AK410" s="159" t="str">
        <f t="shared" si="53"/>
        <v/>
      </c>
      <c r="AL410" s="180" t="str">
        <f t="shared" si="53"/>
        <v/>
      </c>
      <c r="AM410" s="188" t="str">
        <f t="shared" si="51"/>
        <v/>
      </c>
      <c r="AN410" s="159" t="str">
        <f t="shared" si="51"/>
        <v/>
      </c>
      <c r="AO410" s="182" t="str">
        <f t="shared" si="51"/>
        <v/>
      </c>
    </row>
    <row r="411" spans="2:41" x14ac:dyDescent="0.25">
      <c r="B411" s="344"/>
      <c r="C411" s="347"/>
      <c r="D411" s="348"/>
      <c r="E411" s="351"/>
      <c r="F411" s="202"/>
      <c r="G411" s="203"/>
      <c r="H411" s="203"/>
      <c r="I411" s="203"/>
      <c r="J411" s="162"/>
      <c r="K411" s="204"/>
      <c r="L411" s="202"/>
      <c r="M411" s="203"/>
      <c r="N411" s="203"/>
      <c r="O411" s="203"/>
      <c r="P411" s="162" t="str">
        <f>IF($N411&lt;&gt;"",(VLOOKUP($N411,'Puissances et FS utilisés'!$B$7:$G$44,5,FALSE)),"")</f>
        <v/>
      </c>
      <c r="Q411" s="204" t="str">
        <f>IF($N411&lt;&gt;"",(VLOOKUP($N411,'Puissances et FS utilisés'!$B$7:$G$44,6,FALSE)),"")</f>
        <v/>
      </c>
      <c r="R411" s="202"/>
      <c r="S411" s="203"/>
      <c r="T411" s="205"/>
      <c r="U411" s="203"/>
      <c r="V411" s="162" t="str">
        <f>IF($T411&lt;&gt;"",(VLOOKUP($T411,'Puissances et FS utilisés'!$B$7:$G$900,5,FALSE)),"")</f>
        <v/>
      </c>
      <c r="W411" s="204" t="str">
        <f>IF($T411&lt;&gt;"",(VLOOKUP($T411,'Puissances et FS utilisés'!$B$7:$G$44,6,FALSE)),"")</f>
        <v/>
      </c>
      <c r="Y411" s="183" t="str">
        <f>IF($G411=Y$5,$I411*$J411,"")</f>
        <v/>
      </c>
      <c r="Z411" s="184" t="str">
        <f>IF($G411=Z$5,$I411*$J411,"")</f>
        <v/>
      </c>
      <c r="AA411" s="185" t="str">
        <f t="shared" si="50"/>
        <v/>
      </c>
      <c r="AB411" s="160" t="str">
        <f t="shared" si="50"/>
        <v/>
      </c>
      <c r="AC411" s="184" t="str">
        <f t="shared" si="50"/>
        <v/>
      </c>
      <c r="AD411" s="185" t="str">
        <f t="shared" si="52"/>
        <v/>
      </c>
      <c r="AE411" s="160" t="str">
        <f t="shared" si="52"/>
        <v/>
      </c>
      <c r="AF411" s="186" t="str">
        <f t="shared" si="52"/>
        <v/>
      </c>
      <c r="AH411" s="183" t="str">
        <f>IF($G411=AH$5,$I411*$J411*$K411,"")</f>
        <v/>
      </c>
      <c r="AI411" s="193" t="str">
        <f>IF($G411=AI$5,$I411*$J411*$K411,"")</f>
        <v/>
      </c>
      <c r="AJ411" s="185" t="str">
        <f t="shared" si="53"/>
        <v/>
      </c>
      <c r="AK411" s="160" t="str">
        <f t="shared" si="53"/>
        <v/>
      </c>
      <c r="AL411" s="184" t="str">
        <f t="shared" si="53"/>
        <v/>
      </c>
      <c r="AM411" s="187" t="str">
        <f t="shared" si="51"/>
        <v/>
      </c>
      <c r="AN411" s="160" t="str">
        <f t="shared" si="51"/>
        <v/>
      </c>
      <c r="AO411" s="186" t="str">
        <f t="shared" si="51"/>
        <v/>
      </c>
    </row>
    <row r="412" spans="2:41" x14ac:dyDescent="0.25">
      <c r="B412" s="345"/>
      <c r="C412" s="356"/>
      <c r="D412" s="358"/>
      <c r="E412" s="360"/>
      <c r="F412" s="199"/>
      <c r="G412" s="200"/>
      <c r="H412" s="200"/>
      <c r="I412" s="200"/>
      <c r="J412" s="164"/>
      <c r="K412" s="201"/>
      <c r="L412" s="254"/>
      <c r="M412" s="216"/>
      <c r="N412" s="200"/>
      <c r="O412" s="200"/>
      <c r="P412" s="164" t="str">
        <f>IF($N412&lt;&gt;"",(VLOOKUP($N412,'Puissances et FS utilisés'!$B$7:$G$44,5,FALSE)),"")</f>
        <v/>
      </c>
      <c r="Q412" s="201" t="str">
        <f>IF($N412&lt;&gt;"",(VLOOKUP($N412,'Puissances et FS utilisés'!$B$7:$G$44,6,FALSE)),"")</f>
        <v/>
      </c>
      <c r="R412" s="199"/>
      <c r="S412" s="200"/>
      <c r="T412" s="200"/>
      <c r="U412" s="200"/>
      <c r="V412" s="164" t="str">
        <f>IF($T412&lt;&gt;"",(VLOOKUP($T412,'Puissances et FS utilisés'!$B$7:$G$900,5,FALSE)),"")</f>
        <v/>
      </c>
      <c r="W412" s="201" t="str">
        <f>IF($T412&lt;&gt;"",(VLOOKUP($T412,'Puissances et FS utilisés'!$B$7:$G$44,6,FALSE)),"")</f>
        <v/>
      </c>
      <c r="Y412" s="189" t="str">
        <f>IF($G412=Y$5,$I412*$J412,"")</f>
        <v/>
      </c>
      <c r="Z412" s="190" t="str">
        <f>IF($G412=Z$5,$I412*$J412,"")</f>
        <v/>
      </c>
      <c r="AA412" s="191" t="str">
        <f t="shared" si="50"/>
        <v/>
      </c>
      <c r="AB412" s="158" t="str">
        <f t="shared" si="50"/>
        <v/>
      </c>
      <c r="AC412" s="190" t="str">
        <f t="shared" si="50"/>
        <v/>
      </c>
      <c r="AD412" s="191" t="str">
        <f t="shared" si="52"/>
        <v/>
      </c>
      <c r="AE412" s="158" t="str">
        <f t="shared" si="52"/>
        <v/>
      </c>
      <c r="AF412" s="192" t="str">
        <f t="shared" si="52"/>
        <v/>
      </c>
      <c r="AH412" s="189" t="str">
        <f>IF($G412=AH$5,$I412*$J412*$K412,"")</f>
        <v/>
      </c>
      <c r="AI412" s="194" t="str">
        <f>IF($G412=AI$5,$I412*$J412*$K412,"")</f>
        <v/>
      </c>
      <c r="AJ412" s="191" t="str">
        <f t="shared" si="53"/>
        <v/>
      </c>
      <c r="AK412" s="158" t="str">
        <f t="shared" si="53"/>
        <v/>
      </c>
      <c r="AL412" s="190" t="str">
        <f t="shared" si="53"/>
        <v/>
      </c>
      <c r="AM412" s="195" t="str">
        <f t="shared" si="51"/>
        <v/>
      </c>
      <c r="AN412" s="158" t="str">
        <f t="shared" si="51"/>
        <v/>
      </c>
      <c r="AO412" s="192" t="str">
        <f t="shared" si="51"/>
        <v/>
      </c>
    </row>
    <row r="413" spans="2:41" ht="15.75" customHeight="1" x14ac:dyDescent="0.25">
      <c r="B413" s="346"/>
      <c r="C413" s="357"/>
      <c r="D413" s="359"/>
      <c r="E413" s="361"/>
      <c r="F413" s="172"/>
      <c r="G413" s="173"/>
      <c r="H413" s="173"/>
      <c r="I413" s="173"/>
      <c r="J413" s="165" t="str">
        <f>IF($H413&lt;&gt;"",(VLOOKUP($H413,'Puissances et FS utilisés'!$B$7:$G$44,5,FALSE)),"")</f>
        <v/>
      </c>
      <c r="K413" s="174" t="str">
        <f>IF($H413&lt;&gt;"",(VLOOKUP($H413,'Puissances et FS utilisés'!$B$7:$G$44,6,FALSE)),"")</f>
        <v/>
      </c>
      <c r="L413" s="172"/>
      <c r="M413" s="173"/>
      <c r="N413" s="173"/>
      <c r="O413" s="173"/>
      <c r="P413" s="164" t="str">
        <f>IF($N413&lt;&gt;"",(VLOOKUP($N413,'Puissances et FS utilisés'!$B$7:$G$44,5,FALSE)),"")</f>
        <v/>
      </c>
      <c r="Q413" s="201" t="str">
        <f>IF($N413&lt;&gt;"",(VLOOKUP($N413,'Puissances et FS utilisés'!$B$7:$G$44,6,FALSE)),"")</f>
        <v/>
      </c>
      <c r="R413" s="172"/>
      <c r="S413" s="173"/>
      <c r="T413" s="173"/>
      <c r="U413" s="173"/>
      <c r="V413" s="165" t="str">
        <f>IF($T413&lt;&gt;"",(VLOOKUP($T413,'Puissances et FS utilisés'!$B$7:$G$900,5,FALSE)),"")</f>
        <v/>
      </c>
      <c r="W413" s="174" t="str">
        <f>IF($T413&lt;&gt;"",(VLOOKUP($T413,'Puissances et FS utilisés'!$B$7:$G$44,6,FALSE)),"")</f>
        <v/>
      </c>
      <c r="Y413" s="179" t="str">
        <f>IF($G413=Y$5,$I413*$J413,"")</f>
        <v/>
      </c>
      <c r="Z413" s="180" t="str">
        <f>IF($G413=Z$5,$I413*$J413,"")</f>
        <v/>
      </c>
      <c r="AA413" s="181" t="str">
        <f t="shared" si="50"/>
        <v/>
      </c>
      <c r="AB413" s="159" t="str">
        <f t="shared" si="50"/>
        <v/>
      </c>
      <c r="AC413" s="180" t="str">
        <f t="shared" si="50"/>
        <v/>
      </c>
      <c r="AD413" s="181" t="str">
        <f t="shared" si="52"/>
        <v/>
      </c>
      <c r="AE413" s="159" t="str">
        <f t="shared" si="52"/>
        <v/>
      </c>
      <c r="AF413" s="182" t="str">
        <f t="shared" si="52"/>
        <v/>
      </c>
      <c r="AH413" s="179" t="str">
        <f>IF($G413=AH$5,$I413*$J413*$K413,"")</f>
        <v/>
      </c>
      <c r="AI413" s="196" t="str">
        <f>IF($G413=AI$5,$I413*$J413*$K413,"")</f>
        <v/>
      </c>
      <c r="AJ413" s="181" t="str">
        <f t="shared" si="53"/>
        <v/>
      </c>
      <c r="AK413" s="159" t="str">
        <f t="shared" si="53"/>
        <v/>
      </c>
      <c r="AL413" s="180" t="str">
        <f t="shared" si="53"/>
        <v/>
      </c>
      <c r="AM413" s="188" t="str">
        <f t="shared" si="51"/>
        <v/>
      </c>
      <c r="AN413" s="159" t="str">
        <f t="shared" si="51"/>
        <v/>
      </c>
      <c r="AO413" s="182" t="str">
        <f t="shared" si="51"/>
        <v/>
      </c>
    </row>
    <row r="414" spans="2:41" x14ac:dyDescent="0.25">
      <c r="B414" s="344"/>
      <c r="C414" s="347"/>
      <c r="D414" s="348"/>
      <c r="E414" s="351"/>
      <c r="F414" s="202"/>
      <c r="G414" s="203"/>
      <c r="H414" s="203"/>
      <c r="I414" s="203"/>
      <c r="J414" s="162"/>
      <c r="K414" s="204"/>
      <c r="L414" s="202"/>
      <c r="M414" s="203"/>
      <c r="N414" s="203"/>
      <c r="O414" s="203"/>
      <c r="P414" s="162" t="str">
        <f>IF($N414&lt;&gt;"",(VLOOKUP($N414,'Puissances et FS utilisés'!$B$7:$G$44,5,FALSE)),"")</f>
        <v/>
      </c>
      <c r="Q414" s="204" t="str">
        <f>IF($N414&lt;&gt;"",(VLOOKUP($N414,'Puissances et FS utilisés'!$B$7:$G$44,6,FALSE)),"")</f>
        <v/>
      </c>
      <c r="R414" s="202"/>
      <c r="S414" s="203"/>
      <c r="T414" s="205"/>
      <c r="U414" s="203"/>
      <c r="V414" s="162" t="str">
        <f>IF($T414&lt;&gt;"",(VLOOKUP($T414,'Puissances et FS utilisés'!$B$7:$G$900,5,FALSE)),"")</f>
        <v/>
      </c>
      <c r="W414" s="204" t="str">
        <f>IF($T414&lt;&gt;"",(VLOOKUP($T414,'Puissances et FS utilisés'!$B$7:$G$44,6,FALSE)),"")</f>
        <v/>
      </c>
      <c r="Y414" s="183" t="str">
        <f>IF($G414=Y$5,$I414*$J414,"")</f>
        <v/>
      </c>
      <c r="Z414" s="184" t="str">
        <f>IF($G414=Z$5,$I414*$J414,"")</f>
        <v/>
      </c>
      <c r="AA414" s="185" t="str">
        <f t="shared" si="50"/>
        <v/>
      </c>
      <c r="AB414" s="160" t="str">
        <f t="shared" si="50"/>
        <v/>
      </c>
      <c r="AC414" s="184" t="str">
        <f t="shared" si="50"/>
        <v/>
      </c>
      <c r="AD414" s="185" t="str">
        <f t="shared" si="52"/>
        <v/>
      </c>
      <c r="AE414" s="160" t="str">
        <f t="shared" si="52"/>
        <v/>
      </c>
      <c r="AF414" s="186" t="str">
        <f t="shared" si="52"/>
        <v/>
      </c>
      <c r="AH414" s="183" t="str">
        <f>IF($G414=AH$5,$I414*$J414*$K414,"")</f>
        <v/>
      </c>
      <c r="AI414" s="193" t="str">
        <f>IF($G414=AI$5,$I414*$J414*$K414,"")</f>
        <v/>
      </c>
      <c r="AJ414" s="185" t="str">
        <f t="shared" si="53"/>
        <v/>
      </c>
      <c r="AK414" s="160" t="str">
        <f t="shared" si="53"/>
        <v/>
      </c>
      <c r="AL414" s="184" t="str">
        <f t="shared" si="53"/>
        <v/>
      </c>
      <c r="AM414" s="187" t="str">
        <f t="shared" si="51"/>
        <v/>
      </c>
      <c r="AN414" s="160" t="str">
        <f t="shared" si="51"/>
        <v/>
      </c>
      <c r="AO414" s="186" t="str">
        <f t="shared" si="51"/>
        <v/>
      </c>
    </row>
    <row r="415" spans="2:41" x14ac:dyDescent="0.25">
      <c r="B415" s="345"/>
      <c r="C415" s="356"/>
      <c r="D415" s="358"/>
      <c r="E415" s="360"/>
      <c r="F415" s="199"/>
      <c r="G415" s="200"/>
      <c r="H415" s="200"/>
      <c r="I415" s="200"/>
      <c r="J415" s="164"/>
      <c r="K415" s="201"/>
      <c r="L415" s="254"/>
      <c r="M415" s="216"/>
      <c r="N415" s="200"/>
      <c r="O415" s="200"/>
      <c r="P415" s="164" t="str">
        <f>IF($N415&lt;&gt;"",(VLOOKUP($N415,'Puissances et FS utilisés'!$B$7:$G$44,5,FALSE)),"")</f>
        <v/>
      </c>
      <c r="Q415" s="201" t="str">
        <f>IF($N415&lt;&gt;"",(VLOOKUP($N415,'Puissances et FS utilisés'!$B$7:$G$44,6,FALSE)),"")</f>
        <v/>
      </c>
      <c r="R415" s="199"/>
      <c r="S415" s="200"/>
      <c r="T415" s="200"/>
      <c r="U415" s="200"/>
      <c r="V415" s="164" t="str">
        <f>IF($T415&lt;&gt;"",(VLOOKUP($T415,'Puissances et FS utilisés'!$B$7:$G$900,5,FALSE)),"")</f>
        <v/>
      </c>
      <c r="W415" s="201" t="str">
        <f>IF($T415&lt;&gt;"",(VLOOKUP($T415,'Puissances et FS utilisés'!$B$7:$G$44,6,FALSE)),"")</f>
        <v/>
      </c>
      <c r="Y415" s="189" t="str">
        <f>IF($G415=Y$5,$I415*$J415,"")</f>
        <v/>
      </c>
      <c r="Z415" s="190" t="str">
        <f>IF($G415=Z$5,$I415*$J415,"")</f>
        <v/>
      </c>
      <c r="AA415" s="191" t="str">
        <f t="shared" si="50"/>
        <v/>
      </c>
      <c r="AB415" s="158" t="str">
        <f t="shared" si="50"/>
        <v/>
      </c>
      <c r="AC415" s="190" t="str">
        <f t="shared" si="50"/>
        <v/>
      </c>
      <c r="AD415" s="191" t="str">
        <f t="shared" si="52"/>
        <v/>
      </c>
      <c r="AE415" s="158" t="str">
        <f t="shared" si="52"/>
        <v/>
      </c>
      <c r="AF415" s="192" t="str">
        <f t="shared" si="52"/>
        <v/>
      </c>
      <c r="AH415" s="189" t="str">
        <f>IF($G415=AH$5,$I415*$J415*$K415,"")</f>
        <v/>
      </c>
      <c r="AI415" s="194" t="str">
        <f>IF($G415=AI$5,$I415*$J415*$K415,"")</f>
        <v/>
      </c>
      <c r="AJ415" s="191" t="str">
        <f t="shared" si="53"/>
        <v/>
      </c>
      <c r="AK415" s="158" t="str">
        <f t="shared" si="53"/>
        <v/>
      </c>
      <c r="AL415" s="190" t="str">
        <f t="shared" si="53"/>
        <v/>
      </c>
      <c r="AM415" s="195" t="str">
        <f t="shared" si="51"/>
        <v/>
      </c>
      <c r="AN415" s="158" t="str">
        <f t="shared" si="51"/>
        <v/>
      </c>
      <c r="AO415" s="192" t="str">
        <f t="shared" si="51"/>
        <v/>
      </c>
    </row>
    <row r="416" spans="2:41" ht="15.75" customHeight="1" x14ac:dyDescent="0.25">
      <c r="B416" s="346"/>
      <c r="C416" s="357"/>
      <c r="D416" s="359"/>
      <c r="E416" s="361"/>
      <c r="F416" s="172"/>
      <c r="G416" s="173"/>
      <c r="H416" s="173"/>
      <c r="I416" s="173"/>
      <c r="J416" s="165" t="str">
        <f>IF($H416&lt;&gt;"",(VLOOKUP($H416,'Puissances et FS utilisés'!$B$7:$G$44,5,FALSE)),"")</f>
        <v/>
      </c>
      <c r="K416" s="174" t="str">
        <f>IF($H416&lt;&gt;"",(VLOOKUP($H416,'Puissances et FS utilisés'!$B$7:$G$44,6,FALSE)),"")</f>
        <v/>
      </c>
      <c r="L416" s="172"/>
      <c r="M416" s="173"/>
      <c r="N416" s="173"/>
      <c r="O416" s="173"/>
      <c r="P416" s="164" t="str">
        <f>IF($N416&lt;&gt;"",(VLOOKUP($N416,'Puissances et FS utilisés'!$B$7:$G$44,5,FALSE)),"")</f>
        <v/>
      </c>
      <c r="Q416" s="201" t="str">
        <f>IF($N416&lt;&gt;"",(VLOOKUP($N416,'Puissances et FS utilisés'!$B$7:$G$44,6,FALSE)),"")</f>
        <v/>
      </c>
      <c r="R416" s="172"/>
      <c r="S416" s="173"/>
      <c r="T416" s="173"/>
      <c r="U416" s="173"/>
      <c r="V416" s="165" t="str">
        <f>IF($T416&lt;&gt;"",(VLOOKUP($T416,'Puissances et FS utilisés'!$B$7:$G$900,5,FALSE)),"")</f>
        <v/>
      </c>
      <c r="W416" s="174" t="str">
        <f>IF($T416&lt;&gt;"",(VLOOKUP($T416,'Puissances et FS utilisés'!$B$7:$G$44,6,FALSE)),"")</f>
        <v/>
      </c>
      <c r="Y416" s="179" t="str">
        <f>IF($G416=Y$5,$I416*$J416,"")</f>
        <v/>
      </c>
      <c r="Z416" s="180" t="str">
        <f>IF($G416=Z$5,$I416*$J416,"")</f>
        <v/>
      </c>
      <c r="AA416" s="181" t="str">
        <f t="shared" ref="AA416:AC479" si="54">IF($M416=AA$5,$O416*$P416,"")</f>
        <v/>
      </c>
      <c r="AB416" s="159" t="str">
        <f t="shared" si="54"/>
        <v/>
      </c>
      <c r="AC416" s="180" t="str">
        <f t="shared" si="54"/>
        <v/>
      </c>
      <c r="AD416" s="181" t="str">
        <f t="shared" si="52"/>
        <v/>
      </c>
      <c r="AE416" s="159" t="str">
        <f t="shared" si="52"/>
        <v/>
      </c>
      <c r="AF416" s="182" t="str">
        <f t="shared" si="52"/>
        <v/>
      </c>
      <c r="AH416" s="179" t="str">
        <f>IF($G416=AH$5,$I416*$J416*$K416,"")</f>
        <v/>
      </c>
      <c r="AI416" s="196" t="str">
        <f>IF($G416=AI$5,$I416*$J416*$K416,"")</f>
        <v/>
      </c>
      <c r="AJ416" s="181" t="str">
        <f t="shared" si="53"/>
        <v/>
      </c>
      <c r="AK416" s="159" t="str">
        <f t="shared" si="53"/>
        <v/>
      </c>
      <c r="AL416" s="180" t="str">
        <f t="shared" si="53"/>
        <v/>
      </c>
      <c r="AM416" s="188" t="str">
        <f t="shared" ref="AM416:AO479" si="55">IF($S416=AM$5,$U416*$V416*$W416,"")</f>
        <v/>
      </c>
      <c r="AN416" s="159" t="str">
        <f t="shared" si="55"/>
        <v/>
      </c>
      <c r="AO416" s="182" t="str">
        <f t="shared" si="55"/>
        <v/>
      </c>
    </row>
    <row r="417" spans="2:41" x14ac:dyDescent="0.25">
      <c r="B417" s="344"/>
      <c r="C417" s="347"/>
      <c r="D417" s="348"/>
      <c r="E417" s="351"/>
      <c r="F417" s="202"/>
      <c r="G417" s="203"/>
      <c r="H417" s="203"/>
      <c r="I417" s="203"/>
      <c r="J417" s="162"/>
      <c r="K417" s="204"/>
      <c r="L417" s="202"/>
      <c r="M417" s="203"/>
      <c r="N417" s="203"/>
      <c r="O417" s="203"/>
      <c r="P417" s="162" t="str">
        <f>IF($N417&lt;&gt;"",(VLOOKUP($N417,'Puissances et FS utilisés'!$B$7:$G$44,5,FALSE)),"")</f>
        <v/>
      </c>
      <c r="Q417" s="204" t="str">
        <f>IF($N417&lt;&gt;"",(VLOOKUP($N417,'Puissances et FS utilisés'!$B$7:$G$44,6,FALSE)),"")</f>
        <v/>
      </c>
      <c r="R417" s="202"/>
      <c r="S417" s="203"/>
      <c r="T417" s="205"/>
      <c r="U417" s="203"/>
      <c r="V417" s="162" t="str">
        <f>IF($T417&lt;&gt;"",(VLOOKUP($T417,'Puissances et FS utilisés'!$B$7:$G$900,5,FALSE)),"")</f>
        <v/>
      </c>
      <c r="W417" s="204" t="str">
        <f>IF($T417&lt;&gt;"",(VLOOKUP($T417,'Puissances et FS utilisés'!$B$7:$G$44,6,FALSE)),"")</f>
        <v/>
      </c>
      <c r="Y417" s="183" t="str">
        <f>IF($G417=Y$5,$I417*$J417,"")</f>
        <v/>
      </c>
      <c r="Z417" s="184" t="str">
        <f>IF($G417=Z$5,$I417*$J417,"")</f>
        <v/>
      </c>
      <c r="AA417" s="185" t="str">
        <f t="shared" si="54"/>
        <v/>
      </c>
      <c r="AB417" s="160" t="str">
        <f t="shared" si="54"/>
        <v/>
      </c>
      <c r="AC417" s="184" t="str">
        <f t="shared" si="54"/>
        <v/>
      </c>
      <c r="AD417" s="185" t="str">
        <f t="shared" si="52"/>
        <v/>
      </c>
      <c r="AE417" s="160" t="str">
        <f t="shared" si="52"/>
        <v/>
      </c>
      <c r="AF417" s="186" t="str">
        <f t="shared" si="52"/>
        <v/>
      </c>
      <c r="AH417" s="183" t="str">
        <f>IF($G417=AH$5,$I417*$J417*$K417,"")</f>
        <v/>
      </c>
      <c r="AI417" s="193" t="str">
        <f>IF($G417=AI$5,$I417*$J417*$K417,"")</f>
        <v/>
      </c>
      <c r="AJ417" s="185" t="str">
        <f t="shared" si="53"/>
        <v/>
      </c>
      <c r="AK417" s="160" t="str">
        <f t="shared" si="53"/>
        <v/>
      </c>
      <c r="AL417" s="184" t="str">
        <f t="shared" si="53"/>
        <v/>
      </c>
      <c r="AM417" s="187" t="str">
        <f t="shared" si="55"/>
        <v/>
      </c>
      <c r="AN417" s="160" t="str">
        <f t="shared" si="55"/>
        <v/>
      </c>
      <c r="AO417" s="186" t="str">
        <f t="shared" si="55"/>
        <v/>
      </c>
    </row>
    <row r="418" spans="2:41" x14ac:dyDescent="0.25">
      <c r="B418" s="345"/>
      <c r="C418" s="356"/>
      <c r="D418" s="358"/>
      <c r="E418" s="360"/>
      <c r="F418" s="199"/>
      <c r="G418" s="200"/>
      <c r="H418" s="200"/>
      <c r="I418" s="200"/>
      <c r="J418" s="164"/>
      <c r="K418" s="201"/>
      <c r="L418" s="254"/>
      <c r="M418" s="216"/>
      <c r="N418" s="200"/>
      <c r="O418" s="200"/>
      <c r="P418" s="164" t="str">
        <f>IF($N418&lt;&gt;"",(VLOOKUP($N418,'Puissances et FS utilisés'!$B$7:$G$44,5,FALSE)),"")</f>
        <v/>
      </c>
      <c r="Q418" s="201" t="str">
        <f>IF($N418&lt;&gt;"",(VLOOKUP($N418,'Puissances et FS utilisés'!$B$7:$G$44,6,FALSE)),"")</f>
        <v/>
      </c>
      <c r="R418" s="199"/>
      <c r="S418" s="200"/>
      <c r="T418" s="200"/>
      <c r="U418" s="200"/>
      <c r="V418" s="164" t="str">
        <f>IF($T418&lt;&gt;"",(VLOOKUP($T418,'Puissances et FS utilisés'!$B$7:$G$900,5,FALSE)),"")</f>
        <v/>
      </c>
      <c r="W418" s="201" t="str">
        <f>IF($T418&lt;&gt;"",(VLOOKUP($T418,'Puissances et FS utilisés'!$B$7:$G$44,6,FALSE)),"")</f>
        <v/>
      </c>
      <c r="Y418" s="189" t="str">
        <f>IF($G418=Y$5,$I418*$J418,"")</f>
        <v/>
      </c>
      <c r="Z418" s="190" t="str">
        <f>IF($G418=Z$5,$I418*$J418,"")</f>
        <v/>
      </c>
      <c r="AA418" s="191" t="str">
        <f t="shared" si="54"/>
        <v/>
      </c>
      <c r="AB418" s="158" t="str">
        <f t="shared" si="54"/>
        <v/>
      </c>
      <c r="AC418" s="190" t="str">
        <f t="shared" si="54"/>
        <v/>
      </c>
      <c r="AD418" s="191" t="str">
        <f t="shared" ref="AD418:AF481" si="56">IF($S418=AD$5,$U418*$V418,"")</f>
        <v/>
      </c>
      <c r="AE418" s="158" t="str">
        <f t="shared" si="56"/>
        <v/>
      </c>
      <c r="AF418" s="192" t="str">
        <f t="shared" si="56"/>
        <v/>
      </c>
      <c r="AH418" s="189" t="str">
        <f>IF($G418=AH$5,$I418*$J418*$K418,"")</f>
        <v/>
      </c>
      <c r="AI418" s="194" t="str">
        <f>IF($G418=AI$5,$I418*$J418*$K418,"")</f>
        <v/>
      </c>
      <c r="AJ418" s="191" t="str">
        <f t="shared" ref="AJ418:AL481" si="57">IF($M418=AJ$5,$O418*$P418*$Q418,"")</f>
        <v/>
      </c>
      <c r="AK418" s="158" t="str">
        <f t="shared" si="57"/>
        <v/>
      </c>
      <c r="AL418" s="190" t="str">
        <f t="shared" si="57"/>
        <v/>
      </c>
      <c r="AM418" s="195" t="str">
        <f t="shared" si="55"/>
        <v/>
      </c>
      <c r="AN418" s="158" t="str">
        <f t="shared" si="55"/>
        <v/>
      </c>
      <c r="AO418" s="192" t="str">
        <f t="shared" si="55"/>
        <v/>
      </c>
    </row>
    <row r="419" spans="2:41" ht="15.75" customHeight="1" x14ac:dyDescent="0.25">
      <c r="B419" s="346"/>
      <c r="C419" s="357"/>
      <c r="D419" s="359"/>
      <c r="E419" s="361"/>
      <c r="F419" s="172"/>
      <c r="G419" s="173"/>
      <c r="H419" s="173"/>
      <c r="I419" s="173"/>
      <c r="J419" s="165" t="str">
        <f>IF($H419&lt;&gt;"",(VLOOKUP($H419,'Puissances et FS utilisés'!$B$7:$G$44,5,FALSE)),"")</f>
        <v/>
      </c>
      <c r="K419" s="174" t="str">
        <f>IF($H419&lt;&gt;"",(VLOOKUP($H419,'Puissances et FS utilisés'!$B$7:$G$44,6,FALSE)),"")</f>
        <v/>
      </c>
      <c r="L419" s="172"/>
      <c r="M419" s="173"/>
      <c r="N419" s="173"/>
      <c r="O419" s="173"/>
      <c r="P419" s="164" t="str">
        <f>IF($N419&lt;&gt;"",(VLOOKUP($N419,'Puissances et FS utilisés'!$B$7:$G$44,5,FALSE)),"")</f>
        <v/>
      </c>
      <c r="Q419" s="201" t="str">
        <f>IF($N419&lt;&gt;"",(VLOOKUP($N419,'Puissances et FS utilisés'!$B$7:$G$44,6,FALSE)),"")</f>
        <v/>
      </c>
      <c r="R419" s="172"/>
      <c r="S419" s="173"/>
      <c r="T419" s="173"/>
      <c r="U419" s="173"/>
      <c r="V419" s="165" t="str">
        <f>IF($T419&lt;&gt;"",(VLOOKUP($T419,'Puissances et FS utilisés'!$B$7:$G$900,5,FALSE)),"")</f>
        <v/>
      </c>
      <c r="W419" s="174" t="str">
        <f>IF($T419&lt;&gt;"",(VLOOKUP($T419,'Puissances et FS utilisés'!$B$7:$G$44,6,FALSE)),"")</f>
        <v/>
      </c>
      <c r="Y419" s="179" t="str">
        <f>IF($G419=Y$5,$I419*$J419,"")</f>
        <v/>
      </c>
      <c r="Z419" s="180" t="str">
        <f>IF($G419=Z$5,$I419*$J419,"")</f>
        <v/>
      </c>
      <c r="AA419" s="181" t="str">
        <f t="shared" si="54"/>
        <v/>
      </c>
      <c r="AB419" s="159" t="str">
        <f t="shared" si="54"/>
        <v/>
      </c>
      <c r="AC419" s="180" t="str">
        <f t="shared" si="54"/>
        <v/>
      </c>
      <c r="AD419" s="181" t="str">
        <f t="shared" si="56"/>
        <v/>
      </c>
      <c r="AE419" s="159" t="str">
        <f t="shared" si="56"/>
        <v/>
      </c>
      <c r="AF419" s="182" t="str">
        <f t="shared" si="56"/>
        <v/>
      </c>
      <c r="AH419" s="179" t="str">
        <f>IF($G419=AH$5,$I419*$J419*$K419,"")</f>
        <v/>
      </c>
      <c r="AI419" s="196" t="str">
        <f>IF($G419=AI$5,$I419*$J419*$K419,"")</f>
        <v/>
      </c>
      <c r="AJ419" s="181" t="str">
        <f t="shared" si="57"/>
        <v/>
      </c>
      <c r="AK419" s="159" t="str">
        <f t="shared" si="57"/>
        <v/>
      </c>
      <c r="AL419" s="180" t="str">
        <f t="shared" si="57"/>
        <v/>
      </c>
      <c r="AM419" s="188" t="str">
        <f t="shared" si="55"/>
        <v/>
      </c>
      <c r="AN419" s="159" t="str">
        <f t="shared" si="55"/>
        <v/>
      </c>
      <c r="AO419" s="182" t="str">
        <f t="shared" si="55"/>
        <v/>
      </c>
    </row>
    <row r="420" spans="2:41" x14ac:dyDescent="0.25">
      <c r="B420" s="344"/>
      <c r="C420" s="347"/>
      <c r="D420" s="348"/>
      <c r="E420" s="351"/>
      <c r="F420" s="202"/>
      <c r="G420" s="203"/>
      <c r="H420" s="203"/>
      <c r="I420" s="203"/>
      <c r="J420" s="162"/>
      <c r="K420" s="204"/>
      <c r="L420" s="202"/>
      <c r="M420" s="203"/>
      <c r="N420" s="203"/>
      <c r="O420" s="203"/>
      <c r="P420" s="162" t="str">
        <f>IF($N420&lt;&gt;"",(VLOOKUP($N420,'Puissances et FS utilisés'!$B$7:$G$44,5,FALSE)),"")</f>
        <v/>
      </c>
      <c r="Q420" s="204" t="str">
        <f>IF($N420&lt;&gt;"",(VLOOKUP($N420,'Puissances et FS utilisés'!$B$7:$G$44,6,FALSE)),"")</f>
        <v/>
      </c>
      <c r="R420" s="202"/>
      <c r="S420" s="203"/>
      <c r="T420" s="205"/>
      <c r="U420" s="203"/>
      <c r="V420" s="162" t="str">
        <f>IF($T420&lt;&gt;"",(VLOOKUP($T420,'Puissances et FS utilisés'!$B$7:$G$900,5,FALSE)),"")</f>
        <v/>
      </c>
      <c r="W420" s="204" t="str">
        <f>IF($T420&lt;&gt;"",(VLOOKUP($T420,'Puissances et FS utilisés'!$B$7:$G$44,6,FALSE)),"")</f>
        <v/>
      </c>
      <c r="Y420" s="183" t="str">
        <f>IF($G420=Y$5,$I420*$J420,"")</f>
        <v/>
      </c>
      <c r="Z420" s="184" t="str">
        <f>IF($G420=Z$5,$I420*$J420,"")</f>
        <v/>
      </c>
      <c r="AA420" s="185" t="str">
        <f t="shared" si="54"/>
        <v/>
      </c>
      <c r="AB420" s="160" t="str">
        <f t="shared" si="54"/>
        <v/>
      </c>
      <c r="AC420" s="184" t="str">
        <f t="shared" si="54"/>
        <v/>
      </c>
      <c r="AD420" s="185" t="str">
        <f t="shared" si="56"/>
        <v/>
      </c>
      <c r="AE420" s="160" t="str">
        <f t="shared" si="56"/>
        <v/>
      </c>
      <c r="AF420" s="186" t="str">
        <f t="shared" si="56"/>
        <v/>
      </c>
      <c r="AH420" s="183" t="str">
        <f>IF($G420=AH$5,$I420*$J420*$K420,"")</f>
        <v/>
      </c>
      <c r="AI420" s="193" t="str">
        <f>IF($G420=AI$5,$I420*$J420*$K420,"")</f>
        <v/>
      </c>
      <c r="AJ420" s="185" t="str">
        <f t="shared" si="57"/>
        <v/>
      </c>
      <c r="AK420" s="160" t="str">
        <f t="shared" si="57"/>
        <v/>
      </c>
      <c r="AL420" s="184" t="str">
        <f t="shared" si="57"/>
        <v/>
      </c>
      <c r="AM420" s="187" t="str">
        <f t="shared" si="55"/>
        <v/>
      </c>
      <c r="AN420" s="160" t="str">
        <f t="shared" si="55"/>
        <v/>
      </c>
      <c r="AO420" s="186" t="str">
        <f t="shared" si="55"/>
        <v/>
      </c>
    </row>
    <row r="421" spans="2:41" x14ac:dyDescent="0.25">
      <c r="B421" s="345"/>
      <c r="C421" s="356"/>
      <c r="D421" s="358"/>
      <c r="E421" s="360"/>
      <c r="F421" s="199"/>
      <c r="G421" s="200"/>
      <c r="H421" s="200"/>
      <c r="I421" s="200"/>
      <c r="J421" s="164"/>
      <c r="K421" s="201"/>
      <c r="L421" s="254"/>
      <c r="M421" s="216"/>
      <c r="N421" s="200"/>
      <c r="O421" s="200"/>
      <c r="P421" s="164" t="str">
        <f>IF($N421&lt;&gt;"",(VLOOKUP($N421,'Puissances et FS utilisés'!$B$7:$G$44,5,FALSE)),"")</f>
        <v/>
      </c>
      <c r="Q421" s="201" t="str">
        <f>IF($N421&lt;&gt;"",(VLOOKUP($N421,'Puissances et FS utilisés'!$B$7:$G$44,6,FALSE)),"")</f>
        <v/>
      </c>
      <c r="R421" s="199"/>
      <c r="S421" s="200"/>
      <c r="T421" s="200"/>
      <c r="U421" s="200"/>
      <c r="V421" s="164" t="str">
        <f>IF($T421&lt;&gt;"",(VLOOKUP($T421,'Puissances et FS utilisés'!$B$7:$G$900,5,FALSE)),"")</f>
        <v/>
      </c>
      <c r="W421" s="201" t="str">
        <f>IF($T421&lt;&gt;"",(VLOOKUP($T421,'Puissances et FS utilisés'!$B$7:$G$44,6,FALSE)),"")</f>
        <v/>
      </c>
      <c r="Y421" s="189" t="str">
        <f>IF($G421=Y$5,$I421*$J421,"")</f>
        <v/>
      </c>
      <c r="Z421" s="190" t="str">
        <f>IF($G421=Z$5,$I421*$J421,"")</f>
        <v/>
      </c>
      <c r="AA421" s="191" t="str">
        <f t="shared" si="54"/>
        <v/>
      </c>
      <c r="AB421" s="158" t="str">
        <f t="shared" si="54"/>
        <v/>
      </c>
      <c r="AC421" s="190" t="str">
        <f t="shared" si="54"/>
        <v/>
      </c>
      <c r="AD421" s="191" t="str">
        <f t="shared" si="56"/>
        <v/>
      </c>
      <c r="AE421" s="158" t="str">
        <f t="shared" si="56"/>
        <v/>
      </c>
      <c r="AF421" s="192" t="str">
        <f t="shared" si="56"/>
        <v/>
      </c>
      <c r="AH421" s="189" t="str">
        <f>IF($G421=AH$5,$I421*$J421*$K421,"")</f>
        <v/>
      </c>
      <c r="AI421" s="194" t="str">
        <f>IF($G421=AI$5,$I421*$J421*$K421,"")</f>
        <v/>
      </c>
      <c r="AJ421" s="191" t="str">
        <f t="shared" si="57"/>
        <v/>
      </c>
      <c r="AK421" s="158" t="str">
        <f t="shared" si="57"/>
        <v/>
      </c>
      <c r="AL421" s="190" t="str">
        <f t="shared" si="57"/>
        <v/>
      </c>
      <c r="AM421" s="195" t="str">
        <f t="shared" si="55"/>
        <v/>
      </c>
      <c r="AN421" s="158" t="str">
        <f t="shared" si="55"/>
        <v/>
      </c>
      <c r="AO421" s="192" t="str">
        <f t="shared" si="55"/>
        <v/>
      </c>
    </row>
    <row r="422" spans="2:41" ht="15.75" customHeight="1" x14ac:dyDescent="0.25">
      <c r="B422" s="346"/>
      <c r="C422" s="357"/>
      <c r="D422" s="359"/>
      <c r="E422" s="361"/>
      <c r="F422" s="172"/>
      <c r="G422" s="173"/>
      <c r="H422" s="173"/>
      <c r="I422" s="173"/>
      <c r="J422" s="165" t="str">
        <f>IF($H422&lt;&gt;"",(VLOOKUP($H422,'Puissances et FS utilisés'!$B$7:$G$44,5,FALSE)),"")</f>
        <v/>
      </c>
      <c r="K422" s="174" t="str">
        <f>IF($H422&lt;&gt;"",(VLOOKUP($H422,'Puissances et FS utilisés'!$B$7:$G$44,6,FALSE)),"")</f>
        <v/>
      </c>
      <c r="L422" s="172"/>
      <c r="M422" s="173"/>
      <c r="N422" s="173"/>
      <c r="O422" s="173"/>
      <c r="P422" s="164" t="str">
        <f>IF($N422&lt;&gt;"",(VLOOKUP($N422,'Puissances et FS utilisés'!$B$7:$G$44,5,FALSE)),"")</f>
        <v/>
      </c>
      <c r="Q422" s="201" t="str">
        <f>IF($N422&lt;&gt;"",(VLOOKUP($N422,'Puissances et FS utilisés'!$B$7:$G$44,6,FALSE)),"")</f>
        <v/>
      </c>
      <c r="R422" s="172"/>
      <c r="S422" s="173"/>
      <c r="T422" s="173"/>
      <c r="U422" s="173"/>
      <c r="V422" s="165" t="str">
        <f>IF($T422&lt;&gt;"",(VLOOKUP($T422,'Puissances et FS utilisés'!$B$7:$G$900,5,FALSE)),"")</f>
        <v/>
      </c>
      <c r="W422" s="174" t="str">
        <f>IF($T422&lt;&gt;"",(VLOOKUP($T422,'Puissances et FS utilisés'!$B$7:$G$44,6,FALSE)),"")</f>
        <v/>
      </c>
      <c r="Y422" s="179" t="str">
        <f>IF($G422=Y$5,$I422*$J422,"")</f>
        <v/>
      </c>
      <c r="Z422" s="180" t="str">
        <f>IF($G422=Z$5,$I422*$J422,"")</f>
        <v/>
      </c>
      <c r="AA422" s="181" t="str">
        <f t="shared" si="54"/>
        <v/>
      </c>
      <c r="AB422" s="159" t="str">
        <f t="shared" si="54"/>
        <v/>
      </c>
      <c r="AC422" s="180" t="str">
        <f t="shared" si="54"/>
        <v/>
      </c>
      <c r="AD422" s="181" t="str">
        <f t="shared" si="56"/>
        <v/>
      </c>
      <c r="AE422" s="159" t="str">
        <f t="shared" si="56"/>
        <v/>
      </c>
      <c r="AF422" s="182" t="str">
        <f t="shared" si="56"/>
        <v/>
      </c>
      <c r="AH422" s="179" t="str">
        <f>IF($G422=AH$5,$I422*$J422*$K422,"")</f>
        <v/>
      </c>
      <c r="AI422" s="196" t="str">
        <f>IF($G422=AI$5,$I422*$J422*$K422,"")</f>
        <v/>
      </c>
      <c r="AJ422" s="181" t="str">
        <f t="shared" si="57"/>
        <v/>
      </c>
      <c r="AK422" s="159" t="str">
        <f t="shared" si="57"/>
        <v/>
      </c>
      <c r="AL422" s="180" t="str">
        <f t="shared" si="57"/>
        <v/>
      </c>
      <c r="AM422" s="188" t="str">
        <f t="shared" si="55"/>
        <v/>
      </c>
      <c r="AN422" s="159" t="str">
        <f t="shared" si="55"/>
        <v/>
      </c>
      <c r="AO422" s="182" t="str">
        <f t="shared" si="55"/>
        <v/>
      </c>
    </row>
    <row r="423" spans="2:41" x14ac:dyDescent="0.25">
      <c r="B423" s="344"/>
      <c r="C423" s="347"/>
      <c r="D423" s="348"/>
      <c r="E423" s="351"/>
      <c r="F423" s="202"/>
      <c r="G423" s="203"/>
      <c r="H423" s="203"/>
      <c r="I423" s="203"/>
      <c r="J423" s="162"/>
      <c r="K423" s="204"/>
      <c r="L423" s="202"/>
      <c r="M423" s="203"/>
      <c r="N423" s="203"/>
      <c r="O423" s="203"/>
      <c r="P423" s="162" t="str">
        <f>IF($N423&lt;&gt;"",(VLOOKUP($N423,'Puissances et FS utilisés'!$B$7:$G$44,5,FALSE)),"")</f>
        <v/>
      </c>
      <c r="Q423" s="204" t="str">
        <f>IF($N423&lt;&gt;"",(VLOOKUP($N423,'Puissances et FS utilisés'!$B$7:$G$44,6,FALSE)),"")</f>
        <v/>
      </c>
      <c r="R423" s="202"/>
      <c r="S423" s="203"/>
      <c r="T423" s="205"/>
      <c r="U423" s="203"/>
      <c r="V423" s="162" t="str">
        <f>IF($T423&lt;&gt;"",(VLOOKUP($T423,'Puissances et FS utilisés'!$B$7:$G$900,5,FALSE)),"")</f>
        <v/>
      </c>
      <c r="W423" s="204" t="str">
        <f>IF($T423&lt;&gt;"",(VLOOKUP($T423,'Puissances et FS utilisés'!$B$7:$G$44,6,FALSE)),"")</f>
        <v/>
      </c>
      <c r="Y423" s="183" t="str">
        <f>IF($G423=Y$5,$I423*$J423,"")</f>
        <v/>
      </c>
      <c r="Z423" s="184" t="str">
        <f>IF($G423=Z$5,$I423*$J423,"")</f>
        <v/>
      </c>
      <c r="AA423" s="185" t="str">
        <f t="shared" si="54"/>
        <v/>
      </c>
      <c r="AB423" s="160" t="str">
        <f t="shared" si="54"/>
        <v/>
      </c>
      <c r="AC423" s="184" t="str">
        <f t="shared" si="54"/>
        <v/>
      </c>
      <c r="AD423" s="185" t="str">
        <f t="shared" si="56"/>
        <v/>
      </c>
      <c r="AE423" s="160" t="str">
        <f t="shared" si="56"/>
        <v/>
      </c>
      <c r="AF423" s="186" t="str">
        <f t="shared" si="56"/>
        <v/>
      </c>
      <c r="AH423" s="183" t="str">
        <f>IF($G423=AH$5,$I423*$J423*$K423,"")</f>
        <v/>
      </c>
      <c r="AI423" s="193" t="str">
        <f>IF($G423=AI$5,$I423*$J423*$K423,"")</f>
        <v/>
      </c>
      <c r="AJ423" s="185" t="str">
        <f t="shared" si="57"/>
        <v/>
      </c>
      <c r="AK423" s="160" t="str">
        <f t="shared" si="57"/>
        <v/>
      </c>
      <c r="AL423" s="184" t="str">
        <f t="shared" si="57"/>
        <v/>
      </c>
      <c r="AM423" s="187" t="str">
        <f t="shared" si="55"/>
        <v/>
      </c>
      <c r="AN423" s="160" t="str">
        <f t="shared" si="55"/>
        <v/>
      </c>
      <c r="AO423" s="186" t="str">
        <f t="shared" si="55"/>
        <v/>
      </c>
    </row>
    <row r="424" spans="2:41" x14ac:dyDescent="0.25">
      <c r="B424" s="345"/>
      <c r="C424" s="356"/>
      <c r="D424" s="358"/>
      <c r="E424" s="360"/>
      <c r="F424" s="199"/>
      <c r="G424" s="200"/>
      <c r="H424" s="200"/>
      <c r="I424" s="200"/>
      <c r="J424" s="164"/>
      <c r="K424" s="201"/>
      <c r="L424" s="254"/>
      <c r="M424" s="216"/>
      <c r="N424" s="200"/>
      <c r="O424" s="200"/>
      <c r="P424" s="164" t="str">
        <f>IF($N424&lt;&gt;"",(VLOOKUP($N424,'Puissances et FS utilisés'!$B$7:$G$44,5,FALSE)),"")</f>
        <v/>
      </c>
      <c r="Q424" s="201" t="str">
        <f>IF($N424&lt;&gt;"",(VLOOKUP($N424,'Puissances et FS utilisés'!$B$7:$G$44,6,FALSE)),"")</f>
        <v/>
      </c>
      <c r="R424" s="199"/>
      <c r="S424" s="200"/>
      <c r="T424" s="200"/>
      <c r="U424" s="200"/>
      <c r="V424" s="164" t="str">
        <f>IF($T424&lt;&gt;"",(VLOOKUP($T424,'Puissances et FS utilisés'!$B$7:$G$900,5,FALSE)),"")</f>
        <v/>
      </c>
      <c r="W424" s="201" t="str">
        <f>IF($T424&lt;&gt;"",(VLOOKUP($T424,'Puissances et FS utilisés'!$B$7:$G$44,6,FALSE)),"")</f>
        <v/>
      </c>
      <c r="Y424" s="189" t="str">
        <f>IF($G424=Y$5,$I424*$J424,"")</f>
        <v/>
      </c>
      <c r="Z424" s="190" t="str">
        <f>IF($G424=Z$5,$I424*$J424,"")</f>
        <v/>
      </c>
      <c r="AA424" s="191" t="str">
        <f t="shared" si="54"/>
        <v/>
      </c>
      <c r="AB424" s="158" t="str">
        <f t="shared" si="54"/>
        <v/>
      </c>
      <c r="AC424" s="190" t="str">
        <f t="shared" si="54"/>
        <v/>
      </c>
      <c r="AD424" s="191" t="str">
        <f t="shared" si="56"/>
        <v/>
      </c>
      <c r="AE424" s="158" t="str">
        <f t="shared" si="56"/>
        <v/>
      </c>
      <c r="AF424" s="192" t="str">
        <f t="shared" si="56"/>
        <v/>
      </c>
      <c r="AH424" s="189" t="str">
        <f>IF($G424=AH$5,$I424*$J424*$K424,"")</f>
        <v/>
      </c>
      <c r="AI424" s="194" t="str">
        <f>IF($G424=AI$5,$I424*$J424*$K424,"")</f>
        <v/>
      </c>
      <c r="AJ424" s="191" t="str">
        <f t="shared" si="57"/>
        <v/>
      </c>
      <c r="AK424" s="158" t="str">
        <f t="shared" si="57"/>
        <v/>
      </c>
      <c r="AL424" s="190" t="str">
        <f t="shared" si="57"/>
        <v/>
      </c>
      <c r="AM424" s="195" t="str">
        <f t="shared" si="55"/>
        <v/>
      </c>
      <c r="AN424" s="158" t="str">
        <f t="shared" si="55"/>
        <v/>
      </c>
      <c r="AO424" s="192" t="str">
        <f t="shared" si="55"/>
        <v/>
      </c>
    </row>
    <row r="425" spans="2:41" ht="15.75" customHeight="1" x14ac:dyDescent="0.25">
      <c r="B425" s="346"/>
      <c r="C425" s="357"/>
      <c r="D425" s="359"/>
      <c r="E425" s="361"/>
      <c r="F425" s="172"/>
      <c r="G425" s="173"/>
      <c r="H425" s="173"/>
      <c r="I425" s="173"/>
      <c r="J425" s="165" t="str">
        <f>IF($H425&lt;&gt;"",(VLOOKUP($H425,'Puissances et FS utilisés'!$B$7:$G$44,5,FALSE)),"")</f>
        <v/>
      </c>
      <c r="K425" s="174" t="str">
        <f>IF($H425&lt;&gt;"",(VLOOKUP($H425,'Puissances et FS utilisés'!$B$7:$G$44,6,FALSE)),"")</f>
        <v/>
      </c>
      <c r="L425" s="172"/>
      <c r="M425" s="173"/>
      <c r="N425" s="173"/>
      <c r="O425" s="173"/>
      <c r="P425" s="164" t="str">
        <f>IF($N425&lt;&gt;"",(VLOOKUP($N425,'Puissances et FS utilisés'!$B$7:$G$44,5,FALSE)),"")</f>
        <v/>
      </c>
      <c r="Q425" s="201" t="str">
        <f>IF($N425&lt;&gt;"",(VLOOKUP($N425,'Puissances et FS utilisés'!$B$7:$G$44,6,FALSE)),"")</f>
        <v/>
      </c>
      <c r="R425" s="172"/>
      <c r="S425" s="173"/>
      <c r="T425" s="173"/>
      <c r="U425" s="173"/>
      <c r="V425" s="165" t="str">
        <f>IF($T425&lt;&gt;"",(VLOOKUP($T425,'Puissances et FS utilisés'!$B$7:$G$900,5,FALSE)),"")</f>
        <v/>
      </c>
      <c r="W425" s="174" t="str">
        <f>IF($T425&lt;&gt;"",(VLOOKUP($T425,'Puissances et FS utilisés'!$B$7:$G$44,6,FALSE)),"")</f>
        <v/>
      </c>
      <c r="Y425" s="179" t="str">
        <f>IF($G425=Y$5,$I425*$J425,"")</f>
        <v/>
      </c>
      <c r="Z425" s="180" t="str">
        <f>IF($G425=Z$5,$I425*$J425,"")</f>
        <v/>
      </c>
      <c r="AA425" s="181" t="str">
        <f t="shared" si="54"/>
        <v/>
      </c>
      <c r="AB425" s="159" t="str">
        <f t="shared" si="54"/>
        <v/>
      </c>
      <c r="AC425" s="180" t="str">
        <f t="shared" si="54"/>
        <v/>
      </c>
      <c r="AD425" s="181" t="str">
        <f t="shared" si="56"/>
        <v/>
      </c>
      <c r="AE425" s="159" t="str">
        <f t="shared" si="56"/>
        <v/>
      </c>
      <c r="AF425" s="182" t="str">
        <f t="shared" si="56"/>
        <v/>
      </c>
      <c r="AH425" s="179" t="str">
        <f>IF($G425=AH$5,$I425*$J425*$K425,"")</f>
        <v/>
      </c>
      <c r="AI425" s="196" t="str">
        <f>IF($G425=AI$5,$I425*$J425*$K425,"")</f>
        <v/>
      </c>
      <c r="AJ425" s="181" t="str">
        <f t="shared" si="57"/>
        <v/>
      </c>
      <c r="AK425" s="159" t="str">
        <f t="shared" si="57"/>
        <v/>
      </c>
      <c r="AL425" s="180" t="str">
        <f t="shared" si="57"/>
        <v/>
      </c>
      <c r="AM425" s="188" t="str">
        <f t="shared" si="55"/>
        <v/>
      </c>
      <c r="AN425" s="159" t="str">
        <f t="shared" si="55"/>
        <v/>
      </c>
      <c r="AO425" s="182" t="str">
        <f t="shared" si="55"/>
        <v/>
      </c>
    </row>
    <row r="426" spans="2:41" x14ac:dyDescent="0.25">
      <c r="B426" s="344"/>
      <c r="C426" s="347"/>
      <c r="D426" s="348"/>
      <c r="E426" s="351"/>
      <c r="F426" s="202"/>
      <c r="G426" s="203"/>
      <c r="H426" s="203"/>
      <c r="I426" s="203"/>
      <c r="J426" s="162"/>
      <c r="K426" s="204"/>
      <c r="L426" s="202"/>
      <c r="M426" s="203"/>
      <c r="N426" s="203"/>
      <c r="O426" s="203"/>
      <c r="P426" s="162" t="str">
        <f>IF($N426&lt;&gt;"",(VLOOKUP($N426,'Puissances et FS utilisés'!$B$7:$G$44,5,FALSE)),"")</f>
        <v/>
      </c>
      <c r="Q426" s="204" t="str">
        <f>IF($N426&lt;&gt;"",(VLOOKUP($N426,'Puissances et FS utilisés'!$B$7:$G$44,6,FALSE)),"")</f>
        <v/>
      </c>
      <c r="R426" s="202"/>
      <c r="S426" s="203"/>
      <c r="T426" s="205"/>
      <c r="U426" s="203"/>
      <c r="V426" s="162" t="str">
        <f>IF($T426&lt;&gt;"",(VLOOKUP($T426,'Puissances et FS utilisés'!$B$7:$G$900,5,FALSE)),"")</f>
        <v/>
      </c>
      <c r="W426" s="204" t="str">
        <f>IF($T426&lt;&gt;"",(VLOOKUP($T426,'Puissances et FS utilisés'!$B$7:$G$44,6,FALSE)),"")</f>
        <v/>
      </c>
      <c r="Y426" s="183" t="str">
        <f>IF($G426=Y$5,$I426*$J426,"")</f>
        <v/>
      </c>
      <c r="Z426" s="184" t="str">
        <f>IF($G426=Z$5,$I426*$J426,"")</f>
        <v/>
      </c>
      <c r="AA426" s="185" t="str">
        <f t="shared" si="54"/>
        <v/>
      </c>
      <c r="AB426" s="160" t="str">
        <f t="shared" si="54"/>
        <v/>
      </c>
      <c r="AC426" s="184" t="str">
        <f t="shared" si="54"/>
        <v/>
      </c>
      <c r="AD426" s="185" t="str">
        <f t="shared" si="56"/>
        <v/>
      </c>
      <c r="AE426" s="160" t="str">
        <f t="shared" si="56"/>
        <v/>
      </c>
      <c r="AF426" s="186" t="str">
        <f t="shared" si="56"/>
        <v/>
      </c>
      <c r="AH426" s="183" t="str">
        <f>IF($G426=AH$5,$I426*$J426*$K426,"")</f>
        <v/>
      </c>
      <c r="AI426" s="193" t="str">
        <f>IF($G426=AI$5,$I426*$J426*$K426,"")</f>
        <v/>
      </c>
      <c r="AJ426" s="185" t="str">
        <f t="shared" si="57"/>
        <v/>
      </c>
      <c r="AK426" s="160" t="str">
        <f t="shared" si="57"/>
        <v/>
      </c>
      <c r="AL426" s="184" t="str">
        <f t="shared" si="57"/>
        <v/>
      </c>
      <c r="AM426" s="187" t="str">
        <f t="shared" si="55"/>
        <v/>
      </c>
      <c r="AN426" s="160" t="str">
        <f t="shared" si="55"/>
        <v/>
      </c>
      <c r="AO426" s="186" t="str">
        <f t="shared" si="55"/>
        <v/>
      </c>
    </row>
    <row r="427" spans="2:41" x14ac:dyDescent="0.25">
      <c r="B427" s="345"/>
      <c r="C427" s="356"/>
      <c r="D427" s="358"/>
      <c r="E427" s="360"/>
      <c r="F427" s="199"/>
      <c r="G427" s="200"/>
      <c r="H427" s="200"/>
      <c r="I427" s="200"/>
      <c r="J427" s="164"/>
      <c r="K427" s="201"/>
      <c r="L427" s="254"/>
      <c r="M427" s="216"/>
      <c r="N427" s="200"/>
      <c r="O427" s="200"/>
      <c r="P427" s="164" t="str">
        <f>IF($N427&lt;&gt;"",(VLOOKUP($N427,'Puissances et FS utilisés'!$B$7:$G$44,5,FALSE)),"")</f>
        <v/>
      </c>
      <c r="Q427" s="201" t="str">
        <f>IF($N427&lt;&gt;"",(VLOOKUP($N427,'Puissances et FS utilisés'!$B$7:$G$44,6,FALSE)),"")</f>
        <v/>
      </c>
      <c r="R427" s="199"/>
      <c r="S427" s="200"/>
      <c r="T427" s="200"/>
      <c r="U427" s="200"/>
      <c r="V427" s="164" t="str">
        <f>IF($T427&lt;&gt;"",(VLOOKUP($T427,'Puissances et FS utilisés'!$B$7:$G$900,5,FALSE)),"")</f>
        <v/>
      </c>
      <c r="W427" s="201" t="str">
        <f>IF($T427&lt;&gt;"",(VLOOKUP($T427,'Puissances et FS utilisés'!$B$7:$G$44,6,FALSE)),"")</f>
        <v/>
      </c>
      <c r="Y427" s="189" t="str">
        <f>IF($G427=Y$5,$I427*$J427,"")</f>
        <v/>
      </c>
      <c r="Z427" s="190" t="str">
        <f>IF($G427=Z$5,$I427*$J427,"")</f>
        <v/>
      </c>
      <c r="AA427" s="191" t="str">
        <f t="shared" si="54"/>
        <v/>
      </c>
      <c r="AB427" s="158" t="str">
        <f t="shared" si="54"/>
        <v/>
      </c>
      <c r="AC427" s="190" t="str">
        <f t="shared" si="54"/>
        <v/>
      </c>
      <c r="AD427" s="191" t="str">
        <f t="shared" si="56"/>
        <v/>
      </c>
      <c r="AE427" s="158" t="str">
        <f t="shared" si="56"/>
        <v/>
      </c>
      <c r="AF427" s="192" t="str">
        <f t="shared" si="56"/>
        <v/>
      </c>
      <c r="AH427" s="189" t="str">
        <f>IF($G427=AH$5,$I427*$J427*$K427,"")</f>
        <v/>
      </c>
      <c r="AI427" s="194" t="str">
        <f>IF($G427=AI$5,$I427*$J427*$K427,"")</f>
        <v/>
      </c>
      <c r="AJ427" s="191" t="str">
        <f t="shared" si="57"/>
        <v/>
      </c>
      <c r="AK427" s="158" t="str">
        <f t="shared" si="57"/>
        <v/>
      </c>
      <c r="AL427" s="190" t="str">
        <f t="shared" si="57"/>
        <v/>
      </c>
      <c r="AM427" s="195" t="str">
        <f t="shared" si="55"/>
        <v/>
      </c>
      <c r="AN427" s="158" t="str">
        <f t="shared" si="55"/>
        <v/>
      </c>
      <c r="AO427" s="192" t="str">
        <f t="shared" si="55"/>
        <v/>
      </c>
    </row>
    <row r="428" spans="2:41" ht="15.75" customHeight="1" x14ac:dyDescent="0.25">
      <c r="B428" s="346"/>
      <c r="C428" s="357"/>
      <c r="D428" s="359"/>
      <c r="E428" s="361"/>
      <c r="F428" s="172"/>
      <c r="G428" s="173"/>
      <c r="H428" s="173"/>
      <c r="I428" s="173"/>
      <c r="J428" s="165" t="str">
        <f>IF($H428&lt;&gt;"",(VLOOKUP($H428,'Puissances et FS utilisés'!$B$7:$G$44,5,FALSE)),"")</f>
        <v/>
      </c>
      <c r="K428" s="174" t="str">
        <f>IF($H428&lt;&gt;"",(VLOOKUP($H428,'Puissances et FS utilisés'!$B$7:$G$44,6,FALSE)),"")</f>
        <v/>
      </c>
      <c r="L428" s="172"/>
      <c r="M428" s="173"/>
      <c r="N428" s="173"/>
      <c r="O428" s="173"/>
      <c r="P428" s="164" t="str">
        <f>IF($N428&lt;&gt;"",(VLOOKUP($N428,'Puissances et FS utilisés'!$B$7:$G$44,5,FALSE)),"")</f>
        <v/>
      </c>
      <c r="Q428" s="201" t="str">
        <f>IF($N428&lt;&gt;"",(VLOOKUP($N428,'Puissances et FS utilisés'!$B$7:$G$44,6,FALSE)),"")</f>
        <v/>
      </c>
      <c r="R428" s="172"/>
      <c r="S428" s="173"/>
      <c r="T428" s="173"/>
      <c r="U428" s="173"/>
      <c r="V428" s="165" t="str">
        <f>IF($T428&lt;&gt;"",(VLOOKUP($T428,'Puissances et FS utilisés'!$B$7:$G$900,5,FALSE)),"")</f>
        <v/>
      </c>
      <c r="W428" s="174" t="str">
        <f>IF($T428&lt;&gt;"",(VLOOKUP($T428,'Puissances et FS utilisés'!$B$7:$G$44,6,FALSE)),"")</f>
        <v/>
      </c>
      <c r="Y428" s="179" t="str">
        <f>IF($G428=Y$5,$I428*$J428,"")</f>
        <v/>
      </c>
      <c r="Z428" s="180" t="str">
        <f>IF($G428=Z$5,$I428*$J428,"")</f>
        <v/>
      </c>
      <c r="AA428" s="181" t="str">
        <f t="shared" si="54"/>
        <v/>
      </c>
      <c r="AB428" s="159" t="str">
        <f t="shared" si="54"/>
        <v/>
      </c>
      <c r="AC428" s="180" t="str">
        <f t="shared" si="54"/>
        <v/>
      </c>
      <c r="AD428" s="181" t="str">
        <f t="shared" si="56"/>
        <v/>
      </c>
      <c r="AE428" s="159" t="str">
        <f t="shared" si="56"/>
        <v/>
      </c>
      <c r="AF428" s="182" t="str">
        <f t="shared" si="56"/>
        <v/>
      </c>
      <c r="AH428" s="179" t="str">
        <f>IF($G428=AH$5,$I428*$J428*$K428,"")</f>
        <v/>
      </c>
      <c r="AI428" s="196" t="str">
        <f>IF($G428=AI$5,$I428*$J428*$K428,"")</f>
        <v/>
      </c>
      <c r="AJ428" s="181" t="str">
        <f t="shared" si="57"/>
        <v/>
      </c>
      <c r="AK428" s="159" t="str">
        <f t="shared" si="57"/>
        <v/>
      </c>
      <c r="AL428" s="180" t="str">
        <f t="shared" si="57"/>
        <v/>
      </c>
      <c r="AM428" s="188" t="str">
        <f t="shared" si="55"/>
        <v/>
      </c>
      <c r="AN428" s="159" t="str">
        <f t="shared" si="55"/>
        <v/>
      </c>
      <c r="AO428" s="182" t="str">
        <f t="shared" si="55"/>
        <v/>
      </c>
    </row>
    <row r="429" spans="2:41" x14ac:dyDescent="0.25">
      <c r="B429" s="344"/>
      <c r="C429" s="347"/>
      <c r="D429" s="348"/>
      <c r="E429" s="351"/>
      <c r="F429" s="202"/>
      <c r="G429" s="203"/>
      <c r="H429" s="203"/>
      <c r="I429" s="203"/>
      <c r="J429" s="162"/>
      <c r="K429" s="204"/>
      <c r="L429" s="202"/>
      <c r="M429" s="203"/>
      <c r="N429" s="203"/>
      <c r="O429" s="203"/>
      <c r="P429" s="162" t="str">
        <f>IF($N429&lt;&gt;"",(VLOOKUP($N429,'Puissances et FS utilisés'!$B$7:$G$44,5,FALSE)),"")</f>
        <v/>
      </c>
      <c r="Q429" s="204" t="str">
        <f>IF($N429&lt;&gt;"",(VLOOKUP($N429,'Puissances et FS utilisés'!$B$7:$G$44,6,FALSE)),"")</f>
        <v/>
      </c>
      <c r="R429" s="202"/>
      <c r="S429" s="203"/>
      <c r="T429" s="205"/>
      <c r="U429" s="203"/>
      <c r="V429" s="162" t="str">
        <f>IF($T429&lt;&gt;"",(VLOOKUP($T429,'Puissances et FS utilisés'!$B$7:$G$900,5,FALSE)),"")</f>
        <v/>
      </c>
      <c r="W429" s="204" t="str">
        <f>IF($T429&lt;&gt;"",(VLOOKUP($T429,'Puissances et FS utilisés'!$B$7:$G$44,6,FALSE)),"")</f>
        <v/>
      </c>
      <c r="Y429" s="183" t="str">
        <f>IF($G429=Y$5,$I429*$J429,"")</f>
        <v/>
      </c>
      <c r="Z429" s="184" t="str">
        <f>IF($G429=Z$5,$I429*$J429,"")</f>
        <v/>
      </c>
      <c r="AA429" s="185" t="str">
        <f t="shared" si="54"/>
        <v/>
      </c>
      <c r="AB429" s="160" t="str">
        <f t="shared" si="54"/>
        <v/>
      </c>
      <c r="AC429" s="184" t="str">
        <f t="shared" si="54"/>
        <v/>
      </c>
      <c r="AD429" s="185" t="str">
        <f t="shared" si="56"/>
        <v/>
      </c>
      <c r="AE429" s="160" t="str">
        <f t="shared" si="56"/>
        <v/>
      </c>
      <c r="AF429" s="186" t="str">
        <f t="shared" si="56"/>
        <v/>
      </c>
      <c r="AH429" s="183" t="str">
        <f>IF($G429=AH$5,$I429*$J429*$K429,"")</f>
        <v/>
      </c>
      <c r="AI429" s="193" t="str">
        <f>IF($G429=AI$5,$I429*$J429*$K429,"")</f>
        <v/>
      </c>
      <c r="AJ429" s="185" t="str">
        <f t="shared" si="57"/>
        <v/>
      </c>
      <c r="AK429" s="160" t="str">
        <f t="shared" si="57"/>
        <v/>
      </c>
      <c r="AL429" s="184" t="str">
        <f t="shared" si="57"/>
        <v/>
      </c>
      <c r="AM429" s="187" t="str">
        <f t="shared" si="55"/>
        <v/>
      </c>
      <c r="AN429" s="160" t="str">
        <f t="shared" si="55"/>
        <v/>
      </c>
      <c r="AO429" s="186" t="str">
        <f t="shared" si="55"/>
        <v/>
      </c>
    </row>
    <row r="430" spans="2:41" x14ac:dyDescent="0.25">
      <c r="B430" s="345"/>
      <c r="C430" s="356"/>
      <c r="D430" s="358"/>
      <c r="E430" s="360"/>
      <c r="F430" s="199"/>
      <c r="G430" s="200"/>
      <c r="H430" s="200"/>
      <c r="I430" s="200"/>
      <c r="J430" s="164"/>
      <c r="K430" s="201"/>
      <c r="L430" s="254"/>
      <c r="M430" s="216"/>
      <c r="N430" s="200"/>
      <c r="O430" s="200"/>
      <c r="P430" s="164" t="str">
        <f>IF($N430&lt;&gt;"",(VLOOKUP($N430,'Puissances et FS utilisés'!$B$7:$G$44,5,FALSE)),"")</f>
        <v/>
      </c>
      <c r="Q430" s="201" t="str">
        <f>IF($N430&lt;&gt;"",(VLOOKUP($N430,'Puissances et FS utilisés'!$B$7:$G$44,6,FALSE)),"")</f>
        <v/>
      </c>
      <c r="R430" s="199"/>
      <c r="S430" s="200"/>
      <c r="T430" s="200"/>
      <c r="U430" s="200"/>
      <c r="V430" s="164" t="str">
        <f>IF($T430&lt;&gt;"",(VLOOKUP($T430,'Puissances et FS utilisés'!$B$7:$G$900,5,FALSE)),"")</f>
        <v/>
      </c>
      <c r="W430" s="201" t="str">
        <f>IF($T430&lt;&gt;"",(VLOOKUP($T430,'Puissances et FS utilisés'!$B$7:$G$44,6,FALSE)),"")</f>
        <v/>
      </c>
      <c r="Y430" s="189" t="str">
        <f>IF($G430=Y$5,$I430*$J430,"")</f>
        <v/>
      </c>
      <c r="Z430" s="190" t="str">
        <f>IF($G430=Z$5,$I430*$J430,"")</f>
        <v/>
      </c>
      <c r="AA430" s="191" t="str">
        <f t="shared" si="54"/>
        <v/>
      </c>
      <c r="AB430" s="158" t="str">
        <f t="shared" si="54"/>
        <v/>
      </c>
      <c r="AC430" s="190" t="str">
        <f t="shared" si="54"/>
        <v/>
      </c>
      <c r="AD430" s="191" t="str">
        <f t="shared" si="56"/>
        <v/>
      </c>
      <c r="AE430" s="158" t="str">
        <f t="shared" si="56"/>
        <v/>
      </c>
      <c r="AF430" s="192" t="str">
        <f t="shared" si="56"/>
        <v/>
      </c>
      <c r="AH430" s="189" t="str">
        <f>IF($G430=AH$5,$I430*$J430*$K430,"")</f>
        <v/>
      </c>
      <c r="AI430" s="194" t="str">
        <f>IF($G430=AI$5,$I430*$J430*$K430,"")</f>
        <v/>
      </c>
      <c r="AJ430" s="191" t="str">
        <f t="shared" si="57"/>
        <v/>
      </c>
      <c r="AK430" s="158" t="str">
        <f t="shared" si="57"/>
        <v/>
      </c>
      <c r="AL430" s="190" t="str">
        <f t="shared" si="57"/>
        <v/>
      </c>
      <c r="AM430" s="195" t="str">
        <f t="shared" si="55"/>
        <v/>
      </c>
      <c r="AN430" s="158" t="str">
        <f t="shared" si="55"/>
        <v/>
      </c>
      <c r="AO430" s="192" t="str">
        <f t="shared" si="55"/>
        <v/>
      </c>
    </row>
    <row r="431" spans="2:41" ht="15.75" customHeight="1" x14ac:dyDescent="0.25">
      <c r="B431" s="346"/>
      <c r="C431" s="357"/>
      <c r="D431" s="359"/>
      <c r="E431" s="361"/>
      <c r="F431" s="172"/>
      <c r="G431" s="173"/>
      <c r="H431" s="173"/>
      <c r="I431" s="173"/>
      <c r="J431" s="165" t="str">
        <f>IF($H431&lt;&gt;"",(VLOOKUP($H431,'Puissances et FS utilisés'!$B$7:$G$44,5,FALSE)),"")</f>
        <v/>
      </c>
      <c r="K431" s="174" t="str">
        <f>IF($H431&lt;&gt;"",(VLOOKUP($H431,'Puissances et FS utilisés'!$B$7:$G$44,6,FALSE)),"")</f>
        <v/>
      </c>
      <c r="L431" s="172"/>
      <c r="M431" s="173"/>
      <c r="N431" s="173"/>
      <c r="O431" s="173"/>
      <c r="P431" s="164" t="str">
        <f>IF($N431&lt;&gt;"",(VLOOKUP($N431,'Puissances et FS utilisés'!$B$7:$G$44,5,FALSE)),"")</f>
        <v/>
      </c>
      <c r="Q431" s="201" t="str">
        <f>IF($N431&lt;&gt;"",(VLOOKUP($N431,'Puissances et FS utilisés'!$B$7:$G$44,6,FALSE)),"")</f>
        <v/>
      </c>
      <c r="R431" s="172"/>
      <c r="S431" s="173"/>
      <c r="T431" s="173"/>
      <c r="U431" s="173"/>
      <c r="V431" s="165" t="str">
        <f>IF($T431&lt;&gt;"",(VLOOKUP($T431,'Puissances et FS utilisés'!$B$7:$G$900,5,FALSE)),"")</f>
        <v/>
      </c>
      <c r="W431" s="174" t="str">
        <f>IF($T431&lt;&gt;"",(VLOOKUP($T431,'Puissances et FS utilisés'!$B$7:$G$44,6,FALSE)),"")</f>
        <v/>
      </c>
      <c r="Y431" s="179" t="str">
        <f>IF($G431=Y$5,$I431*$J431,"")</f>
        <v/>
      </c>
      <c r="Z431" s="180" t="str">
        <f>IF($G431=Z$5,$I431*$J431,"")</f>
        <v/>
      </c>
      <c r="AA431" s="181" t="str">
        <f t="shared" si="54"/>
        <v/>
      </c>
      <c r="AB431" s="159" t="str">
        <f t="shared" si="54"/>
        <v/>
      </c>
      <c r="AC431" s="180" t="str">
        <f t="shared" si="54"/>
        <v/>
      </c>
      <c r="AD431" s="181" t="str">
        <f t="shared" si="56"/>
        <v/>
      </c>
      <c r="AE431" s="159" t="str">
        <f t="shared" si="56"/>
        <v/>
      </c>
      <c r="AF431" s="182" t="str">
        <f t="shared" si="56"/>
        <v/>
      </c>
      <c r="AH431" s="179" t="str">
        <f>IF($G431=AH$5,$I431*$J431*$K431,"")</f>
        <v/>
      </c>
      <c r="AI431" s="196" t="str">
        <f>IF($G431=AI$5,$I431*$J431*$K431,"")</f>
        <v/>
      </c>
      <c r="AJ431" s="181" t="str">
        <f t="shared" si="57"/>
        <v/>
      </c>
      <c r="AK431" s="159" t="str">
        <f t="shared" si="57"/>
        <v/>
      </c>
      <c r="AL431" s="180" t="str">
        <f t="shared" si="57"/>
        <v/>
      </c>
      <c r="AM431" s="188" t="str">
        <f t="shared" si="55"/>
        <v/>
      </c>
      <c r="AN431" s="159" t="str">
        <f t="shared" si="55"/>
        <v/>
      </c>
      <c r="AO431" s="182" t="str">
        <f t="shared" si="55"/>
        <v/>
      </c>
    </row>
    <row r="432" spans="2:41" x14ac:dyDescent="0.25">
      <c r="B432" s="344"/>
      <c r="C432" s="347"/>
      <c r="D432" s="348"/>
      <c r="E432" s="351"/>
      <c r="F432" s="202"/>
      <c r="G432" s="203"/>
      <c r="H432" s="203"/>
      <c r="I432" s="203"/>
      <c r="J432" s="162"/>
      <c r="K432" s="204"/>
      <c r="L432" s="202"/>
      <c r="M432" s="203"/>
      <c r="N432" s="203"/>
      <c r="O432" s="203"/>
      <c r="P432" s="162" t="str">
        <f>IF($N432&lt;&gt;"",(VLOOKUP($N432,'Puissances et FS utilisés'!$B$7:$G$44,5,FALSE)),"")</f>
        <v/>
      </c>
      <c r="Q432" s="204" t="str">
        <f>IF($N432&lt;&gt;"",(VLOOKUP($N432,'Puissances et FS utilisés'!$B$7:$G$44,6,FALSE)),"")</f>
        <v/>
      </c>
      <c r="R432" s="202"/>
      <c r="S432" s="203"/>
      <c r="T432" s="205"/>
      <c r="U432" s="203"/>
      <c r="V432" s="162" t="str">
        <f>IF($T432&lt;&gt;"",(VLOOKUP($T432,'Puissances et FS utilisés'!$B$7:$G$900,5,FALSE)),"")</f>
        <v/>
      </c>
      <c r="W432" s="204" t="str">
        <f>IF($T432&lt;&gt;"",(VLOOKUP($T432,'Puissances et FS utilisés'!$B$7:$G$44,6,FALSE)),"")</f>
        <v/>
      </c>
      <c r="Y432" s="183" t="str">
        <f>IF($G432=Y$5,$I432*$J432,"")</f>
        <v/>
      </c>
      <c r="Z432" s="184" t="str">
        <f>IF($G432=Z$5,$I432*$J432,"")</f>
        <v/>
      </c>
      <c r="AA432" s="185" t="str">
        <f t="shared" si="54"/>
        <v/>
      </c>
      <c r="AB432" s="160" t="str">
        <f t="shared" si="54"/>
        <v/>
      </c>
      <c r="AC432" s="184" t="str">
        <f t="shared" si="54"/>
        <v/>
      </c>
      <c r="AD432" s="185" t="str">
        <f t="shared" si="56"/>
        <v/>
      </c>
      <c r="AE432" s="160" t="str">
        <f t="shared" si="56"/>
        <v/>
      </c>
      <c r="AF432" s="186" t="str">
        <f t="shared" si="56"/>
        <v/>
      </c>
      <c r="AH432" s="183" t="str">
        <f>IF($G432=AH$5,$I432*$J432*$K432,"")</f>
        <v/>
      </c>
      <c r="AI432" s="193" t="str">
        <f>IF($G432=AI$5,$I432*$J432*$K432,"")</f>
        <v/>
      </c>
      <c r="AJ432" s="185" t="str">
        <f t="shared" si="57"/>
        <v/>
      </c>
      <c r="AK432" s="160" t="str">
        <f t="shared" si="57"/>
        <v/>
      </c>
      <c r="AL432" s="184" t="str">
        <f t="shared" si="57"/>
        <v/>
      </c>
      <c r="AM432" s="187" t="str">
        <f t="shared" si="55"/>
        <v/>
      </c>
      <c r="AN432" s="160" t="str">
        <f t="shared" si="55"/>
        <v/>
      </c>
      <c r="AO432" s="186" t="str">
        <f t="shared" si="55"/>
        <v/>
      </c>
    </row>
    <row r="433" spans="2:41" x14ac:dyDescent="0.25">
      <c r="B433" s="345"/>
      <c r="C433" s="356"/>
      <c r="D433" s="358"/>
      <c r="E433" s="360"/>
      <c r="F433" s="199"/>
      <c r="G433" s="200"/>
      <c r="H433" s="200"/>
      <c r="I433" s="200"/>
      <c r="J433" s="164"/>
      <c r="K433" s="201"/>
      <c r="L433" s="254"/>
      <c r="M433" s="216"/>
      <c r="N433" s="200"/>
      <c r="O433" s="200"/>
      <c r="P433" s="164" t="str">
        <f>IF($N433&lt;&gt;"",(VLOOKUP($N433,'Puissances et FS utilisés'!$B$7:$G$44,5,FALSE)),"")</f>
        <v/>
      </c>
      <c r="Q433" s="201" t="str">
        <f>IF($N433&lt;&gt;"",(VLOOKUP($N433,'Puissances et FS utilisés'!$B$7:$G$44,6,FALSE)),"")</f>
        <v/>
      </c>
      <c r="R433" s="199"/>
      <c r="S433" s="200"/>
      <c r="T433" s="200"/>
      <c r="U433" s="200"/>
      <c r="V433" s="164" t="str">
        <f>IF($T433&lt;&gt;"",(VLOOKUP($T433,'Puissances et FS utilisés'!$B$7:$G$900,5,FALSE)),"")</f>
        <v/>
      </c>
      <c r="W433" s="201" t="str">
        <f>IF($T433&lt;&gt;"",(VLOOKUP($T433,'Puissances et FS utilisés'!$B$7:$G$44,6,FALSE)),"")</f>
        <v/>
      </c>
      <c r="Y433" s="189" t="str">
        <f>IF($G433=Y$5,$I433*$J433,"")</f>
        <v/>
      </c>
      <c r="Z433" s="190" t="str">
        <f>IF($G433=Z$5,$I433*$J433,"")</f>
        <v/>
      </c>
      <c r="AA433" s="191" t="str">
        <f t="shared" si="54"/>
        <v/>
      </c>
      <c r="AB433" s="158" t="str">
        <f t="shared" si="54"/>
        <v/>
      </c>
      <c r="AC433" s="190" t="str">
        <f t="shared" si="54"/>
        <v/>
      </c>
      <c r="AD433" s="191" t="str">
        <f t="shared" si="56"/>
        <v/>
      </c>
      <c r="AE433" s="158" t="str">
        <f t="shared" si="56"/>
        <v/>
      </c>
      <c r="AF433" s="192" t="str">
        <f t="shared" si="56"/>
        <v/>
      </c>
      <c r="AH433" s="189" t="str">
        <f>IF($G433=AH$5,$I433*$J433*$K433,"")</f>
        <v/>
      </c>
      <c r="AI433" s="194" t="str">
        <f>IF($G433=AI$5,$I433*$J433*$K433,"")</f>
        <v/>
      </c>
      <c r="AJ433" s="191" t="str">
        <f t="shared" si="57"/>
        <v/>
      </c>
      <c r="AK433" s="158" t="str">
        <f t="shared" si="57"/>
        <v/>
      </c>
      <c r="AL433" s="190" t="str">
        <f t="shared" si="57"/>
        <v/>
      </c>
      <c r="AM433" s="195" t="str">
        <f t="shared" si="55"/>
        <v/>
      </c>
      <c r="AN433" s="158" t="str">
        <f t="shared" si="55"/>
        <v/>
      </c>
      <c r="AO433" s="192" t="str">
        <f t="shared" si="55"/>
        <v/>
      </c>
    </row>
    <row r="434" spans="2:41" ht="15.75" customHeight="1" x14ac:dyDescent="0.25">
      <c r="B434" s="346"/>
      <c r="C434" s="357"/>
      <c r="D434" s="359"/>
      <c r="E434" s="361"/>
      <c r="F434" s="172"/>
      <c r="G434" s="173"/>
      <c r="H434" s="173"/>
      <c r="I434" s="173"/>
      <c r="J434" s="165" t="str">
        <f>IF($H434&lt;&gt;"",(VLOOKUP($H434,'Puissances et FS utilisés'!$B$7:$G$44,5,FALSE)),"")</f>
        <v/>
      </c>
      <c r="K434" s="174" t="str">
        <f>IF($H434&lt;&gt;"",(VLOOKUP($H434,'Puissances et FS utilisés'!$B$7:$G$44,6,FALSE)),"")</f>
        <v/>
      </c>
      <c r="L434" s="172"/>
      <c r="M434" s="173"/>
      <c r="N434" s="173"/>
      <c r="O434" s="173"/>
      <c r="P434" s="164" t="str">
        <f>IF($N434&lt;&gt;"",(VLOOKUP($N434,'Puissances et FS utilisés'!$B$7:$G$44,5,FALSE)),"")</f>
        <v/>
      </c>
      <c r="Q434" s="201" t="str">
        <f>IF($N434&lt;&gt;"",(VLOOKUP($N434,'Puissances et FS utilisés'!$B$7:$G$44,6,FALSE)),"")</f>
        <v/>
      </c>
      <c r="R434" s="172"/>
      <c r="S434" s="173"/>
      <c r="T434" s="173"/>
      <c r="U434" s="173"/>
      <c r="V434" s="165" t="str">
        <f>IF($T434&lt;&gt;"",(VLOOKUP($T434,'Puissances et FS utilisés'!$B$7:$G$900,5,FALSE)),"")</f>
        <v/>
      </c>
      <c r="W434" s="174" t="str">
        <f>IF($T434&lt;&gt;"",(VLOOKUP($T434,'Puissances et FS utilisés'!$B$7:$G$44,6,FALSE)),"")</f>
        <v/>
      </c>
      <c r="Y434" s="179" t="str">
        <f>IF($G434=Y$5,$I434*$J434,"")</f>
        <v/>
      </c>
      <c r="Z434" s="180" t="str">
        <f>IF($G434=Z$5,$I434*$J434,"")</f>
        <v/>
      </c>
      <c r="AA434" s="181" t="str">
        <f t="shared" si="54"/>
        <v/>
      </c>
      <c r="AB434" s="159" t="str">
        <f t="shared" si="54"/>
        <v/>
      </c>
      <c r="AC434" s="180" t="str">
        <f t="shared" si="54"/>
        <v/>
      </c>
      <c r="AD434" s="181" t="str">
        <f t="shared" si="56"/>
        <v/>
      </c>
      <c r="AE434" s="159" t="str">
        <f t="shared" si="56"/>
        <v/>
      </c>
      <c r="AF434" s="182" t="str">
        <f t="shared" si="56"/>
        <v/>
      </c>
      <c r="AH434" s="179" t="str">
        <f>IF($G434=AH$5,$I434*$J434*$K434,"")</f>
        <v/>
      </c>
      <c r="AI434" s="196" t="str">
        <f>IF($G434=AI$5,$I434*$J434*$K434,"")</f>
        <v/>
      </c>
      <c r="AJ434" s="181" t="str">
        <f t="shared" si="57"/>
        <v/>
      </c>
      <c r="AK434" s="159" t="str">
        <f t="shared" si="57"/>
        <v/>
      </c>
      <c r="AL434" s="180" t="str">
        <f t="shared" si="57"/>
        <v/>
      </c>
      <c r="AM434" s="188" t="str">
        <f t="shared" si="55"/>
        <v/>
      </c>
      <c r="AN434" s="159" t="str">
        <f t="shared" si="55"/>
        <v/>
      </c>
      <c r="AO434" s="182" t="str">
        <f t="shared" si="55"/>
        <v/>
      </c>
    </row>
    <row r="435" spans="2:41" x14ac:dyDescent="0.25">
      <c r="B435" s="344"/>
      <c r="C435" s="347"/>
      <c r="D435" s="348"/>
      <c r="E435" s="351"/>
      <c r="F435" s="202"/>
      <c r="G435" s="203"/>
      <c r="H435" s="203"/>
      <c r="I435" s="203"/>
      <c r="J435" s="162"/>
      <c r="K435" s="204"/>
      <c r="L435" s="202"/>
      <c r="M435" s="203"/>
      <c r="N435" s="203"/>
      <c r="O435" s="203"/>
      <c r="P435" s="162" t="str">
        <f>IF($N435&lt;&gt;"",(VLOOKUP($N435,'Puissances et FS utilisés'!$B$7:$G$44,5,FALSE)),"")</f>
        <v/>
      </c>
      <c r="Q435" s="204" t="str">
        <f>IF($N435&lt;&gt;"",(VLOOKUP($N435,'Puissances et FS utilisés'!$B$7:$G$44,6,FALSE)),"")</f>
        <v/>
      </c>
      <c r="R435" s="202"/>
      <c r="S435" s="203"/>
      <c r="T435" s="205"/>
      <c r="U435" s="203"/>
      <c r="V435" s="162" t="str">
        <f>IF($T435&lt;&gt;"",(VLOOKUP($T435,'Puissances et FS utilisés'!$B$7:$G$900,5,FALSE)),"")</f>
        <v/>
      </c>
      <c r="W435" s="204" t="str">
        <f>IF($T435&lt;&gt;"",(VLOOKUP($T435,'Puissances et FS utilisés'!$B$7:$G$44,6,FALSE)),"")</f>
        <v/>
      </c>
      <c r="Y435" s="183" t="str">
        <f>IF($G435=Y$5,$I435*$J435,"")</f>
        <v/>
      </c>
      <c r="Z435" s="184" t="str">
        <f>IF($G435=Z$5,$I435*$J435,"")</f>
        <v/>
      </c>
      <c r="AA435" s="185" t="str">
        <f t="shared" si="54"/>
        <v/>
      </c>
      <c r="AB435" s="160" t="str">
        <f t="shared" si="54"/>
        <v/>
      </c>
      <c r="AC435" s="184" t="str">
        <f t="shared" si="54"/>
        <v/>
      </c>
      <c r="AD435" s="185" t="str">
        <f t="shared" si="56"/>
        <v/>
      </c>
      <c r="AE435" s="160" t="str">
        <f t="shared" si="56"/>
        <v/>
      </c>
      <c r="AF435" s="186" t="str">
        <f t="shared" si="56"/>
        <v/>
      </c>
      <c r="AH435" s="183" t="str">
        <f>IF($G435=AH$5,$I435*$J435*$K435,"")</f>
        <v/>
      </c>
      <c r="AI435" s="193" t="str">
        <f>IF($G435=AI$5,$I435*$J435*$K435,"")</f>
        <v/>
      </c>
      <c r="AJ435" s="185" t="str">
        <f t="shared" si="57"/>
        <v/>
      </c>
      <c r="AK435" s="160" t="str">
        <f t="shared" si="57"/>
        <v/>
      </c>
      <c r="AL435" s="184" t="str">
        <f t="shared" si="57"/>
        <v/>
      </c>
      <c r="AM435" s="187" t="str">
        <f t="shared" si="55"/>
        <v/>
      </c>
      <c r="AN435" s="160" t="str">
        <f t="shared" si="55"/>
        <v/>
      </c>
      <c r="AO435" s="186" t="str">
        <f t="shared" si="55"/>
        <v/>
      </c>
    </row>
    <row r="436" spans="2:41" x14ac:dyDescent="0.25">
      <c r="B436" s="345"/>
      <c r="C436" s="356"/>
      <c r="D436" s="358"/>
      <c r="E436" s="360"/>
      <c r="F436" s="199"/>
      <c r="G436" s="200"/>
      <c r="H436" s="200"/>
      <c r="I436" s="200"/>
      <c r="J436" s="164"/>
      <c r="K436" s="201"/>
      <c r="L436" s="254"/>
      <c r="M436" s="216"/>
      <c r="N436" s="200"/>
      <c r="O436" s="200"/>
      <c r="P436" s="164" t="str">
        <f>IF($N436&lt;&gt;"",(VLOOKUP($N436,'Puissances et FS utilisés'!$B$7:$G$44,5,FALSE)),"")</f>
        <v/>
      </c>
      <c r="Q436" s="201" t="str">
        <f>IF($N436&lt;&gt;"",(VLOOKUP($N436,'Puissances et FS utilisés'!$B$7:$G$44,6,FALSE)),"")</f>
        <v/>
      </c>
      <c r="R436" s="199"/>
      <c r="S436" s="200"/>
      <c r="T436" s="200"/>
      <c r="U436" s="200"/>
      <c r="V436" s="164" t="str">
        <f>IF($T436&lt;&gt;"",(VLOOKUP($T436,'Puissances et FS utilisés'!$B$7:$G$900,5,FALSE)),"")</f>
        <v/>
      </c>
      <c r="W436" s="201" t="str">
        <f>IF($T436&lt;&gt;"",(VLOOKUP($T436,'Puissances et FS utilisés'!$B$7:$G$44,6,FALSE)),"")</f>
        <v/>
      </c>
      <c r="Y436" s="189" t="str">
        <f>IF($G436=Y$5,$I436*$J436,"")</f>
        <v/>
      </c>
      <c r="Z436" s="190" t="str">
        <f>IF($G436=Z$5,$I436*$J436,"")</f>
        <v/>
      </c>
      <c r="AA436" s="191" t="str">
        <f t="shared" si="54"/>
        <v/>
      </c>
      <c r="AB436" s="158" t="str">
        <f t="shared" si="54"/>
        <v/>
      </c>
      <c r="AC436" s="190" t="str">
        <f t="shared" si="54"/>
        <v/>
      </c>
      <c r="AD436" s="191" t="str">
        <f t="shared" si="56"/>
        <v/>
      </c>
      <c r="AE436" s="158" t="str">
        <f t="shared" si="56"/>
        <v/>
      </c>
      <c r="AF436" s="192" t="str">
        <f t="shared" si="56"/>
        <v/>
      </c>
      <c r="AH436" s="189" t="str">
        <f>IF($G436=AH$5,$I436*$J436*$K436,"")</f>
        <v/>
      </c>
      <c r="AI436" s="194" t="str">
        <f>IF($G436=AI$5,$I436*$J436*$K436,"")</f>
        <v/>
      </c>
      <c r="AJ436" s="191" t="str">
        <f t="shared" si="57"/>
        <v/>
      </c>
      <c r="AK436" s="158" t="str">
        <f t="shared" si="57"/>
        <v/>
      </c>
      <c r="AL436" s="190" t="str">
        <f t="shared" si="57"/>
        <v/>
      </c>
      <c r="AM436" s="195" t="str">
        <f t="shared" si="55"/>
        <v/>
      </c>
      <c r="AN436" s="158" t="str">
        <f t="shared" si="55"/>
        <v/>
      </c>
      <c r="AO436" s="192" t="str">
        <f t="shared" si="55"/>
        <v/>
      </c>
    </row>
    <row r="437" spans="2:41" ht="15.75" customHeight="1" x14ac:dyDescent="0.25">
      <c r="B437" s="346"/>
      <c r="C437" s="357"/>
      <c r="D437" s="359"/>
      <c r="E437" s="361"/>
      <c r="F437" s="172"/>
      <c r="G437" s="173"/>
      <c r="H437" s="173"/>
      <c r="I437" s="173"/>
      <c r="J437" s="165" t="str">
        <f>IF($H437&lt;&gt;"",(VLOOKUP($H437,'Puissances et FS utilisés'!$B$7:$G$44,5,FALSE)),"")</f>
        <v/>
      </c>
      <c r="K437" s="174" t="str">
        <f>IF($H437&lt;&gt;"",(VLOOKUP($H437,'Puissances et FS utilisés'!$B$7:$G$44,6,FALSE)),"")</f>
        <v/>
      </c>
      <c r="L437" s="172"/>
      <c r="M437" s="173"/>
      <c r="N437" s="173"/>
      <c r="O437" s="173"/>
      <c r="P437" s="164" t="str">
        <f>IF($N437&lt;&gt;"",(VLOOKUP($N437,'Puissances et FS utilisés'!$B$7:$G$44,5,FALSE)),"")</f>
        <v/>
      </c>
      <c r="Q437" s="201" t="str">
        <f>IF($N437&lt;&gt;"",(VLOOKUP($N437,'Puissances et FS utilisés'!$B$7:$G$44,6,FALSE)),"")</f>
        <v/>
      </c>
      <c r="R437" s="172"/>
      <c r="S437" s="173"/>
      <c r="T437" s="173"/>
      <c r="U437" s="173"/>
      <c r="V437" s="165" t="str">
        <f>IF($T437&lt;&gt;"",(VLOOKUP($T437,'Puissances et FS utilisés'!$B$7:$G$900,5,FALSE)),"")</f>
        <v/>
      </c>
      <c r="W437" s="174" t="str">
        <f>IF($T437&lt;&gt;"",(VLOOKUP($T437,'Puissances et FS utilisés'!$B$7:$G$44,6,FALSE)),"")</f>
        <v/>
      </c>
      <c r="Y437" s="179" t="str">
        <f>IF($G437=Y$5,$I437*$J437,"")</f>
        <v/>
      </c>
      <c r="Z437" s="180" t="str">
        <f>IF($G437=Z$5,$I437*$J437,"")</f>
        <v/>
      </c>
      <c r="AA437" s="181" t="str">
        <f t="shared" si="54"/>
        <v/>
      </c>
      <c r="AB437" s="159" t="str">
        <f t="shared" si="54"/>
        <v/>
      </c>
      <c r="AC437" s="180" t="str">
        <f t="shared" si="54"/>
        <v/>
      </c>
      <c r="AD437" s="181" t="str">
        <f t="shared" si="56"/>
        <v/>
      </c>
      <c r="AE437" s="159" t="str">
        <f t="shared" si="56"/>
        <v/>
      </c>
      <c r="AF437" s="182" t="str">
        <f t="shared" si="56"/>
        <v/>
      </c>
      <c r="AH437" s="179" t="str">
        <f>IF($G437=AH$5,$I437*$J437*$K437,"")</f>
        <v/>
      </c>
      <c r="AI437" s="196" t="str">
        <f>IF($G437=AI$5,$I437*$J437*$K437,"")</f>
        <v/>
      </c>
      <c r="AJ437" s="181" t="str">
        <f t="shared" si="57"/>
        <v/>
      </c>
      <c r="AK437" s="159" t="str">
        <f t="shared" si="57"/>
        <v/>
      </c>
      <c r="AL437" s="180" t="str">
        <f t="shared" si="57"/>
        <v/>
      </c>
      <c r="AM437" s="188" t="str">
        <f t="shared" si="55"/>
        <v/>
      </c>
      <c r="AN437" s="159" t="str">
        <f t="shared" si="55"/>
        <v/>
      </c>
      <c r="AO437" s="182" t="str">
        <f t="shared" si="55"/>
        <v/>
      </c>
    </row>
    <row r="438" spans="2:41" x14ac:dyDescent="0.25">
      <c r="B438" s="344"/>
      <c r="C438" s="347"/>
      <c r="D438" s="348"/>
      <c r="E438" s="351"/>
      <c r="F438" s="202"/>
      <c r="G438" s="203"/>
      <c r="H438" s="203"/>
      <c r="I438" s="203"/>
      <c r="J438" s="162"/>
      <c r="K438" s="204"/>
      <c r="L438" s="202"/>
      <c r="M438" s="203"/>
      <c r="N438" s="203"/>
      <c r="O438" s="203"/>
      <c r="P438" s="162" t="str">
        <f>IF($N438&lt;&gt;"",(VLOOKUP($N438,'Puissances et FS utilisés'!$B$7:$G$44,5,FALSE)),"")</f>
        <v/>
      </c>
      <c r="Q438" s="204" t="str">
        <f>IF($N438&lt;&gt;"",(VLOOKUP($N438,'Puissances et FS utilisés'!$B$7:$G$44,6,FALSE)),"")</f>
        <v/>
      </c>
      <c r="R438" s="202"/>
      <c r="S438" s="203"/>
      <c r="T438" s="205"/>
      <c r="U438" s="203"/>
      <c r="V438" s="162" t="str">
        <f>IF($T438&lt;&gt;"",(VLOOKUP($T438,'Puissances et FS utilisés'!$B$7:$G$900,5,FALSE)),"")</f>
        <v/>
      </c>
      <c r="W438" s="204" t="str">
        <f>IF($T438&lt;&gt;"",(VLOOKUP($T438,'Puissances et FS utilisés'!$B$7:$G$44,6,FALSE)),"")</f>
        <v/>
      </c>
      <c r="Y438" s="183" t="str">
        <f>IF($G438=Y$5,$I438*$J438,"")</f>
        <v/>
      </c>
      <c r="Z438" s="184" t="str">
        <f>IF($G438=Z$5,$I438*$J438,"")</f>
        <v/>
      </c>
      <c r="AA438" s="185" t="str">
        <f t="shared" si="54"/>
        <v/>
      </c>
      <c r="AB438" s="160" t="str">
        <f t="shared" si="54"/>
        <v/>
      </c>
      <c r="AC438" s="184" t="str">
        <f t="shared" si="54"/>
        <v/>
      </c>
      <c r="AD438" s="185" t="str">
        <f t="shared" si="56"/>
        <v/>
      </c>
      <c r="AE438" s="160" t="str">
        <f t="shared" si="56"/>
        <v/>
      </c>
      <c r="AF438" s="186" t="str">
        <f t="shared" si="56"/>
        <v/>
      </c>
      <c r="AH438" s="183" t="str">
        <f>IF($G438=AH$5,$I438*$J438*$K438,"")</f>
        <v/>
      </c>
      <c r="AI438" s="193" t="str">
        <f>IF($G438=AI$5,$I438*$J438*$K438,"")</f>
        <v/>
      </c>
      <c r="AJ438" s="185" t="str">
        <f t="shared" si="57"/>
        <v/>
      </c>
      <c r="AK438" s="160" t="str">
        <f t="shared" si="57"/>
        <v/>
      </c>
      <c r="AL438" s="184" t="str">
        <f t="shared" si="57"/>
        <v/>
      </c>
      <c r="AM438" s="187" t="str">
        <f t="shared" si="55"/>
        <v/>
      </c>
      <c r="AN438" s="160" t="str">
        <f t="shared" si="55"/>
        <v/>
      </c>
      <c r="AO438" s="186" t="str">
        <f t="shared" si="55"/>
        <v/>
      </c>
    </row>
    <row r="439" spans="2:41" x14ac:dyDescent="0.25">
      <c r="B439" s="345"/>
      <c r="C439" s="356"/>
      <c r="D439" s="358"/>
      <c r="E439" s="360"/>
      <c r="F439" s="199"/>
      <c r="G439" s="200"/>
      <c r="H439" s="200"/>
      <c r="I439" s="200"/>
      <c r="J439" s="164"/>
      <c r="K439" s="201"/>
      <c r="L439" s="254"/>
      <c r="M439" s="216"/>
      <c r="N439" s="200"/>
      <c r="O439" s="200"/>
      <c r="P439" s="164" t="str">
        <f>IF($N439&lt;&gt;"",(VLOOKUP($N439,'Puissances et FS utilisés'!$B$7:$G$44,5,FALSE)),"")</f>
        <v/>
      </c>
      <c r="Q439" s="201" t="str">
        <f>IF($N439&lt;&gt;"",(VLOOKUP($N439,'Puissances et FS utilisés'!$B$7:$G$44,6,FALSE)),"")</f>
        <v/>
      </c>
      <c r="R439" s="199"/>
      <c r="S439" s="200"/>
      <c r="T439" s="200"/>
      <c r="U439" s="200"/>
      <c r="V439" s="164" t="str">
        <f>IF($T439&lt;&gt;"",(VLOOKUP($T439,'Puissances et FS utilisés'!$B$7:$G$900,5,FALSE)),"")</f>
        <v/>
      </c>
      <c r="W439" s="201" t="str">
        <f>IF($T439&lt;&gt;"",(VLOOKUP($T439,'Puissances et FS utilisés'!$B$7:$G$44,6,FALSE)),"")</f>
        <v/>
      </c>
      <c r="Y439" s="189" t="str">
        <f>IF($G439=Y$5,$I439*$J439,"")</f>
        <v/>
      </c>
      <c r="Z439" s="190" t="str">
        <f>IF($G439=Z$5,$I439*$J439,"")</f>
        <v/>
      </c>
      <c r="AA439" s="191" t="str">
        <f t="shared" si="54"/>
        <v/>
      </c>
      <c r="AB439" s="158" t="str">
        <f t="shared" si="54"/>
        <v/>
      </c>
      <c r="AC439" s="190" t="str">
        <f t="shared" si="54"/>
        <v/>
      </c>
      <c r="AD439" s="191" t="str">
        <f t="shared" si="56"/>
        <v/>
      </c>
      <c r="AE439" s="158" t="str">
        <f t="shared" si="56"/>
        <v/>
      </c>
      <c r="AF439" s="192" t="str">
        <f t="shared" si="56"/>
        <v/>
      </c>
      <c r="AH439" s="189" t="str">
        <f>IF($G439=AH$5,$I439*$J439*$K439,"")</f>
        <v/>
      </c>
      <c r="AI439" s="194" t="str">
        <f>IF($G439=AI$5,$I439*$J439*$K439,"")</f>
        <v/>
      </c>
      <c r="AJ439" s="191" t="str">
        <f t="shared" si="57"/>
        <v/>
      </c>
      <c r="AK439" s="158" t="str">
        <f t="shared" si="57"/>
        <v/>
      </c>
      <c r="AL439" s="190" t="str">
        <f t="shared" si="57"/>
        <v/>
      </c>
      <c r="AM439" s="195" t="str">
        <f t="shared" si="55"/>
        <v/>
      </c>
      <c r="AN439" s="158" t="str">
        <f t="shared" si="55"/>
        <v/>
      </c>
      <c r="AO439" s="192" t="str">
        <f t="shared" si="55"/>
        <v/>
      </c>
    </row>
    <row r="440" spans="2:41" ht="15.75" customHeight="1" x14ac:dyDescent="0.25">
      <c r="B440" s="346"/>
      <c r="C440" s="357"/>
      <c r="D440" s="359"/>
      <c r="E440" s="361"/>
      <c r="F440" s="172"/>
      <c r="G440" s="173"/>
      <c r="H440" s="173"/>
      <c r="I440" s="173"/>
      <c r="J440" s="165" t="str">
        <f>IF($H440&lt;&gt;"",(VLOOKUP($H440,'Puissances et FS utilisés'!$B$7:$G$44,5,FALSE)),"")</f>
        <v/>
      </c>
      <c r="K440" s="174" t="str">
        <f>IF($H440&lt;&gt;"",(VLOOKUP($H440,'Puissances et FS utilisés'!$B$7:$G$44,6,FALSE)),"")</f>
        <v/>
      </c>
      <c r="L440" s="172"/>
      <c r="M440" s="173"/>
      <c r="N440" s="173"/>
      <c r="O440" s="173"/>
      <c r="P440" s="164" t="str">
        <f>IF($N440&lt;&gt;"",(VLOOKUP($N440,'Puissances et FS utilisés'!$B$7:$G$44,5,FALSE)),"")</f>
        <v/>
      </c>
      <c r="Q440" s="201" t="str">
        <f>IF($N440&lt;&gt;"",(VLOOKUP($N440,'Puissances et FS utilisés'!$B$7:$G$44,6,FALSE)),"")</f>
        <v/>
      </c>
      <c r="R440" s="172"/>
      <c r="S440" s="173"/>
      <c r="T440" s="173"/>
      <c r="U440" s="173"/>
      <c r="V440" s="165" t="str">
        <f>IF($T440&lt;&gt;"",(VLOOKUP($T440,'Puissances et FS utilisés'!$B$7:$G$900,5,FALSE)),"")</f>
        <v/>
      </c>
      <c r="W440" s="174" t="str">
        <f>IF($T440&lt;&gt;"",(VLOOKUP($T440,'Puissances et FS utilisés'!$B$7:$G$44,6,FALSE)),"")</f>
        <v/>
      </c>
      <c r="Y440" s="179" t="str">
        <f>IF($G440=Y$5,$I440*$J440,"")</f>
        <v/>
      </c>
      <c r="Z440" s="180" t="str">
        <f>IF($G440=Z$5,$I440*$J440,"")</f>
        <v/>
      </c>
      <c r="AA440" s="181" t="str">
        <f t="shared" si="54"/>
        <v/>
      </c>
      <c r="AB440" s="159" t="str">
        <f t="shared" si="54"/>
        <v/>
      </c>
      <c r="AC440" s="180" t="str">
        <f t="shared" si="54"/>
        <v/>
      </c>
      <c r="AD440" s="181" t="str">
        <f t="shared" si="56"/>
        <v/>
      </c>
      <c r="AE440" s="159" t="str">
        <f t="shared" si="56"/>
        <v/>
      </c>
      <c r="AF440" s="182" t="str">
        <f t="shared" si="56"/>
        <v/>
      </c>
      <c r="AH440" s="179" t="str">
        <f>IF($G440=AH$5,$I440*$J440*$K440,"")</f>
        <v/>
      </c>
      <c r="AI440" s="196" t="str">
        <f>IF($G440=AI$5,$I440*$J440*$K440,"")</f>
        <v/>
      </c>
      <c r="AJ440" s="181" t="str">
        <f t="shared" si="57"/>
        <v/>
      </c>
      <c r="AK440" s="159" t="str">
        <f t="shared" si="57"/>
        <v/>
      </c>
      <c r="AL440" s="180" t="str">
        <f t="shared" si="57"/>
        <v/>
      </c>
      <c r="AM440" s="188" t="str">
        <f t="shared" si="55"/>
        <v/>
      </c>
      <c r="AN440" s="159" t="str">
        <f t="shared" si="55"/>
        <v/>
      </c>
      <c r="AO440" s="182" t="str">
        <f t="shared" si="55"/>
        <v/>
      </c>
    </row>
    <row r="441" spans="2:41" x14ac:dyDescent="0.25">
      <c r="B441" s="344"/>
      <c r="C441" s="347"/>
      <c r="D441" s="348"/>
      <c r="E441" s="351"/>
      <c r="F441" s="202"/>
      <c r="G441" s="203"/>
      <c r="H441" s="203"/>
      <c r="I441" s="203"/>
      <c r="J441" s="162"/>
      <c r="K441" s="204"/>
      <c r="L441" s="202"/>
      <c r="M441" s="203"/>
      <c r="N441" s="203"/>
      <c r="O441" s="203"/>
      <c r="P441" s="162" t="str">
        <f>IF($N441&lt;&gt;"",(VLOOKUP($N441,'Puissances et FS utilisés'!$B$7:$G$44,5,FALSE)),"")</f>
        <v/>
      </c>
      <c r="Q441" s="204" t="str">
        <f>IF($N441&lt;&gt;"",(VLOOKUP($N441,'Puissances et FS utilisés'!$B$7:$G$44,6,FALSE)),"")</f>
        <v/>
      </c>
      <c r="R441" s="202"/>
      <c r="S441" s="203"/>
      <c r="T441" s="205"/>
      <c r="U441" s="203"/>
      <c r="V441" s="162" t="str">
        <f>IF($T441&lt;&gt;"",(VLOOKUP($T441,'Puissances et FS utilisés'!$B$7:$G$900,5,FALSE)),"")</f>
        <v/>
      </c>
      <c r="W441" s="204" t="str">
        <f>IF($T441&lt;&gt;"",(VLOOKUP($T441,'Puissances et FS utilisés'!$B$7:$G$44,6,FALSE)),"")</f>
        <v/>
      </c>
      <c r="Y441" s="183" t="str">
        <f>IF($G441=Y$5,$I441*$J441,"")</f>
        <v/>
      </c>
      <c r="Z441" s="184" t="str">
        <f>IF($G441=Z$5,$I441*$J441,"")</f>
        <v/>
      </c>
      <c r="AA441" s="185" t="str">
        <f t="shared" si="54"/>
        <v/>
      </c>
      <c r="AB441" s="160" t="str">
        <f t="shared" si="54"/>
        <v/>
      </c>
      <c r="AC441" s="184" t="str">
        <f t="shared" si="54"/>
        <v/>
      </c>
      <c r="AD441" s="185" t="str">
        <f t="shared" si="56"/>
        <v/>
      </c>
      <c r="AE441" s="160" t="str">
        <f t="shared" si="56"/>
        <v/>
      </c>
      <c r="AF441" s="186" t="str">
        <f t="shared" si="56"/>
        <v/>
      </c>
      <c r="AH441" s="183" t="str">
        <f>IF($G441=AH$5,$I441*$J441*$K441,"")</f>
        <v/>
      </c>
      <c r="AI441" s="193" t="str">
        <f>IF($G441=AI$5,$I441*$J441*$K441,"")</f>
        <v/>
      </c>
      <c r="AJ441" s="185" t="str">
        <f t="shared" si="57"/>
        <v/>
      </c>
      <c r="AK441" s="160" t="str">
        <f t="shared" si="57"/>
        <v/>
      </c>
      <c r="AL441" s="184" t="str">
        <f t="shared" si="57"/>
        <v/>
      </c>
      <c r="AM441" s="187" t="str">
        <f t="shared" si="55"/>
        <v/>
      </c>
      <c r="AN441" s="160" t="str">
        <f t="shared" si="55"/>
        <v/>
      </c>
      <c r="AO441" s="186" t="str">
        <f t="shared" si="55"/>
        <v/>
      </c>
    </row>
    <row r="442" spans="2:41" x14ac:dyDescent="0.25">
      <c r="B442" s="345"/>
      <c r="C442" s="356"/>
      <c r="D442" s="358"/>
      <c r="E442" s="360"/>
      <c r="F442" s="199"/>
      <c r="G442" s="200"/>
      <c r="H442" s="200"/>
      <c r="I442" s="200"/>
      <c r="J442" s="164"/>
      <c r="K442" s="201"/>
      <c r="L442" s="254"/>
      <c r="M442" s="216"/>
      <c r="N442" s="200"/>
      <c r="O442" s="200"/>
      <c r="P442" s="164" t="str">
        <f>IF($N442&lt;&gt;"",(VLOOKUP($N442,'Puissances et FS utilisés'!$B$7:$G$44,5,FALSE)),"")</f>
        <v/>
      </c>
      <c r="Q442" s="201" t="str">
        <f>IF($N442&lt;&gt;"",(VLOOKUP($N442,'Puissances et FS utilisés'!$B$7:$G$44,6,FALSE)),"")</f>
        <v/>
      </c>
      <c r="R442" s="199"/>
      <c r="S442" s="200"/>
      <c r="T442" s="200"/>
      <c r="U442" s="200"/>
      <c r="V442" s="164" t="str">
        <f>IF($T442&lt;&gt;"",(VLOOKUP($T442,'Puissances et FS utilisés'!$B$7:$G$900,5,FALSE)),"")</f>
        <v/>
      </c>
      <c r="W442" s="201" t="str">
        <f>IF($T442&lt;&gt;"",(VLOOKUP($T442,'Puissances et FS utilisés'!$B$7:$G$44,6,FALSE)),"")</f>
        <v/>
      </c>
      <c r="Y442" s="189" t="str">
        <f>IF($G442=Y$5,$I442*$J442,"")</f>
        <v/>
      </c>
      <c r="Z442" s="190" t="str">
        <f>IF($G442=Z$5,$I442*$J442,"")</f>
        <v/>
      </c>
      <c r="AA442" s="191" t="str">
        <f t="shared" si="54"/>
        <v/>
      </c>
      <c r="AB442" s="158" t="str">
        <f t="shared" si="54"/>
        <v/>
      </c>
      <c r="AC442" s="190" t="str">
        <f t="shared" si="54"/>
        <v/>
      </c>
      <c r="AD442" s="191" t="str">
        <f t="shared" si="56"/>
        <v/>
      </c>
      <c r="AE442" s="158" t="str">
        <f t="shared" si="56"/>
        <v/>
      </c>
      <c r="AF442" s="192" t="str">
        <f t="shared" si="56"/>
        <v/>
      </c>
      <c r="AH442" s="189" t="str">
        <f>IF($G442=AH$5,$I442*$J442*$K442,"")</f>
        <v/>
      </c>
      <c r="AI442" s="194" t="str">
        <f>IF($G442=AI$5,$I442*$J442*$K442,"")</f>
        <v/>
      </c>
      <c r="AJ442" s="191" t="str">
        <f t="shared" si="57"/>
        <v/>
      </c>
      <c r="AK442" s="158" t="str">
        <f t="shared" si="57"/>
        <v/>
      </c>
      <c r="AL442" s="190" t="str">
        <f t="shared" si="57"/>
        <v/>
      </c>
      <c r="AM442" s="195" t="str">
        <f t="shared" si="55"/>
        <v/>
      </c>
      <c r="AN442" s="158" t="str">
        <f t="shared" si="55"/>
        <v/>
      </c>
      <c r="AO442" s="192" t="str">
        <f t="shared" si="55"/>
        <v/>
      </c>
    </row>
    <row r="443" spans="2:41" ht="15.75" customHeight="1" x14ac:dyDescent="0.25">
      <c r="B443" s="346"/>
      <c r="C443" s="357"/>
      <c r="D443" s="359"/>
      <c r="E443" s="361"/>
      <c r="F443" s="172"/>
      <c r="G443" s="173"/>
      <c r="H443" s="173"/>
      <c r="I443" s="173"/>
      <c r="J443" s="165" t="str">
        <f>IF($H443&lt;&gt;"",(VLOOKUP($H443,'Puissances et FS utilisés'!$B$7:$G$44,5,FALSE)),"")</f>
        <v/>
      </c>
      <c r="K443" s="174" t="str">
        <f>IF($H443&lt;&gt;"",(VLOOKUP($H443,'Puissances et FS utilisés'!$B$7:$G$44,6,FALSE)),"")</f>
        <v/>
      </c>
      <c r="L443" s="172"/>
      <c r="M443" s="173"/>
      <c r="N443" s="173"/>
      <c r="O443" s="173"/>
      <c r="P443" s="164" t="str">
        <f>IF($N443&lt;&gt;"",(VLOOKUP($N443,'Puissances et FS utilisés'!$B$7:$G$44,5,FALSE)),"")</f>
        <v/>
      </c>
      <c r="Q443" s="201" t="str">
        <f>IF($N443&lt;&gt;"",(VLOOKUP($N443,'Puissances et FS utilisés'!$B$7:$G$44,6,FALSE)),"")</f>
        <v/>
      </c>
      <c r="R443" s="172"/>
      <c r="S443" s="173"/>
      <c r="T443" s="173"/>
      <c r="U443" s="173"/>
      <c r="V443" s="165" t="str">
        <f>IF($T443&lt;&gt;"",(VLOOKUP($T443,'Puissances et FS utilisés'!$B$7:$G$900,5,FALSE)),"")</f>
        <v/>
      </c>
      <c r="W443" s="174" t="str">
        <f>IF($T443&lt;&gt;"",(VLOOKUP($T443,'Puissances et FS utilisés'!$B$7:$G$44,6,FALSE)),"")</f>
        <v/>
      </c>
      <c r="Y443" s="179" t="str">
        <f>IF($G443=Y$5,$I443*$J443,"")</f>
        <v/>
      </c>
      <c r="Z443" s="180" t="str">
        <f>IF($G443=Z$5,$I443*$J443,"")</f>
        <v/>
      </c>
      <c r="AA443" s="181" t="str">
        <f t="shared" si="54"/>
        <v/>
      </c>
      <c r="AB443" s="159" t="str">
        <f t="shared" si="54"/>
        <v/>
      </c>
      <c r="AC443" s="180" t="str">
        <f t="shared" si="54"/>
        <v/>
      </c>
      <c r="AD443" s="181" t="str">
        <f t="shared" si="56"/>
        <v/>
      </c>
      <c r="AE443" s="159" t="str">
        <f t="shared" si="56"/>
        <v/>
      </c>
      <c r="AF443" s="182" t="str">
        <f t="shared" si="56"/>
        <v/>
      </c>
      <c r="AH443" s="179" t="str">
        <f>IF($G443=AH$5,$I443*$J443*$K443,"")</f>
        <v/>
      </c>
      <c r="AI443" s="196" t="str">
        <f>IF($G443=AI$5,$I443*$J443*$K443,"")</f>
        <v/>
      </c>
      <c r="AJ443" s="181" t="str">
        <f t="shared" si="57"/>
        <v/>
      </c>
      <c r="AK443" s="159" t="str">
        <f t="shared" si="57"/>
        <v/>
      </c>
      <c r="AL443" s="180" t="str">
        <f t="shared" si="57"/>
        <v/>
      </c>
      <c r="AM443" s="188" t="str">
        <f t="shared" si="55"/>
        <v/>
      </c>
      <c r="AN443" s="159" t="str">
        <f t="shared" si="55"/>
        <v/>
      </c>
      <c r="AO443" s="182" t="str">
        <f t="shared" si="55"/>
        <v/>
      </c>
    </row>
    <row r="444" spans="2:41" x14ac:dyDescent="0.25">
      <c r="B444" s="344"/>
      <c r="C444" s="347"/>
      <c r="D444" s="348"/>
      <c r="E444" s="351"/>
      <c r="F444" s="202"/>
      <c r="G444" s="203"/>
      <c r="H444" s="203"/>
      <c r="I444" s="203"/>
      <c r="J444" s="162"/>
      <c r="K444" s="204"/>
      <c r="L444" s="202"/>
      <c r="M444" s="203"/>
      <c r="N444" s="203"/>
      <c r="O444" s="203"/>
      <c r="P444" s="162" t="str">
        <f>IF($N444&lt;&gt;"",(VLOOKUP($N444,'Puissances et FS utilisés'!$B$7:$G$44,5,FALSE)),"")</f>
        <v/>
      </c>
      <c r="Q444" s="204" t="str">
        <f>IF($N444&lt;&gt;"",(VLOOKUP($N444,'Puissances et FS utilisés'!$B$7:$G$44,6,FALSE)),"")</f>
        <v/>
      </c>
      <c r="R444" s="202"/>
      <c r="S444" s="203"/>
      <c r="T444" s="205"/>
      <c r="U444" s="203"/>
      <c r="V444" s="162" t="str">
        <f>IF($T444&lt;&gt;"",(VLOOKUP($T444,'Puissances et FS utilisés'!$B$7:$G$900,5,FALSE)),"")</f>
        <v/>
      </c>
      <c r="W444" s="204" t="str">
        <f>IF($T444&lt;&gt;"",(VLOOKUP($T444,'Puissances et FS utilisés'!$B$7:$G$44,6,FALSE)),"")</f>
        <v/>
      </c>
      <c r="Y444" s="183" t="str">
        <f>IF($G444=Y$5,$I444*$J444,"")</f>
        <v/>
      </c>
      <c r="Z444" s="184" t="str">
        <f>IF($G444=Z$5,$I444*$J444,"")</f>
        <v/>
      </c>
      <c r="AA444" s="185" t="str">
        <f t="shared" si="54"/>
        <v/>
      </c>
      <c r="AB444" s="160" t="str">
        <f t="shared" si="54"/>
        <v/>
      </c>
      <c r="AC444" s="184" t="str">
        <f t="shared" si="54"/>
        <v/>
      </c>
      <c r="AD444" s="185" t="str">
        <f t="shared" si="56"/>
        <v/>
      </c>
      <c r="AE444" s="160" t="str">
        <f t="shared" si="56"/>
        <v/>
      </c>
      <c r="AF444" s="186" t="str">
        <f t="shared" si="56"/>
        <v/>
      </c>
      <c r="AH444" s="183" t="str">
        <f>IF($G444=AH$5,$I444*$J444*$K444,"")</f>
        <v/>
      </c>
      <c r="AI444" s="193" t="str">
        <f>IF($G444=AI$5,$I444*$J444*$K444,"")</f>
        <v/>
      </c>
      <c r="AJ444" s="185" t="str">
        <f t="shared" si="57"/>
        <v/>
      </c>
      <c r="AK444" s="160" t="str">
        <f t="shared" si="57"/>
        <v/>
      </c>
      <c r="AL444" s="184" t="str">
        <f t="shared" si="57"/>
        <v/>
      </c>
      <c r="AM444" s="187" t="str">
        <f t="shared" si="55"/>
        <v/>
      </c>
      <c r="AN444" s="160" t="str">
        <f t="shared" si="55"/>
        <v/>
      </c>
      <c r="AO444" s="186" t="str">
        <f t="shared" si="55"/>
        <v/>
      </c>
    </row>
    <row r="445" spans="2:41" x14ac:dyDescent="0.25">
      <c r="B445" s="345"/>
      <c r="C445" s="356"/>
      <c r="D445" s="358"/>
      <c r="E445" s="360"/>
      <c r="F445" s="199"/>
      <c r="G445" s="200"/>
      <c r="H445" s="200"/>
      <c r="I445" s="200"/>
      <c r="J445" s="164"/>
      <c r="K445" s="201"/>
      <c r="L445" s="254"/>
      <c r="M445" s="216"/>
      <c r="N445" s="200"/>
      <c r="O445" s="200"/>
      <c r="P445" s="164" t="str">
        <f>IF($N445&lt;&gt;"",(VLOOKUP($N445,'Puissances et FS utilisés'!$B$7:$G$44,5,FALSE)),"")</f>
        <v/>
      </c>
      <c r="Q445" s="201" t="str">
        <f>IF($N445&lt;&gt;"",(VLOOKUP($N445,'Puissances et FS utilisés'!$B$7:$G$44,6,FALSE)),"")</f>
        <v/>
      </c>
      <c r="R445" s="199"/>
      <c r="S445" s="200"/>
      <c r="T445" s="200"/>
      <c r="U445" s="200"/>
      <c r="V445" s="164" t="str">
        <f>IF($T445&lt;&gt;"",(VLOOKUP($T445,'Puissances et FS utilisés'!$B$7:$G$900,5,FALSE)),"")</f>
        <v/>
      </c>
      <c r="W445" s="201" t="str">
        <f>IF($T445&lt;&gt;"",(VLOOKUP($T445,'Puissances et FS utilisés'!$B$7:$G$44,6,FALSE)),"")</f>
        <v/>
      </c>
      <c r="Y445" s="189" t="str">
        <f>IF($G445=Y$5,$I445*$J445,"")</f>
        <v/>
      </c>
      <c r="Z445" s="190" t="str">
        <f>IF($G445=Z$5,$I445*$J445,"")</f>
        <v/>
      </c>
      <c r="AA445" s="191" t="str">
        <f t="shared" si="54"/>
        <v/>
      </c>
      <c r="AB445" s="158" t="str">
        <f t="shared" si="54"/>
        <v/>
      </c>
      <c r="AC445" s="190" t="str">
        <f t="shared" si="54"/>
        <v/>
      </c>
      <c r="AD445" s="191" t="str">
        <f t="shared" si="56"/>
        <v/>
      </c>
      <c r="AE445" s="158" t="str">
        <f t="shared" si="56"/>
        <v/>
      </c>
      <c r="AF445" s="192" t="str">
        <f t="shared" si="56"/>
        <v/>
      </c>
      <c r="AH445" s="189" t="str">
        <f>IF($G445=AH$5,$I445*$J445*$K445,"")</f>
        <v/>
      </c>
      <c r="AI445" s="194" t="str">
        <f>IF($G445=AI$5,$I445*$J445*$K445,"")</f>
        <v/>
      </c>
      <c r="AJ445" s="191" t="str">
        <f t="shared" si="57"/>
        <v/>
      </c>
      <c r="AK445" s="158" t="str">
        <f t="shared" si="57"/>
        <v/>
      </c>
      <c r="AL445" s="190" t="str">
        <f t="shared" si="57"/>
        <v/>
      </c>
      <c r="AM445" s="195" t="str">
        <f t="shared" si="55"/>
        <v/>
      </c>
      <c r="AN445" s="158" t="str">
        <f t="shared" si="55"/>
        <v/>
      </c>
      <c r="AO445" s="192" t="str">
        <f t="shared" si="55"/>
        <v/>
      </c>
    </row>
    <row r="446" spans="2:41" ht="15.75" customHeight="1" x14ac:dyDescent="0.25">
      <c r="B446" s="346"/>
      <c r="C446" s="357"/>
      <c r="D446" s="359"/>
      <c r="E446" s="361"/>
      <c r="F446" s="172"/>
      <c r="G446" s="173"/>
      <c r="H446" s="173"/>
      <c r="I446" s="173"/>
      <c r="J446" s="165" t="str">
        <f>IF($H446&lt;&gt;"",(VLOOKUP($H446,'Puissances et FS utilisés'!$B$7:$G$44,5,FALSE)),"")</f>
        <v/>
      </c>
      <c r="K446" s="174" t="str">
        <f>IF($H446&lt;&gt;"",(VLOOKUP($H446,'Puissances et FS utilisés'!$B$7:$G$44,6,FALSE)),"")</f>
        <v/>
      </c>
      <c r="L446" s="172"/>
      <c r="M446" s="173"/>
      <c r="N446" s="173"/>
      <c r="O446" s="173"/>
      <c r="P446" s="164" t="str">
        <f>IF($N446&lt;&gt;"",(VLOOKUP($N446,'Puissances et FS utilisés'!$B$7:$G$44,5,FALSE)),"")</f>
        <v/>
      </c>
      <c r="Q446" s="201" t="str">
        <f>IF($N446&lt;&gt;"",(VLOOKUP($N446,'Puissances et FS utilisés'!$B$7:$G$44,6,FALSE)),"")</f>
        <v/>
      </c>
      <c r="R446" s="172"/>
      <c r="S446" s="173"/>
      <c r="T446" s="173"/>
      <c r="U446" s="173"/>
      <c r="V446" s="165" t="str">
        <f>IF($T446&lt;&gt;"",(VLOOKUP($T446,'Puissances et FS utilisés'!$B$7:$G$900,5,FALSE)),"")</f>
        <v/>
      </c>
      <c r="W446" s="174" t="str">
        <f>IF($T446&lt;&gt;"",(VLOOKUP($T446,'Puissances et FS utilisés'!$B$7:$G$44,6,FALSE)),"")</f>
        <v/>
      </c>
      <c r="Y446" s="179" t="str">
        <f>IF($G446=Y$5,$I446*$J446,"")</f>
        <v/>
      </c>
      <c r="Z446" s="180" t="str">
        <f>IF($G446=Z$5,$I446*$J446,"")</f>
        <v/>
      </c>
      <c r="AA446" s="181" t="str">
        <f t="shared" si="54"/>
        <v/>
      </c>
      <c r="AB446" s="159" t="str">
        <f t="shared" si="54"/>
        <v/>
      </c>
      <c r="AC446" s="180" t="str">
        <f t="shared" si="54"/>
        <v/>
      </c>
      <c r="AD446" s="181" t="str">
        <f t="shared" si="56"/>
        <v/>
      </c>
      <c r="AE446" s="159" t="str">
        <f t="shared" si="56"/>
        <v/>
      </c>
      <c r="AF446" s="182" t="str">
        <f t="shared" si="56"/>
        <v/>
      </c>
      <c r="AH446" s="179" t="str">
        <f>IF($G446=AH$5,$I446*$J446*$K446,"")</f>
        <v/>
      </c>
      <c r="AI446" s="196" t="str">
        <f>IF($G446=AI$5,$I446*$J446*$K446,"")</f>
        <v/>
      </c>
      <c r="AJ446" s="181" t="str">
        <f t="shared" si="57"/>
        <v/>
      </c>
      <c r="AK446" s="159" t="str">
        <f t="shared" si="57"/>
        <v/>
      </c>
      <c r="AL446" s="180" t="str">
        <f t="shared" si="57"/>
        <v/>
      </c>
      <c r="AM446" s="188" t="str">
        <f t="shared" si="55"/>
        <v/>
      </c>
      <c r="AN446" s="159" t="str">
        <f t="shared" si="55"/>
        <v/>
      </c>
      <c r="AO446" s="182" t="str">
        <f t="shared" si="55"/>
        <v/>
      </c>
    </row>
    <row r="447" spans="2:41" x14ac:dyDescent="0.25">
      <c r="B447" s="344"/>
      <c r="C447" s="347"/>
      <c r="D447" s="348"/>
      <c r="E447" s="351"/>
      <c r="F447" s="202"/>
      <c r="G447" s="203"/>
      <c r="H447" s="203"/>
      <c r="I447" s="203"/>
      <c r="J447" s="162"/>
      <c r="K447" s="204"/>
      <c r="L447" s="202"/>
      <c r="M447" s="203"/>
      <c r="N447" s="203"/>
      <c r="O447" s="203"/>
      <c r="P447" s="162" t="str">
        <f>IF($N447&lt;&gt;"",(VLOOKUP($N447,'Puissances et FS utilisés'!$B$7:$G$44,5,FALSE)),"")</f>
        <v/>
      </c>
      <c r="Q447" s="204" t="str">
        <f>IF($N447&lt;&gt;"",(VLOOKUP($N447,'Puissances et FS utilisés'!$B$7:$G$44,6,FALSE)),"")</f>
        <v/>
      </c>
      <c r="R447" s="202"/>
      <c r="S447" s="203"/>
      <c r="T447" s="205"/>
      <c r="U447" s="203"/>
      <c r="V447" s="162" t="str">
        <f>IF($T447&lt;&gt;"",(VLOOKUP($T447,'Puissances et FS utilisés'!$B$7:$G$900,5,FALSE)),"")</f>
        <v/>
      </c>
      <c r="W447" s="204" t="str">
        <f>IF($T447&lt;&gt;"",(VLOOKUP($T447,'Puissances et FS utilisés'!$B$7:$G$44,6,FALSE)),"")</f>
        <v/>
      </c>
      <c r="Y447" s="183" t="str">
        <f>IF($G447=Y$5,$I447*$J447,"")</f>
        <v/>
      </c>
      <c r="Z447" s="184" t="str">
        <f>IF($G447=Z$5,$I447*$J447,"")</f>
        <v/>
      </c>
      <c r="AA447" s="185" t="str">
        <f t="shared" si="54"/>
        <v/>
      </c>
      <c r="AB447" s="160" t="str">
        <f t="shared" si="54"/>
        <v/>
      </c>
      <c r="AC447" s="184" t="str">
        <f t="shared" si="54"/>
        <v/>
      </c>
      <c r="AD447" s="185" t="str">
        <f t="shared" si="56"/>
        <v/>
      </c>
      <c r="AE447" s="160" t="str">
        <f t="shared" si="56"/>
        <v/>
      </c>
      <c r="AF447" s="186" t="str">
        <f t="shared" si="56"/>
        <v/>
      </c>
      <c r="AH447" s="183" t="str">
        <f>IF($G447=AH$5,$I447*$J447*$K447,"")</f>
        <v/>
      </c>
      <c r="AI447" s="193" t="str">
        <f>IF($G447=AI$5,$I447*$J447*$K447,"")</f>
        <v/>
      </c>
      <c r="AJ447" s="185" t="str">
        <f t="shared" si="57"/>
        <v/>
      </c>
      <c r="AK447" s="160" t="str">
        <f t="shared" si="57"/>
        <v/>
      </c>
      <c r="AL447" s="184" t="str">
        <f t="shared" si="57"/>
        <v/>
      </c>
      <c r="AM447" s="187" t="str">
        <f t="shared" si="55"/>
        <v/>
      </c>
      <c r="AN447" s="160" t="str">
        <f t="shared" si="55"/>
        <v/>
      </c>
      <c r="AO447" s="186" t="str">
        <f t="shared" si="55"/>
        <v/>
      </c>
    </row>
    <row r="448" spans="2:41" x14ac:dyDescent="0.25">
      <c r="B448" s="345"/>
      <c r="C448" s="356"/>
      <c r="D448" s="358"/>
      <c r="E448" s="360"/>
      <c r="F448" s="199"/>
      <c r="G448" s="200"/>
      <c r="H448" s="200"/>
      <c r="I448" s="200"/>
      <c r="J448" s="164"/>
      <c r="K448" s="201"/>
      <c r="L448" s="254"/>
      <c r="M448" s="216"/>
      <c r="N448" s="200"/>
      <c r="O448" s="200"/>
      <c r="P448" s="164" t="str">
        <f>IF($N448&lt;&gt;"",(VLOOKUP($N448,'Puissances et FS utilisés'!$B$7:$G$44,5,FALSE)),"")</f>
        <v/>
      </c>
      <c r="Q448" s="201" t="str">
        <f>IF($N448&lt;&gt;"",(VLOOKUP($N448,'Puissances et FS utilisés'!$B$7:$G$44,6,FALSE)),"")</f>
        <v/>
      </c>
      <c r="R448" s="199"/>
      <c r="S448" s="200"/>
      <c r="T448" s="200"/>
      <c r="U448" s="200"/>
      <c r="V448" s="164" t="str">
        <f>IF($T448&lt;&gt;"",(VLOOKUP($T448,'Puissances et FS utilisés'!$B$7:$G$900,5,FALSE)),"")</f>
        <v/>
      </c>
      <c r="W448" s="201" t="str">
        <f>IF($T448&lt;&gt;"",(VLOOKUP($T448,'Puissances et FS utilisés'!$B$7:$G$44,6,FALSE)),"")</f>
        <v/>
      </c>
      <c r="Y448" s="189" t="str">
        <f>IF($G448=Y$5,$I448*$J448,"")</f>
        <v/>
      </c>
      <c r="Z448" s="190" t="str">
        <f>IF($G448=Z$5,$I448*$J448,"")</f>
        <v/>
      </c>
      <c r="AA448" s="191" t="str">
        <f t="shared" si="54"/>
        <v/>
      </c>
      <c r="AB448" s="158" t="str">
        <f t="shared" si="54"/>
        <v/>
      </c>
      <c r="AC448" s="190" t="str">
        <f t="shared" si="54"/>
        <v/>
      </c>
      <c r="AD448" s="191" t="str">
        <f t="shared" si="56"/>
        <v/>
      </c>
      <c r="AE448" s="158" t="str">
        <f t="shared" si="56"/>
        <v/>
      </c>
      <c r="AF448" s="192" t="str">
        <f t="shared" si="56"/>
        <v/>
      </c>
      <c r="AH448" s="189" t="str">
        <f>IF($G448=AH$5,$I448*$J448*$K448,"")</f>
        <v/>
      </c>
      <c r="AI448" s="194" t="str">
        <f>IF($G448=AI$5,$I448*$J448*$K448,"")</f>
        <v/>
      </c>
      <c r="AJ448" s="191" t="str">
        <f t="shared" si="57"/>
        <v/>
      </c>
      <c r="AK448" s="158" t="str">
        <f t="shared" si="57"/>
        <v/>
      </c>
      <c r="AL448" s="190" t="str">
        <f t="shared" si="57"/>
        <v/>
      </c>
      <c r="AM448" s="195" t="str">
        <f t="shared" si="55"/>
        <v/>
      </c>
      <c r="AN448" s="158" t="str">
        <f t="shared" si="55"/>
        <v/>
      </c>
      <c r="AO448" s="192" t="str">
        <f t="shared" si="55"/>
        <v/>
      </c>
    </row>
    <row r="449" spans="2:41" ht="15.75" customHeight="1" x14ac:dyDescent="0.25">
      <c r="B449" s="346"/>
      <c r="C449" s="357"/>
      <c r="D449" s="359"/>
      <c r="E449" s="361"/>
      <c r="F449" s="172"/>
      <c r="G449" s="173"/>
      <c r="H449" s="173"/>
      <c r="I449" s="173"/>
      <c r="J449" s="165" t="str">
        <f>IF($H449&lt;&gt;"",(VLOOKUP($H449,'Puissances et FS utilisés'!$B$7:$G$44,5,FALSE)),"")</f>
        <v/>
      </c>
      <c r="K449" s="174" t="str">
        <f>IF($H449&lt;&gt;"",(VLOOKUP($H449,'Puissances et FS utilisés'!$B$7:$G$44,6,FALSE)),"")</f>
        <v/>
      </c>
      <c r="L449" s="172"/>
      <c r="M449" s="173"/>
      <c r="N449" s="173"/>
      <c r="O449" s="173"/>
      <c r="P449" s="164" t="str">
        <f>IF($N449&lt;&gt;"",(VLOOKUP($N449,'Puissances et FS utilisés'!$B$7:$G$44,5,FALSE)),"")</f>
        <v/>
      </c>
      <c r="Q449" s="201" t="str">
        <f>IF($N449&lt;&gt;"",(VLOOKUP($N449,'Puissances et FS utilisés'!$B$7:$G$44,6,FALSE)),"")</f>
        <v/>
      </c>
      <c r="R449" s="172"/>
      <c r="S449" s="173"/>
      <c r="T449" s="173"/>
      <c r="U449" s="173"/>
      <c r="V449" s="165" t="str">
        <f>IF($T449&lt;&gt;"",(VLOOKUP($T449,'Puissances et FS utilisés'!$B$7:$G$900,5,FALSE)),"")</f>
        <v/>
      </c>
      <c r="W449" s="174" t="str">
        <f>IF($T449&lt;&gt;"",(VLOOKUP($T449,'Puissances et FS utilisés'!$B$7:$G$44,6,FALSE)),"")</f>
        <v/>
      </c>
      <c r="Y449" s="179" t="str">
        <f>IF($G449=Y$5,$I449*$J449,"")</f>
        <v/>
      </c>
      <c r="Z449" s="180" t="str">
        <f>IF($G449=Z$5,$I449*$J449,"")</f>
        <v/>
      </c>
      <c r="AA449" s="181" t="str">
        <f t="shared" si="54"/>
        <v/>
      </c>
      <c r="AB449" s="159" t="str">
        <f t="shared" si="54"/>
        <v/>
      </c>
      <c r="AC449" s="180" t="str">
        <f t="shared" si="54"/>
        <v/>
      </c>
      <c r="AD449" s="181" t="str">
        <f t="shared" si="56"/>
        <v/>
      </c>
      <c r="AE449" s="159" t="str">
        <f t="shared" si="56"/>
        <v/>
      </c>
      <c r="AF449" s="182" t="str">
        <f t="shared" si="56"/>
        <v/>
      </c>
      <c r="AH449" s="179" t="str">
        <f>IF($G449=AH$5,$I449*$J449*$K449,"")</f>
        <v/>
      </c>
      <c r="AI449" s="196" t="str">
        <f>IF($G449=AI$5,$I449*$J449*$K449,"")</f>
        <v/>
      </c>
      <c r="AJ449" s="181" t="str">
        <f t="shared" si="57"/>
        <v/>
      </c>
      <c r="AK449" s="159" t="str">
        <f t="shared" si="57"/>
        <v/>
      </c>
      <c r="AL449" s="180" t="str">
        <f t="shared" si="57"/>
        <v/>
      </c>
      <c r="AM449" s="188" t="str">
        <f t="shared" si="55"/>
        <v/>
      </c>
      <c r="AN449" s="159" t="str">
        <f t="shared" si="55"/>
        <v/>
      </c>
      <c r="AO449" s="182" t="str">
        <f t="shared" si="55"/>
        <v/>
      </c>
    </row>
    <row r="450" spans="2:41" x14ac:dyDescent="0.25">
      <c r="B450" s="344"/>
      <c r="C450" s="347"/>
      <c r="D450" s="348"/>
      <c r="E450" s="351"/>
      <c r="F450" s="202"/>
      <c r="G450" s="203"/>
      <c r="H450" s="203"/>
      <c r="I450" s="203"/>
      <c r="J450" s="162"/>
      <c r="K450" s="204"/>
      <c r="L450" s="202"/>
      <c r="M450" s="203"/>
      <c r="N450" s="203"/>
      <c r="O450" s="203"/>
      <c r="P450" s="162" t="str">
        <f>IF($N450&lt;&gt;"",(VLOOKUP($N450,'Puissances et FS utilisés'!$B$7:$G$44,5,FALSE)),"")</f>
        <v/>
      </c>
      <c r="Q450" s="204" t="str">
        <f>IF($N450&lt;&gt;"",(VLOOKUP($N450,'Puissances et FS utilisés'!$B$7:$G$44,6,FALSE)),"")</f>
        <v/>
      </c>
      <c r="R450" s="202"/>
      <c r="S450" s="203"/>
      <c r="T450" s="205"/>
      <c r="U450" s="203"/>
      <c r="V450" s="162" t="str">
        <f>IF($T450&lt;&gt;"",(VLOOKUP($T450,'Puissances et FS utilisés'!$B$7:$G$900,5,FALSE)),"")</f>
        <v/>
      </c>
      <c r="W450" s="204" t="str">
        <f>IF($T450&lt;&gt;"",(VLOOKUP($T450,'Puissances et FS utilisés'!$B$7:$G$44,6,FALSE)),"")</f>
        <v/>
      </c>
      <c r="Y450" s="183" t="str">
        <f>IF($G450=Y$5,$I450*$J450,"")</f>
        <v/>
      </c>
      <c r="Z450" s="184" t="str">
        <f>IF($G450=Z$5,$I450*$J450,"")</f>
        <v/>
      </c>
      <c r="AA450" s="185" t="str">
        <f t="shared" si="54"/>
        <v/>
      </c>
      <c r="AB450" s="160" t="str">
        <f t="shared" si="54"/>
        <v/>
      </c>
      <c r="AC450" s="184" t="str">
        <f t="shared" si="54"/>
        <v/>
      </c>
      <c r="AD450" s="185" t="str">
        <f t="shared" si="56"/>
        <v/>
      </c>
      <c r="AE450" s="160" t="str">
        <f t="shared" si="56"/>
        <v/>
      </c>
      <c r="AF450" s="186" t="str">
        <f t="shared" si="56"/>
        <v/>
      </c>
      <c r="AH450" s="183" t="str">
        <f>IF($G450=AH$5,$I450*$J450*$K450,"")</f>
        <v/>
      </c>
      <c r="AI450" s="193" t="str">
        <f>IF($G450=AI$5,$I450*$J450*$K450,"")</f>
        <v/>
      </c>
      <c r="AJ450" s="185" t="str">
        <f t="shared" si="57"/>
        <v/>
      </c>
      <c r="AK450" s="160" t="str">
        <f t="shared" si="57"/>
        <v/>
      </c>
      <c r="AL450" s="184" t="str">
        <f t="shared" si="57"/>
        <v/>
      </c>
      <c r="AM450" s="187" t="str">
        <f t="shared" si="55"/>
        <v/>
      </c>
      <c r="AN450" s="160" t="str">
        <f t="shared" si="55"/>
        <v/>
      </c>
      <c r="AO450" s="186" t="str">
        <f t="shared" si="55"/>
        <v/>
      </c>
    </row>
    <row r="451" spans="2:41" x14ac:dyDescent="0.25">
      <c r="B451" s="345"/>
      <c r="C451" s="356"/>
      <c r="D451" s="358"/>
      <c r="E451" s="360"/>
      <c r="F451" s="199"/>
      <c r="G451" s="200"/>
      <c r="H451" s="200"/>
      <c r="I451" s="200"/>
      <c r="J451" s="164"/>
      <c r="K451" s="201"/>
      <c r="L451" s="254"/>
      <c r="M451" s="216"/>
      <c r="N451" s="200"/>
      <c r="O451" s="200"/>
      <c r="P451" s="164" t="str">
        <f>IF($N451&lt;&gt;"",(VLOOKUP($N451,'Puissances et FS utilisés'!$B$7:$G$44,5,FALSE)),"")</f>
        <v/>
      </c>
      <c r="Q451" s="201" t="str">
        <f>IF($N451&lt;&gt;"",(VLOOKUP($N451,'Puissances et FS utilisés'!$B$7:$G$44,6,FALSE)),"")</f>
        <v/>
      </c>
      <c r="R451" s="199"/>
      <c r="S451" s="200"/>
      <c r="T451" s="200"/>
      <c r="U451" s="200"/>
      <c r="V451" s="164" t="str">
        <f>IF($T451&lt;&gt;"",(VLOOKUP($T451,'Puissances et FS utilisés'!$B$7:$G$900,5,FALSE)),"")</f>
        <v/>
      </c>
      <c r="W451" s="201" t="str">
        <f>IF($T451&lt;&gt;"",(VLOOKUP($T451,'Puissances et FS utilisés'!$B$7:$G$44,6,FALSE)),"")</f>
        <v/>
      </c>
      <c r="Y451" s="189" t="str">
        <f>IF($G451=Y$5,$I451*$J451,"")</f>
        <v/>
      </c>
      <c r="Z451" s="190" t="str">
        <f>IF($G451=Z$5,$I451*$J451,"")</f>
        <v/>
      </c>
      <c r="AA451" s="191" t="str">
        <f t="shared" si="54"/>
        <v/>
      </c>
      <c r="AB451" s="158" t="str">
        <f t="shared" si="54"/>
        <v/>
      </c>
      <c r="AC451" s="190" t="str">
        <f t="shared" si="54"/>
        <v/>
      </c>
      <c r="AD451" s="191" t="str">
        <f t="shared" si="56"/>
        <v/>
      </c>
      <c r="AE451" s="158" t="str">
        <f t="shared" si="56"/>
        <v/>
      </c>
      <c r="AF451" s="192" t="str">
        <f t="shared" si="56"/>
        <v/>
      </c>
      <c r="AH451" s="189" t="str">
        <f>IF($G451=AH$5,$I451*$J451*$K451,"")</f>
        <v/>
      </c>
      <c r="AI451" s="194" t="str">
        <f>IF($G451=AI$5,$I451*$J451*$K451,"")</f>
        <v/>
      </c>
      <c r="AJ451" s="191" t="str">
        <f t="shared" si="57"/>
        <v/>
      </c>
      <c r="AK451" s="158" t="str">
        <f t="shared" si="57"/>
        <v/>
      </c>
      <c r="AL451" s="190" t="str">
        <f t="shared" si="57"/>
        <v/>
      </c>
      <c r="AM451" s="195" t="str">
        <f t="shared" si="55"/>
        <v/>
      </c>
      <c r="AN451" s="158" t="str">
        <f t="shared" si="55"/>
        <v/>
      </c>
      <c r="AO451" s="192" t="str">
        <f t="shared" si="55"/>
        <v/>
      </c>
    </row>
    <row r="452" spans="2:41" ht="15.75" customHeight="1" x14ac:dyDescent="0.25">
      <c r="B452" s="346"/>
      <c r="C452" s="357"/>
      <c r="D452" s="359"/>
      <c r="E452" s="361"/>
      <c r="F452" s="172"/>
      <c r="G452" s="173"/>
      <c r="H452" s="173"/>
      <c r="I452" s="173"/>
      <c r="J452" s="165" t="str">
        <f>IF($H452&lt;&gt;"",(VLOOKUP($H452,'Puissances et FS utilisés'!$B$7:$G$44,5,FALSE)),"")</f>
        <v/>
      </c>
      <c r="K452" s="174" t="str">
        <f>IF($H452&lt;&gt;"",(VLOOKUP($H452,'Puissances et FS utilisés'!$B$7:$G$44,6,FALSE)),"")</f>
        <v/>
      </c>
      <c r="L452" s="172"/>
      <c r="M452" s="173"/>
      <c r="N452" s="173"/>
      <c r="O452" s="173"/>
      <c r="P452" s="164" t="str">
        <f>IF($N452&lt;&gt;"",(VLOOKUP($N452,'Puissances et FS utilisés'!$B$7:$G$44,5,FALSE)),"")</f>
        <v/>
      </c>
      <c r="Q452" s="201" t="str">
        <f>IF($N452&lt;&gt;"",(VLOOKUP($N452,'Puissances et FS utilisés'!$B$7:$G$44,6,FALSE)),"")</f>
        <v/>
      </c>
      <c r="R452" s="172"/>
      <c r="S452" s="173"/>
      <c r="T452" s="173"/>
      <c r="U452" s="173"/>
      <c r="V452" s="165" t="str">
        <f>IF($T452&lt;&gt;"",(VLOOKUP($T452,'Puissances et FS utilisés'!$B$7:$G$900,5,FALSE)),"")</f>
        <v/>
      </c>
      <c r="W452" s="174" t="str">
        <f>IF($T452&lt;&gt;"",(VLOOKUP($T452,'Puissances et FS utilisés'!$B$7:$G$44,6,FALSE)),"")</f>
        <v/>
      </c>
      <c r="Y452" s="179" t="str">
        <f>IF($G452=Y$5,$I452*$J452,"")</f>
        <v/>
      </c>
      <c r="Z452" s="180" t="str">
        <f>IF($G452=Z$5,$I452*$J452,"")</f>
        <v/>
      </c>
      <c r="AA452" s="181" t="str">
        <f t="shared" si="54"/>
        <v/>
      </c>
      <c r="AB452" s="159" t="str">
        <f t="shared" si="54"/>
        <v/>
      </c>
      <c r="AC452" s="180" t="str">
        <f t="shared" si="54"/>
        <v/>
      </c>
      <c r="AD452" s="181" t="str">
        <f t="shared" si="56"/>
        <v/>
      </c>
      <c r="AE452" s="159" t="str">
        <f t="shared" si="56"/>
        <v/>
      </c>
      <c r="AF452" s="182" t="str">
        <f t="shared" si="56"/>
        <v/>
      </c>
      <c r="AH452" s="179" t="str">
        <f>IF($G452=AH$5,$I452*$J452*$K452,"")</f>
        <v/>
      </c>
      <c r="AI452" s="196" t="str">
        <f>IF($G452=AI$5,$I452*$J452*$K452,"")</f>
        <v/>
      </c>
      <c r="AJ452" s="181" t="str">
        <f t="shared" si="57"/>
        <v/>
      </c>
      <c r="AK452" s="159" t="str">
        <f t="shared" si="57"/>
        <v/>
      </c>
      <c r="AL452" s="180" t="str">
        <f t="shared" si="57"/>
        <v/>
      </c>
      <c r="AM452" s="188" t="str">
        <f t="shared" si="55"/>
        <v/>
      </c>
      <c r="AN452" s="159" t="str">
        <f t="shared" si="55"/>
        <v/>
      </c>
      <c r="AO452" s="182" t="str">
        <f t="shared" si="55"/>
        <v/>
      </c>
    </row>
    <row r="453" spans="2:41" x14ac:dyDescent="0.25">
      <c r="B453" s="344"/>
      <c r="C453" s="347"/>
      <c r="D453" s="348"/>
      <c r="E453" s="351"/>
      <c r="F453" s="202"/>
      <c r="G453" s="203"/>
      <c r="H453" s="203"/>
      <c r="I453" s="203"/>
      <c r="J453" s="162"/>
      <c r="K453" s="204"/>
      <c r="L453" s="202"/>
      <c r="M453" s="203"/>
      <c r="N453" s="203"/>
      <c r="O453" s="203"/>
      <c r="P453" s="162" t="str">
        <f>IF($N453&lt;&gt;"",(VLOOKUP($N453,'Puissances et FS utilisés'!$B$7:$G$44,5,FALSE)),"")</f>
        <v/>
      </c>
      <c r="Q453" s="204" t="str">
        <f>IF($N453&lt;&gt;"",(VLOOKUP($N453,'Puissances et FS utilisés'!$B$7:$G$44,6,FALSE)),"")</f>
        <v/>
      </c>
      <c r="R453" s="202"/>
      <c r="S453" s="203"/>
      <c r="T453" s="205"/>
      <c r="U453" s="203"/>
      <c r="V453" s="162" t="str">
        <f>IF($T453&lt;&gt;"",(VLOOKUP($T453,'Puissances et FS utilisés'!$B$7:$G$900,5,FALSE)),"")</f>
        <v/>
      </c>
      <c r="W453" s="204" t="str">
        <f>IF($T453&lt;&gt;"",(VLOOKUP($T453,'Puissances et FS utilisés'!$B$7:$G$44,6,FALSE)),"")</f>
        <v/>
      </c>
      <c r="Y453" s="183" t="str">
        <f>IF($G453=Y$5,$I453*$J453,"")</f>
        <v/>
      </c>
      <c r="Z453" s="184" t="str">
        <f>IF($G453=Z$5,$I453*$J453,"")</f>
        <v/>
      </c>
      <c r="AA453" s="185" t="str">
        <f t="shared" si="54"/>
        <v/>
      </c>
      <c r="AB453" s="160" t="str">
        <f t="shared" si="54"/>
        <v/>
      </c>
      <c r="AC453" s="184" t="str">
        <f t="shared" si="54"/>
        <v/>
      </c>
      <c r="AD453" s="185" t="str">
        <f t="shared" si="56"/>
        <v/>
      </c>
      <c r="AE453" s="160" t="str">
        <f t="shared" si="56"/>
        <v/>
      </c>
      <c r="AF453" s="186" t="str">
        <f t="shared" si="56"/>
        <v/>
      </c>
      <c r="AH453" s="183" t="str">
        <f>IF($G453=AH$5,$I453*$J453*$K453,"")</f>
        <v/>
      </c>
      <c r="AI453" s="193" t="str">
        <f>IF($G453=AI$5,$I453*$J453*$K453,"")</f>
        <v/>
      </c>
      <c r="AJ453" s="185" t="str">
        <f t="shared" si="57"/>
        <v/>
      </c>
      <c r="AK453" s="160" t="str">
        <f t="shared" si="57"/>
        <v/>
      </c>
      <c r="AL453" s="184" t="str">
        <f t="shared" si="57"/>
        <v/>
      </c>
      <c r="AM453" s="187" t="str">
        <f t="shared" si="55"/>
        <v/>
      </c>
      <c r="AN453" s="160" t="str">
        <f t="shared" si="55"/>
        <v/>
      </c>
      <c r="AO453" s="186" t="str">
        <f t="shared" si="55"/>
        <v/>
      </c>
    </row>
    <row r="454" spans="2:41" x14ac:dyDescent="0.25">
      <c r="B454" s="345"/>
      <c r="C454" s="356"/>
      <c r="D454" s="358"/>
      <c r="E454" s="360"/>
      <c r="F454" s="199"/>
      <c r="G454" s="200"/>
      <c r="H454" s="200"/>
      <c r="I454" s="200"/>
      <c r="J454" s="164"/>
      <c r="K454" s="201"/>
      <c r="L454" s="254"/>
      <c r="M454" s="216"/>
      <c r="N454" s="200"/>
      <c r="O454" s="200"/>
      <c r="P454" s="164" t="str">
        <f>IF($N454&lt;&gt;"",(VLOOKUP($N454,'Puissances et FS utilisés'!$B$7:$G$44,5,FALSE)),"")</f>
        <v/>
      </c>
      <c r="Q454" s="201" t="str">
        <f>IF($N454&lt;&gt;"",(VLOOKUP($N454,'Puissances et FS utilisés'!$B$7:$G$44,6,FALSE)),"")</f>
        <v/>
      </c>
      <c r="R454" s="199"/>
      <c r="S454" s="200"/>
      <c r="T454" s="200"/>
      <c r="U454" s="200"/>
      <c r="V454" s="164" t="str">
        <f>IF($T454&lt;&gt;"",(VLOOKUP($T454,'Puissances et FS utilisés'!$B$7:$G$900,5,FALSE)),"")</f>
        <v/>
      </c>
      <c r="W454" s="201" t="str">
        <f>IF($T454&lt;&gt;"",(VLOOKUP($T454,'Puissances et FS utilisés'!$B$7:$G$44,6,FALSE)),"")</f>
        <v/>
      </c>
      <c r="Y454" s="189" t="str">
        <f>IF($G454=Y$5,$I454*$J454,"")</f>
        <v/>
      </c>
      <c r="Z454" s="190" t="str">
        <f>IF($G454=Z$5,$I454*$J454,"")</f>
        <v/>
      </c>
      <c r="AA454" s="191" t="str">
        <f t="shared" si="54"/>
        <v/>
      </c>
      <c r="AB454" s="158" t="str">
        <f t="shared" si="54"/>
        <v/>
      </c>
      <c r="AC454" s="190" t="str">
        <f t="shared" si="54"/>
        <v/>
      </c>
      <c r="AD454" s="191" t="str">
        <f t="shared" si="56"/>
        <v/>
      </c>
      <c r="AE454" s="158" t="str">
        <f t="shared" si="56"/>
        <v/>
      </c>
      <c r="AF454" s="192" t="str">
        <f t="shared" si="56"/>
        <v/>
      </c>
      <c r="AH454" s="189" t="str">
        <f>IF($G454=AH$5,$I454*$J454*$K454,"")</f>
        <v/>
      </c>
      <c r="AI454" s="194" t="str">
        <f>IF($G454=AI$5,$I454*$J454*$K454,"")</f>
        <v/>
      </c>
      <c r="AJ454" s="191" t="str">
        <f t="shared" si="57"/>
        <v/>
      </c>
      <c r="AK454" s="158" t="str">
        <f t="shared" si="57"/>
        <v/>
      </c>
      <c r="AL454" s="190" t="str">
        <f t="shared" si="57"/>
        <v/>
      </c>
      <c r="AM454" s="195" t="str">
        <f t="shared" si="55"/>
        <v/>
      </c>
      <c r="AN454" s="158" t="str">
        <f t="shared" si="55"/>
        <v/>
      </c>
      <c r="AO454" s="192" t="str">
        <f t="shared" si="55"/>
        <v/>
      </c>
    </row>
    <row r="455" spans="2:41" ht="15.75" customHeight="1" x14ac:dyDescent="0.25">
      <c r="B455" s="346"/>
      <c r="C455" s="357"/>
      <c r="D455" s="359"/>
      <c r="E455" s="361"/>
      <c r="F455" s="172"/>
      <c r="G455" s="173"/>
      <c r="H455" s="173"/>
      <c r="I455" s="173"/>
      <c r="J455" s="165" t="str">
        <f>IF($H455&lt;&gt;"",(VLOOKUP($H455,'Puissances et FS utilisés'!$B$7:$G$44,5,FALSE)),"")</f>
        <v/>
      </c>
      <c r="K455" s="174" t="str">
        <f>IF($H455&lt;&gt;"",(VLOOKUP($H455,'Puissances et FS utilisés'!$B$7:$G$44,6,FALSE)),"")</f>
        <v/>
      </c>
      <c r="L455" s="172"/>
      <c r="M455" s="173"/>
      <c r="N455" s="173"/>
      <c r="O455" s="173"/>
      <c r="P455" s="164" t="str">
        <f>IF($N455&lt;&gt;"",(VLOOKUP($N455,'Puissances et FS utilisés'!$B$7:$G$44,5,FALSE)),"")</f>
        <v/>
      </c>
      <c r="Q455" s="201" t="str">
        <f>IF($N455&lt;&gt;"",(VLOOKUP($N455,'Puissances et FS utilisés'!$B$7:$G$44,6,FALSE)),"")</f>
        <v/>
      </c>
      <c r="R455" s="172"/>
      <c r="S455" s="173"/>
      <c r="T455" s="173"/>
      <c r="U455" s="173"/>
      <c r="V455" s="165" t="str">
        <f>IF($T455&lt;&gt;"",(VLOOKUP($T455,'Puissances et FS utilisés'!$B$7:$G$900,5,FALSE)),"")</f>
        <v/>
      </c>
      <c r="W455" s="174" t="str">
        <f>IF($T455&lt;&gt;"",(VLOOKUP($T455,'Puissances et FS utilisés'!$B$7:$G$44,6,FALSE)),"")</f>
        <v/>
      </c>
      <c r="Y455" s="179" t="str">
        <f>IF($G455=Y$5,$I455*$J455,"")</f>
        <v/>
      </c>
      <c r="Z455" s="180" t="str">
        <f>IF($G455=Z$5,$I455*$J455,"")</f>
        <v/>
      </c>
      <c r="AA455" s="181" t="str">
        <f t="shared" si="54"/>
        <v/>
      </c>
      <c r="AB455" s="159" t="str">
        <f t="shared" si="54"/>
        <v/>
      </c>
      <c r="AC455" s="180" t="str">
        <f t="shared" si="54"/>
        <v/>
      </c>
      <c r="AD455" s="181" t="str">
        <f t="shared" si="56"/>
        <v/>
      </c>
      <c r="AE455" s="159" t="str">
        <f t="shared" si="56"/>
        <v/>
      </c>
      <c r="AF455" s="182" t="str">
        <f t="shared" si="56"/>
        <v/>
      </c>
      <c r="AH455" s="179" t="str">
        <f>IF($G455=AH$5,$I455*$J455*$K455,"")</f>
        <v/>
      </c>
      <c r="AI455" s="196" t="str">
        <f>IF($G455=AI$5,$I455*$J455*$K455,"")</f>
        <v/>
      </c>
      <c r="AJ455" s="181" t="str">
        <f t="shared" si="57"/>
        <v/>
      </c>
      <c r="AK455" s="159" t="str">
        <f t="shared" si="57"/>
        <v/>
      </c>
      <c r="AL455" s="180" t="str">
        <f t="shared" si="57"/>
        <v/>
      </c>
      <c r="AM455" s="188" t="str">
        <f t="shared" si="55"/>
        <v/>
      </c>
      <c r="AN455" s="159" t="str">
        <f t="shared" si="55"/>
        <v/>
      </c>
      <c r="AO455" s="182" t="str">
        <f t="shared" si="55"/>
        <v/>
      </c>
    </row>
    <row r="456" spans="2:41" x14ac:dyDescent="0.25">
      <c r="B456" s="344"/>
      <c r="C456" s="347"/>
      <c r="D456" s="348"/>
      <c r="E456" s="351"/>
      <c r="F456" s="202"/>
      <c r="G456" s="203"/>
      <c r="H456" s="203"/>
      <c r="I456" s="203"/>
      <c r="J456" s="162"/>
      <c r="K456" s="204"/>
      <c r="L456" s="202"/>
      <c r="M456" s="203"/>
      <c r="N456" s="203"/>
      <c r="O456" s="203"/>
      <c r="P456" s="162" t="str">
        <f>IF($N456&lt;&gt;"",(VLOOKUP($N456,'Puissances et FS utilisés'!$B$7:$G$44,5,FALSE)),"")</f>
        <v/>
      </c>
      <c r="Q456" s="204" t="str">
        <f>IF($N456&lt;&gt;"",(VLOOKUP($N456,'Puissances et FS utilisés'!$B$7:$G$44,6,FALSE)),"")</f>
        <v/>
      </c>
      <c r="R456" s="202"/>
      <c r="S456" s="203"/>
      <c r="T456" s="205"/>
      <c r="U456" s="203"/>
      <c r="V456" s="162" t="str">
        <f>IF($T456&lt;&gt;"",(VLOOKUP($T456,'Puissances et FS utilisés'!$B$7:$G$900,5,FALSE)),"")</f>
        <v/>
      </c>
      <c r="W456" s="204" t="str">
        <f>IF($T456&lt;&gt;"",(VLOOKUP($T456,'Puissances et FS utilisés'!$B$7:$G$44,6,FALSE)),"")</f>
        <v/>
      </c>
      <c r="Y456" s="183" t="str">
        <f>IF($G456=Y$5,$I456*$J456,"")</f>
        <v/>
      </c>
      <c r="Z456" s="184" t="str">
        <f>IF($G456=Z$5,$I456*$J456,"")</f>
        <v/>
      </c>
      <c r="AA456" s="185" t="str">
        <f t="shared" si="54"/>
        <v/>
      </c>
      <c r="AB456" s="160" t="str">
        <f t="shared" si="54"/>
        <v/>
      </c>
      <c r="AC456" s="184" t="str">
        <f t="shared" si="54"/>
        <v/>
      </c>
      <c r="AD456" s="185" t="str">
        <f t="shared" si="56"/>
        <v/>
      </c>
      <c r="AE456" s="160" t="str">
        <f t="shared" si="56"/>
        <v/>
      </c>
      <c r="AF456" s="186" t="str">
        <f t="shared" si="56"/>
        <v/>
      </c>
      <c r="AH456" s="183" t="str">
        <f>IF($G456=AH$5,$I456*$J456*$K456,"")</f>
        <v/>
      </c>
      <c r="AI456" s="193" t="str">
        <f>IF($G456=AI$5,$I456*$J456*$K456,"")</f>
        <v/>
      </c>
      <c r="AJ456" s="185" t="str">
        <f t="shared" si="57"/>
        <v/>
      </c>
      <c r="AK456" s="160" t="str">
        <f t="shared" si="57"/>
        <v/>
      </c>
      <c r="AL456" s="184" t="str">
        <f t="shared" si="57"/>
        <v/>
      </c>
      <c r="AM456" s="187" t="str">
        <f t="shared" si="55"/>
        <v/>
      </c>
      <c r="AN456" s="160" t="str">
        <f t="shared" si="55"/>
        <v/>
      </c>
      <c r="AO456" s="186" t="str">
        <f t="shared" si="55"/>
        <v/>
      </c>
    </row>
    <row r="457" spans="2:41" x14ac:dyDescent="0.25">
      <c r="B457" s="345"/>
      <c r="C457" s="356"/>
      <c r="D457" s="358"/>
      <c r="E457" s="360"/>
      <c r="F457" s="199"/>
      <c r="G457" s="200"/>
      <c r="H457" s="200"/>
      <c r="I457" s="200"/>
      <c r="J457" s="164"/>
      <c r="K457" s="201"/>
      <c r="L457" s="254"/>
      <c r="M457" s="216"/>
      <c r="N457" s="200"/>
      <c r="O457" s="200"/>
      <c r="P457" s="164" t="str">
        <f>IF($N457&lt;&gt;"",(VLOOKUP($N457,'Puissances et FS utilisés'!$B$7:$G$44,5,FALSE)),"")</f>
        <v/>
      </c>
      <c r="Q457" s="201" t="str">
        <f>IF($N457&lt;&gt;"",(VLOOKUP($N457,'Puissances et FS utilisés'!$B$7:$G$44,6,FALSE)),"")</f>
        <v/>
      </c>
      <c r="R457" s="199"/>
      <c r="S457" s="200"/>
      <c r="T457" s="200"/>
      <c r="U457" s="200"/>
      <c r="V457" s="164" t="str">
        <f>IF($T457&lt;&gt;"",(VLOOKUP($T457,'Puissances et FS utilisés'!$B$7:$G$900,5,FALSE)),"")</f>
        <v/>
      </c>
      <c r="W457" s="201" t="str">
        <f>IF($T457&lt;&gt;"",(VLOOKUP($T457,'Puissances et FS utilisés'!$B$7:$G$44,6,FALSE)),"")</f>
        <v/>
      </c>
      <c r="Y457" s="189" t="str">
        <f>IF($G457=Y$5,$I457*$J457,"")</f>
        <v/>
      </c>
      <c r="Z457" s="190" t="str">
        <f>IF($G457=Z$5,$I457*$J457,"")</f>
        <v/>
      </c>
      <c r="AA457" s="191" t="str">
        <f t="shared" si="54"/>
        <v/>
      </c>
      <c r="AB457" s="158" t="str">
        <f t="shared" si="54"/>
        <v/>
      </c>
      <c r="AC457" s="190" t="str">
        <f t="shared" si="54"/>
        <v/>
      </c>
      <c r="AD457" s="191" t="str">
        <f t="shared" si="56"/>
        <v/>
      </c>
      <c r="AE457" s="158" t="str">
        <f t="shared" si="56"/>
        <v/>
      </c>
      <c r="AF457" s="192" t="str">
        <f t="shared" si="56"/>
        <v/>
      </c>
      <c r="AH457" s="189" t="str">
        <f>IF($G457=AH$5,$I457*$J457*$K457,"")</f>
        <v/>
      </c>
      <c r="AI457" s="194" t="str">
        <f>IF($G457=AI$5,$I457*$J457*$K457,"")</f>
        <v/>
      </c>
      <c r="AJ457" s="191" t="str">
        <f t="shared" si="57"/>
        <v/>
      </c>
      <c r="AK457" s="158" t="str">
        <f t="shared" si="57"/>
        <v/>
      </c>
      <c r="AL457" s="190" t="str">
        <f t="shared" si="57"/>
        <v/>
      </c>
      <c r="AM457" s="195" t="str">
        <f t="shared" si="55"/>
        <v/>
      </c>
      <c r="AN457" s="158" t="str">
        <f t="shared" si="55"/>
        <v/>
      </c>
      <c r="AO457" s="192" t="str">
        <f t="shared" si="55"/>
        <v/>
      </c>
    </row>
    <row r="458" spans="2:41" ht="15.75" customHeight="1" x14ac:dyDescent="0.25">
      <c r="B458" s="346"/>
      <c r="C458" s="357"/>
      <c r="D458" s="359"/>
      <c r="E458" s="361"/>
      <c r="F458" s="172"/>
      <c r="G458" s="173"/>
      <c r="H458" s="173"/>
      <c r="I458" s="173"/>
      <c r="J458" s="165" t="str">
        <f>IF($H458&lt;&gt;"",(VLOOKUP($H458,'Puissances et FS utilisés'!$B$7:$G$44,5,FALSE)),"")</f>
        <v/>
      </c>
      <c r="K458" s="174" t="str">
        <f>IF($H458&lt;&gt;"",(VLOOKUP($H458,'Puissances et FS utilisés'!$B$7:$G$44,6,FALSE)),"")</f>
        <v/>
      </c>
      <c r="L458" s="172"/>
      <c r="M458" s="173"/>
      <c r="N458" s="173"/>
      <c r="O458" s="173"/>
      <c r="P458" s="164" t="str">
        <f>IF($N458&lt;&gt;"",(VLOOKUP($N458,'Puissances et FS utilisés'!$B$7:$G$44,5,FALSE)),"")</f>
        <v/>
      </c>
      <c r="Q458" s="201" t="str">
        <f>IF($N458&lt;&gt;"",(VLOOKUP($N458,'Puissances et FS utilisés'!$B$7:$G$44,6,FALSE)),"")</f>
        <v/>
      </c>
      <c r="R458" s="172"/>
      <c r="S458" s="173"/>
      <c r="T458" s="173"/>
      <c r="U458" s="173"/>
      <c r="V458" s="165" t="str">
        <f>IF($T458&lt;&gt;"",(VLOOKUP($T458,'Puissances et FS utilisés'!$B$7:$G$900,5,FALSE)),"")</f>
        <v/>
      </c>
      <c r="W458" s="174" t="str">
        <f>IF($T458&lt;&gt;"",(VLOOKUP($T458,'Puissances et FS utilisés'!$B$7:$G$44,6,FALSE)),"")</f>
        <v/>
      </c>
      <c r="Y458" s="179" t="str">
        <f>IF($G458=Y$5,$I458*$J458,"")</f>
        <v/>
      </c>
      <c r="Z458" s="180" t="str">
        <f>IF($G458=Z$5,$I458*$J458,"")</f>
        <v/>
      </c>
      <c r="AA458" s="181" t="str">
        <f t="shared" si="54"/>
        <v/>
      </c>
      <c r="AB458" s="159" t="str">
        <f t="shared" si="54"/>
        <v/>
      </c>
      <c r="AC458" s="180" t="str">
        <f t="shared" si="54"/>
        <v/>
      </c>
      <c r="AD458" s="181" t="str">
        <f t="shared" si="56"/>
        <v/>
      </c>
      <c r="AE458" s="159" t="str">
        <f t="shared" si="56"/>
        <v/>
      </c>
      <c r="AF458" s="182" t="str">
        <f t="shared" si="56"/>
        <v/>
      </c>
      <c r="AH458" s="179" t="str">
        <f>IF($G458=AH$5,$I458*$J458*$K458,"")</f>
        <v/>
      </c>
      <c r="AI458" s="196" t="str">
        <f>IF($G458=AI$5,$I458*$J458*$K458,"")</f>
        <v/>
      </c>
      <c r="AJ458" s="181" t="str">
        <f t="shared" si="57"/>
        <v/>
      </c>
      <c r="AK458" s="159" t="str">
        <f t="shared" si="57"/>
        <v/>
      </c>
      <c r="AL458" s="180" t="str">
        <f t="shared" si="57"/>
        <v/>
      </c>
      <c r="AM458" s="188" t="str">
        <f t="shared" si="55"/>
        <v/>
      </c>
      <c r="AN458" s="159" t="str">
        <f t="shared" si="55"/>
        <v/>
      </c>
      <c r="AO458" s="182" t="str">
        <f t="shared" si="55"/>
        <v/>
      </c>
    </row>
    <row r="459" spans="2:41" x14ac:dyDescent="0.25">
      <c r="B459" s="344"/>
      <c r="C459" s="347"/>
      <c r="D459" s="348"/>
      <c r="E459" s="351"/>
      <c r="F459" s="202"/>
      <c r="G459" s="203"/>
      <c r="H459" s="203"/>
      <c r="I459" s="203"/>
      <c r="J459" s="162"/>
      <c r="K459" s="204"/>
      <c r="L459" s="202"/>
      <c r="M459" s="203"/>
      <c r="N459" s="203"/>
      <c r="O459" s="203"/>
      <c r="P459" s="162" t="str">
        <f>IF($N459&lt;&gt;"",(VLOOKUP($N459,'Puissances et FS utilisés'!$B$7:$G$44,5,FALSE)),"")</f>
        <v/>
      </c>
      <c r="Q459" s="204" t="str">
        <f>IF($N459&lt;&gt;"",(VLOOKUP($N459,'Puissances et FS utilisés'!$B$7:$G$44,6,FALSE)),"")</f>
        <v/>
      </c>
      <c r="R459" s="202"/>
      <c r="S459" s="203"/>
      <c r="T459" s="205"/>
      <c r="U459" s="203"/>
      <c r="V459" s="162" t="str">
        <f>IF($T459&lt;&gt;"",(VLOOKUP($T459,'Puissances et FS utilisés'!$B$7:$G$900,5,FALSE)),"")</f>
        <v/>
      </c>
      <c r="W459" s="204" t="str">
        <f>IF($T459&lt;&gt;"",(VLOOKUP($T459,'Puissances et FS utilisés'!$B$7:$G$44,6,FALSE)),"")</f>
        <v/>
      </c>
      <c r="Y459" s="183" t="str">
        <f>IF($G459=Y$5,$I459*$J459,"")</f>
        <v/>
      </c>
      <c r="Z459" s="184" t="str">
        <f>IF($G459=Z$5,$I459*$J459,"")</f>
        <v/>
      </c>
      <c r="AA459" s="185" t="str">
        <f t="shared" si="54"/>
        <v/>
      </c>
      <c r="AB459" s="160" t="str">
        <f t="shared" si="54"/>
        <v/>
      </c>
      <c r="AC459" s="184" t="str">
        <f t="shared" si="54"/>
        <v/>
      </c>
      <c r="AD459" s="185" t="str">
        <f t="shared" si="56"/>
        <v/>
      </c>
      <c r="AE459" s="160" t="str">
        <f t="shared" si="56"/>
        <v/>
      </c>
      <c r="AF459" s="186" t="str">
        <f t="shared" si="56"/>
        <v/>
      </c>
      <c r="AH459" s="183" t="str">
        <f>IF($G459=AH$5,$I459*$J459*$K459,"")</f>
        <v/>
      </c>
      <c r="AI459" s="193" t="str">
        <f>IF($G459=AI$5,$I459*$J459*$K459,"")</f>
        <v/>
      </c>
      <c r="AJ459" s="185" t="str">
        <f t="shared" si="57"/>
        <v/>
      </c>
      <c r="AK459" s="160" t="str">
        <f t="shared" si="57"/>
        <v/>
      </c>
      <c r="AL459" s="184" t="str">
        <f t="shared" si="57"/>
        <v/>
      </c>
      <c r="AM459" s="187" t="str">
        <f t="shared" si="55"/>
        <v/>
      </c>
      <c r="AN459" s="160" t="str">
        <f t="shared" si="55"/>
        <v/>
      </c>
      <c r="AO459" s="186" t="str">
        <f t="shared" si="55"/>
        <v/>
      </c>
    </row>
    <row r="460" spans="2:41" x14ac:dyDescent="0.25">
      <c r="B460" s="345"/>
      <c r="C460" s="356"/>
      <c r="D460" s="358"/>
      <c r="E460" s="360"/>
      <c r="F460" s="199"/>
      <c r="G460" s="200"/>
      <c r="H460" s="200"/>
      <c r="I460" s="200"/>
      <c r="J460" s="164"/>
      <c r="K460" s="201"/>
      <c r="L460" s="254"/>
      <c r="M460" s="216"/>
      <c r="N460" s="200"/>
      <c r="O460" s="200"/>
      <c r="P460" s="164" t="str">
        <f>IF($N460&lt;&gt;"",(VLOOKUP($N460,'Puissances et FS utilisés'!$B$7:$G$44,5,FALSE)),"")</f>
        <v/>
      </c>
      <c r="Q460" s="201" t="str">
        <f>IF($N460&lt;&gt;"",(VLOOKUP($N460,'Puissances et FS utilisés'!$B$7:$G$44,6,FALSE)),"")</f>
        <v/>
      </c>
      <c r="R460" s="199"/>
      <c r="S460" s="200"/>
      <c r="T460" s="200"/>
      <c r="U460" s="200"/>
      <c r="V460" s="164" t="str">
        <f>IF($T460&lt;&gt;"",(VLOOKUP($T460,'Puissances et FS utilisés'!$B$7:$G$900,5,FALSE)),"")</f>
        <v/>
      </c>
      <c r="W460" s="201" t="str">
        <f>IF($T460&lt;&gt;"",(VLOOKUP($T460,'Puissances et FS utilisés'!$B$7:$G$44,6,FALSE)),"")</f>
        <v/>
      </c>
      <c r="Y460" s="189" t="str">
        <f>IF($G460=Y$5,$I460*$J460,"")</f>
        <v/>
      </c>
      <c r="Z460" s="190" t="str">
        <f>IF($G460=Z$5,$I460*$J460,"")</f>
        <v/>
      </c>
      <c r="AA460" s="191" t="str">
        <f t="shared" si="54"/>
        <v/>
      </c>
      <c r="AB460" s="158" t="str">
        <f t="shared" si="54"/>
        <v/>
      </c>
      <c r="AC460" s="190" t="str">
        <f t="shared" si="54"/>
        <v/>
      </c>
      <c r="AD460" s="191" t="str">
        <f t="shared" si="56"/>
        <v/>
      </c>
      <c r="AE460" s="158" t="str">
        <f t="shared" si="56"/>
        <v/>
      </c>
      <c r="AF460" s="192" t="str">
        <f t="shared" si="56"/>
        <v/>
      </c>
      <c r="AH460" s="189" t="str">
        <f>IF($G460=AH$5,$I460*$J460*$K460,"")</f>
        <v/>
      </c>
      <c r="AI460" s="194" t="str">
        <f>IF($G460=AI$5,$I460*$J460*$K460,"")</f>
        <v/>
      </c>
      <c r="AJ460" s="191" t="str">
        <f t="shared" si="57"/>
        <v/>
      </c>
      <c r="AK460" s="158" t="str">
        <f t="shared" si="57"/>
        <v/>
      </c>
      <c r="AL460" s="190" t="str">
        <f t="shared" si="57"/>
        <v/>
      </c>
      <c r="AM460" s="195" t="str">
        <f t="shared" si="55"/>
        <v/>
      </c>
      <c r="AN460" s="158" t="str">
        <f t="shared" si="55"/>
        <v/>
      </c>
      <c r="AO460" s="192" t="str">
        <f t="shared" si="55"/>
        <v/>
      </c>
    </row>
    <row r="461" spans="2:41" ht="15.75" customHeight="1" x14ac:dyDescent="0.25">
      <c r="B461" s="346"/>
      <c r="C461" s="357"/>
      <c r="D461" s="359"/>
      <c r="E461" s="361"/>
      <c r="F461" s="172"/>
      <c r="G461" s="173"/>
      <c r="H461" s="173"/>
      <c r="I461" s="173"/>
      <c r="J461" s="165" t="str">
        <f>IF($H461&lt;&gt;"",(VLOOKUP($H461,'Puissances et FS utilisés'!$B$7:$G$44,5,FALSE)),"")</f>
        <v/>
      </c>
      <c r="K461" s="174" t="str">
        <f>IF($H461&lt;&gt;"",(VLOOKUP($H461,'Puissances et FS utilisés'!$B$7:$G$44,6,FALSE)),"")</f>
        <v/>
      </c>
      <c r="L461" s="172"/>
      <c r="M461" s="173"/>
      <c r="N461" s="173"/>
      <c r="O461" s="173"/>
      <c r="P461" s="164" t="str">
        <f>IF($N461&lt;&gt;"",(VLOOKUP($N461,'Puissances et FS utilisés'!$B$7:$G$44,5,FALSE)),"")</f>
        <v/>
      </c>
      <c r="Q461" s="201" t="str">
        <f>IF($N461&lt;&gt;"",(VLOOKUP($N461,'Puissances et FS utilisés'!$B$7:$G$44,6,FALSE)),"")</f>
        <v/>
      </c>
      <c r="R461" s="172"/>
      <c r="S461" s="173"/>
      <c r="T461" s="173"/>
      <c r="U461" s="173"/>
      <c r="V461" s="165" t="str">
        <f>IF($T461&lt;&gt;"",(VLOOKUP($T461,'Puissances et FS utilisés'!$B$7:$G$900,5,FALSE)),"")</f>
        <v/>
      </c>
      <c r="W461" s="174" t="str">
        <f>IF($T461&lt;&gt;"",(VLOOKUP($T461,'Puissances et FS utilisés'!$B$7:$G$44,6,FALSE)),"")</f>
        <v/>
      </c>
      <c r="Y461" s="179" t="str">
        <f>IF($G461=Y$5,$I461*$J461,"")</f>
        <v/>
      </c>
      <c r="Z461" s="180" t="str">
        <f>IF($G461=Z$5,$I461*$J461,"")</f>
        <v/>
      </c>
      <c r="AA461" s="181" t="str">
        <f t="shared" si="54"/>
        <v/>
      </c>
      <c r="AB461" s="159" t="str">
        <f t="shared" si="54"/>
        <v/>
      </c>
      <c r="AC461" s="180" t="str">
        <f t="shared" si="54"/>
        <v/>
      </c>
      <c r="AD461" s="181" t="str">
        <f t="shared" si="56"/>
        <v/>
      </c>
      <c r="AE461" s="159" t="str">
        <f t="shared" si="56"/>
        <v/>
      </c>
      <c r="AF461" s="182" t="str">
        <f t="shared" si="56"/>
        <v/>
      </c>
      <c r="AH461" s="179" t="str">
        <f>IF($G461=AH$5,$I461*$J461*$K461,"")</f>
        <v/>
      </c>
      <c r="AI461" s="196" t="str">
        <f>IF($G461=AI$5,$I461*$J461*$K461,"")</f>
        <v/>
      </c>
      <c r="AJ461" s="181" t="str">
        <f t="shared" si="57"/>
        <v/>
      </c>
      <c r="AK461" s="159" t="str">
        <f t="shared" si="57"/>
        <v/>
      </c>
      <c r="AL461" s="180" t="str">
        <f t="shared" si="57"/>
        <v/>
      </c>
      <c r="AM461" s="188" t="str">
        <f t="shared" si="55"/>
        <v/>
      </c>
      <c r="AN461" s="159" t="str">
        <f t="shared" si="55"/>
        <v/>
      </c>
      <c r="AO461" s="182" t="str">
        <f t="shared" si="55"/>
        <v/>
      </c>
    </row>
    <row r="462" spans="2:41" x14ac:dyDescent="0.25">
      <c r="B462" s="344"/>
      <c r="C462" s="347"/>
      <c r="D462" s="348"/>
      <c r="E462" s="351"/>
      <c r="F462" s="202"/>
      <c r="G462" s="203"/>
      <c r="H462" s="203"/>
      <c r="I462" s="203"/>
      <c r="J462" s="162"/>
      <c r="K462" s="204"/>
      <c r="L462" s="202"/>
      <c r="M462" s="203"/>
      <c r="N462" s="203"/>
      <c r="O462" s="203"/>
      <c r="P462" s="162" t="str">
        <f>IF($N462&lt;&gt;"",(VLOOKUP($N462,'Puissances et FS utilisés'!$B$7:$G$44,5,FALSE)),"")</f>
        <v/>
      </c>
      <c r="Q462" s="204" t="str">
        <f>IF($N462&lt;&gt;"",(VLOOKUP($N462,'Puissances et FS utilisés'!$B$7:$G$44,6,FALSE)),"")</f>
        <v/>
      </c>
      <c r="R462" s="202"/>
      <c r="S462" s="203"/>
      <c r="T462" s="205"/>
      <c r="U462" s="203"/>
      <c r="V462" s="162" t="str">
        <f>IF($T462&lt;&gt;"",(VLOOKUP($T462,'Puissances et FS utilisés'!$B$7:$G$900,5,FALSE)),"")</f>
        <v/>
      </c>
      <c r="W462" s="204" t="str">
        <f>IF($T462&lt;&gt;"",(VLOOKUP($T462,'Puissances et FS utilisés'!$B$7:$G$44,6,FALSE)),"")</f>
        <v/>
      </c>
      <c r="Y462" s="183" t="str">
        <f>IF($G462=Y$5,$I462*$J462,"")</f>
        <v/>
      </c>
      <c r="Z462" s="184" t="str">
        <f>IF($G462=Z$5,$I462*$J462,"")</f>
        <v/>
      </c>
      <c r="AA462" s="185" t="str">
        <f t="shared" si="54"/>
        <v/>
      </c>
      <c r="AB462" s="160" t="str">
        <f t="shared" si="54"/>
        <v/>
      </c>
      <c r="AC462" s="184" t="str">
        <f t="shared" si="54"/>
        <v/>
      </c>
      <c r="AD462" s="185" t="str">
        <f t="shared" si="56"/>
        <v/>
      </c>
      <c r="AE462" s="160" t="str">
        <f t="shared" si="56"/>
        <v/>
      </c>
      <c r="AF462" s="186" t="str">
        <f t="shared" si="56"/>
        <v/>
      </c>
      <c r="AH462" s="183" t="str">
        <f>IF($G462=AH$5,$I462*$J462*$K462,"")</f>
        <v/>
      </c>
      <c r="AI462" s="193" t="str">
        <f>IF($G462=AI$5,$I462*$J462*$K462,"")</f>
        <v/>
      </c>
      <c r="AJ462" s="185" t="str">
        <f t="shared" si="57"/>
        <v/>
      </c>
      <c r="AK462" s="160" t="str">
        <f t="shared" si="57"/>
        <v/>
      </c>
      <c r="AL462" s="184" t="str">
        <f t="shared" si="57"/>
        <v/>
      </c>
      <c r="AM462" s="187" t="str">
        <f t="shared" si="55"/>
        <v/>
      </c>
      <c r="AN462" s="160" t="str">
        <f t="shared" si="55"/>
        <v/>
      </c>
      <c r="AO462" s="186" t="str">
        <f t="shared" si="55"/>
        <v/>
      </c>
    </row>
    <row r="463" spans="2:41" x14ac:dyDescent="0.25">
      <c r="B463" s="345"/>
      <c r="C463" s="356"/>
      <c r="D463" s="358"/>
      <c r="E463" s="360"/>
      <c r="F463" s="199"/>
      <c r="G463" s="200"/>
      <c r="H463" s="200"/>
      <c r="I463" s="200"/>
      <c r="J463" s="164"/>
      <c r="K463" s="201"/>
      <c r="L463" s="254"/>
      <c r="M463" s="216"/>
      <c r="N463" s="200"/>
      <c r="O463" s="200"/>
      <c r="P463" s="164" t="str">
        <f>IF($N463&lt;&gt;"",(VLOOKUP($N463,'Puissances et FS utilisés'!$B$7:$G$44,5,FALSE)),"")</f>
        <v/>
      </c>
      <c r="Q463" s="201" t="str">
        <f>IF($N463&lt;&gt;"",(VLOOKUP($N463,'Puissances et FS utilisés'!$B$7:$G$44,6,FALSE)),"")</f>
        <v/>
      </c>
      <c r="R463" s="199"/>
      <c r="S463" s="200"/>
      <c r="T463" s="200"/>
      <c r="U463" s="200"/>
      <c r="V463" s="164" t="str">
        <f>IF($T463&lt;&gt;"",(VLOOKUP($T463,'Puissances et FS utilisés'!$B$7:$G$900,5,FALSE)),"")</f>
        <v/>
      </c>
      <c r="W463" s="201" t="str">
        <f>IF($T463&lt;&gt;"",(VLOOKUP($T463,'Puissances et FS utilisés'!$B$7:$G$44,6,FALSE)),"")</f>
        <v/>
      </c>
      <c r="Y463" s="189" t="str">
        <f>IF($G463=Y$5,$I463*$J463,"")</f>
        <v/>
      </c>
      <c r="Z463" s="190" t="str">
        <f>IF($G463=Z$5,$I463*$J463,"")</f>
        <v/>
      </c>
      <c r="AA463" s="191" t="str">
        <f t="shared" si="54"/>
        <v/>
      </c>
      <c r="AB463" s="158" t="str">
        <f t="shared" si="54"/>
        <v/>
      </c>
      <c r="AC463" s="190" t="str">
        <f t="shared" si="54"/>
        <v/>
      </c>
      <c r="AD463" s="191" t="str">
        <f t="shared" si="56"/>
        <v/>
      </c>
      <c r="AE463" s="158" t="str">
        <f t="shared" si="56"/>
        <v/>
      </c>
      <c r="AF463" s="192" t="str">
        <f t="shared" si="56"/>
        <v/>
      </c>
      <c r="AH463" s="189" t="str">
        <f>IF($G463=AH$5,$I463*$J463*$K463,"")</f>
        <v/>
      </c>
      <c r="AI463" s="194" t="str">
        <f>IF($G463=AI$5,$I463*$J463*$K463,"")</f>
        <v/>
      </c>
      <c r="AJ463" s="191" t="str">
        <f t="shared" si="57"/>
        <v/>
      </c>
      <c r="AK463" s="158" t="str">
        <f t="shared" si="57"/>
        <v/>
      </c>
      <c r="AL463" s="190" t="str">
        <f t="shared" si="57"/>
        <v/>
      </c>
      <c r="AM463" s="195" t="str">
        <f t="shared" si="55"/>
        <v/>
      </c>
      <c r="AN463" s="158" t="str">
        <f t="shared" si="55"/>
        <v/>
      </c>
      <c r="AO463" s="192" t="str">
        <f t="shared" si="55"/>
        <v/>
      </c>
    </row>
    <row r="464" spans="2:41" ht="15.75" customHeight="1" x14ac:dyDescent="0.25">
      <c r="B464" s="346"/>
      <c r="C464" s="357"/>
      <c r="D464" s="359"/>
      <c r="E464" s="361"/>
      <c r="F464" s="172"/>
      <c r="G464" s="173"/>
      <c r="H464" s="173"/>
      <c r="I464" s="173"/>
      <c r="J464" s="165" t="str">
        <f>IF($H464&lt;&gt;"",(VLOOKUP($H464,'Puissances et FS utilisés'!$B$7:$G$44,5,FALSE)),"")</f>
        <v/>
      </c>
      <c r="K464" s="174" t="str">
        <f>IF($H464&lt;&gt;"",(VLOOKUP($H464,'Puissances et FS utilisés'!$B$7:$G$44,6,FALSE)),"")</f>
        <v/>
      </c>
      <c r="L464" s="172"/>
      <c r="M464" s="173"/>
      <c r="N464" s="173"/>
      <c r="O464" s="173"/>
      <c r="P464" s="164" t="str">
        <f>IF($N464&lt;&gt;"",(VLOOKUP($N464,'Puissances et FS utilisés'!$B$7:$G$44,5,FALSE)),"")</f>
        <v/>
      </c>
      <c r="Q464" s="201" t="str">
        <f>IF($N464&lt;&gt;"",(VLOOKUP($N464,'Puissances et FS utilisés'!$B$7:$G$44,6,FALSE)),"")</f>
        <v/>
      </c>
      <c r="R464" s="172"/>
      <c r="S464" s="173"/>
      <c r="T464" s="173"/>
      <c r="U464" s="173"/>
      <c r="V464" s="165" t="str">
        <f>IF($T464&lt;&gt;"",(VLOOKUP($T464,'Puissances et FS utilisés'!$B$7:$G$900,5,FALSE)),"")</f>
        <v/>
      </c>
      <c r="W464" s="174" t="str">
        <f>IF($T464&lt;&gt;"",(VLOOKUP($T464,'Puissances et FS utilisés'!$B$7:$G$44,6,FALSE)),"")</f>
        <v/>
      </c>
      <c r="Y464" s="179" t="str">
        <f>IF($G464=Y$5,$I464*$J464,"")</f>
        <v/>
      </c>
      <c r="Z464" s="180" t="str">
        <f>IF($G464=Z$5,$I464*$J464,"")</f>
        <v/>
      </c>
      <c r="AA464" s="181" t="str">
        <f t="shared" si="54"/>
        <v/>
      </c>
      <c r="AB464" s="159" t="str">
        <f t="shared" si="54"/>
        <v/>
      </c>
      <c r="AC464" s="180" t="str">
        <f t="shared" si="54"/>
        <v/>
      </c>
      <c r="AD464" s="181" t="str">
        <f t="shared" si="56"/>
        <v/>
      </c>
      <c r="AE464" s="159" t="str">
        <f t="shared" si="56"/>
        <v/>
      </c>
      <c r="AF464" s="182" t="str">
        <f t="shared" si="56"/>
        <v/>
      </c>
      <c r="AH464" s="179" t="str">
        <f>IF($G464=AH$5,$I464*$J464*$K464,"")</f>
        <v/>
      </c>
      <c r="AI464" s="196" t="str">
        <f>IF($G464=AI$5,$I464*$J464*$K464,"")</f>
        <v/>
      </c>
      <c r="AJ464" s="181" t="str">
        <f t="shared" si="57"/>
        <v/>
      </c>
      <c r="AK464" s="159" t="str">
        <f t="shared" si="57"/>
        <v/>
      </c>
      <c r="AL464" s="180" t="str">
        <f t="shared" si="57"/>
        <v/>
      </c>
      <c r="AM464" s="188" t="str">
        <f t="shared" si="55"/>
        <v/>
      </c>
      <c r="AN464" s="159" t="str">
        <f t="shared" si="55"/>
        <v/>
      </c>
      <c r="AO464" s="182" t="str">
        <f t="shared" si="55"/>
        <v/>
      </c>
    </row>
    <row r="465" spans="2:41" x14ac:dyDescent="0.25">
      <c r="B465" s="344"/>
      <c r="C465" s="347"/>
      <c r="D465" s="348"/>
      <c r="E465" s="351"/>
      <c r="F465" s="202"/>
      <c r="G465" s="203"/>
      <c r="H465" s="203"/>
      <c r="I465" s="203"/>
      <c r="J465" s="162"/>
      <c r="K465" s="204"/>
      <c r="L465" s="202"/>
      <c r="M465" s="203"/>
      <c r="N465" s="203"/>
      <c r="O465" s="203"/>
      <c r="P465" s="162" t="str">
        <f>IF($N465&lt;&gt;"",(VLOOKUP($N465,'Puissances et FS utilisés'!$B$7:$G$44,5,FALSE)),"")</f>
        <v/>
      </c>
      <c r="Q465" s="204" t="str">
        <f>IF($N465&lt;&gt;"",(VLOOKUP($N465,'Puissances et FS utilisés'!$B$7:$G$44,6,FALSE)),"")</f>
        <v/>
      </c>
      <c r="R465" s="202"/>
      <c r="S465" s="203"/>
      <c r="T465" s="205"/>
      <c r="U465" s="203"/>
      <c r="V465" s="162" t="str">
        <f>IF($T465&lt;&gt;"",(VLOOKUP($T465,'Puissances et FS utilisés'!$B$7:$G$900,5,FALSE)),"")</f>
        <v/>
      </c>
      <c r="W465" s="204" t="str">
        <f>IF($T465&lt;&gt;"",(VLOOKUP($T465,'Puissances et FS utilisés'!$B$7:$G$44,6,FALSE)),"")</f>
        <v/>
      </c>
      <c r="Y465" s="183" t="str">
        <f>IF($G465=Y$5,$I465*$J465,"")</f>
        <v/>
      </c>
      <c r="Z465" s="184" t="str">
        <f>IF($G465=Z$5,$I465*$J465,"")</f>
        <v/>
      </c>
      <c r="AA465" s="185" t="str">
        <f t="shared" si="54"/>
        <v/>
      </c>
      <c r="AB465" s="160" t="str">
        <f t="shared" si="54"/>
        <v/>
      </c>
      <c r="AC465" s="184" t="str">
        <f t="shared" si="54"/>
        <v/>
      </c>
      <c r="AD465" s="185" t="str">
        <f t="shared" si="56"/>
        <v/>
      </c>
      <c r="AE465" s="160" t="str">
        <f t="shared" si="56"/>
        <v/>
      </c>
      <c r="AF465" s="186" t="str">
        <f t="shared" si="56"/>
        <v/>
      </c>
      <c r="AH465" s="183" t="str">
        <f>IF($G465=AH$5,$I465*$J465*$K465,"")</f>
        <v/>
      </c>
      <c r="AI465" s="193" t="str">
        <f>IF($G465=AI$5,$I465*$J465*$K465,"")</f>
        <v/>
      </c>
      <c r="AJ465" s="185" t="str">
        <f t="shared" si="57"/>
        <v/>
      </c>
      <c r="AK465" s="160" t="str">
        <f t="shared" si="57"/>
        <v/>
      </c>
      <c r="AL465" s="184" t="str">
        <f t="shared" si="57"/>
        <v/>
      </c>
      <c r="AM465" s="187" t="str">
        <f t="shared" si="55"/>
        <v/>
      </c>
      <c r="AN465" s="160" t="str">
        <f t="shared" si="55"/>
        <v/>
      </c>
      <c r="AO465" s="186" t="str">
        <f t="shared" si="55"/>
        <v/>
      </c>
    </row>
    <row r="466" spans="2:41" x14ac:dyDescent="0.25">
      <c r="B466" s="345"/>
      <c r="C466" s="356"/>
      <c r="D466" s="358"/>
      <c r="E466" s="360"/>
      <c r="F466" s="199"/>
      <c r="G466" s="200"/>
      <c r="H466" s="200"/>
      <c r="I466" s="200"/>
      <c r="J466" s="164"/>
      <c r="K466" s="201"/>
      <c r="L466" s="254"/>
      <c r="M466" s="216"/>
      <c r="N466" s="200"/>
      <c r="O466" s="200"/>
      <c r="P466" s="164" t="str">
        <f>IF($N466&lt;&gt;"",(VLOOKUP($N466,'Puissances et FS utilisés'!$B$7:$G$44,5,FALSE)),"")</f>
        <v/>
      </c>
      <c r="Q466" s="201" t="str">
        <f>IF($N466&lt;&gt;"",(VLOOKUP($N466,'Puissances et FS utilisés'!$B$7:$G$44,6,FALSE)),"")</f>
        <v/>
      </c>
      <c r="R466" s="199"/>
      <c r="S466" s="200"/>
      <c r="T466" s="200"/>
      <c r="U466" s="200"/>
      <c r="V466" s="164" t="str">
        <f>IF($T466&lt;&gt;"",(VLOOKUP($T466,'Puissances et FS utilisés'!$B$7:$G$900,5,FALSE)),"")</f>
        <v/>
      </c>
      <c r="W466" s="201" t="str">
        <f>IF($T466&lt;&gt;"",(VLOOKUP($T466,'Puissances et FS utilisés'!$B$7:$G$44,6,FALSE)),"")</f>
        <v/>
      </c>
      <c r="Y466" s="189" t="str">
        <f>IF($G466=Y$5,$I466*$J466,"")</f>
        <v/>
      </c>
      <c r="Z466" s="190" t="str">
        <f>IF($G466=Z$5,$I466*$J466,"")</f>
        <v/>
      </c>
      <c r="AA466" s="191" t="str">
        <f t="shared" si="54"/>
        <v/>
      </c>
      <c r="AB466" s="158" t="str">
        <f t="shared" si="54"/>
        <v/>
      </c>
      <c r="AC466" s="190" t="str">
        <f t="shared" si="54"/>
        <v/>
      </c>
      <c r="AD466" s="191" t="str">
        <f t="shared" si="56"/>
        <v/>
      </c>
      <c r="AE466" s="158" t="str">
        <f t="shared" si="56"/>
        <v/>
      </c>
      <c r="AF466" s="192" t="str">
        <f t="shared" si="56"/>
        <v/>
      </c>
      <c r="AH466" s="189" t="str">
        <f>IF($G466=AH$5,$I466*$J466*$K466,"")</f>
        <v/>
      </c>
      <c r="AI466" s="194" t="str">
        <f>IF($G466=AI$5,$I466*$J466*$K466,"")</f>
        <v/>
      </c>
      <c r="AJ466" s="191" t="str">
        <f t="shared" si="57"/>
        <v/>
      </c>
      <c r="AK466" s="158" t="str">
        <f t="shared" si="57"/>
        <v/>
      </c>
      <c r="AL466" s="190" t="str">
        <f t="shared" si="57"/>
        <v/>
      </c>
      <c r="AM466" s="195" t="str">
        <f t="shared" si="55"/>
        <v/>
      </c>
      <c r="AN466" s="158" t="str">
        <f t="shared" si="55"/>
        <v/>
      </c>
      <c r="AO466" s="192" t="str">
        <f t="shared" si="55"/>
        <v/>
      </c>
    </row>
    <row r="467" spans="2:41" ht="15.75" customHeight="1" x14ac:dyDescent="0.25">
      <c r="B467" s="346"/>
      <c r="C467" s="357"/>
      <c r="D467" s="359"/>
      <c r="E467" s="361"/>
      <c r="F467" s="172"/>
      <c r="G467" s="173"/>
      <c r="H467" s="173"/>
      <c r="I467" s="173"/>
      <c r="J467" s="165" t="str">
        <f>IF($H467&lt;&gt;"",(VLOOKUP($H467,'Puissances et FS utilisés'!$B$7:$G$44,5,FALSE)),"")</f>
        <v/>
      </c>
      <c r="K467" s="174" t="str">
        <f>IF($H467&lt;&gt;"",(VLOOKUP($H467,'Puissances et FS utilisés'!$B$7:$G$44,6,FALSE)),"")</f>
        <v/>
      </c>
      <c r="L467" s="172"/>
      <c r="M467" s="173"/>
      <c r="N467" s="173"/>
      <c r="O467" s="173"/>
      <c r="P467" s="164" t="str">
        <f>IF($N467&lt;&gt;"",(VLOOKUP($N467,'Puissances et FS utilisés'!$B$7:$G$44,5,FALSE)),"")</f>
        <v/>
      </c>
      <c r="Q467" s="201" t="str">
        <f>IF($N467&lt;&gt;"",(VLOOKUP($N467,'Puissances et FS utilisés'!$B$7:$G$44,6,FALSE)),"")</f>
        <v/>
      </c>
      <c r="R467" s="172"/>
      <c r="S467" s="173"/>
      <c r="T467" s="173"/>
      <c r="U467" s="173"/>
      <c r="V467" s="165" t="str">
        <f>IF($T467&lt;&gt;"",(VLOOKUP($T467,'Puissances et FS utilisés'!$B$7:$G$900,5,FALSE)),"")</f>
        <v/>
      </c>
      <c r="W467" s="174" t="str">
        <f>IF($T467&lt;&gt;"",(VLOOKUP($T467,'Puissances et FS utilisés'!$B$7:$G$44,6,FALSE)),"")</f>
        <v/>
      </c>
      <c r="Y467" s="179" t="str">
        <f>IF($G467=Y$5,$I467*$J467,"")</f>
        <v/>
      </c>
      <c r="Z467" s="180" t="str">
        <f>IF($G467=Z$5,$I467*$J467,"")</f>
        <v/>
      </c>
      <c r="AA467" s="181" t="str">
        <f t="shared" si="54"/>
        <v/>
      </c>
      <c r="AB467" s="159" t="str">
        <f t="shared" si="54"/>
        <v/>
      </c>
      <c r="AC467" s="180" t="str">
        <f t="shared" si="54"/>
        <v/>
      </c>
      <c r="AD467" s="181" t="str">
        <f t="shared" si="56"/>
        <v/>
      </c>
      <c r="AE467" s="159" t="str">
        <f t="shared" si="56"/>
        <v/>
      </c>
      <c r="AF467" s="182" t="str">
        <f t="shared" si="56"/>
        <v/>
      </c>
      <c r="AH467" s="179" t="str">
        <f>IF($G467=AH$5,$I467*$J467*$K467,"")</f>
        <v/>
      </c>
      <c r="AI467" s="196" t="str">
        <f>IF($G467=AI$5,$I467*$J467*$K467,"")</f>
        <v/>
      </c>
      <c r="AJ467" s="181" t="str">
        <f t="shared" si="57"/>
        <v/>
      </c>
      <c r="AK467" s="159" t="str">
        <f t="shared" si="57"/>
        <v/>
      </c>
      <c r="AL467" s="180" t="str">
        <f t="shared" si="57"/>
        <v/>
      </c>
      <c r="AM467" s="188" t="str">
        <f t="shared" si="55"/>
        <v/>
      </c>
      <c r="AN467" s="159" t="str">
        <f t="shared" si="55"/>
        <v/>
      </c>
      <c r="AO467" s="182" t="str">
        <f t="shared" si="55"/>
        <v/>
      </c>
    </row>
    <row r="468" spans="2:41" x14ac:dyDescent="0.25">
      <c r="B468" s="344"/>
      <c r="C468" s="347"/>
      <c r="D468" s="348"/>
      <c r="E468" s="351"/>
      <c r="F468" s="202"/>
      <c r="G468" s="203"/>
      <c r="H468" s="203"/>
      <c r="I468" s="203"/>
      <c r="J468" s="162"/>
      <c r="K468" s="204"/>
      <c r="L468" s="202"/>
      <c r="M468" s="203"/>
      <c r="N468" s="203"/>
      <c r="O468" s="203"/>
      <c r="P468" s="162" t="str">
        <f>IF($N468&lt;&gt;"",(VLOOKUP($N468,'Puissances et FS utilisés'!$B$7:$G$44,5,FALSE)),"")</f>
        <v/>
      </c>
      <c r="Q468" s="204" t="str">
        <f>IF($N468&lt;&gt;"",(VLOOKUP($N468,'Puissances et FS utilisés'!$B$7:$G$44,6,FALSE)),"")</f>
        <v/>
      </c>
      <c r="R468" s="202"/>
      <c r="S468" s="203"/>
      <c r="T468" s="205"/>
      <c r="U468" s="203"/>
      <c r="V468" s="162" t="str">
        <f>IF($T468&lt;&gt;"",(VLOOKUP($T468,'Puissances et FS utilisés'!$B$7:$G$900,5,FALSE)),"")</f>
        <v/>
      </c>
      <c r="W468" s="204" t="str">
        <f>IF($T468&lt;&gt;"",(VLOOKUP($T468,'Puissances et FS utilisés'!$B$7:$G$44,6,FALSE)),"")</f>
        <v/>
      </c>
      <c r="Y468" s="183" t="str">
        <f>IF($G468=Y$5,$I468*$J468,"")</f>
        <v/>
      </c>
      <c r="Z468" s="184" t="str">
        <f>IF($G468=Z$5,$I468*$J468,"")</f>
        <v/>
      </c>
      <c r="AA468" s="185" t="str">
        <f t="shared" si="54"/>
        <v/>
      </c>
      <c r="AB468" s="160" t="str">
        <f t="shared" si="54"/>
        <v/>
      </c>
      <c r="AC468" s="184" t="str">
        <f t="shared" si="54"/>
        <v/>
      </c>
      <c r="AD468" s="185" t="str">
        <f t="shared" si="56"/>
        <v/>
      </c>
      <c r="AE468" s="160" t="str">
        <f t="shared" si="56"/>
        <v/>
      </c>
      <c r="AF468" s="186" t="str">
        <f t="shared" si="56"/>
        <v/>
      </c>
      <c r="AH468" s="183" t="str">
        <f>IF($G468=AH$5,$I468*$J468*$K468,"")</f>
        <v/>
      </c>
      <c r="AI468" s="193" t="str">
        <f>IF($G468=AI$5,$I468*$J468*$K468,"")</f>
        <v/>
      </c>
      <c r="AJ468" s="185" t="str">
        <f t="shared" si="57"/>
        <v/>
      </c>
      <c r="AK468" s="160" t="str">
        <f t="shared" si="57"/>
        <v/>
      </c>
      <c r="AL468" s="184" t="str">
        <f t="shared" si="57"/>
        <v/>
      </c>
      <c r="AM468" s="187" t="str">
        <f t="shared" si="55"/>
        <v/>
      </c>
      <c r="AN468" s="160" t="str">
        <f t="shared" si="55"/>
        <v/>
      </c>
      <c r="AO468" s="186" t="str">
        <f t="shared" si="55"/>
        <v/>
      </c>
    </row>
    <row r="469" spans="2:41" x14ac:dyDescent="0.25">
      <c r="B469" s="345"/>
      <c r="C469" s="356"/>
      <c r="D469" s="358"/>
      <c r="E469" s="360"/>
      <c r="F469" s="199"/>
      <c r="G469" s="200"/>
      <c r="H469" s="200"/>
      <c r="I469" s="200"/>
      <c r="J469" s="164"/>
      <c r="K469" s="201"/>
      <c r="L469" s="254"/>
      <c r="M469" s="216"/>
      <c r="N469" s="200"/>
      <c r="O469" s="200"/>
      <c r="P469" s="164" t="str">
        <f>IF($N469&lt;&gt;"",(VLOOKUP($N469,'Puissances et FS utilisés'!$B$7:$G$44,5,FALSE)),"")</f>
        <v/>
      </c>
      <c r="Q469" s="201" t="str">
        <f>IF($N469&lt;&gt;"",(VLOOKUP($N469,'Puissances et FS utilisés'!$B$7:$G$44,6,FALSE)),"")</f>
        <v/>
      </c>
      <c r="R469" s="199"/>
      <c r="S469" s="200"/>
      <c r="T469" s="200"/>
      <c r="U469" s="200"/>
      <c r="V469" s="164" t="str">
        <f>IF($T469&lt;&gt;"",(VLOOKUP($T469,'Puissances et FS utilisés'!$B$7:$G$900,5,FALSE)),"")</f>
        <v/>
      </c>
      <c r="W469" s="201" t="str">
        <f>IF($T469&lt;&gt;"",(VLOOKUP($T469,'Puissances et FS utilisés'!$B$7:$G$44,6,FALSE)),"")</f>
        <v/>
      </c>
      <c r="Y469" s="189" t="str">
        <f>IF($G469=Y$5,$I469*$J469,"")</f>
        <v/>
      </c>
      <c r="Z469" s="190" t="str">
        <f>IF($G469=Z$5,$I469*$J469,"")</f>
        <v/>
      </c>
      <c r="AA469" s="191" t="str">
        <f t="shared" si="54"/>
        <v/>
      </c>
      <c r="AB469" s="158" t="str">
        <f t="shared" si="54"/>
        <v/>
      </c>
      <c r="AC469" s="190" t="str">
        <f t="shared" si="54"/>
        <v/>
      </c>
      <c r="AD469" s="191" t="str">
        <f t="shared" si="56"/>
        <v/>
      </c>
      <c r="AE469" s="158" t="str">
        <f t="shared" si="56"/>
        <v/>
      </c>
      <c r="AF469" s="192" t="str">
        <f t="shared" si="56"/>
        <v/>
      </c>
      <c r="AH469" s="189" t="str">
        <f>IF($G469=AH$5,$I469*$J469*$K469,"")</f>
        <v/>
      </c>
      <c r="AI469" s="194" t="str">
        <f>IF($G469=AI$5,$I469*$J469*$K469,"")</f>
        <v/>
      </c>
      <c r="AJ469" s="191" t="str">
        <f t="shared" si="57"/>
        <v/>
      </c>
      <c r="AK469" s="158" t="str">
        <f t="shared" si="57"/>
        <v/>
      </c>
      <c r="AL469" s="190" t="str">
        <f t="shared" si="57"/>
        <v/>
      </c>
      <c r="AM469" s="195" t="str">
        <f t="shared" si="55"/>
        <v/>
      </c>
      <c r="AN469" s="158" t="str">
        <f t="shared" si="55"/>
        <v/>
      </c>
      <c r="AO469" s="192" t="str">
        <f t="shared" si="55"/>
        <v/>
      </c>
    </row>
    <row r="470" spans="2:41" ht="15.75" customHeight="1" x14ac:dyDescent="0.25">
      <c r="B470" s="346"/>
      <c r="C470" s="357"/>
      <c r="D470" s="359"/>
      <c r="E470" s="361"/>
      <c r="F470" s="172"/>
      <c r="G470" s="173"/>
      <c r="H470" s="173"/>
      <c r="I470" s="173"/>
      <c r="J470" s="165" t="str">
        <f>IF($H470&lt;&gt;"",(VLOOKUP($H470,'Puissances et FS utilisés'!$B$7:$G$44,5,FALSE)),"")</f>
        <v/>
      </c>
      <c r="K470" s="174" t="str">
        <f>IF($H470&lt;&gt;"",(VLOOKUP($H470,'Puissances et FS utilisés'!$B$7:$G$44,6,FALSE)),"")</f>
        <v/>
      </c>
      <c r="L470" s="172"/>
      <c r="M470" s="173"/>
      <c r="N470" s="173"/>
      <c r="O470" s="173"/>
      <c r="P470" s="164" t="str">
        <f>IF($N470&lt;&gt;"",(VLOOKUP($N470,'Puissances et FS utilisés'!$B$7:$G$44,5,FALSE)),"")</f>
        <v/>
      </c>
      <c r="Q470" s="201" t="str">
        <f>IF($N470&lt;&gt;"",(VLOOKUP($N470,'Puissances et FS utilisés'!$B$7:$G$44,6,FALSE)),"")</f>
        <v/>
      </c>
      <c r="R470" s="172"/>
      <c r="S470" s="173"/>
      <c r="T470" s="173"/>
      <c r="U470" s="173"/>
      <c r="V470" s="165" t="str">
        <f>IF($T470&lt;&gt;"",(VLOOKUP($T470,'Puissances et FS utilisés'!$B$7:$G$900,5,FALSE)),"")</f>
        <v/>
      </c>
      <c r="W470" s="174" t="str">
        <f>IF($T470&lt;&gt;"",(VLOOKUP($T470,'Puissances et FS utilisés'!$B$7:$G$44,6,FALSE)),"")</f>
        <v/>
      </c>
      <c r="Y470" s="179" t="str">
        <f>IF($G470=Y$5,$I470*$J470,"")</f>
        <v/>
      </c>
      <c r="Z470" s="180" t="str">
        <f>IF($G470=Z$5,$I470*$J470,"")</f>
        <v/>
      </c>
      <c r="AA470" s="181" t="str">
        <f t="shared" si="54"/>
        <v/>
      </c>
      <c r="AB470" s="159" t="str">
        <f t="shared" si="54"/>
        <v/>
      </c>
      <c r="AC470" s="180" t="str">
        <f t="shared" si="54"/>
        <v/>
      </c>
      <c r="AD470" s="181" t="str">
        <f t="shared" si="56"/>
        <v/>
      </c>
      <c r="AE470" s="159" t="str">
        <f t="shared" si="56"/>
        <v/>
      </c>
      <c r="AF470" s="182" t="str">
        <f t="shared" si="56"/>
        <v/>
      </c>
      <c r="AH470" s="179" t="str">
        <f>IF($G470=AH$5,$I470*$J470*$K470,"")</f>
        <v/>
      </c>
      <c r="AI470" s="196" t="str">
        <f>IF($G470=AI$5,$I470*$J470*$K470,"")</f>
        <v/>
      </c>
      <c r="AJ470" s="181" t="str">
        <f t="shared" si="57"/>
        <v/>
      </c>
      <c r="AK470" s="159" t="str">
        <f t="shared" si="57"/>
        <v/>
      </c>
      <c r="AL470" s="180" t="str">
        <f t="shared" si="57"/>
        <v/>
      </c>
      <c r="AM470" s="188" t="str">
        <f t="shared" si="55"/>
        <v/>
      </c>
      <c r="AN470" s="159" t="str">
        <f t="shared" si="55"/>
        <v/>
      </c>
      <c r="AO470" s="182" t="str">
        <f t="shared" si="55"/>
        <v/>
      </c>
    </row>
    <row r="471" spans="2:41" x14ac:dyDescent="0.25">
      <c r="B471" s="344"/>
      <c r="C471" s="347"/>
      <c r="D471" s="348"/>
      <c r="E471" s="351"/>
      <c r="F471" s="202"/>
      <c r="G471" s="203"/>
      <c r="H471" s="203"/>
      <c r="I471" s="203"/>
      <c r="J471" s="162"/>
      <c r="K471" s="204"/>
      <c r="L471" s="202"/>
      <c r="M471" s="203"/>
      <c r="N471" s="203"/>
      <c r="O471" s="203"/>
      <c r="P471" s="162" t="str">
        <f>IF($N471&lt;&gt;"",(VLOOKUP($N471,'Puissances et FS utilisés'!$B$7:$G$44,5,FALSE)),"")</f>
        <v/>
      </c>
      <c r="Q471" s="204" t="str">
        <f>IF($N471&lt;&gt;"",(VLOOKUP($N471,'Puissances et FS utilisés'!$B$7:$G$44,6,FALSE)),"")</f>
        <v/>
      </c>
      <c r="R471" s="202"/>
      <c r="S471" s="203"/>
      <c r="T471" s="205"/>
      <c r="U471" s="203"/>
      <c r="V471" s="162" t="str">
        <f>IF($T471&lt;&gt;"",(VLOOKUP($T471,'Puissances et FS utilisés'!$B$7:$G$900,5,FALSE)),"")</f>
        <v/>
      </c>
      <c r="W471" s="204" t="str">
        <f>IF($T471&lt;&gt;"",(VLOOKUP($T471,'Puissances et FS utilisés'!$B$7:$G$44,6,FALSE)),"")</f>
        <v/>
      </c>
      <c r="Y471" s="183" t="str">
        <f>IF($G471=Y$5,$I471*$J471,"")</f>
        <v/>
      </c>
      <c r="Z471" s="184" t="str">
        <f>IF($G471=Z$5,$I471*$J471,"")</f>
        <v/>
      </c>
      <c r="AA471" s="185" t="str">
        <f t="shared" si="54"/>
        <v/>
      </c>
      <c r="AB471" s="160" t="str">
        <f t="shared" si="54"/>
        <v/>
      </c>
      <c r="AC471" s="184" t="str">
        <f t="shared" si="54"/>
        <v/>
      </c>
      <c r="AD471" s="185" t="str">
        <f t="shared" si="56"/>
        <v/>
      </c>
      <c r="AE471" s="160" t="str">
        <f t="shared" si="56"/>
        <v/>
      </c>
      <c r="AF471" s="186" t="str">
        <f t="shared" si="56"/>
        <v/>
      </c>
      <c r="AH471" s="183" t="str">
        <f>IF($G471=AH$5,$I471*$J471*$K471,"")</f>
        <v/>
      </c>
      <c r="AI471" s="193" t="str">
        <f>IF($G471=AI$5,$I471*$J471*$K471,"")</f>
        <v/>
      </c>
      <c r="AJ471" s="185" t="str">
        <f t="shared" si="57"/>
        <v/>
      </c>
      <c r="AK471" s="160" t="str">
        <f t="shared" si="57"/>
        <v/>
      </c>
      <c r="AL471" s="184" t="str">
        <f t="shared" si="57"/>
        <v/>
      </c>
      <c r="AM471" s="187" t="str">
        <f t="shared" si="55"/>
        <v/>
      </c>
      <c r="AN471" s="160" t="str">
        <f t="shared" si="55"/>
        <v/>
      </c>
      <c r="AO471" s="186" t="str">
        <f t="shared" si="55"/>
        <v/>
      </c>
    </row>
    <row r="472" spans="2:41" x14ac:dyDescent="0.25">
      <c r="B472" s="345"/>
      <c r="C472" s="356"/>
      <c r="D472" s="358"/>
      <c r="E472" s="360"/>
      <c r="F472" s="199"/>
      <c r="G472" s="200"/>
      <c r="H472" s="200"/>
      <c r="I472" s="200"/>
      <c r="J472" s="164"/>
      <c r="K472" s="201"/>
      <c r="L472" s="254"/>
      <c r="M472" s="216"/>
      <c r="N472" s="200"/>
      <c r="O472" s="200"/>
      <c r="P472" s="164" t="str">
        <f>IF($N472&lt;&gt;"",(VLOOKUP($N472,'Puissances et FS utilisés'!$B$7:$G$44,5,FALSE)),"")</f>
        <v/>
      </c>
      <c r="Q472" s="201" t="str">
        <f>IF($N472&lt;&gt;"",(VLOOKUP($N472,'Puissances et FS utilisés'!$B$7:$G$44,6,FALSE)),"")</f>
        <v/>
      </c>
      <c r="R472" s="199"/>
      <c r="S472" s="200"/>
      <c r="T472" s="200"/>
      <c r="U472" s="200"/>
      <c r="V472" s="164" t="str">
        <f>IF($T472&lt;&gt;"",(VLOOKUP($T472,'Puissances et FS utilisés'!$B$7:$G$900,5,FALSE)),"")</f>
        <v/>
      </c>
      <c r="W472" s="201" t="str">
        <f>IF($T472&lt;&gt;"",(VLOOKUP($T472,'Puissances et FS utilisés'!$B$7:$G$44,6,FALSE)),"")</f>
        <v/>
      </c>
      <c r="Y472" s="189" t="str">
        <f>IF($G472=Y$5,$I472*$J472,"")</f>
        <v/>
      </c>
      <c r="Z472" s="190" t="str">
        <f>IF($G472=Z$5,$I472*$J472,"")</f>
        <v/>
      </c>
      <c r="AA472" s="191" t="str">
        <f t="shared" si="54"/>
        <v/>
      </c>
      <c r="AB472" s="158" t="str">
        <f t="shared" si="54"/>
        <v/>
      </c>
      <c r="AC472" s="190" t="str">
        <f t="shared" si="54"/>
        <v/>
      </c>
      <c r="AD472" s="191" t="str">
        <f t="shared" si="56"/>
        <v/>
      </c>
      <c r="AE472" s="158" t="str">
        <f t="shared" si="56"/>
        <v/>
      </c>
      <c r="AF472" s="192" t="str">
        <f t="shared" si="56"/>
        <v/>
      </c>
      <c r="AH472" s="189" t="str">
        <f>IF($G472=AH$5,$I472*$J472*$K472,"")</f>
        <v/>
      </c>
      <c r="AI472" s="194" t="str">
        <f>IF($G472=AI$5,$I472*$J472*$K472,"")</f>
        <v/>
      </c>
      <c r="AJ472" s="191" t="str">
        <f t="shared" si="57"/>
        <v/>
      </c>
      <c r="AK472" s="158" t="str">
        <f t="shared" si="57"/>
        <v/>
      </c>
      <c r="AL472" s="190" t="str">
        <f t="shared" si="57"/>
        <v/>
      </c>
      <c r="AM472" s="195" t="str">
        <f t="shared" si="55"/>
        <v/>
      </c>
      <c r="AN472" s="158" t="str">
        <f t="shared" si="55"/>
        <v/>
      </c>
      <c r="AO472" s="192" t="str">
        <f t="shared" si="55"/>
        <v/>
      </c>
    </row>
    <row r="473" spans="2:41" ht="15.75" customHeight="1" x14ac:dyDescent="0.25">
      <c r="B473" s="346"/>
      <c r="C473" s="357"/>
      <c r="D473" s="359"/>
      <c r="E473" s="361"/>
      <c r="F473" s="172"/>
      <c r="G473" s="173"/>
      <c r="H473" s="173"/>
      <c r="I473" s="173"/>
      <c r="J473" s="165" t="str">
        <f>IF($H473&lt;&gt;"",(VLOOKUP($H473,'Puissances et FS utilisés'!$B$7:$G$44,5,FALSE)),"")</f>
        <v/>
      </c>
      <c r="K473" s="174" t="str">
        <f>IF($H473&lt;&gt;"",(VLOOKUP($H473,'Puissances et FS utilisés'!$B$7:$G$44,6,FALSE)),"")</f>
        <v/>
      </c>
      <c r="L473" s="172"/>
      <c r="M473" s="173"/>
      <c r="N473" s="173"/>
      <c r="O473" s="173"/>
      <c r="P473" s="164" t="str">
        <f>IF($N473&lt;&gt;"",(VLOOKUP($N473,'Puissances et FS utilisés'!$B$7:$G$44,5,FALSE)),"")</f>
        <v/>
      </c>
      <c r="Q473" s="201" t="str">
        <f>IF($N473&lt;&gt;"",(VLOOKUP($N473,'Puissances et FS utilisés'!$B$7:$G$44,6,FALSE)),"")</f>
        <v/>
      </c>
      <c r="R473" s="172"/>
      <c r="S473" s="173"/>
      <c r="T473" s="173"/>
      <c r="U473" s="173"/>
      <c r="V473" s="165" t="str">
        <f>IF($T473&lt;&gt;"",(VLOOKUP($T473,'Puissances et FS utilisés'!$B$7:$G$900,5,FALSE)),"")</f>
        <v/>
      </c>
      <c r="W473" s="174" t="str">
        <f>IF($T473&lt;&gt;"",(VLOOKUP($T473,'Puissances et FS utilisés'!$B$7:$G$44,6,FALSE)),"")</f>
        <v/>
      </c>
      <c r="Y473" s="179" t="str">
        <f>IF($G473=Y$5,$I473*$J473,"")</f>
        <v/>
      </c>
      <c r="Z473" s="180" t="str">
        <f>IF($G473=Z$5,$I473*$J473,"")</f>
        <v/>
      </c>
      <c r="AA473" s="181" t="str">
        <f t="shared" si="54"/>
        <v/>
      </c>
      <c r="AB473" s="159" t="str">
        <f t="shared" si="54"/>
        <v/>
      </c>
      <c r="AC473" s="180" t="str">
        <f t="shared" si="54"/>
        <v/>
      </c>
      <c r="AD473" s="181" t="str">
        <f t="shared" si="56"/>
        <v/>
      </c>
      <c r="AE473" s="159" t="str">
        <f t="shared" si="56"/>
        <v/>
      </c>
      <c r="AF473" s="182" t="str">
        <f t="shared" si="56"/>
        <v/>
      </c>
      <c r="AH473" s="179" t="str">
        <f>IF($G473=AH$5,$I473*$J473*$K473,"")</f>
        <v/>
      </c>
      <c r="AI473" s="196" t="str">
        <f>IF($G473=AI$5,$I473*$J473*$K473,"")</f>
        <v/>
      </c>
      <c r="AJ473" s="181" t="str">
        <f t="shared" si="57"/>
        <v/>
      </c>
      <c r="AK473" s="159" t="str">
        <f t="shared" si="57"/>
        <v/>
      </c>
      <c r="AL473" s="180" t="str">
        <f t="shared" si="57"/>
        <v/>
      </c>
      <c r="AM473" s="188" t="str">
        <f t="shared" si="55"/>
        <v/>
      </c>
      <c r="AN473" s="159" t="str">
        <f t="shared" si="55"/>
        <v/>
      </c>
      <c r="AO473" s="182" t="str">
        <f t="shared" si="55"/>
        <v/>
      </c>
    </row>
    <row r="474" spans="2:41" x14ac:dyDescent="0.25">
      <c r="B474" s="344"/>
      <c r="C474" s="347"/>
      <c r="D474" s="348"/>
      <c r="E474" s="351"/>
      <c r="F474" s="202"/>
      <c r="G474" s="203"/>
      <c r="H474" s="203"/>
      <c r="I474" s="203"/>
      <c r="J474" s="162"/>
      <c r="K474" s="204"/>
      <c r="L474" s="202"/>
      <c r="M474" s="203"/>
      <c r="N474" s="203"/>
      <c r="O474" s="203"/>
      <c r="P474" s="162" t="str">
        <f>IF($N474&lt;&gt;"",(VLOOKUP($N474,'Puissances et FS utilisés'!$B$7:$G$44,5,FALSE)),"")</f>
        <v/>
      </c>
      <c r="Q474" s="204" t="str">
        <f>IF($N474&lt;&gt;"",(VLOOKUP($N474,'Puissances et FS utilisés'!$B$7:$G$44,6,FALSE)),"")</f>
        <v/>
      </c>
      <c r="R474" s="202"/>
      <c r="S474" s="203"/>
      <c r="T474" s="205"/>
      <c r="U474" s="203"/>
      <c r="V474" s="162" t="str">
        <f>IF($T474&lt;&gt;"",(VLOOKUP($T474,'Puissances et FS utilisés'!$B$7:$G$900,5,FALSE)),"")</f>
        <v/>
      </c>
      <c r="W474" s="204" t="str">
        <f>IF($T474&lt;&gt;"",(VLOOKUP($T474,'Puissances et FS utilisés'!$B$7:$G$44,6,FALSE)),"")</f>
        <v/>
      </c>
      <c r="Y474" s="183" t="str">
        <f>IF($G474=Y$5,$I474*$J474,"")</f>
        <v/>
      </c>
      <c r="Z474" s="184" t="str">
        <f>IF($G474=Z$5,$I474*$J474,"")</f>
        <v/>
      </c>
      <c r="AA474" s="185" t="str">
        <f t="shared" si="54"/>
        <v/>
      </c>
      <c r="AB474" s="160" t="str">
        <f t="shared" si="54"/>
        <v/>
      </c>
      <c r="AC474" s="184" t="str">
        <f t="shared" si="54"/>
        <v/>
      </c>
      <c r="AD474" s="185" t="str">
        <f t="shared" si="56"/>
        <v/>
      </c>
      <c r="AE474" s="160" t="str">
        <f t="shared" si="56"/>
        <v/>
      </c>
      <c r="AF474" s="186" t="str">
        <f t="shared" si="56"/>
        <v/>
      </c>
      <c r="AH474" s="183" t="str">
        <f>IF($G474=AH$5,$I474*$J474*$K474,"")</f>
        <v/>
      </c>
      <c r="AI474" s="193" t="str">
        <f>IF($G474=AI$5,$I474*$J474*$K474,"")</f>
        <v/>
      </c>
      <c r="AJ474" s="185" t="str">
        <f t="shared" si="57"/>
        <v/>
      </c>
      <c r="AK474" s="160" t="str">
        <f t="shared" si="57"/>
        <v/>
      </c>
      <c r="AL474" s="184" t="str">
        <f t="shared" si="57"/>
        <v/>
      </c>
      <c r="AM474" s="187" t="str">
        <f t="shared" si="55"/>
        <v/>
      </c>
      <c r="AN474" s="160" t="str">
        <f t="shared" si="55"/>
        <v/>
      </c>
      <c r="AO474" s="186" t="str">
        <f t="shared" si="55"/>
        <v/>
      </c>
    </row>
    <row r="475" spans="2:41" x14ac:dyDescent="0.25">
      <c r="B475" s="345"/>
      <c r="C475" s="356"/>
      <c r="D475" s="358"/>
      <c r="E475" s="360"/>
      <c r="F475" s="199"/>
      <c r="G475" s="200"/>
      <c r="H475" s="200"/>
      <c r="I475" s="200"/>
      <c r="J475" s="164"/>
      <c r="K475" s="201"/>
      <c r="L475" s="254"/>
      <c r="M475" s="216"/>
      <c r="N475" s="200"/>
      <c r="O475" s="200"/>
      <c r="P475" s="164" t="str">
        <f>IF($N475&lt;&gt;"",(VLOOKUP($N475,'Puissances et FS utilisés'!$B$7:$G$44,5,FALSE)),"")</f>
        <v/>
      </c>
      <c r="Q475" s="201" t="str">
        <f>IF($N475&lt;&gt;"",(VLOOKUP($N475,'Puissances et FS utilisés'!$B$7:$G$44,6,FALSE)),"")</f>
        <v/>
      </c>
      <c r="R475" s="199"/>
      <c r="S475" s="200"/>
      <c r="T475" s="200"/>
      <c r="U475" s="200"/>
      <c r="V475" s="164" t="str">
        <f>IF($T475&lt;&gt;"",(VLOOKUP($T475,'Puissances et FS utilisés'!$B$7:$G$900,5,FALSE)),"")</f>
        <v/>
      </c>
      <c r="W475" s="201" t="str">
        <f>IF($T475&lt;&gt;"",(VLOOKUP($T475,'Puissances et FS utilisés'!$B$7:$G$44,6,FALSE)),"")</f>
        <v/>
      </c>
      <c r="Y475" s="189" t="str">
        <f>IF($G475=Y$5,$I475*$J475,"")</f>
        <v/>
      </c>
      <c r="Z475" s="190" t="str">
        <f>IF($G475=Z$5,$I475*$J475,"")</f>
        <v/>
      </c>
      <c r="AA475" s="191" t="str">
        <f t="shared" si="54"/>
        <v/>
      </c>
      <c r="AB475" s="158" t="str">
        <f t="shared" si="54"/>
        <v/>
      </c>
      <c r="AC475" s="190" t="str">
        <f t="shared" si="54"/>
        <v/>
      </c>
      <c r="AD475" s="191" t="str">
        <f t="shared" si="56"/>
        <v/>
      </c>
      <c r="AE475" s="158" t="str">
        <f t="shared" si="56"/>
        <v/>
      </c>
      <c r="AF475" s="192" t="str">
        <f t="shared" si="56"/>
        <v/>
      </c>
      <c r="AH475" s="189" t="str">
        <f>IF($G475=AH$5,$I475*$J475*$K475,"")</f>
        <v/>
      </c>
      <c r="AI475" s="194" t="str">
        <f>IF($G475=AI$5,$I475*$J475*$K475,"")</f>
        <v/>
      </c>
      <c r="AJ475" s="191" t="str">
        <f t="shared" si="57"/>
        <v/>
      </c>
      <c r="AK475" s="158" t="str">
        <f t="shared" si="57"/>
        <v/>
      </c>
      <c r="AL475" s="190" t="str">
        <f t="shared" si="57"/>
        <v/>
      </c>
      <c r="AM475" s="195" t="str">
        <f t="shared" si="55"/>
        <v/>
      </c>
      <c r="AN475" s="158" t="str">
        <f t="shared" si="55"/>
        <v/>
      </c>
      <c r="AO475" s="192" t="str">
        <f t="shared" si="55"/>
        <v/>
      </c>
    </row>
    <row r="476" spans="2:41" ht="15.75" customHeight="1" x14ac:dyDescent="0.25">
      <c r="B476" s="346"/>
      <c r="C476" s="357"/>
      <c r="D476" s="359"/>
      <c r="E476" s="361"/>
      <c r="F476" s="172"/>
      <c r="G476" s="173"/>
      <c r="H476" s="173"/>
      <c r="I476" s="173"/>
      <c r="J476" s="165" t="str">
        <f>IF($H476&lt;&gt;"",(VLOOKUP($H476,'Puissances et FS utilisés'!$B$7:$G$44,5,FALSE)),"")</f>
        <v/>
      </c>
      <c r="K476" s="174" t="str">
        <f>IF($H476&lt;&gt;"",(VLOOKUP($H476,'Puissances et FS utilisés'!$B$7:$G$44,6,FALSE)),"")</f>
        <v/>
      </c>
      <c r="L476" s="172"/>
      <c r="M476" s="173"/>
      <c r="N476" s="173"/>
      <c r="O476" s="173"/>
      <c r="P476" s="164" t="str">
        <f>IF($N476&lt;&gt;"",(VLOOKUP($N476,'Puissances et FS utilisés'!$B$7:$G$44,5,FALSE)),"")</f>
        <v/>
      </c>
      <c r="Q476" s="201" t="str">
        <f>IF($N476&lt;&gt;"",(VLOOKUP($N476,'Puissances et FS utilisés'!$B$7:$G$44,6,FALSE)),"")</f>
        <v/>
      </c>
      <c r="R476" s="172"/>
      <c r="S476" s="173"/>
      <c r="T476" s="173"/>
      <c r="U476" s="173"/>
      <c r="V476" s="165" t="str">
        <f>IF($T476&lt;&gt;"",(VLOOKUP($T476,'Puissances et FS utilisés'!$B$7:$G$900,5,FALSE)),"")</f>
        <v/>
      </c>
      <c r="W476" s="174" t="str">
        <f>IF($T476&lt;&gt;"",(VLOOKUP($T476,'Puissances et FS utilisés'!$B$7:$G$44,6,FALSE)),"")</f>
        <v/>
      </c>
      <c r="Y476" s="179" t="str">
        <f>IF($G476=Y$5,$I476*$J476,"")</f>
        <v/>
      </c>
      <c r="Z476" s="180" t="str">
        <f>IF($G476=Z$5,$I476*$J476,"")</f>
        <v/>
      </c>
      <c r="AA476" s="181" t="str">
        <f t="shared" si="54"/>
        <v/>
      </c>
      <c r="AB476" s="159" t="str">
        <f t="shared" si="54"/>
        <v/>
      </c>
      <c r="AC476" s="180" t="str">
        <f t="shared" si="54"/>
        <v/>
      </c>
      <c r="AD476" s="181" t="str">
        <f t="shared" si="56"/>
        <v/>
      </c>
      <c r="AE476" s="159" t="str">
        <f t="shared" si="56"/>
        <v/>
      </c>
      <c r="AF476" s="182" t="str">
        <f t="shared" si="56"/>
        <v/>
      </c>
      <c r="AH476" s="179" t="str">
        <f>IF($G476=AH$5,$I476*$J476*$K476,"")</f>
        <v/>
      </c>
      <c r="AI476" s="196" t="str">
        <f>IF($G476=AI$5,$I476*$J476*$K476,"")</f>
        <v/>
      </c>
      <c r="AJ476" s="181" t="str">
        <f t="shared" si="57"/>
        <v/>
      </c>
      <c r="AK476" s="159" t="str">
        <f t="shared" si="57"/>
        <v/>
      </c>
      <c r="AL476" s="180" t="str">
        <f t="shared" si="57"/>
        <v/>
      </c>
      <c r="AM476" s="188" t="str">
        <f t="shared" si="55"/>
        <v/>
      </c>
      <c r="AN476" s="159" t="str">
        <f t="shared" si="55"/>
        <v/>
      </c>
      <c r="AO476" s="182" t="str">
        <f t="shared" si="55"/>
        <v/>
      </c>
    </row>
    <row r="477" spans="2:41" x14ac:dyDescent="0.25">
      <c r="B477" s="344"/>
      <c r="C477" s="347"/>
      <c r="D477" s="348"/>
      <c r="E477" s="351"/>
      <c r="F477" s="202"/>
      <c r="G477" s="203"/>
      <c r="H477" s="203"/>
      <c r="I477" s="203"/>
      <c r="J477" s="162"/>
      <c r="K477" s="204"/>
      <c r="L477" s="202"/>
      <c r="M477" s="203"/>
      <c r="N477" s="203"/>
      <c r="O477" s="203"/>
      <c r="P477" s="162" t="str">
        <f>IF($N477&lt;&gt;"",(VLOOKUP($N477,'Puissances et FS utilisés'!$B$7:$G$44,5,FALSE)),"")</f>
        <v/>
      </c>
      <c r="Q477" s="204" t="str">
        <f>IF($N477&lt;&gt;"",(VLOOKUP($N477,'Puissances et FS utilisés'!$B$7:$G$44,6,FALSE)),"")</f>
        <v/>
      </c>
      <c r="R477" s="202"/>
      <c r="S477" s="203"/>
      <c r="T477" s="205"/>
      <c r="U477" s="203"/>
      <c r="V477" s="162" t="str">
        <f>IF($T477&lt;&gt;"",(VLOOKUP($T477,'Puissances et FS utilisés'!$B$7:$G$900,5,FALSE)),"")</f>
        <v/>
      </c>
      <c r="W477" s="204" t="str">
        <f>IF($T477&lt;&gt;"",(VLOOKUP($T477,'Puissances et FS utilisés'!$B$7:$G$44,6,FALSE)),"")</f>
        <v/>
      </c>
      <c r="Y477" s="183" t="str">
        <f>IF($G477=Y$5,$I477*$J477,"")</f>
        <v/>
      </c>
      <c r="Z477" s="184" t="str">
        <f>IF($G477=Z$5,$I477*$J477,"")</f>
        <v/>
      </c>
      <c r="AA477" s="185" t="str">
        <f t="shared" si="54"/>
        <v/>
      </c>
      <c r="AB477" s="160" t="str">
        <f t="shared" si="54"/>
        <v/>
      </c>
      <c r="AC477" s="184" t="str">
        <f t="shared" si="54"/>
        <v/>
      </c>
      <c r="AD477" s="185" t="str">
        <f t="shared" si="56"/>
        <v/>
      </c>
      <c r="AE477" s="160" t="str">
        <f t="shared" si="56"/>
        <v/>
      </c>
      <c r="AF477" s="186" t="str">
        <f t="shared" si="56"/>
        <v/>
      </c>
      <c r="AH477" s="183" t="str">
        <f>IF($G477=AH$5,$I477*$J477*$K477,"")</f>
        <v/>
      </c>
      <c r="AI477" s="193" t="str">
        <f>IF($G477=AI$5,$I477*$J477*$K477,"")</f>
        <v/>
      </c>
      <c r="AJ477" s="185" t="str">
        <f t="shared" si="57"/>
        <v/>
      </c>
      <c r="AK477" s="160" t="str">
        <f t="shared" si="57"/>
        <v/>
      </c>
      <c r="AL477" s="184" t="str">
        <f t="shared" si="57"/>
        <v/>
      </c>
      <c r="AM477" s="187" t="str">
        <f t="shared" si="55"/>
        <v/>
      </c>
      <c r="AN477" s="160" t="str">
        <f t="shared" si="55"/>
        <v/>
      </c>
      <c r="AO477" s="186" t="str">
        <f t="shared" si="55"/>
        <v/>
      </c>
    </row>
    <row r="478" spans="2:41" x14ac:dyDescent="0.25">
      <c r="B478" s="345"/>
      <c r="C478" s="356"/>
      <c r="D478" s="358"/>
      <c r="E478" s="360"/>
      <c r="F478" s="199"/>
      <c r="G478" s="200"/>
      <c r="H478" s="200"/>
      <c r="I478" s="200"/>
      <c r="J478" s="164"/>
      <c r="K478" s="201"/>
      <c r="L478" s="254"/>
      <c r="M478" s="216"/>
      <c r="N478" s="200"/>
      <c r="O478" s="200"/>
      <c r="P478" s="164" t="str">
        <f>IF($N478&lt;&gt;"",(VLOOKUP($N478,'Puissances et FS utilisés'!$B$7:$G$44,5,FALSE)),"")</f>
        <v/>
      </c>
      <c r="Q478" s="201" t="str">
        <f>IF($N478&lt;&gt;"",(VLOOKUP($N478,'Puissances et FS utilisés'!$B$7:$G$44,6,FALSE)),"")</f>
        <v/>
      </c>
      <c r="R478" s="199"/>
      <c r="S478" s="200"/>
      <c r="T478" s="200"/>
      <c r="U478" s="200"/>
      <c r="V478" s="164" t="str">
        <f>IF($T478&lt;&gt;"",(VLOOKUP($T478,'Puissances et FS utilisés'!$B$7:$G$900,5,FALSE)),"")</f>
        <v/>
      </c>
      <c r="W478" s="201" t="str">
        <f>IF($T478&lt;&gt;"",(VLOOKUP($T478,'Puissances et FS utilisés'!$B$7:$G$44,6,FALSE)),"")</f>
        <v/>
      </c>
      <c r="Y478" s="189" t="str">
        <f>IF($G478=Y$5,$I478*$J478,"")</f>
        <v/>
      </c>
      <c r="Z478" s="190" t="str">
        <f>IF($G478=Z$5,$I478*$J478,"")</f>
        <v/>
      </c>
      <c r="AA478" s="191" t="str">
        <f t="shared" si="54"/>
        <v/>
      </c>
      <c r="AB478" s="158" t="str">
        <f t="shared" si="54"/>
        <v/>
      </c>
      <c r="AC478" s="190" t="str">
        <f t="shared" si="54"/>
        <v/>
      </c>
      <c r="AD478" s="191" t="str">
        <f t="shared" si="56"/>
        <v/>
      </c>
      <c r="AE478" s="158" t="str">
        <f t="shared" si="56"/>
        <v/>
      </c>
      <c r="AF478" s="192" t="str">
        <f t="shared" si="56"/>
        <v/>
      </c>
      <c r="AH478" s="189" t="str">
        <f>IF($G478=AH$5,$I478*$J478*$K478,"")</f>
        <v/>
      </c>
      <c r="AI478" s="194" t="str">
        <f>IF($G478=AI$5,$I478*$J478*$K478,"")</f>
        <v/>
      </c>
      <c r="AJ478" s="191" t="str">
        <f t="shared" si="57"/>
        <v/>
      </c>
      <c r="AK478" s="158" t="str">
        <f t="shared" si="57"/>
        <v/>
      </c>
      <c r="AL478" s="190" t="str">
        <f t="shared" si="57"/>
        <v/>
      </c>
      <c r="AM478" s="195" t="str">
        <f t="shared" si="55"/>
        <v/>
      </c>
      <c r="AN478" s="158" t="str">
        <f t="shared" si="55"/>
        <v/>
      </c>
      <c r="AO478" s="192" t="str">
        <f t="shared" si="55"/>
        <v/>
      </c>
    </row>
    <row r="479" spans="2:41" ht="15.75" customHeight="1" x14ac:dyDescent="0.25">
      <c r="B479" s="346"/>
      <c r="C479" s="357"/>
      <c r="D479" s="359"/>
      <c r="E479" s="361"/>
      <c r="F479" s="172"/>
      <c r="G479" s="173"/>
      <c r="H479" s="173"/>
      <c r="I479" s="173"/>
      <c r="J479" s="165" t="str">
        <f>IF($H479&lt;&gt;"",(VLOOKUP($H479,'Puissances et FS utilisés'!$B$7:$G$44,5,FALSE)),"")</f>
        <v/>
      </c>
      <c r="K479" s="174" t="str">
        <f>IF($H479&lt;&gt;"",(VLOOKUP($H479,'Puissances et FS utilisés'!$B$7:$G$44,6,FALSE)),"")</f>
        <v/>
      </c>
      <c r="L479" s="172"/>
      <c r="M479" s="173"/>
      <c r="N479" s="173"/>
      <c r="O479" s="173"/>
      <c r="P479" s="164" t="str">
        <f>IF($N479&lt;&gt;"",(VLOOKUP($N479,'Puissances et FS utilisés'!$B$7:$G$44,5,FALSE)),"")</f>
        <v/>
      </c>
      <c r="Q479" s="201" t="str">
        <f>IF($N479&lt;&gt;"",(VLOOKUP($N479,'Puissances et FS utilisés'!$B$7:$G$44,6,FALSE)),"")</f>
        <v/>
      </c>
      <c r="R479" s="172"/>
      <c r="S479" s="173"/>
      <c r="T479" s="173"/>
      <c r="U479" s="173"/>
      <c r="V479" s="165" t="str">
        <f>IF($T479&lt;&gt;"",(VLOOKUP($T479,'Puissances et FS utilisés'!$B$7:$G$900,5,FALSE)),"")</f>
        <v/>
      </c>
      <c r="W479" s="174" t="str">
        <f>IF($T479&lt;&gt;"",(VLOOKUP($T479,'Puissances et FS utilisés'!$B$7:$G$44,6,FALSE)),"")</f>
        <v/>
      </c>
      <c r="Y479" s="179" t="str">
        <f>IF($G479=Y$5,$I479*$J479,"")</f>
        <v/>
      </c>
      <c r="Z479" s="180" t="str">
        <f>IF($G479=Z$5,$I479*$J479,"")</f>
        <v/>
      </c>
      <c r="AA479" s="181" t="str">
        <f t="shared" si="54"/>
        <v/>
      </c>
      <c r="AB479" s="159" t="str">
        <f t="shared" si="54"/>
        <v/>
      </c>
      <c r="AC479" s="180" t="str">
        <f t="shared" si="54"/>
        <v/>
      </c>
      <c r="AD479" s="181" t="str">
        <f t="shared" si="56"/>
        <v/>
      </c>
      <c r="AE479" s="159" t="str">
        <f t="shared" si="56"/>
        <v/>
      </c>
      <c r="AF479" s="182" t="str">
        <f t="shared" si="56"/>
        <v/>
      </c>
      <c r="AH479" s="179" t="str">
        <f>IF($G479=AH$5,$I479*$J479*$K479,"")</f>
        <v/>
      </c>
      <c r="AI479" s="196" t="str">
        <f>IF($G479=AI$5,$I479*$J479*$K479,"")</f>
        <v/>
      </c>
      <c r="AJ479" s="181" t="str">
        <f t="shared" si="57"/>
        <v/>
      </c>
      <c r="AK479" s="159" t="str">
        <f t="shared" si="57"/>
        <v/>
      </c>
      <c r="AL479" s="180" t="str">
        <f t="shared" si="57"/>
        <v/>
      </c>
      <c r="AM479" s="188" t="str">
        <f t="shared" si="55"/>
        <v/>
      </c>
      <c r="AN479" s="159" t="str">
        <f t="shared" si="55"/>
        <v/>
      </c>
      <c r="AO479" s="182" t="str">
        <f t="shared" si="55"/>
        <v/>
      </c>
    </row>
    <row r="480" spans="2:41" x14ac:dyDescent="0.25">
      <c r="B480" s="344"/>
      <c r="C480" s="347"/>
      <c r="D480" s="348"/>
      <c r="E480" s="351"/>
      <c r="F480" s="202"/>
      <c r="G480" s="203"/>
      <c r="H480" s="203"/>
      <c r="I480" s="203"/>
      <c r="J480" s="162"/>
      <c r="K480" s="204"/>
      <c r="L480" s="202"/>
      <c r="M480" s="203"/>
      <c r="N480" s="203"/>
      <c r="O480" s="203"/>
      <c r="P480" s="162" t="str">
        <f>IF($N480&lt;&gt;"",(VLOOKUP($N480,'Puissances et FS utilisés'!$B$7:$G$44,5,FALSE)),"")</f>
        <v/>
      </c>
      <c r="Q480" s="204" t="str">
        <f>IF($N480&lt;&gt;"",(VLOOKUP($N480,'Puissances et FS utilisés'!$B$7:$G$44,6,FALSE)),"")</f>
        <v/>
      </c>
      <c r="R480" s="202"/>
      <c r="S480" s="203"/>
      <c r="T480" s="205"/>
      <c r="U480" s="203"/>
      <c r="V480" s="162" t="str">
        <f>IF($T480&lt;&gt;"",(VLOOKUP($T480,'Puissances et FS utilisés'!$B$7:$G$900,5,FALSE)),"")</f>
        <v/>
      </c>
      <c r="W480" s="204" t="str">
        <f>IF($T480&lt;&gt;"",(VLOOKUP($T480,'Puissances et FS utilisés'!$B$7:$G$44,6,FALSE)),"")</f>
        <v/>
      </c>
      <c r="Y480" s="183" t="str">
        <f>IF($G480=Y$5,$I480*$J480,"")</f>
        <v/>
      </c>
      <c r="Z480" s="184" t="str">
        <f>IF($G480=Z$5,$I480*$J480,"")</f>
        <v/>
      </c>
      <c r="AA480" s="185" t="str">
        <f t="shared" ref="AA480:AC543" si="58">IF($M480=AA$5,$O480*$P480,"")</f>
        <v/>
      </c>
      <c r="AB480" s="160" t="str">
        <f t="shared" si="58"/>
        <v/>
      </c>
      <c r="AC480" s="184" t="str">
        <f t="shared" si="58"/>
        <v/>
      </c>
      <c r="AD480" s="185" t="str">
        <f t="shared" si="56"/>
        <v/>
      </c>
      <c r="AE480" s="160" t="str">
        <f t="shared" si="56"/>
        <v/>
      </c>
      <c r="AF480" s="186" t="str">
        <f t="shared" si="56"/>
        <v/>
      </c>
      <c r="AH480" s="183" t="str">
        <f>IF($G480=AH$5,$I480*$J480*$K480,"")</f>
        <v/>
      </c>
      <c r="AI480" s="193" t="str">
        <f>IF($G480=AI$5,$I480*$J480*$K480,"")</f>
        <v/>
      </c>
      <c r="AJ480" s="185" t="str">
        <f t="shared" si="57"/>
        <v/>
      </c>
      <c r="AK480" s="160" t="str">
        <f t="shared" si="57"/>
        <v/>
      </c>
      <c r="AL480" s="184" t="str">
        <f t="shared" si="57"/>
        <v/>
      </c>
      <c r="AM480" s="187" t="str">
        <f t="shared" ref="AM480:AO543" si="59">IF($S480=AM$5,$U480*$V480*$W480,"")</f>
        <v/>
      </c>
      <c r="AN480" s="160" t="str">
        <f t="shared" si="59"/>
        <v/>
      </c>
      <c r="AO480" s="186" t="str">
        <f t="shared" si="59"/>
        <v/>
      </c>
    </row>
    <row r="481" spans="2:41" x14ac:dyDescent="0.25">
      <c r="B481" s="345"/>
      <c r="C481" s="356"/>
      <c r="D481" s="358"/>
      <c r="E481" s="360"/>
      <c r="F481" s="199"/>
      <c r="G481" s="200"/>
      <c r="H481" s="200"/>
      <c r="I481" s="200"/>
      <c r="J481" s="164"/>
      <c r="K481" s="201"/>
      <c r="L481" s="254"/>
      <c r="M481" s="216"/>
      <c r="N481" s="200"/>
      <c r="O481" s="200"/>
      <c r="P481" s="164" t="str">
        <f>IF($N481&lt;&gt;"",(VLOOKUP($N481,'Puissances et FS utilisés'!$B$7:$G$44,5,FALSE)),"")</f>
        <v/>
      </c>
      <c r="Q481" s="201" t="str">
        <f>IF($N481&lt;&gt;"",(VLOOKUP($N481,'Puissances et FS utilisés'!$B$7:$G$44,6,FALSE)),"")</f>
        <v/>
      </c>
      <c r="R481" s="199"/>
      <c r="S481" s="200"/>
      <c r="T481" s="200"/>
      <c r="U481" s="200"/>
      <c r="V481" s="164" t="str">
        <f>IF($T481&lt;&gt;"",(VLOOKUP($T481,'Puissances et FS utilisés'!$B$7:$G$900,5,FALSE)),"")</f>
        <v/>
      </c>
      <c r="W481" s="201" t="str">
        <f>IF($T481&lt;&gt;"",(VLOOKUP($T481,'Puissances et FS utilisés'!$B$7:$G$44,6,FALSE)),"")</f>
        <v/>
      </c>
      <c r="Y481" s="189" t="str">
        <f>IF($G481=Y$5,$I481*$J481,"")</f>
        <v/>
      </c>
      <c r="Z481" s="190" t="str">
        <f>IF($G481=Z$5,$I481*$J481,"")</f>
        <v/>
      </c>
      <c r="AA481" s="191" t="str">
        <f t="shared" si="58"/>
        <v/>
      </c>
      <c r="AB481" s="158" t="str">
        <f t="shared" si="58"/>
        <v/>
      </c>
      <c r="AC481" s="190" t="str">
        <f t="shared" si="58"/>
        <v/>
      </c>
      <c r="AD481" s="191" t="str">
        <f t="shared" si="56"/>
        <v/>
      </c>
      <c r="AE481" s="158" t="str">
        <f t="shared" si="56"/>
        <v/>
      </c>
      <c r="AF481" s="192" t="str">
        <f t="shared" si="56"/>
        <v/>
      </c>
      <c r="AH481" s="189" t="str">
        <f>IF($G481=AH$5,$I481*$J481*$K481,"")</f>
        <v/>
      </c>
      <c r="AI481" s="194" t="str">
        <f>IF($G481=AI$5,$I481*$J481*$K481,"")</f>
        <v/>
      </c>
      <c r="AJ481" s="191" t="str">
        <f t="shared" si="57"/>
        <v/>
      </c>
      <c r="AK481" s="158" t="str">
        <f t="shared" si="57"/>
        <v/>
      </c>
      <c r="AL481" s="190" t="str">
        <f t="shared" si="57"/>
        <v/>
      </c>
      <c r="AM481" s="195" t="str">
        <f t="shared" si="59"/>
        <v/>
      </c>
      <c r="AN481" s="158" t="str">
        <f t="shared" si="59"/>
        <v/>
      </c>
      <c r="AO481" s="192" t="str">
        <f t="shared" si="59"/>
        <v/>
      </c>
    </row>
    <row r="482" spans="2:41" ht="15.75" customHeight="1" x14ac:dyDescent="0.25">
      <c r="B482" s="346"/>
      <c r="C482" s="357"/>
      <c r="D482" s="359"/>
      <c r="E482" s="361"/>
      <c r="F482" s="172"/>
      <c r="G482" s="173"/>
      <c r="H482" s="173"/>
      <c r="I482" s="173"/>
      <c r="J482" s="165" t="str">
        <f>IF($H482&lt;&gt;"",(VLOOKUP($H482,'Puissances et FS utilisés'!$B$7:$G$44,5,FALSE)),"")</f>
        <v/>
      </c>
      <c r="K482" s="174" t="str">
        <f>IF($H482&lt;&gt;"",(VLOOKUP($H482,'Puissances et FS utilisés'!$B$7:$G$44,6,FALSE)),"")</f>
        <v/>
      </c>
      <c r="L482" s="172"/>
      <c r="M482" s="173"/>
      <c r="N482" s="173"/>
      <c r="O482" s="173"/>
      <c r="P482" s="164" t="str">
        <f>IF($N482&lt;&gt;"",(VLOOKUP($N482,'Puissances et FS utilisés'!$B$7:$G$44,5,FALSE)),"")</f>
        <v/>
      </c>
      <c r="Q482" s="201" t="str">
        <f>IF($N482&lt;&gt;"",(VLOOKUP($N482,'Puissances et FS utilisés'!$B$7:$G$44,6,FALSE)),"")</f>
        <v/>
      </c>
      <c r="R482" s="172"/>
      <c r="S482" s="173"/>
      <c r="T482" s="173"/>
      <c r="U482" s="173"/>
      <c r="V482" s="165" t="str">
        <f>IF($T482&lt;&gt;"",(VLOOKUP($T482,'Puissances et FS utilisés'!$B$7:$G$900,5,FALSE)),"")</f>
        <v/>
      </c>
      <c r="W482" s="174" t="str">
        <f>IF($T482&lt;&gt;"",(VLOOKUP($T482,'Puissances et FS utilisés'!$B$7:$G$44,6,FALSE)),"")</f>
        <v/>
      </c>
      <c r="Y482" s="179" t="str">
        <f>IF($G482=Y$5,$I482*$J482,"")</f>
        <v/>
      </c>
      <c r="Z482" s="180" t="str">
        <f>IF($G482=Z$5,$I482*$J482,"")</f>
        <v/>
      </c>
      <c r="AA482" s="181" t="str">
        <f t="shared" si="58"/>
        <v/>
      </c>
      <c r="AB482" s="159" t="str">
        <f t="shared" si="58"/>
        <v/>
      </c>
      <c r="AC482" s="180" t="str">
        <f t="shared" si="58"/>
        <v/>
      </c>
      <c r="AD482" s="181" t="str">
        <f t="shared" ref="AD482:AF545" si="60">IF($S482=AD$5,$U482*$V482,"")</f>
        <v/>
      </c>
      <c r="AE482" s="159" t="str">
        <f t="shared" si="60"/>
        <v/>
      </c>
      <c r="AF482" s="182" t="str">
        <f t="shared" si="60"/>
        <v/>
      </c>
      <c r="AH482" s="179" t="str">
        <f>IF($G482=AH$5,$I482*$J482*$K482,"")</f>
        <v/>
      </c>
      <c r="AI482" s="196" t="str">
        <f>IF($G482=AI$5,$I482*$J482*$K482,"")</f>
        <v/>
      </c>
      <c r="AJ482" s="181" t="str">
        <f t="shared" ref="AJ482:AL545" si="61">IF($M482=AJ$5,$O482*$P482*$Q482,"")</f>
        <v/>
      </c>
      <c r="AK482" s="159" t="str">
        <f t="shared" si="61"/>
        <v/>
      </c>
      <c r="AL482" s="180" t="str">
        <f t="shared" si="61"/>
        <v/>
      </c>
      <c r="AM482" s="188" t="str">
        <f t="shared" si="59"/>
        <v/>
      </c>
      <c r="AN482" s="159" t="str">
        <f t="shared" si="59"/>
        <v/>
      </c>
      <c r="AO482" s="182" t="str">
        <f t="shared" si="59"/>
        <v/>
      </c>
    </row>
    <row r="483" spans="2:41" x14ac:dyDescent="0.25">
      <c r="B483" s="344"/>
      <c r="C483" s="347"/>
      <c r="D483" s="348"/>
      <c r="E483" s="351"/>
      <c r="F483" s="202"/>
      <c r="G483" s="203"/>
      <c r="H483" s="203"/>
      <c r="I483" s="203"/>
      <c r="J483" s="162"/>
      <c r="K483" s="204"/>
      <c r="L483" s="202"/>
      <c r="M483" s="203"/>
      <c r="N483" s="203"/>
      <c r="O483" s="203"/>
      <c r="P483" s="162" t="str">
        <f>IF($N483&lt;&gt;"",(VLOOKUP($N483,'Puissances et FS utilisés'!$B$7:$G$44,5,FALSE)),"")</f>
        <v/>
      </c>
      <c r="Q483" s="204" t="str">
        <f>IF($N483&lt;&gt;"",(VLOOKUP($N483,'Puissances et FS utilisés'!$B$7:$G$44,6,FALSE)),"")</f>
        <v/>
      </c>
      <c r="R483" s="202"/>
      <c r="S483" s="203"/>
      <c r="T483" s="205"/>
      <c r="U483" s="203"/>
      <c r="V483" s="162" t="str">
        <f>IF($T483&lt;&gt;"",(VLOOKUP($T483,'Puissances et FS utilisés'!$B$7:$G$900,5,FALSE)),"")</f>
        <v/>
      </c>
      <c r="W483" s="204" t="str">
        <f>IF($T483&lt;&gt;"",(VLOOKUP($T483,'Puissances et FS utilisés'!$B$7:$G$44,6,FALSE)),"")</f>
        <v/>
      </c>
      <c r="Y483" s="183" t="str">
        <f>IF($G483=Y$5,$I483*$J483,"")</f>
        <v/>
      </c>
      <c r="Z483" s="184" t="str">
        <f>IF($G483=Z$5,$I483*$J483,"")</f>
        <v/>
      </c>
      <c r="AA483" s="185" t="str">
        <f t="shared" si="58"/>
        <v/>
      </c>
      <c r="AB483" s="160" t="str">
        <f t="shared" si="58"/>
        <v/>
      </c>
      <c r="AC483" s="184" t="str">
        <f t="shared" si="58"/>
        <v/>
      </c>
      <c r="AD483" s="185" t="str">
        <f t="shared" si="60"/>
        <v/>
      </c>
      <c r="AE483" s="160" t="str">
        <f t="shared" si="60"/>
        <v/>
      </c>
      <c r="AF483" s="186" t="str">
        <f t="shared" si="60"/>
        <v/>
      </c>
      <c r="AH483" s="183" t="str">
        <f>IF($G483=AH$5,$I483*$J483*$K483,"")</f>
        <v/>
      </c>
      <c r="AI483" s="193" t="str">
        <f>IF($G483=AI$5,$I483*$J483*$K483,"")</f>
        <v/>
      </c>
      <c r="AJ483" s="185" t="str">
        <f t="shared" si="61"/>
        <v/>
      </c>
      <c r="AK483" s="160" t="str">
        <f t="shared" si="61"/>
        <v/>
      </c>
      <c r="AL483" s="184" t="str">
        <f t="shared" si="61"/>
        <v/>
      </c>
      <c r="AM483" s="187" t="str">
        <f t="shared" si="59"/>
        <v/>
      </c>
      <c r="AN483" s="160" t="str">
        <f t="shared" si="59"/>
        <v/>
      </c>
      <c r="AO483" s="186" t="str">
        <f t="shared" si="59"/>
        <v/>
      </c>
    </row>
    <row r="484" spans="2:41" x14ac:dyDescent="0.25">
      <c r="B484" s="345"/>
      <c r="C484" s="356"/>
      <c r="D484" s="358"/>
      <c r="E484" s="360"/>
      <c r="F484" s="199"/>
      <c r="G484" s="200"/>
      <c r="H484" s="200"/>
      <c r="I484" s="200"/>
      <c r="J484" s="164"/>
      <c r="K484" s="201"/>
      <c r="L484" s="254"/>
      <c r="M484" s="216"/>
      <c r="N484" s="200"/>
      <c r="O484" s="200"/>
      <c r="P484" s="164" t="str">
        <f>IF($N484&lt;&gt;"",(VLOOKUP($N484,'Puissances et FS utilisés'!$B$7:$G$44,5,FALSE)),"")</f>
        <v/>
      </c>
      <c r="Q484" s="201" t="str">
        <f>IF($N484&lt;&gt;"",(VLOOKUP($N484,'Puissances et FS utilisés'!$B$7:$G$44,6,FALSE)),"")</f>
        <v/>
      </c>
      <c r="R484" s="199"/>
      <c r="S484" s="200"/>
      <c r="T484" s="200"/>
      <c r="U484" s="200"/>
      <c r="V484" s="164" t="str">
        <f>IF($T484&lt;&gt;"",(VLOOKUP($T484,'Puissances et FS utilisés'!$B$7:$G$900,5,FALSE)),"")</f>
        <v/>
      </c>
      <c r="W484" s="201" t="str">
        <f>IF($T484&lt;&gt;"",(VLOOKUP($T484,'Puissances et FS utilisés'!$B$7:$G$44,6,FALSE)),"")</f>
        <v/>
      </c>
      <c r="Y484" s="189" t="str">
        <f>IF($G484=Y$5,$I484*$J484,"")</f>
        <v/>
      </c>
      <c r="Z484" s="190" t="str">
        <f>IF($G484=Z$5,$I484*$J484,"")</f>
        <v/>
      </c>
      <c r="AA484" s="191" t="str">
        <f t="shared" si="58"/>
        <v/>
      </c>
      <c r="AB484" s="158" t="str">
        <f t="shared" si="58"/>
        <v/>
      </c>
      <c r="AC484" s="190" t="str">
        <f t="shared" si="58"/>
        <v/>
      </c>
      <c r="AD484" s="191" t="str">
        <f t="shared" si="60"/>
        <v/>
      </c>
      <c r="AE484" s="158" t="str">
        <f t="shared" si="60"/>
        <v/>
      </c>
      <c r="AF484" s="192" t="str">
        <f t="shared" si="60"/>
        <v/>
      </c>
      <c r="AH484" s="189" t="str">
        <f>IF($G484=AH$5,$I484*$J484*$K484,"")</f>
        <v/>
      </c>
      <c r="AI484" s="194" t="str">
        <f>IF($G484=AI$5,$I484*$J484*$K484,"")</f>
        <v/>
      </c>
      <c r="AJ484" s="191" t="str">
        <f t="shared" si="61"/>
        <v/>
      </c>
      <c r="AK484" s="158" t="str">
        <f t="shared" si="61"/>
        <v/>
      </c>
      <c r="AL484" s="190" t="str">
        <f t="shared" si="61"/>
        <v/>
      </c>
      <c r="AM484" s="195" t="str">
        <f t="shared" si="59"/>
        <v/>
      </c>
      <c r="AN484" s="158" t="str">
        <f t="shared" si="59"/>
        <v/>
      </c>
      <c r="AO484" s="192" t="str">
        <f t="shared" si="59"/>
        <v/>
      </c>
    </row>
    <row r="485" spans="2:41" ht="15.75" customHeight="1" x14ac:dyDescent="0.25">
      <c r="B485" s="346"/>
      <c r="C485" s="357"/>
      <c r="D485" s="359"/>
      <c r="E485" s="361"/>
      <c r="F485" s="172"/>
      <c r="G485" s="173"/>
      <c r="H485" s="173"/>
      <c r="I485" s="173"/>
      <c r="J485" s="165" t="str">
        <f>IF($H485&lt;&gt;"",(VLOOKUP($H485,'Puissances et FS utilisés'!$B$7:$G$44,5,FALSE)),"")</f>
        <v/>
      </c>
      <c r="K485" s="174" t="str">
        <f>IF($H485&lt;&gt;"",(VLOOKUP($H485,'Puissances et FS utilisés'!$B$7:$G$44,6,FALSE)),"")</f>
        <v/>
      </c>
      <c r="L485" s="172"/>
      <c r="M485" s="173"/>
      <c r="N485" s="173"/>
      <c r="O485" s="173"/>
      <c r="P485" s="164" t="str">
        <f>IF($N485&lt;&gt;"",(VLOOKUP($N485,'Puissances et FS utilisés'!$B$7:$G$44,5,FALSE)),"")</f>
        <v/>
      </c>
      <c r="Q485" s="201" t="str">
        <f>IF($N485&lt;&gt;"",(VLOOKUP($N485,'Puissances et FS utilisés'!$B$7:$G$44,6,FALSE)),"")</f>
        <v/>
      </c>
      <c r="R485" s="172"/>
      <c r="S485" s="173"/>
      <c r="T485" s="173"/>
      <c r="U485" s="173"/>
      <c r="V485" s="165" t="str">
        <f>IF($T485&lt;&gt;"",(VLOOKUP($T485,'Puissances et FS utilisés'!$B$7:$G$900,5,FALSE)),"")</f>
        <v/>
      </c>
      <c r="W485" s="174" t="str">
        <f>IF($T485&lt;&gt;"",(VLOOKUP($T485,'Puissances et FS utilisés'!$B$7:$G$44,6,FALSE)),"")</f>
        <v/>
      </c>
      <c r="Y485" s="179" t="str">
        <f>IF($G485=Y$5,$I485*$J485,"")</f>
        <v/>
      </c>
      <c r="Z485" s="180" t="str">
        <f>IF($G485=Z$5,$I485*$J485,"")</f>
        <v/>
      </c>
      <c r="AA485" s="181" t="str">
        <f t="shared" si="58"/>
        <v/>
      </c>
      <c r="AB485" s="159" t="str">
        <f t="shared" si="58"/>
        <v/>
      </c>
      <c r="AC485" s="180" t="str">
        <f t="shared" si="58"/>
        <v/>
      </c>
      <c r="AD485" s="181" t="str">
        <f t="shared" si="60"/>
        <v/>
      </c>
      <c r="AE485" s="159" t="str">
        <f t="shared" si="60"/>
        <v/>
      </c>
      <c r="AF485" s="182" t="str">
        <f t="shared" si="60"/>
        <v/>
      </c>
      <c r="AH485" s="179" t="str">
        <f>IF($G485=AH$5,$I485*$J485*$K485,"")</f>
        <v/>
      </c>
      <c r="AI485" s="196" t="str">
        <f>IF($G485=AI$5,$I485*$J485*$K485,"")</f>
        <v/>
      </c>
      <c r="AJ485" s="181" t="str">
        <f t="shared" si="61"/>
        <v/>
      </c>
      <c r="AK485" s="159" t="str">
        <f t="shared" si="61"/>
        <v/>
      </c>
      <c r="AL485" s="180" t="str">
        <f t="shared" si="61"/>
        <v/>
      </c>
      <c r="AM485" s="188" t="str">
        <f t="shared" si="59"/>
        <v/>
      </c>
      <c r="AN485" s="159" t="str">
        <f t="shared" si="59"/>
        <v/>
      </c>
      <c r="AO485" s="182" t="str">
        <f t="shared" si="59"/>
        <v/>
      </c>
    </row>
    <row r="486" spans="2:41" x14ac:dyDescent="0.25">
      <c r="B486" s="344"/>
      <c r="C486" s="347"/>
      <c r="D486" s="348"/>
      <c r="E486" s="351"/>
      <c r="F486" s="202"/>
      <c r="G486" s="203"/>
      <c r="H486" s="203"/>
      <c r="I486" s="203"/>
      <c r="J486" s="162"/>
      <c r="K486" s="204"/>
      <c r="L486" s="202"/>
      <c r="M486" s="203"/>
      <c r="N486" s="203"/>
      <c r="O486" s="203"/>
      <c r="P486" s="162" t="str">
        <f>IF($N486&lt;&gt;"",(VLOOKUP($N486,'Puissances et FS utilisés'!$B$7:$G$44,5,FALSE)),"")</f>
        <v/>
      </c>
      <c r="Q486" s="204" t="str">
        <f>IF($N486&lt;&gt;"",(VLOOKUP($N486,'Puissances et FS utilisés'!$B$7:$G$44,6,FALSE)),"")</f>
        <v/>
      </c>
      <c r="R486" s="202"/>
      <c r="S486" s="203"/>
      <c r="T486" s="205"/>
      <c r="U486" s="203"/>
      <c r="V486" s="162" t="str">
        <f>IF($T486&lt;&gt;"",(VLOOKUP($T486,'Puissances et FS utilisés'!$B$7:$G$900,5,FALSE)),"")</f>
        <v/>
      </c>
      <c r="W486" s="204" t="str">
        <f>IF($T486&lt;&gt;"",(VLOOKUP($T486,'Puissances et FS utilisés'!$B$7:$G$44,6,FALSE)),"")</f>
        <v/>
      </c>
      <c r="Y486" s="183" t="str">
        <f>IF($G486=Y$5,$I486*$J486,"")</f>
        <v/>
      </c>
      <c r="Z486" s="184" t="str">
        <f>IF($G486=Z$5,$I486*$J486,"")</f>
        <v/>
      </c>
      <c r="AA486" s="185" t="str">
        <f t="shared" si="58"/>
        <v/>
      </c>
      <c r="AB486" s="160" t="str">
        <f t="shared" si="58"/>
        <v/>
      </c>
      <c r="AC486" s="184" t="str">
        <f t="shared" si="58"/>
        <v/>
      </c>
      <c r="AD486" s="185" t="str">
        <f t="shared" si="60"/>
        <v/>
      </c>
      <c r="AE486" s="160" t="str">
        <f t="shared" si="60"/>
        <v/>
      </c>
      <c r="AF486" s="186" t="str">
        <f t="shared" si="60"/>
        <v/>
      </c>
      <c r="AH486" s="183" t="str">
        <f>IF($G486=AH$5,$I486*$J486*$K486,"")</f>
        <v/>
      </c>
      <c r="AI486" s="193" t="str">
        <f>IF($G486=AI$5,$I486*$J486*$K486,"")</f>
        <v/>
      </c>
      <c r="AJ486" s="185" t="str">
        <f t="shared" si="61"/>
        <v/>
      </c>
      <c r="AK486" s="160" t="str">
        <f t="shared" si="61"/>
        <v/>
      </c>
      <c r="AL486" s="184" t="str">
        <f t="shared" si="61"/>
        <v/>
      </c>
      <c r="AM486" s="187" t="str">
        <f t="shared" si="59"/>
        <v/>
      </c>
      <c r="AN486" s="160" t="str">
        <f t="shared" si="59"/>
        <v/>
      </c>
      <c r="AO486" s="186" t="str">
        <f t="shared" si="59"/>
        <v/>
      </c>
    </row>
    <row r="487" spans="2:41" x14ac:dyDescent="0.25">
      <c r="B487" s="345"/>
      <c r="C487" s="356"/>
      <c r="D487" s="358"/>
      <c r="E487" s="360"/>
      <c r="F487" s="199"/>
      <c r="G487" s="200"/>
      <c r="H487" s="200"/>
      <c r="I487" s="200"/>
      <c r="J487" s="164"/>
      <c r="K487" s="201"/>
      <c r="L487" s="254"/>
      <c r="M487" s="216"/>
      <c r="N487" s="200"/>
      <c r="O487" s="200"/>
      <c r="P487" s="164" t="str">
        <f>IF($N487&lt;&gt;"",(VLOOKUP($N487,'Puissances et FS utilisés'!$B$7:$G$44,5,FALSE)),"")</f>
        <v/>
      </c>
      <c r="Q487" s="201" t="str">
        <f>IF($N487&lt;&gt;"",(VLOOKUP($N487,'Puissances et FS utilisés'!$B$7:$G$44,6,FALSE)),"")</f>
        <v/>
      </c>
      <c r="R487" s="199"/>
      <c r="S487" s="200"/>
      <c r="T487" s="200"/>
      <c r="U487" s="200"/>
      <c r="V487" s="164" t="str">
        <f>IF($T487&lt;&gt;"",(VLOOKUP($T487,'Puissances et FS utilisés'!$B$7:$G$900,5,FALSE)),"")</f>
        <v/>
      </c>
      <c r="W487" s="201" t="str">
        <f>IF($T487&lt;&gt;"",(VLOOKUP($T487,'Puissances et FS utilisés'!$B$7:$G$44,6,FALSE)),"")</f>
        <v/>
      </c>
      <c r="Y487" s="189" t="str">
        <f>IF($G487=Y$5,$I487*$J487,"")</f>
        <v/>
      </c>
      <c r="Z487" s="190" t="str">
        <f>IF($G487=Z$5,$I487*$J487,"")</f>
        <v/>
      </c>
      <c r="AA487" s="191" t="str">
        <f t="shared" si="58"/>
        <v/>
      </c>
      <c r="AB487" s="158" t="str">
        <f t="shared" si="58"/>
        <v/>
      </c>
      <c r="AC487" s="190" t="str">
        <f t="shared" si="58"/>
        <v/>
      </c>
      <c r="AD487" s="191" t="str">
        <f t="shared" si="60"/>
        <v/>
      </c>
      <c r="AE487" s="158" t="str">
        <f t="shared" si="60"/>
        <v/>
      </c>
      <c r="AF487" s="192" t="str">
        <f t="shared" si="60"/>
        <v/>
      </c>
      <c r="AH487" s="189" t="str">
        <f>IF($G487=AH$5,$I487*$J487*$K487,"")</f>
        <v/>
      </c>
      <c r="AI487" s="194" t="str">
        <f>IF($G487=AI$5,$I487*$J487*$K487,"")</f>
        <v/>
      </c>
      <c r="AJ487" s="191" t="str">
        <f t="shared" si="61"/>
        <v/>
      </c>
      <c r="AK487" s="158" t="str">
        <f t="shared" si="61"/>
        <v/>
      </c>
      <c r="AL487" s="190" t="str">
        <f t="shared" si="61"/>
        <v/>
      </c>
      <c r="AM487" s="195" t="str">
        <f t="shared" si="59"/>
        <v/>
      </c>
      <c r="AN487" s="158" t="str">
        <f t="shared" si="59"/>
        <v/>
      </c>
      <c r="AO487" s="192" t="str">
        <f t="shared" si="59"/>
        <v/>
      </c>
    </row>
    <row r="488" spans="2:41" ht="15.75" customHeight="1" x14ac:dyDescent="0.25">
      <c r="B488" s="346"/>
      <c r="C488" s="357"/>
      <c r="D488" s="359"/>
      <c r="E488" s="361"/>
      <c r="F488" s="172"/>
      <c r="G488" s="173"/>
      <c r="H488" s="173"/>
      <c r="I488" s="173"/>
      <c r="J488" s="165" t="str">
        <f>IF($H488&lt;&gt;"",(VLOOKUP($H488,'Puissances et FS utilisés'!$B$7:$G$44,5,FALSE)),"")</f>
        <v/>
      </c>
      <c r="K488" s="174" t="str">
        <f>IF($H488&lt;&gt;"",(VLOOKUP($H488,'Puissances et FS utilisés'!$B$7:$G$44,6,FALSE)),"")</f>
        <v/>
      </c>
      <c r="L488" s="172"/>
      <c r="M488" s="173"/>
      <c r="N488" s="173"/>
      <c r="O488" s="173"/>
      <c r="P488" s="164" t="str">
        <f>IF($N488&lt;&gt;"",(VLOOKUP($N488,'Puissances et FS utilisés'!$B$7:$G$44,5,FALSE)),"")</f>
        <v/>
      </c>
      <c r="Q488" s="201" t="str">
        <f>IF($N488&lt;&gt;"",(VLOOKUP($N488,'Puissances et FS utilisés'!$B$7:$G$44,6,FALSE)),"")</f>
        <v/>
      </c>
      <c r="R488" s="172"/>
      <c r="S488" s="173"/>
      <c r="T488" s="173"/>
      <c r="U488" s="173"/>
      <c r="V488" s="165" t="str">
        <f>IF($T488&lt;&gt;"",(VLOOKUP($T488,'Puissances et FS utilisés'!$B$7:$G$900,5,FALSE)),"")</f>
        <v/>
      </c>
      <c r="W488" s="174" t="str">
        <f>IF($T488&lt;&gt;"",(VLOOKUP($T488,'Puissances et FS utilisés'!$B$7:$G$44,6,FALSE)),"")</f>
        <v/>
      </c>
      <c r="Y488" s="179" t="str">
        <f>IF($G488=Y$5,$I488*$J488,"")</f>
        <v/>
      </c>
      <c r="Z488" s="180" t="str">
        <f>IF($G488=Z$5,$I488*$J488,"")</f>
        <v/>
      </c>
      <c r="AA488" s="181" t="str">
        <f t="shared" si="58"/>
        <v/>
      </c>
      <c r="AB488" s="159" t="str">
        <f t="shared" si="58"/>
        <v/>
      </c>
      <c r="AC488" s="180" t="str">
        <f t="shared" si="58"/>
        <v/>
      </c>
      <c r="AD488" s="181" t="str">
        <f t="shared" si="60"/>
        <v/>
      </c>
      <c r="AE488" s="159" t="str">
        <f t="shared" si="60"/>
        <v/>
      </c>
      <c r="AF488" s="182" t="str">
        <f t="shared" si="60"/>
        <v/>
      </c>
      <c r="AH488" s="179" t="str">
        <f>IF($G488=AH$5,$I488*$J488*$K488,"")</f>
        <v/>
      </c>
      <c r="AI488" s="196" t="str">
        <f>IF($G488=AI$5,$I488*$J488*$K488,"")</f>
        <v/>
      </c>
      <c r="AJ488" s="181" t="str">
        <f t="shared" si="61"/>
        <v/>
      </c>
      <c r="AK488" s="159" t="str">
        <f t="shared" si="61"/>
        <v/>
      </c>
      <c r="AL488" s="180" t="str">
        <f t="shared" si="61"/>
        <v/>
      </c>
      <c r="AM488" s="188" t="str">
        <f t="shared" si="59"/>
        <v/>
      </c>
      <c r="AN488" s="159" t="str">
        <f t="shared" si="59"/>
        <v/>
      </c>
      <c r="AO488" s="182" t="str">
        <f t="shared" si="59"/>
        <v/>
      </c>
    </row>
    <row r="489" spans="2:41" x14ac:dyDescent="0.25">
      <c r="B489" s="344"/>
      <c r="C489" s="347"/>
      <c r="D489" s="348"/>
      <c r="E489" s="351"/>
      <c r="F489" s="202"/>
      <c r="G489" s="203"/>
      <c r="H489" s="203"/>
      <c r="I489" s="203"/>
      <c r="J489" s="162"/>
      <c r="K489" s="204"/>
      <c r="L489" s="202"/>
      <c r="M489" s="203"/>
      <c r="N489" s="203"/>
      <c r="O489" s="203"/>
      <c r="P489" s="162" t="str">
        <f>IF($N489&lt;&gt;"",(VLOOKUP($N489,'Puissances et FS utilisés'!$B$7:$G$44,5,FALSE)),"")</f>
        <v/>
      </c>
      <c r="Q489" s="204" t="str">
        <f>IF($N489&lt;&gt;"",(VLOOKUP($N489,'Puissances et FS utilisés'!$B$7:$G$44,6,FALSE)),"")</f>
        <v/>
      </c>
      <c r="R489" s="202"/>
      <c r="S489" s="203"/>
      <c r="T489" s="205"/>
      <c r="U489" s="203"/>
      <c r="V489" s="162" t="str">
        <f>IF($T489&lt;&gt;"",(VLOOKUP($T489,'Puissances et FS utilisés'!$B$7:$G$900,5,FALSE)),"")</f>
        <v/>
      </c>
      <c r="W489" s="204" t="str">
        <f>IF($T489&lt;&gt;"",(VLOOKUP($T489,'Puissances et FS utilisés'!$B$7:$G$44,6,FALSE)),"")</f>
        <v/>
      </c>
      <c r="Y489" s="183" t="str">
        <f>IF($G489=Y$5,$I489*$J489,"")</f>
        <v/>
      </c>
      <c r="Z489" s="184" t="str">
        <f>IF($G489=Z$5,$I489*$J489,"")</f>
        <v/>
      </c>
      <c r="AA489" s="185" t="str">
        <f t="shared" si="58"/>
        <v/>
      </c>
      <c r="AB489" s="160" t="str">
        <f t="shared" si="58"/>
        <v/>
      </c>
      <c r="AC489" s="184" t="str">
        <f t="shared" si="58"/>
        <v/>
      </c>
      <c r="AD489" s="185" t="str">
        <f t="shared" si="60"/>
        <v/>
      </c>
      <c r="AE489" s="160" t="str">
        <f t="shared" si="60"/>
        <v/>
      </c>
      <c r="AF489" s="186" t="str">
        <f t="shared" si="60"/>
        <v/>
      </c>
      <c r="AH489" s="183" t="str">
        <f>IF($G489=AH$5,$I489*$J489*$K489,"")</f>
        <v/>
      </c>
      <c r="AI489" s="193" t="str">
        <f>IF($G489=AI$5,$I489*$J489*$K489,"")</f>
        <v/>
      </c>
      <c r="AJ489" s="185" t="str">
        <f t="shared" si="61"/>
        <v/>
      </c>
      <c r="AK489" s="160" t="str">
        <f t="shared" si="61"/>
        <v/>
      </c>
      <c r="AL489" s="184" t="str">
        <f t="shared" si="61"/>
        <v/>
      </c>
      <c r="AM489" s="187" t="str">
        <f t="shared" si="59"/>
        <v/>
      </c>
      <c r="AN489" s="160" t="str">
        <f t="shared" si="59"/>
        <v/>
      </c>
      <c r="AO489" s="186" t="str">
        <f t="shared" si="59"/>
        <v/>
      </c>
    </row>
    <row r="490" spans="2:41" x14ac:dyDescent="0.25">
      <c r="B490" s="345"/>
      <c r="C490" s="356"/>
      <c r="D490" s="358"/>
      <c r="E490" s="360"/>
      <c r="F490" s="199"/>
      <c r="G490" s="200"/>
      <c r="H490" s="200"/>
      <c r="I490" s="200"/>
      <c r="J490" s="164"/>
      <c r="K490" s="201"/>
      <c r="L490" s="254"/>
      <c r="M490" s="216"/>
      <c r="N490" s="200"/>
      <c r="O490" s="200"/>
      <c r="P490" s="164" t="str">
        <f>IF($N490&lt;&gt;"",(VLOOKUP($N490,'Puissances et FS utilisés'!$B$7:$G$44,5,FALSE)),"")</f>
        <v/>
      </c>
      <c r="Q490" s="201" t="str">
        <f>IF($N490&lt;&gt;"",(VLOOKUP($N490,'Puissances et FS utilisés'!$B$7:$G$44,6,FALSE)),"")</f>
        <v/>
      </c>
      <c r="R490" s="199"/>
      <c r="S490" s="200"/>
      <c r="T490" s="200"/>
      <c r="U490" s="200"/>
      <c r="V490" s="164" t="str">
        <f>IF($T490&lt;&gt;"",(VLOOKUP($T490,'Puissances et FS utilisés'!$B$7:$G$900,5,FALSE)),"")</f>
        <v/>
      </c>
      <c r="W490" s="201" t="str">
        <f>IF($T490&lt;&gt;"",(VLOOKUP($T490,'Puissances et FS utilisés'!$B$7:$G$44,6,FALSE)),"")</f>
        <v/>
      </c>
      <c r="Y490" s="189" t="str">
        <f>IF($G490=Y$5,$I490*$J490,"")</f>
        <v/>
      </c>
      <c r="Z490" s="190" t="str">
        <f>IF($G490=Z$5,$I490*$J490,"")</f>
        <v/>
      </c>
      <c r="AA490" s="191" t="str">
        <f t="shared" si="58"/>
        <v/>
      </c>
      <c r="AB490" s="158" t="str">
        <f t="shared" si="58"/>
        <v/>
      </c>
      <c r="AC490" s="190" t="str">
        <f t="shared" si="58"/>
        <v/>
      </c>
      <c r="AD490" s="191" t="str">
        <f t="shared" si="60"/>
        <v/>
      </c>
      <c r="AE490" s="158" t="str">
        <f t="shared" si="60"/>
        <v/>
      </c>
      <c r="AF490" s="192" t="str">
        <f t="shared" si="60"/>
        <v/>
      </c>
      <c r="AH490" s="189" t="str">
        <f>IF($G490=AH$5,$I490*$J490*$K490,"")</f>
        <v/>
      </c>
      <c r="AI490" s="194" t="str">
        <f>IF($G490=AI$5,$I490*$J490*$K490,"")</f>
        <v/>
      </c>
      <c r="AJ490" s="191" t="str">
        <f t="shared" si="61"/>
        <v/>
      </c>
      <c r="AK490" s="158" t="str">
        <f t="shared" si="61"/>
        <v/>
      </c>
      <c r="AL490" s="190" t="str">
        <f t="shared" si="61"/>
        <v/>
      </c>
      <c r="AM490" s="195" t="str">
        <f t="shared" si="59"/>
        <v/>
      </c>
      <c r="AN490" s="158" t="str">
        <f t="shared" si="59"/>
        <v/>
      </c>
      <c r="AO490" s="192" t="str">
        <f t="shared" si="59"/>
        <v/>
      </c>
    </row>
    <row r="491" spans="2:41" ht="15.75" customHeight="1" x14ac:dyDescent="0.25">
      <c r="B491" s="346"/>
      <c r="C491" s="357"/>
      <c r="D491" s="359"/>
      <c r="E491" s="361"/>
      <c r="F491" s="172"/>
      <c r="G491" s="173"/>
      <c r="H491" s="173"/>
      <c r="I491" s="173"/>
      <c r="J491" s="165" t="str">
        <f>IF($H491&lt;&gt;"",(VLOOKUP($H491,'Puissances et FS utilisés'!$B$7:$G$44,5,FALSE)),"")</f>
        <v/>
      </c>
      <c r="K491" s="174" t="str">
        <f>IF($H491&lt;&gt;"",(VLOOKUP($H491,'Puissances et FS utilisés'!$B$7:$G$44,6,FALSE)),"")</f>
        <v/>
      </c>
      <c r="L491" s="172"/>
      <c r="M491" s="173"/>
      <c r="N491" s="173"/>
      <c r="O491" s="173"/>
      <c r="P491" s="164" t="str">
        <f>IF($N491&lt;&gt;"",(VLOOKUP($N491,'Puissances et FS utilisés'!$B$7:$G$44,5,FALSE)),"")</f>
        <v/>
      </c>
      <c r="Q491" s="201" t="str">
        <f>IF($N491&lt;&gt;"",(VLOOKUP($N491,'Puissances et FS utilisés'!$B$7:$G$44,6,FALSE)),"")</f>
        <v/>
      </c>
      <c r="R491" s="172"/>
      <c r="S491" s="173"/>
      <c r="T491" s="173"/>
      <c r="U491" s="173"/>
      <c r="V491" s="165" t="str">
        <f>IF($T491&lt;&gt;"",(VLOOKUP($T491,'Puissances et FS utilisés'!$B$7:$G$900,5,FALSE)),"")</f>
        <v/>
      </c>
      <c r="W491" s="174" t="str">
        <f>IF($T491&lt;&gt;"",(VLOOKUP($T491,'Puissances et FS utilisés'!$B$7:$G$44,6,FALSE)),"")</f>
        <v/>
      </c>
      <c r="Y491" s="179" t="str">
        <f>IF($G491=Y$5,$I491*$J491,"")</f>
        <v/>
      </c>
      <c r="Z491" s="180" t="str">
        <f>IF($G491=Z$5,$I491*$J491,"")</f>
        <v/>
      </c>
      <c r="AA491" s="181" t="str">
        <f t="shared" si="58"/>
        <v/>
      </c>
      <c r="AB491" s="159" t="str">
        <f t="shared" si="58"/>
        <v/>
      </c>
      <c r="AC491" s="180" t="str">
        <f t="shared" si="58"/>
        <v/>
      </c>
      <c r="AD491" s="181" t="str">
        <f t="shared" si="60"/>
        <v/>
      </c>
      <c r="AE491" s="159" t="str">
        <f t="shared" si="60"/>
        <v/>
      </c>
      <c r="AF491" s="182" t="str">
        <f t="shared" si="60"/>
        <v/>
      </c>
      <c r="AH491" s="179" t="str">
        <f>IF($G491=AH$5,$I491*$J491*$K491,"")</f>
        <v/>
      </c>
      <c r="AI491" s="196" t="str">
        <f>IF($G491=AI$5,$I491*$J491*$K491,"")</f>
        <v/>
      </c>
      <c r="AJ491" s="181" t="str">
        <f t="shared" si="61"/>
        <v/>
      </c>
      <c r="AK491" s="159" t="str">
        <f t="shared" si="61"/>
        <v/>
      </c>
      <c r="AL491" s="180" t="str">
        <f t="shared" si="61"/>
        <v/>
      </c>
      <c r="AM491" s="188" t="str">
        <f t="shared" si="59"/>
        <v/>
      </c>
      <c r="AN491" s="159" t="str">
        <f t="shared" si="59"/>
        <v/>
      </c>
      <c r="AO491" s="182" t="str">
        <f t="shared" si="59"/>
        <v/>
      </c>
    </row>
    <row r="492" spans="2:41" x14ac:dyDescent="0.25">
      <c r="B492" s="344"/>
      <c r="C492" s="347"/>
      <c r="D492" s="348"/>
      <c r="E492" s="351"/>
      <c r="F492" s="202"/>
      <c r="G492" s="203"/>
      <c r="H492" s="203"/>
      <c r="I492" s="203"/>
      <c r="J492" s="162"/>
      <c r="K492" s="204"/>
      <c r="L492" s="202"/>
      <c r="M492" s="203"/>
      <c r="N492" s="203"/>
      <c r="O492" s="203"/>
      <c r="P492" s="162" t="str">
        <f>IF($N492&lt;&gt;"",(VLOOKUP($N492,'Puissances et FS utilisés'!$B$7:$G$44,5,FALSE)),"")</f>
        <v/>
      </c>
      <c r="Q492" s="204" t="str">
        <f>IF($N492&lt;&gt;"",(VLOOKUP($N492,'Puissances et FS utilisés'!$B$7:$G$44,6,FALSE)),"")</f>
        <v/>
      </c>
      <c r="R492" s="202"/>
      <c r="S492" s="203"/>
      <c r="T492" s="205"/>
      <c r="U492" s="203"/>
      <c r="V492" s="162" t="str">
        <f>IF($T492&lt;&gt;"",(VLOOKUP($T492,'Puissances et FS utilisés'!$B$7:$G$900,5,FALSE)),"")</f>
        <v/>
      </c>
      <c r="W492" s="204" t="str">
        <f>IF($T492&lt;&gt;"",(VLOOKUP($T492,'Puissances et FS utilisés'!$B$7:$G$44,6,FALSE)),"")</f>
        <v/>
      </c>
      <c r="Y492" s="183" t="str">
        <f>IF($G492=Y$5,$I492*$J492,"")</f>
        <v/>
      </c>
      <c r="Z492" s="184" t="str">
        <f>IF($G492=Z$5,$I492*$J492,"")</f>
        <v/>
      </c>
      <c r="AA492" s="185" t="str">
        <f t="shared" si="58"/>
        <v/>
      </c>
      <c r="AB492" s="160" t="str">
        <f t="shared" si="58"/>
        <v/>
      </c>
      <c r="AC492" s="184" t="str">
        <f t="shared" si="58"/>
        <v/>
      </c>
      <c r="AD492" s="185" t="str">
        <f t="shared" si="60"/>
        <v/>
      </c>
      <c r="AE492" s="160" t="str">
        <f t="shared" si="60"/>
        <v/>
      </c>
      <c r="AF492" s="186" t="str">
        <f t="shared" si="60"/>
        <v/>
      </c>
      <c r="AH492" s="183" t="str">
        <f>IF($G492=AH$5,$I492*$J492*$K492,"")</f>
        <v/>
      </c>
      <c r="AI492" s="193" t="str">
        <f>IF($G492=AI$5,$I492*$J492*$K492,"")</f>
        <v/>
      </c>
      <c r="AJ492" s="185" t="str">
        <f t="shared" si="61"/>
        <v/>
      </c>
      <c r="AK492" s="160" t="str">
        <f t="shared" si="61"/>
        <v/>
      </c>
      <c r="AL492" s="184" t="str">
        <f t="shared" si="61"/>
        <v/>
      </c>
      <c r="AM492" s="187" t="str">
        <f t="shared" si="59"/>
        <v/>
      </c>
      <c r="AN492" s="160" t="str">
        <f t="shared" si="59"/>
        <v/>
      </c>
      <c r="AO492" s="186" t="str">
        <f t="shared" si="59"/>
        <v/>
      </c>
    </row>
    <row r="493" spans="2:41" x14ac:dyDescent="0.25">
      <c r="B493" s="345"/>
      <c r="C493" s="356"/>
      <c r="D493" s="358"/>
      <c r="E493" s="360"/>
      <c r="F493" s="199"/>
      <c r="G493" s="200"/>
      <c r="H493" s="200"/>
      <c r="I493" s="200"/>
      <c r="J493" s="164"/>
      <c r="K493" s="201"/>
      <c r="L493" s="254"/>
      <c r="M493" s="216"/>
      <c r="N493" s="200"/>
      <c r="O493" s="200"/>
      <c r="P493" s="164" t="str">
        <f>IF($N493&lt;&gt;"",(VLOOKUP($N493,'Puissances et FS utilisés'!$B$7:$G$44,5,FALSE)),"")</f>
        <v/>
      </c>
      <c r="Q493" s="201" t="str">
        <f>IF($N493&lt;&gt;"",(VLOOKUP($N493,'Puissances et FS utilisés'!$B$7:$G$44,6,FALSE)),"")</f>
        <v/>
      </c>
      <c r="R493" s="199"/>
      <c r="S493" s="200"/>
      <c r="T493" s="200"/>
      <c r="U493" s="200"/>
      <c r="V493" s="164" t="str">
        <f>IF($T493&lt;&gt;"",(VLOOKUP($T493,'Puissances et FS utilisés'!$B$7:$G$900,5,FALSE)),"")</f>
        <v/>
      </c>
      <c r="W493" s="201" t="str">
        <f>IF($T493&lt;&gt;"",(VLOOKUP($T493,'Puissances et FS utilisés'!$B$7:$G$44,6,FALSE)),"")</f>
        <v/>
      </c>
      <c r="Y493" s="189" t="str">
        <f>IF($G493=Y$5,$I493*$J493,"")</f>
        <v/>
      </c>
      <c r="Z493" s="190" t="str">
        <f>IF($G493=Z$5,$I493*$J493,"")</f>
        <v/>
      </c>
      <c r="AA493" s="191" t="str">
        <f t="shared" si="58"/>
        <v/>
      </c>
      <c r="AB493" s="158" t="str">
        <f t="shared" si="58"/>
        <v/>
      </c>
      <c r="AC493" s="190" t="str">
        <f t="shared" si="58"/>
        <v/>
      </c>
      <c r="AD493" s="191" t="str">
        <f t="shared" si="60"/>
        <v/>
      </c>
      <c r="AE493" s="158" t="str">
        <f t="shared" si="60"/>
        <v/>
      </c>
      <c r="AF493" s="192" t="str">
        <f t="shared" si="60"/>
        <v/>
      </c>
      <c r="AH493" s="189" t="str">
        <f>IF($G493=AH$5,$I493*$J493*$K493,"")</f>
        <v/>
      </c>
      <c r="AI493" s="194" t="str">
        <f>IF($G493=AI$5,$I493*$J493*$K493,"")</f>
        <v/>
      </c>
      <c r="AJ493" s="191" t="str">
        <f t="shared" si="61"/>
        <v/>
      </c>
      <c r="AK493" s="158" t="str">
        <f t="shared" si="61"/>
        <v/>
      </c>
      <c r="AL493" s="190" t="str">
        <f t="shared" si="61"/>
        <v/>
      </c>
      <c r="AM493" s="195" t="str">
        <f t="shared" si="59"/>
        <v/>
      </c>
      <c r="AN493" s="158" t="str">
        <f t="shared" si="59"/>
        <v/>
      </c>
      <c r="AO493" s="192" t="str">
        <f t="shared" si="59"/>
        <v/>
      </c>
    </row>
    <row r="494" spans="2:41" ht="15.75" customHeight="1" x14ac:dyDescent="0.25">
      <c r="B494" s="346"/>
      <c r="C494" s="357"/>
      <c r="D494" s="359"/>
      <c r="E494" s="361"/>
      <c r="F494" s="172"/>
      <c r="G494" s="173"/>
      <c r="H494" s="173"/>
      <c r="I494" s="173"/>
      <c r="J494" s="165" t="str">
        <f>IF($H494&lt;&gt;"",(VLOOKUP($H494,'Puissances et FS utilisés'!$B$7:$G$44,5,FALSE)),"")</f>
        <v/>
      </c>
      <c r="K494" s="174" t="str">
        <f>IF($H494&lt;&gt;"",(VLOOKUP($H494,'Puissances et FS utilisés'!$B$7:$G$44,6,FALSE)),"")</f>
        <v/>
      </c>
      <c r="L494" s="172"/>
      <c r="M494" s="173"/>
      <c r="N494" s="173"/>
      <c r="O494" s="173"/>
      <c r="P494" s="164" t="str">
        <f>IF($N494&lt;&gt;"",(VLOOKUP($N494,'Puissances et FS utilisés'!$B$7:$G$44,5,FALSE)),"")</f>
        <v/>
      </c>
      <c r="Q494" s="201" t="str">
        <f>IF($N494&lt;&gt;"",(VLOOKUP($N494,'Puissances et FS utilisés'!$B$7:$G$44,6,FALSE)),"")</f>
        <v/>
      </c>
      <c r="R494" s="172"/>
      <c r="S494" s="173"/>
      <c r="T494" s="173"/>
      <c r="U494" s="173"/>
      <c r="V494" s="165" t="str">
        <f>IF($T494&lt;&gt;"",(VLOOKUP($T494,'Puissances et FS utilisés'!$B$7:$G$900,5,FALSE)),"")</f>
        <v/>
      </c>
      <c r="W494" s="174" t="str">
        <f>IF($T494&lt;&gt;"",(VLOOKUP($T494,'Puissances et FS utilisés'!$B$7:$G$44,6,FALSE)),"")</f>
        <v/>
      </c>
      <c r="Y494" s="179" t="str">
        <f>IF($G494=Y$5,$I494*$J494,"")</f>
        <v/>
      </c>
      <c r="Z494" s="180" t="str">
        <f>IF($G494=Z$5,$I494*$J494,"")</f>
        <v/>
      </c>
      <c r="AA494" s="181" t="str">
        <f t="shared" si="58"/>
        <v/>
      </c>
      <c r="AB494" s="159" t="str">
        <f t="shared" si="58"/>
        <v/>
      </c>
      <c r="AC494" s="180" t="str">
        <f t="shared" si="58"/>
        <v/>
      </c>
      <c r="AD494" s="181" t="str">
        <f t="shared" si="60"/>
        <v/>
      </c>
      <c r="AE494" s="159" t="str">
        <f t="shared" si="60"/>
        <v/>
      </c>
      <c r="AF494" s="182" t="str">
        <f t="shared" si="60"/>
        <v/>
      </c>
      <c r="AH494" s="179" t="str">
        <f>IF($G494=AH$5,$I494*$J494*$K494,"")</f>
        <v/>
      </c>
      <c r="AI494" s="196" t="str">
        <f>IF($G494=AI$5,$I494*$J494*$K494,"")</f>
        <v/>
      </c>
      <c r="AJ494" s="181" t="str">
        <f t="shared" si="61"/>
        <v/>
      </c>
      <c r="AK494" s="159" t="str">
        <f t="shared" si="61"/>
        <v/>
      </c>
      <c r="AL494" s="180" t="str">
        <f t="shared" si="61"/>
        <v/>
      </c>
      <c r="AM494" s="188" t="str">
        <f t="shared" si="59"/>
        <v/>
      </c>
      <c r="AN494" s="159" t="str">
        <f t="shared" si="59"/>
        <v/>
      </c>
      <c r="AO494" s="182" t="str">
        <f t="shared" si="59"/>
        <v/>
      </c>
    </row>
    <row r="495" spans="2:41" x14ac:dyDescent="0.25">
      <c r="B495" s="344"/>
      <c r="C495" s="347"/>
      <c r="D495" s="348"/>
      <c r="E495" s="351"/>
      <c r="F495" s="202"/>
      <c r="G495" s="203"/>
      <c r="H495" s="203"/>
      <c r="I495" s="203"/>
      <c r="J495" s="162"/>
      <c r="K495" s="204"/>
      <c r="L495" s="202"/>
      <c r="M495" s="203"/>
      <c r="N495" s="203"/>
      <c r="O495" s="203"/>
      <c r="P495" s="162" t="str">
        <f>IF($N495&lt;&gt;"",(VLOOKUP($N495,'Puissances et FS utilisés'!$B$7:$G$44,5,FALSE)),"")</f>
        <v/>
      </c>
      <c r="Q495" s="204" t="str">
        <f>IF($N495&lt;&gt;"",(VLOOKUP($N495,'Puissances et FS utilisés'!$B$7:$G$44,6,FALSE)),"")</f>
        <v/>
      </c>
      <c r="R495" s="202"/>
      <c r="S495" s="203"/>
      <c r="T495" s="205"/>
      <c r="U495" s="203"/>
      <c r="V495" s="162" t="str">
        <f>IF($T495&lt;&gt;"",(VLOOKUP($T495,'Puissances et FS utilisés'!$B$7:$G$900,5,FALSE)),"")</f>
        <v/>
      </c>
      <c r="W495" s="204" t="str">
        <f>IF($T495&lt;&gt;"",(VLOOKUP($T495,'Puissances et FS utilisés'!$B$7:$G$44,6,FALSE)),"")</f>
        <v/>
      </c>
      <c r="Y495" s="183" t="str">
        <f>IF($G495=Y$5,$I495*$J495,"")</f>
        <v/>
      </c>
      <c r="Z495" s="184" t="str">
        <f>IF($G495=Z$5,$I495*$J495,"")</f>
        <v/>
      </c>
      <c r="AA495" s="185" t="str">
        <f t="shared" si="58"/>
        <v/>
      </c>
      <c r="AB495" s="160" t="str">
        <f t="shared" si="58"/>
        <v/>
      </c>
      <c r="AC495" s="184" t="str">
        <f t="shared" si="58"/>
        <v/>
      </c>
      <c r="AD495" s="185" t="str">
        <f t="shared" si="60"/>
        <v/>
      </c>
      <c r="AE495" s="160" t="str">
        <f t="shared" si="60"/>
        <v/>
      </c>
      <c r="AF495" s="186" t="str">
        <f t="shared" si="60"/>
        <v/>
      </c>
      <c r="AH495" s="183" t="str">
        <f>IF($G495=AH$5,$I495*$J495*$K495,"")</f>
        <v/>
      </c>
      <c r="AI495" s="193" t="str">
        <f>IF($G495=AI$5,$I495*$J495*$K495,"")</f>
        <v/>
      </c>
      <c r="AJ495" s="185" t="str">
        <f t="shared" si="61"/>
        <v/>
      </c>
      <c r="AK495" s="160" t="str">
        <f t="shared" si="61"/>
        <v/>
      </c>
      <c r="AL495" s="184" t="str">
        <f t="shared" si="61"/>
        <v/>
      </c>
      <c r="AM495" s="187" t="str">
        <f t="shared" si="59"/>
        <v/>
      </c>
      <c r="AN495" s="160" t="str">
        <f t="shared" si="59"/>
        <v/>
      </c>
      <c r="AO495" s="186" t="str">
        <f t="shared" si="59"/>
        <v/>
      </c>
    </row>
    <row r="496" spans="2:41" x14ac:dyDescent="0.25">
      <c r="B496" s="345"/>
      <c r="C496" s="356"/>
      <c r="D496" s="358"/>
      <c r="E496" s="360"/>
      <c r="F496" s="199"/>
      <c r="G496" s="200"/>
      <c r="H496" s="200"/>
      <c r="I496" s="200"/>
      <c r="J496" s="164"/>
      <c r="K496" s="201"/>
      <c r="L496" s="254"/>
      <c r="M496" s="216"/>
      <c r="N496" s="200"/>
      <c r="O496" s="200"/>
      <c r="P496" s="164" t="str">
        <f>IF($N496&lt;&gt;"",(VLOOKUP($N496,'Puissances et FS utilisés'!$B$7:$G$44,5,FALSE)),"")</f>
        <v/>
      </c>
      <c r="Q496" s="201" t="str">
        <f>IF($N496&lt;&gt;"",(VLOOKUP($N496,'Puissances et FS utilisés'!$B$7:$G$44,6,FALSE)),"")</f>
        <v/>
      </c>
      <c r="R496" s="199"/>
      <c r="S496" s="200"/>
      <c r="T496" s="200"/>
      <c r="U496" s="200"/>
      <c r="V496" s="164" t="str">
        <f>IF($T496&lt;&gt;"",(VLOOKUP($T496,'Puissances et FS utilisés'!$B$7:$G$900,5,FALSE)),"")</f>
        <v/>
      </c>
      <c r="W496" s="201" t="str">
        <f>IF($T496&lt;&gt;"",(VLOOKUP($T496,'Puissances et FS utilisés'!$B$7:$G$44,6,FALSE)),"")</f>
        <v/>
      </c>
      <c r="Y496" s="189" t="str">
        <f>IF($G496=Y$5,$I496*$J496,"")</f>
        <v/>
      </c>
      <c r="Z496" s="190" t="str">
        <f>IF($G496=Z$5,$I496*$J496,"")</f>
        <v/>
      </c>
      <c r="AA496" s="191" t="str">
        <f t="shared" si="58"/>
        <v/>
      </c>
      <c r="AB496" s="158" t="str">
        <f t="shared" si="58"/>
        <v/>
      </c>
      <c r="AC496" s="190" t="str">
        <f t="shared" si="58"/>
        <v/>
      </c>
      <c r="AD496" s="191" t="str">
        <f t="shared" si="60"/>
        <v/>
      </c>
      <c r="AE496" s="158" t="str">
        <f t="shared" si="60"/>
        <v/>
      </c>
      <c r="AF496" s="192" t="str">
        <f t="shared" si="60"/>
        <v/>
      </c>
      <c r="AH496" s="189" t="str">
        <f>IF($G496=AH$5,$I496*$J496*$K496,"")</f>
        <v/>
      </c>
      <c r="AI496" s="194" t="str">
        <f>IF($G496=AI$5,$I496*$J496*$K496,"")</f>
        <v/>
      </c>
      <c r="AJ496" s="191" t="str">
        <f t="shared" si="61"/>
        <v/>
      </c>
      <c r="AK496" s="158" t="str">
        <f t="shared" si="61"/>
        <v/>
      </c>
      <c r="AL496" s="190" t="str">
        <f t="shared" si="61"/>
        <v/>
      </c>
      <c r="AM496" s="195" t="str">
        <f t="shared" si="59"/>
        <v/>
      </c>
      <c r="AN496" s="158" t="str">
        <f t="shared" si="59"/>
        <v/>
      </c>
      <c r="AO496" s="192" t="str">
        <f t="shared" si="59"/>
        <v/>
      </c>
    </row>
    <row r="497" spans="2:41" ht="15.75" customHeight="1" x14ac:dyDescent="0.25">
      <c r="B497" s="346"/>
      <c r="C497" s="357"/>
      <c r="D497" s="359"/>
      <c r="E497" s="361"/>
      <c r="F497" s="172"/>
      <c r="G497" s="173"/>
      <c r="H497" s="173"/>
      <c r="I497" s="173"/>
      <c r="J497" s="165" t="str">
        <f>IF($H497&lt;&gt;"",(VLOOKUP($H497,'Puissances et FS utilisés'!$B$7:$G$44,5,FALSE)),"")</f>
        <v/>
      </c>
      <c r="K497" s="174" t="str">
        <f>IF($H497&lt;&gt;"",(VLOOKUP($H497,'Puissances et FS utilisés'!$B$7:$G$44,6,FALSE)),"")</f>
        <v/>
      </c>
      <c r="L497" s="172"/>
      <c r="M497" s="173"/>
      <c r="N497" s="173"/>
      <c r="O497" s="173"/>
      <c r="P497" s="164" t="str">
        <f>IF($N497&lt;&gt;"",(VLOOKUP($N497,'Puissances et FS utilisés'!$B$7:$G$44,5,FALSE)),"")</f>
        <v/>
      </c>
      <c r="Q497" s="201" t="str">
        <f>IF($N497&lt;&gt;"",(VLOOKUP($N497,'Puissances et FS utilisés'!$B$7:$G$44,6,FALSE)),"")</f>
        <v/>
      </c>
      <c r="R497" s="172"/>
      <c r="S497" s="173"/>
      <c r="T497" s="173"/>
      <c r="U497" s="173"/>
      <c r="V497" s="165" t="str">
        <f>IF($T497&lt;&gt;"",(VLOOKUP($T497,'Puissances et FS utilisés'!$B$7:$G$900,5,FALSE)),"")</f>
        <v/>
      </c>
      <c r="W497" s="174" t="str">
        <f>IF($T497&lt;&gt;"",(VLOOKUP($T497,'Puissances et FS utilisés'!$B$7:$G$44,6,FALSE)),"")</f>
        <v/>
      </c>
      <c r="Y497" s="179" t="str">
        <f>IF($G497=Y$5,$I497*$J497,"")</f>
        <v/>
      </c>
      <c r="Z497" s="180" t="str">
        <f>IF($G497=Z$5,$I497*$J497,"")</f>
        <v/>
      </c>
      <c r="AA497" s="181" t="str">
        <f t="shared" si="58"/>
        <v/>
      </c>
      <c r="AB497" s="159" t="str">
        <f t="shared" si="58"/>
        <v/>
      </c>
      <c r="AC497" s="180" t="str">
        <f t="shared" si="58"/>
        <v/>
      </c>
      <c r="AD497" s="181" t="str">
        <f t="shared" si="60"/>
        <v/>
      </c>
      <c r="AE497" s="159" t="str">
        <f t="shared" si="60"/>
        <v/>
      </c>
      <c r="AF497" s="182" t="str">
        <f t="shared" si="60"/>
        <v/>
      </c>
      <c r="AH497" s="179" t="str">
        <f>IF($G497=AH$5,$I497*$J497*$K497,"")</f>
        <v/>
      </c>
      <c r="AI497" s="196" t="str">
        <f>IF($G497=AI$5,$I497*$J497*$K497,"")</f>
        <v/>
      </c>
      <c r="AJ497" s="181" t="str">
        <f t="shared" si="61"/>
        <v/>
      </c>
      <c r="AK497" s="159" t="str">
        <f t="shared" si="61"/>
        <v/>
      </c>
      <c r="AL497" s="180" t="str">
        <f t="shared" si="61"/>
        <v/>
      </c>
      <c r="AM497" s="188" t="str">
        <f t="shared" si="59"/>
        <v/>
      </c>
      <c r="AN497" s="159" t="str">
        <f t="shared" si="59"/>
        <v/>
      </c>
      <c r="AO497" s="182" t="str">
        <f t="shared" si="59"/>
        <v/>
      </c>
    </row>
    <row r="498" spans="2:41" x14ac:dyDescent="0.25">
      <c r="B498" s="344"/>
      <c r="C498" s="347"/>
      <c r="D498" s="348"/>
      <c r="E498" s="351"/>
      <c r="F498" s="202"/>
      <c r="G498" s="203"/>
      <c r="H498" s="203"/>
      <c r="I498" s="203"/>
      <c r="J498" s="162"/>
      <c r="K498" s="204"/>
      <c r="L498" s="202"/>
      <c r="M498" s="203"/>
      <c r="N498" s="203"/>
      <c r="O498" s="203"/>
      <c r="P498" s="162" t="str">
        <f>IF($N498&lt;&gt;"",(VLOOKUP($N498,'Puissances et FS utilisés'!$B$7:$G$44,5,FALSE)),"")</f>
        <v/>
      </c>
      <c r="Q498" s="204" t="str">
        <f>IF($N498&lt;&gt;"",(VLOOKUP($N498,'Puissances et FS utilisés'!$B$7:$G$44,6,FALSE)),"")</f>
        <v/>
      </c>
      <c r="R498" s="202"/>
      <c r="S498" s="203"/>
      <c r="T498" s="205"/>
      <c r="U498" s="203"/>
      <c r="V498" s="162" t="str">
        <f>IF($T498&lt;&gt;"",(VLOOKUP($T498,'Puissances et FS utilisés'!$B$7:$G$900,5,FALSE)),"")</f>
        <v/>
      </c>
      <c r="W498" s="204" t="str">
        <f>IF($T498&lt;&gt;"",(VLOOKUP($T498,'Puissances et FS utilisés'!$B$7:$G$44,6,FALSE)),"")</f>
        <v/>
      </c>
      <c r="Y498" s="183" t="str">
        <f>IF($G498=Y$5,$I498*$J498,"")</f>
        <v/>
      </c>
      <c r="Z498" s="184" t="str">
        <f>IF($G498=Z$5,$I498*$J498,"")</f>
        <v/>
      </c>
      <c r="AA498" s="185" t="str">
        <f t="shared" si="58"/>
        <v/>
      </c>
      <c r="AB498" s="160" t="str">
        <f t="shared" si="58"/>
        <v/>
      </c>
      <c r="AC498" s="184" t="str">
        <f t="shared" si="58"/>
        <v/>
      </c>
      <c r="AD498" s="185" t="str">
        <f t="shared" si="60"/>
        <v/>
      </c>
      <c r="AE498" s="160" t="str">
        <f t="shared" si="60"/>
        <v/>
      </c>
      <c r="AF498" s="186" t="str">
        <f t="shared" si="60"/>
        <v/>
      </c>
      <c r="AH498" s="183" t="str">
        <f>IF($G498=AH$5,$I498*$J498*$K498,"")</f>
        <v/>
      </c>
      <c r="AI498" s="193" t="str">
        <f>IF($G498=AI$5,$I498*$J498*$K498,"")</f>
        <v/>
      </c>
      <c r="AJ498" s="185" t="str">
        <f t="shared" si="61"/>
        <v/>
      </c>
      <c r="AK498" s="160" t="str">
        <f t="shared" si="61"/>
        <v/>
      </c>
      <c r="AL498" s="184" t="str">
        <f t="shared" si="61"/>
        <v/>
      </c>
      <c r="AM498" s="187" t="str">
        <f t="shared" si="59"/>
        <v/>
      </c>
      <c r="AN498" s="160" t="str">
        <f t="shared" si="59"/>
        <v/>
      </c>
      <c r="AO498" s="186" t="str">
        <f t="shared" si="59"/>
        <v/>
      </c>
    </row>
    <row r="499" spans="2:41" x14ac:dyDescent="0.25">
      <c r="B499" s="345"/>
      <c r="C499" s="356"/>
      <c r="D499" s="358"/>
      <c r="E499" s="360"/>
      <c r="F499" s="199"/>
      <c r="G499" s="200"/>
      <c r="H499" s="200"/>
      <c r="I499" s="200"/>
      <c r="J499" s="164"/>
      <c r="K499" s="201"/>
      <c r="L499" s="254"/>
      <c r="M499" s="216"/>
      <c r="N499" s="200"/>
      <c r="O499" s="200"/>
      <c r="P499" s="164" t="str">
        <f>IF($N499&lt;&gt;"",(VLOOKUP($N499,'Puissances et FS utilisés'!$B$7:$G$44,5,FALSE)),"")</f>
        <v/>
      </c>
      <c r="Q499" s="201" t="str">
        <f>IF($N499&lt;&gt;"",(VLOOKUP($N499,'Puissances et FS utilisés'!$B$7:$G$44,6,FALSE)),"")</f>
        <v/>
      </c>
      <c r="R499" s="199"/>
      <c r="S499" s="200"/>
      <c r="T499" s="200"/>
      <c r="U499" s="200"/>
      <c r="V499" s="164" t="str">
        <f>IF($T499&lt;&gt;"",(VLOOKUP($T499,'Puissances et FS utilisés'!$B$7:$G$900,5,FALSE)),"")</f>
        <v/>
      </c>
      <c r="W499" s="201" t="str">
        <f>IF($T499&lt;&gt;"",(VLOOKUP($T499,'Puissances et FS utilisés'!$B$7:$G$44,6,FALSE)),"")</f>
        <v/>
      </c>
      <c r="Y499" s="189" t="str">
        <f>IF($G499=Y$5,$I499*$J499,"")</f>
        <v/>
      </c>
      <c r="Z499" s="190" t="str">
        <f>IF($G499=Z$5,$I499*$J499,"")</f>
        <v/>
      </c>
      <c r="AA499" s="191" t="str">
        <f t="shared" si="58"/>
        <v/>
      </c>
      <c r="AB499" s="158" t="str">
        <f t="shared" si="58"/>
        <v/>
      </c>
      <c r="AC499" s="190" t="str">
        <f t="shared" si="58"/>
        <v/>
      </c>
      <c r="AD499" s="191" t="str">
        <f t="shared" si="60"/>
        <v/>
      </c>
      <c r="AE499" s="158" t="str">
        <f t="shared" si="60"/>
        <v/>
      </c>
      <c r="AF499" s="192" t="str">
        <f t="shared" si="60"/>
        <v/>
      </c>
      <c r="AH499" s="189" t="str">
        <f>IF($G499=AH$5,$I499*$J499*$K499,"")</f>
        <v/>
      </c>
      <c r="AI499" s="194" t="str">
        <f>IF($G499=AI$5,$I499*$J499*$K499,"")</f>
        <v/>
      </c>
      <c r="AJ499" s="191" t="str">
        <f t="shared" si="61"/>
        <v/>
      </c>
      <c r="AK499" s="158" t="str">
        <f t="shared" si="61"/>
        <v/>
      </c>
      <c r="AL499" s="190" t="str">
        <f t="shared" si="61"/>
        <v/>
      </c>
      <c r="AM499" s="195" t="str">
        <f t="shared" si="59"/>
        <v/>
      </c>
      <c r="AN499" s="158" t="str">
        <f t="shared" si="59"/>
        <v/>
      </c>
      <c r="AO499" s="192" t="str">
        <f t="shared" si="59"/>
        <v/>
      </c>
    </row>
    <row r="500" spans="2:41" ht="15.75" customHeight="1" x14ac:dyDescent="0.25">
      <c r="B500" s="346"/>
      <c r="C500" s="357"/>
      <c r="D500" s="359"/>
      <c r="E500" s="361"/>
      <c r="F500" s="172"/>
      <c r="G500" s="173"/>
      <c r="H500" s="173"/>
      <c r="I500" s="173"/>
      <c r="J500" s="165" t="str">
        <f>IF($H500&lt;&gt;"",(VLOOKUP($H500,'Puissances et FS utilisés'!$B$7:$G$44,5,FALSE)),"")</f>
        <v/>
      </c>
      <c r="K500" s="174" t="str">
        <f>IF($H500&lt;&gt;"",(VLOOKUP($H500,'Puissances et FS utilisés'!$B$7:$G$44,6,FALSE)),"")</f>
        <v/>
      </c>
      <c r="L500" s="172"/>
      <c r="M500" s="173"/>
      <c r="N500" s="173"/>
      <c r="O500" s="173"/>
      <c r="P500" s="164" t="str">
        <f>IF($N500&lt;&gt;"",(VLOOKUP($N500,'Puissances et FS utilisés'!$B$7:$G$44,5,FALSE)),"")</f>
        <v/>
      </c>
      <c r="Q500" s="201" t="str">
        <f>IF($N500&lt;&gt;"",(VLOOKUP($N500,'Puissances et FS utilisés'!$B$7:$G$44,6,FALSE)),"")</f>
        <v/>
      </c>
      <c r="R500" s="172"/>
      <c r="S500" s="173"/>
      <c r="T500" s="173"/>
      <c r="U500" s="173"/>
      <c r="V500" s="165" t="str">
        <f>IF($T500&lt;&gt;"",(VLOOKUP($T500,'Puissances et FS utilisés'!$B$7:$G$900,5,FALSE)),"")</f>
        <v/>
      </c>
      <c r="W500" s="174" t="str">
        <f>IF($T500&lt;&gt;"",(VLOOKUP($T500,'Puissances et FS utilisés'!$B$7:$G$44,6,FALSE)),"")</f>
        <v/>
      </c>
      <c r="Y500" s="179" t="str">
        <f>IF($G500=Y$5,$I500*$J500,"")</f>
        <v/>
      </c>
      <c r="Z500" s="180" t="str">
        <f>IF($G500=Z$5,$I500*$J500,"")</f>
        <v/>
      </c>
      <c r="AA500" s="181" t="str">
        <f t="shared" si="58"/>
        <v/>
      </c>
      <c r="AB500" s="159" t="str">
        <f t="shared" si="58"/>
        <v/>
      </c>
      <c r="AC500" s="180" t="str">
        <f t="shared" si="58"/>
        <v/>
      </c>
      <c r="AD500" s="181" t="str">
        <f t="shared" si="60"/>
        <v/>
      </c>
      <c r="AE500" s="159" t="str">
        <f t="shared" si="60"/>
        <v/>
      </c>
      <c r="AF500" s="182" t="str">
        <f t="shared" si="60"/>
        <v/>
      </c>
      <c r="AH500" s="179" t="str">
        <f>IF($G500=AH$5,$I500*$J500*$K500,"")</f>
        <v/>
      </c>
      <c r="AI500" s="196" t="str">
        <f>IF($G500=AI$5,$I500*$J500*$K500,"")</f>
        <v/>
      </c>
      <c r="AJ500" s="181" t="str">
        <f t="shared" si="61"/>
        <v/>
      </c>
      <c r="AK500" s="159" t="str">
        <f t="shared" si="61"/>
        <v/>
      </c>
      <c r="AL500" s="180" t="str">
        <f t="shared" si="61"/>
        <v/>
      </c>
      <c r="AM500" s="188" t="str">
        <f t="shared" si="59"/>
        <v/>
      </c>
      <c r="AN500" s="159" t="str">
        <f t="shared" si="59"/>
        <v/>
      </c>
      <c r="AO500" s="182" t="str">
        <f t="shared" si="59"/>
        <v/>
      </c>
    </row>
    <row r="501" spans="2:41" x14ac:dyDescent="0.25">
      <c r="B501" s="344"/>
      <c r="C501" s="347"/>
      <c r="D501" s="348"/>
      <c r="E501" s="351"/>
      <c r="F501" s="202"/>
      <c r="G501" s="203"/>
      <c r="H501" s="203"/>
      <c r="I501" s="203"/>
      <c r="J501" s="162"/>
      <c r="K501" s="204"/>
      <c r="L501" s="202"/>
      <c r="M501" s="203"/>
      <c r="N501" s="203"/>
      <c r="O501" s="203"/>
      <c r="P501" s="162" t="str">
        <f>IF($N501&lt;&gt;"",(VLOOKUP($N501,'Puissances et FS utilisés'!$B$7:$G$44,5,FALSE)),"")</f>
        <v/>
      </c>
      <c r="Q501" s="204" t="str">
        <f>IF($N501&lt;&gt;"",(VLOOKUP($N501,'Puissances et FS utilisés'!$B$7:$G$44,6,FALSE)),"")</f>
        <v/>
      </c>
      <c r="R501" s="202"/>
      <c r="S501" s="203"/>
      <c r="T501" s="205"/>
      <c r="U501" s="203"/>
      <c r="V501" s="162" t="str">
        <f>IF($T501&lt;&gt;"",(VLOOKUP($T501,'Puissances et FS utilisés'!$B$7:$G$900,5,FALSE)),"")</f>
        <v/>
      </c>
      <c r="W501" s="204" t="str">
        <f>IF($T501&lt;&gt;"",(VLOOKUP($T501,'Puissances et FS utilisés'!$B$7:$G$44,6,FALSE)),"")</f>
        <v/>
      </c>
      <c r="Y501" s="183" t="str">
        <f>IF($G501=Y$5,$I501*$J501,"")</f>
        <v/>
      </c>
      <c r="Z501" s="184" t="str">
        <f>IF($G501=Z$5,$I501*$J501,"")</f>
        <v/>
      </c>
      <c r="AA501" s="185" t="str">
        <f t="shared" si="58"/>
        <v/>
      </c>
      <c r="AB501" s="160" t="str">
        <f t="shared" si="58"/>
        <v/>
      </c>
      <c r="AC501" s="184" t="str">
        <f t="shared" si="58"/>
        <v/>
      </c>
      <c r="AD501" s="185" t="str">
        <f t="shared" si="60"/>
        <v/>
      </c>
      <c r="AE501" s="160" t="str">
        <f t="shared" si="60"/>
        <v/>
      </c>
      <c r="AF501" s="186" t="str">
        <f t="shared" si="60"/>
        <v/>
      </c>
      <c r="AH501" s="183" t="str">
        <f>IF($G501=AH$5,$I501*$J501*$K501,"")</f>
        <v/>
      </c>
      <c r="AI501" s="193" t="str">
        <f>IF($G501=AI$5,$I501*$J501*$K501,"")</f>
        <v/>
      </c>
      <c r="AJ501" s="185" t="str">
        <f t="shared" si="61"/>
        <v/>
      </c>
      <c r="AK501" s="160" t="str">
        <f t="shared" si="61"/>
        <v/>
      </c>
      <c r="AL501" s="184" t="str">
        <f t="shared" si="61"/>
        <v/>
      </c>
      <c r="AM501" s="187" t="str">
        <f t="shared" si="59"/>
        <v/>
      </c>
      <c r="AN501" s="160" t="str">
        <f t="shared" si="59"/>
        <v/>
      </c>
      <c r="AO501" s="186" t="str">
        <f t="shared" si="59"/>
        <v/>
      </c>
    </row>
    <row r="502" spans="2:41" x14ac:dyDescent="0.25">
      <c r="B502" s="345"/>
      <c r="C502" s="356"/>
      <c r="D502" s="358"/>
      <c r="E502" s="360"/>
      <c r="F502" s="199"/>
      <c r="G502" s="200"/>
      <c r="H502" s="200"/>
      <c r="I502" s="200"/>
      <c r="J502" s="164"/>
      <c r="K502" s="201"/>
      <c r="L502" s="254"/>
      <c r="M502" s="216"/>
      <c r="N502" s="200"/>
      <c r="O502" s="200"/>
      <c r="P502" s="164" t="str">
        <f>IF($N502&lt;&gt;"",(VLOOKUP($N502,'Puissances et FS utilisés'!$B$7:$G$44,5,FALSE)),"")</f>
        <v/>
      </c>
      <c r="Q502" s="201" t="str">
        <f>IF($N502&lt;&gt;"",(VLOOKUP($N502,'Puissances et FS utilisés'!$B$7:$G$44,6,FALSE)),"")</f>
        <v/>
      </c>
      <c r="R502" s="199"/>
      <c r="S502" s="200"/>
      <c r="T502" s="200"/>
      <c r="U502" s="200"/>
      <c r="V502" s="164" t="str">
        <f>IF($T502&lt;&gt;"",(VLOOKUP($T502,'Puissances et FS utilisés'!$B$7:$G$900,5,FALSE)),"")</f>
        <v/>
      </c>
      <c r="W502" s="201" t="str">
        <f>IF($T502&lt;&gt;"",(VLOOKUP($T502,'Puissances et FS utilisés'!$B$7:$G$44,6,FALSE)),"")</f>
        <v/>
      </c>
      <c r="Y502" s="189" t="str">
        <f>IF($G502=Y$5,$I502*$J502,"")</f>
        <v/>
      </c>
      <c r="Z502" s="190" t="str">
        <f>IF($G502=Z$5,$I502*$J502,"")</f>
        <v/>
      </c>
      <c r="AA502" s="191" t="str">
        <f t="shared" si="58"/>
        <v/>
      </c>
      <c r="AB502" s="158" t="str">
        <f t="shared" si="58"/>
        <v/>
      </c>
      <c r="AC502" s="190" t="str">
        <f t="shared" si="58"/>
        <v/>
      </c>
      <c r="AD502" s="191" t="str">
        <f t="shared" si="60"/>
        <v/>
      </c>
      <c r="AE502" s="158" t="str">
        <f t="shared" si="60"/>
        <v/>
      </c>
      <c r="AF502" s="192" t="str">
        <f t="shared" si="60"/>
        <v/>
      </c>
      <c r="AH502" s="189" t="str">
        <f>IF($G502=AH$5,$I502*$J502*$K502,"")</f>
        <v/>
      </c>
      <c r="AI502" s="194" t="str">
        <f>IF($G502=AI$5,$I502*$J502*$K502,"")</f>
        <v/>
      </c>
      <c r="AJ502" s="191" t="str">
        <f t="shared" si="61"/>
        <v/>
      </c>
      <c r="AK502" s="158" t="str">
        <f t="shared" si="61"/>
        <v/>
      </c>
      <c r="AL502" s="190" t="str">
        <f t="shared" si="61"/>
        <v/>
      </c>
      <c r="AM502" s="195" t="str">
        <f t="shared" si="59"/>
        <v/>
      </c>
      <c r="AN502" s="158" t="str">
        <f t="shared" si="59"/>
        <v/>
      </c>
      <c r="AO502" s="192" t="str">
        <f t="shared" si="59"/>
        <v/>
      </c>
    </row>
    <row r="503" spans="2:41" ht="15.75" customHeight="1" x14ac:dyDescent="0.25">
      <c r="B503" s="346"/>
      <c r="C503" s="357"/>
      <c r="D503" s="359"/>
      <c r="E503" s="361"/>
      <c r="F503" s="172"/>
      <c r="G503" s="173"/>
      <c r="H503" s="173"/>
      <c r="I503" s="173"/>
      <c r="J503" s="165" t="str">
        <f>IF($H503&lt;&gt;"",(VLOOKUP($H503,'Puissances et FS utilisés'!$B$7:$G$44,5,FALSE)),"")</f>
        <v/>
      </c>
      <c r="K503" s="174" t="str">
        <f>IF($H503&lt;&gt;"",(VLOOKUP($H503,'Puissances et FS utilisés'!$B$7:$G$44,6,FALSE)),"")</f>
        <v/>
      </c>
      <c r="L503" s="172"/>
      <c r="M503" s="173"/>
      <c r="N503" s="173"/>
      <c r="O503" s="173"/>
      <c r="P503" s="164" t="str">
        <f>IF($N503&lt;&gt;"",(VLOOKUP($N503,'Puissances et FS utilisés'!$B$7:$G$44,5,FALSE)),"")</f>
        <v/>
      </c>
      <c r="Q503" s="201" t="str">
        <f>IF($N503&lt;&gt;"",(VLOOKUP($N503,'Puissances et FS utilisés'!$B$7:$G$44,6,FALSE)),"")</f>
        <v/>
      </c>
      <c r="R503" s="172"/>
      <c r="S503" s="173"/>
      <c r="T503" s="173"/>
      <c r="U503" s="173"/>
      <c r="V503" s="165" t="str">
        <f>IF($T503&lt;&gt;"",(VLOOKUP($T503,'Puissances et FS utilisés'!$B$7:$G$900,5,FALSE)),"")</f>
        <v/>
      </c>
      <c r="W503" s="174" t="str">
        <f>IF($T503&lt;&gt;"",(VLOOKUP($T503,'Puissances et FS utilisés'!$B$7:$G$44,6,FALSE)),"")</f>
        <v/>
      </c>
      <c r="Y503" s="179" t="str">
        <f>IF($G503=Y$5,$I503*$J503,"")</f>
        <v/>
      </c>
      <c r="Z503" s="180" t="str">
        <f>IF($G503=Z$5,$I503*$J503,"")</f>
        <v/>
      </c>
      <c r="AA503" s="181" t="str">
        <f t="shared" si="58"/>
        <v/>
      </c>
      <c r="AB503" s="159" t="str">
        <f t="shared" si="58"/>
        <v/>
      </c>
      <c r="AC503" s="180" t="str">
        <f t="shared" si="58"/>
        <v/>
      </c>
      <c r="AD503" s="181" t="str">
        <f t="shared" si="60"/>
        <v/>
      </c>
      <c r="AE503" s="159" t="str">
        <f t="shared" si="60"/>
        <v/>
      </c>
      <c r="AF503" s="182" t="str">
        <f t="shared" si="60"/>
        <v/>
      </c>
      <c r="AH503" s="179" t="str">
        <f>IF($G503=AH$5,$I503*$J503*$K503,"")</f>
        <v/>
      </c>
      <c r="AI503" s="196" t="str">
        <f>IF($G503=AI$5,$I503*$J503*$K503,"")</f>
        <v/>
      </c>
      <c r="AJ503" s="181" t="str">
        <f t="shared" si="61"/>
        <v/>
      </c>
      <c r="AK503" s="159" t="str">
        <f t="shared" si="61"/>
        <v/>
      </c>
      <c r="AL503" s="180" t="str">
        <f t="shared" si="61"/>
        <v/>
      </c>
      <c r="AM503" s="188" t="str">
        <f t="shared" si="59"/>
        <v/>
      </c>
      <c r="AN503" s="159" t="str">
        <f t="shared" si="59"/>
        <v/>
      </c>
      <c r="AO503" s="182" t="str">
        <f t="shared" si="59"/>
        <v/>
      </c>
    </row>
    <row r="504" spans="2:41" x14ac:dyDescent="0.25">
      <c r="B504" s="344"/>
      <c r="C504" s="347"/>
      <c r="D504" s="348"/>
      <c r="E504" s="351"/>
      <c r="F504" s="202"/>
      <c r="G504" s="203"/>
      <c r="H504" s="203"/>
      <c r="I504" s="203"/>
      <c r="J504" s="162"/>
      <c r="K504" s="204"/>
      <c r="L504" s="202"/>
      <c r="M504" s="203"/>
      <c r="N504" s="203"/>
      <c r="O504" s="203"/>
      <c r="P504" s="162" t="str">
        <f>IF($N504&lt;&gt;"",(VLOOKUP($N504,'Puissances et FS utilisés'!$B$7:$G$44,5,FALSE)),"")</f>
        <v/>
      </c>
      <c r="Q504" s="204" t="str">
        <f>IF($N504&lt;&gt;"",(VLOOKUP($N504,'Puissances et FS utilisés'!$B$7:$G$44,6,FALSE)),"")</f>
        <v/>
      </c>
      <c r="R504" s="202"/>
      <c r="S504" s="203"/>
      <c r="T504" s="205"/>
      <c r="U504" s="203"/>
      <c r="V504" s="162" t="str">
        <f>IF($T504&lt;&gt;"",(VLOOKUP($T504,'Puissances et FS utilisés'!$B$7:$G$900,5,FALSE)),"")</f>
        <v/>
      </c>
      <c r="W504" s="204" t="str">
        <f>IF($T504&lt;&gt;"",(VLOOKUP($T504,'Puissances et FS utilisés'!$B$7:$G$44,6,FALSE)),"")</f>
        <v/>
      </c>
      <c r="Y504" s="183" t="str">
        <f>IF($G504=Y$5,$I504*$J504,"")</f>
        <v/>
      </c>
      <c r="Z504" s="184" t="str">
        <f>IF($G504=Z$5,$I504*$J504,"")</f>
        <v/>
      </c>
      <c r="AA504" s="185" t="str">
        <f t="shared" si="58"/>
        <v/>
      </c>
      <c r="AB504" s="160" t="str">
        <f t="shared" si="58"/>
        <v/>
      </c>
      <c r="AC504" s="184" t="str">
        <f t="shared" si="58"/>
        <v/>
      </c>
      <c r="AD504" s="185" t="str">
        <f t="shared" si="60"/>
        <v/>
      </c>
      <c r="AE504" s="160" t="str">
        <f t="shared" si="60"/>
        <v/>
      </c>
      <c r="AF504" s="186" t="str">
        <f t="shared" si="60"/>
        <v/>
      </c>
      <c r="AH504" s="183" t="str">
        <f>IF($G504=AH$5,$I504*$J504*$K504,"")</f>
        <v/>
      </c>
      <c r="AI504" s="193" t="str">
        <f>IF($G504=AI$5,$I504*$J504*$K504,"")</f>
        <v/>
      </c>
      <c r="AJ504" s="185" t="str">
        <f t="shared" si="61"/>
        <v/>
      </c>
      <c r="AK504" s="160" t="str">
        <f t="shared" si="61"/>
        <v/>
      </c>
      <c r="AL504" s="184" t="str">
        <f t="shared" si="61"/>
        <v/>
      </c>
      <c r="AM504" s="187" t="str">
        <f t="shared" si="59"/>
        <v/>
      </c>
      <c r="AN504" s="160" t="str">
        <f t="shared" si="59"/>
        <v/>
      </c>
      <c r="AO504" s="186" t="str">
        <f t="shared" si="59"/>
        <v/>
      </c>
    </row>
    <row r="505" spans="2:41" x14ac:dyDescent="0.25">
      <c r="B505" s="345"/>
      <c r="C505" s="356"/>
      <c r="D505" s="358"/>
      <c r="E505" s="360"/>
      <c r="F505" s="199"/>
      <c r="G505" s="200"/>
      <c r="H505" s="200"/>
      <c r="I505" s="200"/>
      <c r="J505" s="164"/>
      <c r="K505" s="201"/>
      <c r="L505" s="254"/>
      <c r="M505" s="216"/>
      <c r="N505" s="200"/>
      <c r="O505" s="200"/>
      <c r="P505" s="164" t="str">
        <f>IF($N505&lt;&gt;"",(VLOOKUP($N505,'Puissances et FS utilisés'!$B$7:$G$44,5,FALSE)),"")</f>
        <v/>
      </c>
      <c r="Q505" s="201" t="str">
        <f>IF($N505&lt;&gt;"",(VLOOKUP($N505,'Puissances et FS utilisés'!$B$7:$G$44,6,FALSE)),"")</f>
        <v/>
      </c>
      <c r="R505" s="199"/>
      <c r="S505" s="200"/>
      <c r="T505" s="200"/>
      <c r="U505" s="200"/>
      <c r="V505" s="164" t="str">
        <f>IF($T505&lt;&gt;"",(VLOOKUP($T505,'Puissances et FS utilisés'!$B$7:$G$900,5,FALSE)),"")</f>
        <v/>
      </c>
      <c r="W505" s="201" t="str">
        <f>IF($T505&lt;&gt;"",(VLOOKUP($T505,'Puissances et FS utilisés'!$B$7:$G$44,6,FALSE)),"")</f>
        <v/>
      </c>
      <c r="Y505" s="189" t="str">
        <f>IF($G505=Y$5,$I505*$J505,"")</f>
        <v/>
      </c>
      <c r="Z505" s="190" t="str">
        <f>IF($G505=Z$5,$I505*$J505,"")</f>
        <v/>
      </c>
      <c r="AA505" s="191" t="str">
        <f t="shared" si="58"/>
        <v/>
      </c>
      <c r="AB505" s="158" t="str">
        <f t="shared" si="58"/>
        <v/>
      </c>
      <c r="AC505" s="190" t="str">
        <f t="shared" si="58"/>
        <v/>
      </c>
      <c r="AD505" s="191" t="str">
        <f t="shared" si="60"/>
        <v/>
      </c>
      <c r="AE505" s="158" t="str">
        <f t="shared" si="60"/>
        <v/>
      </c>
      <c r="AF505" s="192" t="str">
        <f t="shared" si="60"/>
        <v/>
      </c>
      <c r="AH505" s="189" t="str">
        <f>IF($G505=AH$5,$I505*$J505*$K505,"")</f>
        <v/>
      </c>
      <c r="AI505" s="194" t="str">
        <f>IF($G505=AI$5,$I505*$J505*$K505,"")</f>
        <v/>
      </c>
      <c r="AJ505" s="191" t="str">
        <f t="shared" si="61"/>
        <v/>
      </c>
      <c r="AK505" s="158" t="str">
        <f t="shared" si="61"/>
        <v/>
      </c>
      <c r="AL505" s="190" t="str">
        <f t="shared" si="61"/>
        <v/>
      </c>
      <c r="AM505" s="195" t="str">
        <f t="shared" si="59"/>
        <v/>
      </c>
      <c r="AN505" s="158" t="str">
        <f t="shared" si="59"/>
        <v/>
      </c>
      <c r="AO505" s="192" t="str">
        <f t="shared" si="59"/>
        <v/>
      </c>
    </row>
    <row r="506" spans="2:41" ht="15.75" customHeight="1" x14ac:dyDescent="0.25">
      <c r="B506" s="346"/>
      <c r="C506" s="357"/>
      <c r="D506" s="359"/>
      <c r="E506" s="361"/>
      <c r="F506" s="172"/>
      <c r="G506" s="173"/>
      <c r="H506" s="173"/>
      <c r="I506" s="173"/>
      <c r="J506" s="165" t="str">
        <f>IF($H506&lt;&gt;"",(VLOOKUP($H506,'Puissances et FS utilisés'!$B$7:$G$44,5,FALSE)),"")</f>
        <v/>
      </c>
      <c r="K506" s="174" t="str">
        <f>IF($H506&lt;&gt;"",(VLOOKUP($H506,'Puissances et FS utilisés'!$B$7:$G$44,6,FALSE)),"")</f>
        <v/>
      </c>
      <c r="L506" s="172"/>
      <c r="M506" s="173"/>
      <c r="N506" s="173"/>
      <c r="O506" s="173"/>
      <c r="P506" s="164" t="str">
        <f>IF($N506&lt;&gt;"",(VLOOKUP($N506,'Puissances et FS utilisés'!$B$7:$G$44,5,FALSE)),"")</f>
        <v/>
      </c>
      <c r="Q506" s="201" t="str">
        <f>IF($N506&lt;&gt;"",(VLOOKUP($N506,'Puissances et FS utilisés'!$B$7:$G$44,6,FALSE)),"")</f>
        <v/>
      </c>
      <c r="R506" s="172"/>
      <c r="S506" s="173"/>
      <c r="T506" s="173"/>
      <c r="U506" s="173"/>
      <c r="V506" s="165" t="str">
        <f>IF($T506&lt;&gt;"",(VLOOKUP($T506,'Puissances et FS utilisés'!$B$7:$G$900,5,FALSE)),"")</f>
        <v/>
      </c>
      <c r="W506" s="174" t="str">
        <f>IF($T506&lt;&gt;"",(VLOOKUP($T506,'Puissances et FS utilisés'!$B$7:$G$44,6,FALSE)),"")</f>
        <v/>
      </c>
      <c r="Y506" s="179" t="str">
        <f>IF($G506=Y$5,$I506*$J506,"")</f>
        <v/>
      </c>
      <c r="Z506" s="180" t="str">
        <f>IF($G506=Z$5,$I506*$J506,"")</f>
        <v/>
      </c>
      <c r="AA506" s="181" t="str">
        <f t="shared" si="58"/>
        <v/>
      </c>
      <c r="AB506" s="159" t="str">
        <f t="shared" si="58"/>
        <v/>
      </c>
      <c r="AC506" s="180" t="str">
        <f t="shared" si="58"/>
        <v/>
      </c>
      <c r="AD506" s="181" t="str">
        <f t="shared" si="60"/>
        <v/>
      </c>
      <c r="AE506" s="159" t="str">
        <f t="shared" si="60"/>
        <v/>
      </c>
      <c r="AF506" s="182" t="str">
        <f t="shared" si="60"/>
        <v/>
      </c>
      <c r="AH506" s="179" t="str">
        <f>IF($G506=AH$5,$I506*$J506*$K506,"")</f>
        <v/>
      </c>
      <c r="AI506" s="196" t="str">
        <f>IF($G506=AI$5,$I506*$J506*$K506,"")</f>
        <v/>
      </c>
      <c r="AJ506" s="181" t="str">
        <f t="shared" si="61"/>
        <v/>
      </c>
      <c r="AK506" s="159" t="str">
        <f t="shared" si="61"/>
        <v/>
      </c>
      <c r="AL506" s="180" t="str">
        <f t="shared" si="61"/>
        <v/>
      </c>
      <c r="AM506" s="188" t="str">
        <f t="shared" si="59"/>
        <v/>
      </c>
      <c r="AN506" s="159" t="str">
        <f t="shared" si="59"/>
        <v/>
      </c>
      <c r="AO506" s="182" t="str">
        <f t="shared" si="59"/>
        <v/>
      </c>
    </row>
    <row r="507" spans="2:41" x14ac:dyDescent="0.25">
      <c r="B507" s="344"/>
      <c r="C507" s="347"/>
      <c r="D507" s="348"/>
      <c r="E507" s="351"/>
      <c r="F507" s="202"/>
      <c r="G507" s="203"/>
      <c r="H507" s="203"/>
      <c r="I507" s="203"/>
      <c r="J507" s="162"/>
      <c r="K507" s="204"/>
      <c r="L507" s="202"/>
      <c r="M507" s="203"/>
      <c r="N507" s="203"/>
      <c r="O507" s="203"/>
      <c r="P507" s="162" t="str">
        <f>IF($N507&lt;&gt;"",(VLOOKUP($N507,'Puissances et FS utilisés'!$B$7:$G$44,5,FALSE)),"")</f>
        <v/>
      </c>
      <c r="Q507" s="204" t="str">
        <f>IF($N507&lt;&gt;"",(VLOOKUP($N507,'Puissances et FS utilisés'!$B$7:$G$44,6,FALSE)),"")</f>
        <v/>
      </c>
      <c r="R507" s="202"/>
      <c r="S507" s="203"/>
      <c r="T507" s="205"/>
      <c r="U507" s="203"/>
      <c r="V507" s="162" t="str">
        <f>IF($T507&lt;&gt;"",(VLOOKUP($T507,'Puissances et FS utilisés'!$B$7:$G$900,5,FALSE)),"")</f>
        <v/>
      </c>
      <c r="W507" s="204" t="str">
        <f>IF($T507&lt;&gt;"",(VLOOKUP($T507,'Puissances et FS utilisés'!$B$7:$G$44,6,FALSE)),"")</f>
        <v/>
      </c>
      <c r="Y507" s="183" t="str">
        <f>IF($G507=Y$5,$I507*$J507,"")</f>
        <v/>
      </c>
      <c r="Z507" s="184" t="str">
        <f>IF($G507=Z$5,$I507*$J507,"")</f>
        <v/>
      </c>
      <c r="AA507" s="185" t="str">
        <f t="shared" si="58"/>
        <v/>
      </c>
      <c r="AB507" s="160" t="str">
        <f t="shared" si="58"/>
        <v/>
      </c>
      <c r="AC507" s="184" t="str">
        <f t="shared" si="58"/>
        <v/>
      </c>
      <c r="AD507" s="185" t="str">
        <f t="shared" si="60"/>
        <v/>
      </c>
      <c r="AE507" s="160" t="str">
        <f t="shared" si="60"/>
        <v/>
      </c>
      <c r="AF507" s="186" t="str">
        <f t="shared" si="60"/>
        <v/>
      </c>
      <c r="AH507" s="183" t="str">
        <f>IF($G507=AH$5,$I507*$J507*$K507,"")</f>
        <v/>
      </c>
      <c r="AI507" s="193" t="str">
        <f>IF($G507=AI$5,$I507*$J507*$K507,"")</f>
        <v/>
      </c>
      <c r="AJ507" s="185" t="str">
        <f t="shared" si="61"/>
        <v/>
      </c>
      <c r="AK507" s="160" t="str">
        <f t="shared" si="61"/>
        <v/>
      </c>
      <c r="AL507" s="184" t="str">
        <f t="shared" si="61"/>
        <v/>
      </c>
      <c r="AM507" s="187" t="str">
        <f t="shared" si="59"/>
        <v/>
      </c>
      <c r="AN507" s="160" t="str">
        <f t="shared" si="59"/>
        <v/>
      </c>
      <c r="AO507" s="186" t="str">
        <f t="shared" si="59"/>
        <v/>
      </c>
    </row>
    <row r="508" spans="2:41" x14ac:dyDescent="0.25">
      <c r="B508" s="345"/>
      <c r="C508" s="356"/>
      <c r="D508" s="358"/>
      <c r="E508" s="360"/>
      <c r="F508" s="199"/>
      <c r="G508" s="200"/>
      <c r="H508" s="200"/>
      <c r="I508" s="200"/>
      <c r="J508" s="164"/>
      <c r="K508" s="201"/>
      <c r="L508" s="254"/>
      <c r="M508" s="216"/>
      <c r="N508" s="200"/>
      <c r="O508" s="200"/>
      <c r="P508" s="164" t="str">
        <f>IF($N508&lt;&gt;"",(VLOOKUP($N508,'Puissances et FS utilisés'!$B$7:$G$44,5,FALSE)),"")</f>
        <v/>
      </c>
      <c r="Q508" s="201" t="str">
        <f>IF($N508&lt;&gt;"",(VLOOKUP($N508,'Puissances et FS utilisés'!$B$7:$G$44,6,FALSE)),"")</f>
        <v/>
      </c>
      <c r="R508" s="199"/>
      <c r="S508" s="200"/>
      <c r="T508" s="200"/>
      <c r="U508" s="200"/>
      <c r="V508" s="164" t="str">
        <f>IF($T508&lt;&gt;"",(VLOOKUP($T508,'Puissances et FS utilisés'!$B$7:$G$900,5,FALSE)),"")</f>
        <v/>
      </c>
      <c r="W508" s="201" t="str">
        <f>IF($T508&lt;&gt;"",(VLOOKUP($T508,'Puissances et FS utilisés'!$B$7:$G$44,6,FALSE)),"")</f>
        <v/>
      </c>
      <c r="Y508" s="189" t="str">
        <f>IF($G508=Y$5,$I508*$J508,"")</f>
        <v/>
      </c>
      <c r="Z508" s="190" t="str">
        <f>IF($G508=Z$5,$I508*$J508,"")</f>
        <v/>
      </c>
      <c r="AA508" s="191" t="str">
        <f t="shared" si="58"/>
        <v/>
      </c>
      <c r="AB508" s="158" t="str">
        <f t="shared" si="58"/>
        <v/>
      </c>
      <c r="AC508" s="190" t="str">
        <f t="shared" si="58"/>
        <v/>
      </c>
      <c r="AD508" s="191" t="str">
        <f t="shared" si="60"/>
        <v/>
      </c>
      <c r="AE508" s="158" t="str">
        <f t="shared" si="60"/>
        <v/>
      </c>
      <c r="AF508" s="192" t="str">
        <f t="shared" si="60"/>
        <v/>
      </c>
      <c r="AH508" s="189" t="str">
        <f>IF($G508=AH$5,$I508*$J508*$K508,"")</f>
        <v/>
      </c>
      <c r="AI508" s="194" t="str">
        <f>IF($G508=AI$5,$I508*$J508*$K508,"")</f>
        <v/>
      </c>
      <c r="AJ508" s="191" t="str">
        <f t="shared" si="61"/>
        <v/>
      </c>
      <c r="AK508" s="158" t="str">
        <f t="shared" si="61"/>
        <v/>
      </c>
      <c r="AL508" s="190" t="str">
        <f t="shared" si="61"/>
        <v/>
      </c>
      <c r="AM508" s="195" t="str">
        <f t="shared" si="59"/>
        <v/>
      </c>
      <c r="AN508" s="158" t="str">
        <f t="shared" si="59"/>
        <v/>
      </c>
      <c r="AO508" s="192" t="str">
        <f t="shared" si="59"/>
        <v/>
      </c>
    </row>
    <row r="509" spans="2:41" ht="15.75" customHeight="1" x14ac:dyDescent="0.25">
      <c r="B509" s="346"/>
      <c r="C509" s="357"/>
      <c r="D509" s="359"/>
      <c r="E509" s="361"/>
      <c r="F509" s="172"/>
      <c r="G509" s="173"/>
      <c r="H509" s="173"/>
      <c r="I509" s="173"/>
      <c r="J509" s="165" t="str">
        <f>IF($H509&lt;&gt;"",(VLOOKUP($H509,'Puissances et FS utilisés'!$B$7:$G$44,5,FALSE)),"")</f>
        <v/>
      </c>
      <c r="K509" s="174" t="str">
        <f>IF($H509&lt;&gt;"",(VLOOKUP($H509,'Puissances et FS utilisés'!$B$7:$G$44,6,FALSE)),"")</f>
        <v/>
      </c>
      <c r="L509" s="172"/>
      <c r="M509" s="173"/>
      <c r="N509" s="173"/>
      <c r="O509" s="173"/>
      <c r="P509" s="164" t="str">
        <f>IF($N509&lt;&gt;"",(VLOOKUP($N509,'Puissances et FS utilisés'!$B$7:$G$44,5,FALSE)),"")</f>
        <v/>
      </c>
      <c r="Q509" s="201" t="str">
        <f>IF($N509&lt;&gt;"",(VLOOKUP($N509,'Puissances et FS utilisés'!$B$7:$G$44,6,FALSE)),"")</f>
        <v/>
      </c>
      <c r="R509" s="172"/>
      <c r="S509" s="173"/>
      <c r="T509" s="173"/>
      <c r="U509" s="173"/>
      <c r="V509" s="165" t="str">
        <f>IF($T509&lt;&gt;"",(VLOOKUP($T509,'Puissances et FS utilisés'!$B$7:$G$900,5,FALSE)),"")</f>
        <v/>
      </c>
      <c r="W509" s="174" t="str">
        <f>IF($T509&lt;&gt;"",(VLOOKUP($T509,'Puissances et FS utilisés'!$B$7:$G$44,6,FALSE)),"")</f>
        <v/>
      </c>
      <c r="Y509" s="179" t="str">
        <f>IF($G509=Y$5,$I509*$J509,"")</f>
        <v/>
      </c>
      <c r="Z509" s="180" t="str">
        <f>IF($G509=Z$5,$I509*$J509,"")</f>
        <v/>
      </c>
      <c r="AA509" s="181" t="str">
        <f t="shared" si="58"/>
        <v/>
      </c>
      <c r="AB509" s="159" t="str">
        <f t="shared" si="58"/>
        <v/>
      </c>
      <c r="AC509" s="180" t="str">
        <f t="shared" si="58"/>
        <v/>
      </c>
      <c r="AD509" s="181" t="str">
        <f t="shared" si="60"/>
        <v/>
      </c>
      <c r="AE509" s="159" t="str">
        <f t="shared" si="60"/>
        <v/>
      </c>
      <c r="AF509" s="182" t="str">
        <f t="shared" si="60"/>
        <v/>
      </c>
      <c r="AH509" s="179" t="str">
        <f>IF($G509=AH$5,$I509*$J509*$K509,"")</f>
        <v/>
      </c>
      <c r="AI509" s="196" t="str">
        <f>IF($G509=AI$5,$I509*$J509*$K509,"")</f>
        <v/>
      </c>
      <c r="AJ509" s="181" t="str">
        <f t="shared" si="61"/>
        <v/>
      </c>
      <c r="AK509" s="159" t="str">
        <f t="shared" si="61"/>
        <v/>
      </c>
      <c r="AL509" s="180" t="str">
        <f t="shared" si="61"/>
        <v/>
      </c>
      <c r="AM509" s="188" t="str">
        <f t="shared" si="59"/>
        <v/>
      </c>
      <c r="AN509" s="159" t="str">
        <f t="shared" si="59"/>
        <v/>
      </c>
      <c r="AO509" s="182" t="str">
        <f t="shared" si="59"/>
        <v/>
      </c>
    </row>
    <row r="510" spans="2:41" x14ac:dyDescent="0.25">
      <c r="B510" s="344"/>
      <c r="C510" s="347"/>
      <c r="D510" s="348"/>
      <c r="E510" s="351"/>
      <c r="F510" s="202"/>
      <c r="G510" s="203"/>
      <c r="H510" s="203"/>
      <c r="I510" s="203"/>
      <c r="J510" s="162"/>
      <c r="K510" s="204"/>
      <c r="L510" s="202"/>
      <c r="M510" s="203"/>
      <c r="N510" s="203"/>
      <c r="O510" s="203"/>
      <c r="P510" s="162" t="str">
        <f>IF($N510&lt;&gt;"",(VLOOKUP($N510,'Puissances et FS utilisés'!$B$7:$G$44,5,FALSE)),"")</f>
        <v/>
      </c>
      <c r="Q510" s="204" t="str">
        <f>IF($N510&lt;&gt;"",(VLOOKUP($N510,'Puissances et FS utilisés'!$B$7:$G$44,6,FALSE)),"")</f>
        <v/>
      </c>
      <c r="R510" s="202"/>
      <c r="S510" s="203"/>
      <c r="T510" s="205"/>
      <c r="U510" s="203"/>
      <c r="V510" s="162" t="str">
        <f>IF($T510&lt;&gt;"",(VLOOKUP($T510,'Puissances et FS utilisés'!$B$7:$G$900,5,FALSE)),"")</f>
        <v/>
      </c>
      <c r="W510" s="204" t="str">
        <f>IF($T510&lt;&gt;"",(VLOOKUP($T510,'Puissances et FS utilisés'!$B$7:$G$44,6,FALSE)),"")</f>
        <v/>
      </c>
      <c r="Y510" s="183" t="str">
        <f>IF($G510=Y$5,$I510*$J510,"")</f>
        <v/>
      </c>
      <c r="Z510" s="184" t="str">
        <f>IF($G510=Z$5,$I510*$J510,"")</f>
        <v/>
      </c>
      <c r="AA510" s="185" t="str">
        <f t="shared" si="58"/>
        <v/>
      </c>
      <c r="AB510" s="160" t="str">
        <f t="shared" si="58"/>
        <v/>
      </c>
      <c r="AC510" s="184" t="str">
        <f t="shared" si="58"/>
        <v/>
      </c>
      <c r="AD510" s="185" t="str">
        <f t="shared" si="60"/>
        <v/>
      </c>
      <c r="AE510" s="160" t="str">
        <f t="shared" si="60"/>
        <v/>
      </c>
      <c r="AF510" s="186" t="str">
        <f t="shared" si="60"/>
        <v/>
      </c>
      <c r="AH510" s="183" t="str">
        <f>IF($G510=AH$5,$I510*$J510*$K510,"")</f>
        <v/>
      </c>
      <c r="AI510" s="193" t="str">
        <f>IF($G510=AI$5,$I510*$J510*$K510,"")</f>
        <v/>
      </c>
      <c r="AJ510" s="185" t="str">
        <f t="shared" si="61"/>
        <v/>
      </c>
      <c r="AK510" s="160" t="str">
        <f t="shared" si="61"/>
        <v/>
      </c>
      <c r="AL510" s="184" t="str">
        <f t="shared" si="61"/>
        <v/>
      </c>
      <c r="AM510" s="187" t="str">
        <f t="shared" si="59"/>
        <v/>
      </c>
      <c r="AN510" s="160" t="str">
        <f t="shared" si="59"/>
        <v/>
      </c>
      <c r="AO510" s="186" t="str">
        <f t="shared" si="59"/>
        <v/>
      </c>
    </row>
    <row r="511" spans="2:41" x14ac:dyDescent="0.25">
      <c r="B511" s="345"/>
      <c r="C511" s="356"/>
      <c r="D511" s="358"/>
      <c r="E511" s="360"/>
      <c r="F511" s="199"/>
      <c r="G511" s="200"/>
      <c r="H511" s="200"/>
      <c r="I511" s="200"/>
      <c r="J511" s="164"/>
      <c r="K511" s="201"/>
      <c r="L511" s="254"/>
      <c r="M511" s="216"/>
      <c r="N511" s="200"/>
      <c r="O511" s="200"/>
      <c r="P511" s="164" t="str">
        <f>IF($N511&lt;&gt;"",(VLOOKUP($N511,'Puissances et FS utilisés'!$B$7:$G$44,5,FALSE)),"")</f>
        <v/>
      </c>
      <c r="Q511" s="201" t="str">
        <f>IF($N511&lt;&gt;"",(VLOOKUP($N511,'Puissances et FS utilisés'!$B$7:$G$44,6,FALSE)),"")</f>
        <v/>
      </c>
      <c r="R511" s="199"/>
      <c r="S511" s="200"/>
      <c r="T511" s="200"/>
      <c r="U511" s="200"/>
      <c r="V511" s="164" t="str">
        <f>IF($T511&lt;&gt;"",(VLOOKUP($T511,'Puissances et FS utilisés'!$B$7:$G$900,5,FALSE)),"")</f>
        <v/>
      </c>
      <c r="W511" s="201" t="str">
        <f>IF($T511&lt;&gt;"",(VLOOKUP($T511,'Puissances et FS utilisés'!$B$7:$G$44,6,FALSE)),"")</f>
        <v/>
      </c>
      <c r="Y511" s="189" t="str">
        <f>IF($G511=Y$5,$I511*$J511,"")</f>
        <v/>
      </c>
      <c r="Z511" s="190" t="str">
        <f>IF($G511=Z$5,$I511*$J511,"")</f>
        <v/>
      </c>
      <c r="AA511" s="191" t="str">
        <f t="shared" si="58"/>
        <v/>
      </c>
      <c r="AB511" s="158" t="str">
        <f t="shared" si="58"/>
        <v/>
      </c>
      <c r="AC511" s="190" t="str">
        <f t="shared" si="58"/>
        <v/>
      </c>
      <c r="AD511" s="191" t="str">
        <f t="shared" si="60"/>
        <v/>
      </c>
      <c r="AE511" s="158" t="str">
        <f t="shared" si="60"/>
        <v/>
      </c>
      <c r="AF511" s="192" t="str">
        <f t="shared" si="60"/>
        <v/>
      </c>
      <c r="AH511" s="189" t="str">
        <f>IF($G511=AH$5,$I511*$J511*$K511,"")</f>
        <v/>
      </c>
      <c r="AI511" s="194" t="str">
        <f>IF($G511=AI$5,$I511*$J511*$K511,"")</f>
        <v/>
      </c>
      <c r="AJ511" s="191" t="str">
        <f t="shared" si="61"/>
        <v/>
      </c>
      <c r="AK511" s="158" t="str">
        <f t="shared" si="61"/>
        <v/>
      </c>
      <c r="AL511" s="190" t="str">
        <f t="shared" si="61"/>
        <v/>
      </c>
      <c r="AM511" s="195" t="str">
        <f t="shared" si="59"/>
        <v/>
      </c>
      <c r="AN511" s="158" t="str">
        <f t="shared" si="59"/>
        <v/>
      </c>
      <c r="AO511" s="192" t="str">
        <f t="shared" si="59"/>
        <v/>
      </c>
    </row>
    <row r="512" spans="2:41" ht="15.75" customHeight="1" x14ac:dyDescent="0.25">
      <c r="B512" s="346"/>
      <c r="C512" s="357"/>
      <c r="D512" s="359"/>
      <c r="E512" s="361"/>
      <c r="F512" s="172"/>
      <c r="G512" s="173"/>
      <c r="H512" s="173"/>
      <c r="I512" s="173"/>
      <c r="J512" s="165" t="str">
        <f>IF($H512&lt;&gt;"",(VLOOKUP($H512,'Puissances et FS utilisés'!$B$7:$G$44,5,FALSE)),"")</f>
        <v/>
      </c>
      <c r="K512" s="174" t="str">
        <f>IF($H512&lt;&gt;"",(VLOOKUP($H512,'Puissances et FS utilisés'!$B$7:$G$44,6,FALSE)),"")</f>
        <v/>
      </c>
      <c r="L512" s="172"/>
      <c r="M512" s="173"/>
      <c r="N512" s="173"/>
      <c r="O512" s="173"/>
      <c r="P512" s="164" t="str">
        <f>IF($N512&lt;&gt;"",(VLOOKUP($N512,'Puissances et FS utilisés'!$B$7:$G$44,5,FALSE)),"")</f>
        <v/>
      </c>
      <c r="Q512" s="201" t="str">
        <f>IF($N512&lt;&gt;"",(VLOOKUP($N512,'Puissances et FS utilisés'!$B$7:$G$44,6,FALSE)),"")</f>
        <v/>
      </c>
      <c r="R512" s="172"/>
      <c r="S512" s="173"/>
      <c r="T512" s="173"/>
      <c r="U512" s="173"/>
      <c r="V512" s="165" t="str">
        <f>IF($T512&lt;&gt;"",(VLOOKUP($T512,'Puissances et FS utilisés'!$B$7:$G$900,5,FALSE)),"")</f>
        <v/>
      </c>
      <c r="W512" s="174" t="str">
        <f>IF($T512&lt;&gt;"",(VLOOKUP($T512,'Puissances et FS utilisés'!$B$7:$G$44,6,FALSE)),"")</f>
        <v/>
      </c>
      <c r="Y512" s="179" t="str">
        <f>IF($G512=Y$5,$I512*$J512,"")</f>
        <v/>
      </c>
      <c r="Z512" s="180" t="str">
        <f>IF($G512=Z$5,$I512*$J512,"")</f>
        <v/>
      </c>
      <c r="AA512" s="181" t="str">
        <f t="shared" si="58"/>
        <v/>
      </c>
      <c r="AB512" s="159" t="str">
        <f t="shared" si="58"/>
        <v/>
      </c>
      <c r="AC512" s="180" t="str">
        <f t="shared" si="58"/>
        <v/>
      </c>
      <c r="AD512" s="181" t="str">
        <f t="shared" si="60"/>
        <v/>
      </c>
      <c r="AE512" s="159" t="str">
        <f t="shared" si="60"/>
        <v/>
      </c>
      <c r="AF512" s="182" t="str">
        <f t="shared" si="60"/>
        <v/>
      </c>
      <c r="AH512" s="179" t="str">
        <f>IF($G512=AH$5,$I512*$J512*$K512,"")</f>
        <v/>
      </c>
      <c r="AI512" s="196" t="str">
        <f>IF($G512=AI$5,$I512*$J512*$K512,"")</f>
        <v/>
      </c>
      <c r="AJ512" s="181" t="str">
        <f t="shared" si="61"/>
        <v/>
      </c>
      <c r="AK512" s="159" t="str">
        <f t="shared" si="61"/>
        <v/>
      </c>
      <c r="AL512" s="180" t="str">
        <f t="shared" si="61"/>
        <v/>
      </c>
      <c r="AM512" s="188" t="str">
        <f t="shared" si="59"/>
        <v/>
      </c>
      <c r="AN512" s="159" t="str">
        <f t="shared" si="59"/>
        <v/>
      </c>
      <c r="AO512" s="182" t="str">
        <f t="shared" si="59"/>
        <v/>
      </c>
    </row>
    <row r="513" spans="2:41" x14ac:dyDescent="0.25">
      <c r="B513" s="344"/>
      <c r="C513" s="347"/>
      <c r="D513" s="348"/>
      <c r="E513" s="351"/>
      <c r="F513" s="202"/>
      <c r="G513" s="203"/>
      <c r="H513" s="203"/>
      <c r="I513" s="203"/>
      <c r="J513" s="162"/>
      <c r="K513" s="204"/>
      <c r="L513" s="202"/>
      <c r="M513" s="203"/>
      <c r="N513" s="203"/>
      <c r="O513" s="203"/>
      <c r="P513" s="162" t="str">
        <f>IF($N513&lt;&gt;"",(VLOOKUP($N513,'Puissances et FS utilisés'!$B$7:$G$44,5,FALSE)),"")</f>
        <v/>
      </c>
      <c r="Q513" s="204" t="str">
        <f>IF($N513&lt;&gt;"",(VLOOKUP($N513,'Puissances et FS utilisés'!$B$7:$G$44,6,FALSE)),"")</f>
        <v/>
      </c>
      <c r="R513" s="202"/>
      <c r="S513" s="203"/>
      <c r="T513" s="205"/>
      <c r="U513" s="203"/>
      <c r="V513" s="162" t="str">
        <f>IF($T513&lt;&gt;"",(VLOOKUP($T513,'Puissances et FS utilisés'!$B$7:$G$900,5,FALSE)),"")</f>
        <v/>
      </c>
      <c r="W513" s="204" t="str">
        <f>IF($T513&lt;&gt;"",(VLOOKUP($T513,'Puissances et FS utilisés'!$B$7:$G$44,6,FALSE)),"")</f>
        <v/>
      </c>
      <c r="Y513" s="183" t="str">
        <f>IF($G513=Y$5,$I513*$J513,"")</f>
        <v/>
      </c>
      <c r="Z513" s="184" t="str">
        <f>IF($G513=Z$5,$I513*$J513,"")</f>
        <v/>
      </c>
      <c r="AA513" s="185" t="str">
        <f t="shared" si="58"/>
        <v/>
      </c>
      <c r="AB513" s="160" t="str">
        <f t="shared" si="58"/>
        <v/>
      </c>
      <c r="AC513" s="184" t="str">
        <f t="shared" si="58"/>
        <v/>
      </c>
      <c r="AD513" s="185" t="str">
        <f t="shared" si="60"/>
        <v/>
      </c>
      <c r="AE513" s="160" t="str">
        <f t="shared" si="60"/>
        <v/>
      </c>
      <c r="AF513" s="186" t="str">
        <f t="shared" si="60"/>
        <v/>
      </c>
      <c r="AH513" s="183" t="str">
        <f>IF($G513=AH$5,$I513*$J513*$K513,"")</f>
        <v/>
      </c>
      <c r="AI513" s="193" t="str">
        <f>IF($G513=AI$5,$I513*$J513*$K513,"")</f>
        <v/>
      </c>
      <c r="AJ513" s="185" t="str">
        <f t="shared" si="61"/>
        <v/>
      </c>
      <c r="AK513" s="160" t="str">
        <f t="shared" si="61"/>
        <v/>
      </c>
      <c r="AL513" s="184" t="str">
        <f t="shared" si="61"/>
        <v/>
      </c>
      <c r="AM513" s="187" t="str">
        <f t="shared" si="59"/>
        <v/>
      </c>
      <c r="AN513" s="160" t="str">
        <f t="shared" si="59"/>
        <v/>
      </c>
      <c r="AO513" s="186" t="str">
        <f t="shared" si="59"/>
        <v/>
      </c>
    </row>
    <row r="514" spans="2:41" x14ac:dyDescent="0.25">
      <c r="B514" s="345"/>
      <c r="C514" s="356"/>
      <c r="D514" s="358"/>
      <c r="E514" s="360"/>
      <c r="F514" s="199"/>
      <c r="G514" s="200"/>
      <c r="H514" s="200"/>
      <c r="I514" s="200"/>
      <c r="J514" s="164"/>
      <c r="K514" s="201"/>
      <c r="L514" s="254"/>
      <c r="M514" s="216"/>
      <c r="N514" s="200"/>
      <c r="O514" s="200"/>
      <c r="P514" s="164" t="str">
        <f>IF($N514&lt;&gt;"",(VLOOKUP($N514,'Puissances et FS utilisés'!$B$7:$G$44,5,FALSE)),"")</f>
        <v/>
      </c>
      <c r="Q514" s="201" t="str">
        <f>IF($N514&lt;&gt;"",(VLOOKUP($N514,'Puissances et FS utilisés'!$B$7:$G$44,6,FALSE)),"")</f>
        <v/>
      </c>
      <c r="R514" s="199"/>
      <c r="S514" s="200"/>
      <c r="T514" s="200"/>
      <c r="U514" s="200"/>
      <c r="V514" s="164" t="str">
        <f>IF($T514&lt;&gt;"",(VLOOKUP($T514,'Puissances et FS utilisés'!$B$7:$G$900,5,FALSE)),"")</f>
        <v/>
      </c>
      <c r="W514" s="201" t="str">
        <f>IF($T514&lt;&gt;"",(VLOOKUP($T514,'Puissances et FS utilisés'!$B$7:$G$44,6,FALSE)),"")</f>
        <v/>
      </c>
      <c r="Y514" s="189" t="str">
        <f>IF($G514=Y$5,$I514*$J514,"")</f>
        <v/>
      </c>
      <c r="Z514" s="190" t="str">
        <f>IF($G514=Z$5,$I514*$J514,"")</f>
        <v/>
      </c>
      <c r="AA514" s="191" t="str">
        <f t="shared" si="58"/>
        <v/>
      </c>
      <c r="AB514" s="158" t="str">
        <f t="shared" si="58"/>
        <v/>
      </c>
      <c r="AC514" s="190" t="str">
        <f t="shared" si="58"/>
        <v/>
      </c>
      <c r="AD514" s="191" t="str">
        <f t="shared" si="60"/>
        <v/>
      </c>
      <c r="AE514" s="158" t="str">
        <f t="shared" si="60"/>
        <v/>
      </c>
      <c r="AF514" s="192" t="str">
        <f t="shared" si="60"/>
        <v/>
      </c>
      <c r="AH514" s="189" t="str">
        <f>IF($G514=AH$5,$I514*$J514*$K514,"")</f>
        <v/>
      </c>
      <c r="AI514" s="194" t="str">
        <f>IF($G514=AI$5,$I514*$J514*$K514,"")</f>
        <v/>
      </c>
      <c r="AJ514" s="191" t="str">
        <f t="shared" si="61"/>
        <v/>
      </c>
      <c r="AK514" s="158" t="str">
        <f t="shared" si="61"/>
        <v/>
      </c>
      <c r="AL514" s="190" t="str">
        <f t="shared" si="61"/>
        <v/>
      </c>
      <c r="AM514" s="195" t="str">
        <f t="shared" si="59"/>
        <v/>
      </c>
      <c r="AN514" s="158" t="str">
        <f t="shared" si="59"/>
        <v/>
      </c>
      <c r="AO514" s="192" t="str">
        <f t="shared" si="59"/>
        <v/>
      </c>
    </row>
    <row r="515" spans="2:41" ht="15.75" customHeight="1" x14ac:dyDescent="0.25">
      <c r="B515" s="346"/>
      <c r="C515" s="357"/>
      <c r="D515" s="359"/>
      <c r="E515" s="361"/>
      <c r="F515" s="172"/>
      <c r="G515" s="173"/>
      <c r="H515" s="173"/>
      <c r="I515" s="173"/>
      <c r="J515" s="165" t="str">
        <f>IF($H515&lt;&gt;"",(VLOOKUP($H515,'Puissances et FS utilisés'!$B$7:$G$44,5,FALSE)),"")</f>
        <v/>
      </c>
      <c r="K515" s="174" t="str">
        <f>IF($H515&lt;&gt;"",(VLOOKUP($H515,'Puissances et FS utilisés'!$B$7:$G$44,6,FALSE)),"")</f>
        <v/>
      </c>
      <c r="L515" s="172"/>
      <c r="M515" s="173"/>
      <c r="N515" s="173"/>
      <c r="O515" s="173"/>
      <c r="P515" s="164" t="str">
        <f>IF($N515&lt;&gt;"",(VLOOKUP($N515,'Puissances et FS utilisés'!$B$7:$G$44,5,FALSE)),"")</f>
        <v/>
      </c>
      <c r="Q515" s="201" t="str">
        <f>IF($N515&lt;&gt;"",(VLOOKUP($N515,'Puissances et FS utilisés'!$B$7:$G$44,6,FALSE)),"")</f>
        <v/>
      </c>
      <c r="R515" s="172"/>
      <c r="S515" s="173"/>
      <c r="T515" s="173"/>
      <c r="U515" s="173"/>
      <c r="V515" s="165" t="str">
        <f>IF($T515&lt;&gt;"",(VLOOKUP($T515,'Puissances et FS utilisés'!$B$7:$G$900,5,FALSE)),"")</f>
        <v/>
      </c>
      <c r="W515" s="174" t="str">
        <f>IF($T515&lt;&gt;"",(VLOOKUP($T515,'Puissances et FS utilisés'!$B$7:$G$44,6,FALSE)),"")</f>
        <v/>
      </c>
      <c r="Y515" s="179" t="str">
        <f>IF($G515=Y$5,$I515*$J515,"")</f>
        <v/>
      </c>
      <c r="Z515" s="180" t="str">
        <f>IF($G515=Z$5,$I515*$J515,"")</f>
        <v/>
      </c>
      <c r="AA515" s="181" t="str">
        <f t="shared" si="58"/>
        <v/>
      </c>
      <c r="AB515" s="159" t="str">
        <f t="shared" si="58"/>
        <v/>
      </c>
      <c r="AC515" s="180" t="str">
        <f t="shared" si="58"/>
        <v/>
      </c>
      <c r="AD515" s="181" t="str">
        <f t="shared" si="60"/>
        <v/>
      </c>
      <c r="AE515" s="159" t="str">
        <f t="shared" si="60"/>
        <v/>
      </c>
      <c r="AF515" s="182" t="str">
        <f t="shared" si="60"/>
        <v/>
      </c>
      <c r="AH515" s="179" t="str">
        <f>IF($G515=AH$5,$I515*$J515*$K515,"")</f>
        <v/>
      </c>
      <c r="AI515" s="196" t="str">
        <f>IF($G515=AI$5,$I515*$J515*$K515,"")</f>
        <v/>
      </c>
      <c r="AJ515" s="181" t="str">
        <f t="shared" si="61"/>
        <v/>
      </c>
      <c r="AK515" s="159" t="str">
        <f t="shared" si="61"/>
        <v/>
      </c>
      <c r="AL515" s="180" t="str">
        <f t="shared" si="61"/>
        <v/>
      </c>
      <c r="AM515" s="188" t="str">
        <f t="shared" si="59"/>
        <v/>
      </c>
      <c r="AN515" s="159" t="str">
        <f t="shared" si="59"/>
        <v/>
      </c>
      <c r="AO515" s="182" t="str">
        <f t="shared" si="59"/>
        <v/>
      </c>
    </row>
    <row r="516" spans="2:41" x14ac:dyDescent="0.25">
      <c r="B516" s="344"/>
      <c r="C516" s="347"/>
      <c r="D516" s="348"/>
      <c r="E516" s="351"/>
      <c r="F516" s="202"/>
      <c r="G516" s="203"/>
      <c r="H516" s="203"/>
      <c r="I516" s="203"/>
      <c r="J516" s="162"/>
      <c r="K516" s="204"/>
      <c r="L516" s="202"/>
      <c r="M516" s="203"/>
      <c r="N516" s="203"/>
      <c r="O516" s="203"/>
      <c r="P516" s="162" t="str">
        <f>IF($N516&lt;&gt;"",(VLOOKUP($N516,'Puissances et FS utilisés'!$B$7:$G$44,5,FALSE)),"")</f>
        <v/>
      </c>
      <c r="Q516" s="204" t="str">
        <f>IF($N516&lt;&gt;"",(VLOOKUP($N516,'Puissances et FS utilisés'!$B$7:$G$44,6,FALSE)),"")</f>
        <v/>
      </c>
      <c r="R516" s="202"/>
      <c r="S516" s="203"/>
      <c r="T516" s="205"/>
      <c r="U516" s="203"/>
      <c r="V516" s="162" t="str">
        <f>IF($T516&lt;&gt;"",(VLOOKUP($T516,'Puissances et FS utilisés'!$B$7:$G$900,5,FALSE)),"")</f>
        <v/>
      </c>
      <c r="W516" s="204" t="str">
        <f>IF($T516&lt;&gt;"",(VLOOKUP($T516,'Puissances et FS utilisés'!$B$7:$G$44,6,FALSE)),"")</f>
        <v/>
      </c>
      <c r="Y516" s="183" t="str">
        <f>IF($G516=Y$5,$I516*$J516,"")</f>
        <v/>
      </c>
      <c r="Z516" s="184" t="str">
        <f>IF($G516=Z$5,$I516*$J516,"")</f>
        <v/>
      </c>
      <c r="AA516" s="185" t="str">
        <f t="shared" si="58"/>
        <v/>
      </c>
      <c r="AB516" s="160" t="str">
        <f t="shared" si="58"/>
        <v/>
      </c>
      <c r="AC516" s="184" t="str">
        <f t="shared" si="58"/>
        <v/>
      </c>
      <c r="AD516" s="185" t="str">
        <f t="shared" si="60"/>
        <v/>
      </c>
      <c r="AE516" s="160" t="str">
        <f t="shared" si="60"/>
        <v/>
      </c>
      <c r="AF516" s="186" t="str">
        <f t="shared" si="60"/>
        <v/>
      </c>
      <c r="AH516" s="183" t="str">
        <f>IF($G516=AH$5,$I516*$J516*$K516,"")</f>
        <v/>
      </c>
      <c r="AI516" s="193" t="str">
        <f>IF($G516=AI$5,$I516*$J516*$K516,"")</f>
        <v/>
      </c>
      <c r="AJ516" s="185" t="str">
        <f t="shared" si="61"/>
        <v/>
      </c>
      <c r="AK516" s="160" t="str">
        <f t="shared" si="61"/>
        <v/>
      </c>
      <c r="AL516" s="184" t="str">
        <f t="shared" si="61"/>
        <v/>
      </c>
      <c r="AM516" s="187" t="str">
        <f t="shared" si="59"/>
        <v/>
      </c>
      <c r="AN516" s="160" t="str">
        <f t="shared" si="59"/>
        <v/>
      </c>
      <c r="AO516" s="186" t="str">
        <f t="shared" si="59"/>
        <v/>
      </c>
    </row>
    <row r="517" spans="2:41" x14ac:dyDescent="0.25">
      <c r="B517" s="345"/>
      <c r="C517" s="356"/>
      <c r="D517" s="358"/>
      <c r="E517" s="360"/>
      <c r="F517" s="199"/>
      <c r="G517" s="200"/>
      <c r="H517" s="200"/>
      <c r="I517" s="200"/>
      <c r="J517" s="164"/>
      <c r="K517" s="201"/>
      <c r="L517" s="254"/>
      <c r="M517" s="216"/>
      <c r="N517" s="200"/>
      <c r="O517" s="200"/>
      <c r="P517" s="164" t="str">
        <f>IF($N517&lt;&gt;"",(VLOOKUP($N517,'Puissances et FS utilisés'!$B$7:$G$44,5,FALSE)),"")</f>
        <v/>
      </c>
      <c r="Q517" s="201" t="str">
        <f>IF($N517&lt;&gt;"",(VLOOKUP($N517,'Puissances et FS utilisés'!$B$7:$G$44,6,FALSE)),"")</f>
        <v/>
      </c>
      <c r="R517" s="199"/>
      <c r="S517" s="200"/>
      <c r="T517" s="200"/>
      <c r="U517" s="200"/>
      <c r="V517" s="164" t="str">
        <f>IF($T517&lt;&gt;"",(VLOOKUP($T517,'Puissances et FS utilisés'!$B$7:$G$900,5,FALSE)),"")</f>
        <v/>
      </c>
      <c r="W517" s="201" t="str">
        <f>IF($T517&lt;&gt;"",(VLOOKUP($T517,'Puissances et FS utilisés'!$B$7:$G$44,6,FALSE)),"")</f>
        <v/>
      </c>
      <c r="Y517" s="189" t="str">
        <f>IF($G517=Y$5,$I517*$J517,"")</f>
        <v/>
      </c>
      <c r="Z517" s="190" t="str">
        <f>IF($G517=Z$5,$I517*$J517,"")</f>
        <v/>
      </c>
      <c r="AA517" s="191" t="str">
        <f t="shared" si="58"/>
        <v/>
      </c>
      <c r="AB517" s="158" t="str">
        <f t="shared" si="58"/>
        <v/>
      </c>
      <c r="AC517" s="190" t="str">
        <f t="shared" si="58"/>
        <v/>
      </c>
      <c r="AD517" s="191" t="str">
        <f t="shared" si="60"/>
        <v/>
      </c>
      <c r="AE517" s="158" t="str">
        <f t="shared" si="60"/>
        <v/>
      </c>
      <c r="AF517" s="192" t="str">
        <f t="shared" si="60"/>
        <v/>
      </c>
      <c r="AH517" s="189" t="str">
        <f>IF($G517=AH$5,$I517*$J517*$K517,"")</f>
        <v/>
      </c>
      <c r="AI517" s="194" t="str">
        <f>IF($G517=AI$5,$I517*$J517*$K517,"")</f>
        <v/>
      </c>
      <c r="AJ517" s="191" t="str">
        <f t="shared" si="61"/>
        <v/>
      </c>
      <c r="AK517" s="158" t="str">
        <f t="shared" si="61"/>
        <v/>
      </c>
      <c r="AL517" s="190" t="str">
        <f t="shared" si="61"/>
        <v/>
      </c>
      <c r="AM517" s="195" t="str">
        <f t="shared" si="59"/>
        <v/>
      </c>
      <c r="AN517" s="158" t="str">
        <f t="shared" si="59"/>
        <v/>
      </c>
      <c r="AO517" s="192" t="str">
        <f t="shared" si="59"/>
        <v/>
      </c>
    </row>
    <row r="518" spans="2:41" ht="15.75" customHeight="1" x14ac:dyDescent="0.25">
      <c r="B518" s="346"/>
      <c r="C518" s="357"/>
      <c r="D518" s="359"/>
      <c r="E518" s="361"/>
      <c r="F518" s="172"/>
      <c r="G518" s="173"/>
      <c r="H518" s="173"/>
      <c r="I518" s="173"/>
      <c r="J518" s="165" t="str">
        <f>IF($H518&lt;&gt;"",(VLOOKUP($H518,'Puissances et FS utilisés'!$B$7:$G$44,5,FALSE)),"")</f>
        <v/>
      </c>
      <c r="K518" s="174" t="str">
        <f>IF($H518&lt;&gt;"",(VLOOKUP($H518,'Puissances et FS utilisés'!$B$7:$G$44,6,FALSE)),"")</f>
        <v/>
      </c>
      <c r="L518" s="172"/>
      <c r="M518" s="173"/>
      <c r="N518" s="173"/>
      <c r="O518" s="173"/>
      <c r="P518" s="164" t="str">
        <f>IF($N518&lt;&gt;"",(VLOOKUP($N518,'Puissances et FS utilisés'!$B$7:$G$44,5,FALSE)),"")</f>
        <v/>
      </c>
      <c r="Q518" s="201" t="str">
        <f>IF($N518&lt;&gt;"",(VLOOKUP($N518,'Puissances et FS utilisés'!$B$7:$G$44,6,FALSE)),"")</f>
        <v/>
      </c>
      <c r="R518" s="172"/>
      <c r="S518" s="173"/>
      <c r="T518" s="173"/>
      <c r="U518" s="173"/>
      <c r="V518" s="165" t="str">
        <f>IF($T518&lt;&gt;"",(VLOOKUP($T518,'Puissances et FS utilisés'!$B$7:$G$900,5,FALSE)),"")</f>
        <v/>
      </c>
      <c r="W518" s="174" t="str">
        <f>IF($T518&lt;&gt;"",(VLOOKUP($T518,'Puissances et FS utilisés'!$B$7:$G$44,6,FALSE)),"")</f>
        <v/>
      </c>
      <c r="Y518" s="179" t="str">
        <f>IF($G518=Y$5,$I518*$J518,"")</f>
        <v/>
      </c>
      <c r="Z518" s="180" t="str">
        <f>IF($G518=Z$5,$I518*$J518,"")</f>
        <v/>
      </c>
      <c r="AA518" s="181" t="str">
        <f t="shared" si="58"/>
        <v/>
      </c>
      <c r="AB518" s="159" t="str">
        <f t="shared" si="58"/>
        <v/>
      </c>
      <c r="AC518" s="180" t="str">
        <f t="shared" si="58"/>
        <v/>
      </c>
      <c r="AD518" s="181" t="str">
        <f t="shared" si="60"/>
        <v/>
      </c>
      <c r="AE518" s="159" t="str">
        <f t="shared" si="60"/>
        <v/>
      </c>
      <c r="AF518" s="182" t="str">
        <f t="shared" si="60"/>
        <v/>
      </c>
      <c r="AH518" s="179" t="str">
        <f>IF($G518=AH$5,$I518*$J518*$K518,"")</f>
        <v/>
      </c>
      <c r="AI518" s="196" t="str">
        <f>IF($G518=AI$5,$I518*$J518*$K518,"")</f>
        <v/>
      </c>
      <c r="AJ518" s="181" t="str">
        <f t="shared" si="61"/>
        <v/>
      </c>
      <c r="AK518" s="159" t="str">
        <f t="shared" si="61"/>
        <v/>
      </c>
      <c r="AL518" s="180" t="str">
        <f t="shared" si="61"/>
        <v/>
      </c>
      <c r="AM518" s="188" t="str">
        <f t="shared" si="59"/>
        <v/>
      </c>
      <c r="AN518" s="159" t="str">
        <f t="shared" si="59"/>
        <v/>
      </c>
      <c r="AO518" s="182" t="str">
        <f t="shared" si="59"/>
        <v/>
      </c>
    </row>
    <row r="519" spans="2:41" x14ac:dyDescent="0.25">
      <c r="B519" s="344"/>
      <c r="C519" s="347"/>
      <c r="D519" s="348"/>
      <c r="E519" s="351"/>
      <c r="F519" s="202"/>
      <c r="G519" s="203"/>
      <c r="H519" s="203"/>
      <c r="I519" s="203"/>
      <c r="J519" s="162"/>
      <c r="K519" s="204"/>
      <c r="L519" s="202"/>
      <c r="M519" s="203"/>
      <c r="N519" s="203"/>
      <c r="O519" s="203"/>
      <c r="P519" s="162" t="str">
        <f>IF($N519&lt;&gt;"",(VLOOKUP($N519,'Puissances et FS utilisés'!$B$7:$G$44,5,FALSE)),"")</f>
        <v/>
      </c>
      <c r="Q519" s="204" t="str">
        <f>IF($N519&lt;&gt;"",(VLOOKUP($N519,'Puissances et FS utilisés'!$B$7:$G$44,6,FALSE)),"")</f>
        <v/>
      </c>
      <c r="R519" s="202"/>
      <c r="S519" s="203"/>
      <c r="T519" s="205"/>
      <c r="U519" s="203"/>
      <c r="V519" s="162" t="str">
        <f>IF($T519&lt;&gt;"",(VLOOKUP($T519,'Puissances et FS utilisés'!$B$7:$G$900,5,FALSE)),"")</f>
        <v/>
      </c>
      <c r="W519" s="204" t="str">
        <f>IF($T519&lt;&gt;"",(VLOOKUP($T519,'Puissances et FS utilisés'!$B$7:$G$44,6,FALSE)),"")</f>
        <v/>
      </c>
      <c r="Y519" s="183" t="str">
        <f>IF($G519=Y$5,$I519*$J519,"")</f>
        <v/>
      </c>
      <c r="Z519" s="184" t="str">
        <f>IF($G519=Z$5,$I519*$J519,"")</f>
        <v/>
      </c>
      <c r="AA519" s="185" t="str">
        <f t="shared" si="58"/>
        <v/>
      </c>
      <c r="AB519" s="160" t="str">
        <f t="shared" si="58"/>
        <v/>
      </c>
      <c r="AC519" s="184" t="str">
        <f t="shared" si="58"/>
        <v/>
      </c>
      <c r="AD519" s="185" t="str">
        <f t="shared" si="60"/>
        <v/>
      </c>
      <c r="AE519" s="160" t="str">
        <f t="shared" si="60"/>
        <v/>
      </c>
      <c r="AF519" s="186" t="str">
        <f t="shared" si="60"/>
        <v/>
      </c>
      <c r="AH519" s="183" t="str">
        <f>IF($G519=AH$5,$I519*$J519*$K519,"")</f>
        <v/>
      </c>
      <c r="AI519" s="193" t="str">
        <f>IF($G519=AI$5,$I519*$J519*$K519,"")</f>
        <v/>
      </c>
      <c r="AJ519" s="185" t="str">
        <f t="shared" si="61"/>
        <v/>
      </c>
      <c r="AK519" s="160" t="str">
        <f t="shared" si="61"/>
        <v/>
      </c>
      <c r="AL519" s="184" t="str">
        <f t="shared" si="61"/>
        <v/>
      </c>
      <c r="AM519" s="187" t="str">
        <f t="shared" si="59"/>
        <v/>
      </c>
      <c r="AN519" s="160" t="str">
        <f t="shared" si="59"/>
        <v/>
      </c>
      <c r="AO519" s="186" t="str">
        <f t="shared" si="59"/>
        <v/>
      </c>
    </row>
    <row r="520" spans="2:41" x14ac:dyDescent="0.25">
      <c r="B520" s="345"/>
      <c r="C520" s="356"/>
      <c r="D520" s="358"/>
      <c r="E520" s="360"/>
      <c r="F520" s="199"/>
      <c r="G520" s="200"/>
      <c r="H520" s="200"/>
      <c r="I520" s="200"/>
      <c r="J520" s="164"/>
      <c r="K520" s="201"/>
      <c r="L520" s="254"/>
      <c r="M520" s="216"/>
      <c r="N520" s="200"/>
      <c r="O520" s="200"/>
      <c r="P520" s="164" t="str">
        <f>IF($N520&lt;&gt;"",(VLOOKUP($N520,'Puissances et FS utilisés'!$B$7:$G$44,5,FALSE)),"")</f>
        <v/>
      </c>
      <c r="Q520" s="201" t="str">
        <f>IF($N520&lt;&gt;"",(VLOOKUP($N520,'Puissances et FS utilisés'!$B$7:$G$44,6,FALSE)),"")</f>
        <v/>
      </c>
      <c r="R520" s="199"/>
      <c r="S520" s="200"/>
      <c r="T520" s="200"/>
      <c r="U520" s="200"/>
      <c r="V520" s="164" t="str">
        <f>IF($T520&lt;&gt;"",(VLOOKUP($T520,'Puissances et FS utilisés'!$B$7:$G$900,5,FALSE)),"")</f>
        <v/>
      </c>
      <c r="W520" s="201" t="str">
        <f>IF($T520&lt;&gt;"",(VLOOKUP($T520,'Puissances et FS utilisés'!$B$7:$G$44,6,FALSE)),"")</f>
        <v/>
      </c>
      <c r="Y520" s="189" t="str">
        <f>IF($G520=Y$5,$I520*$J520,"")</f>
        <v/>
      </c>
      <c r="Z520" s="190" t="str">
        <f>IF($G520=Z$5,$I520*$J520,"")</f>
        <v/>
      </c>
      <c r="AA520" s="191" t="str">
        <f t="shared" si="58"/>
        <v/>
      </c>
      <c r="AB520" s="158" t="str">
        <f t="shared" si="58"/>
        <v/>
      </c>
      <c r="AC520" s="190" t="str">
        <f t="shared" si="58"/>
        <v/>
      </c>
      <c r="AD520" s="191" t="str">
        <f t="shared" si="60"/>
        <v/>
      </c>
      <c r="AE520" s="158" t="str">
        <f t="shared" si="60"/>
        <v/>
      </c>
      <c r="AF520" s="192" t="str">
        <f t="shared" si="60"/>
        <v/>
      </c>
      <c r="AH520" s="189" t="str">
        <f>IF($G520=AH$5,$I520*$J520*$K520,"")</f>
        <v/>
      </c>
      <c r="AI520" s="194" t="str">
        <f>IF($G520=AI$5,$I520*$J520*$K520,"")</f>
        <v/>
      </c>
      <c r="AJ520" s="191" t="str">
        <f t="shared" si="61"/>
        <v/>
      </c>
      <c r="AK520" s="158" t="str">
        <f t="shared" si="61"/>
        <v/>
      </c>
      <c r="AL520" s="190" t="str">
        <f t="shared" si="61"/>
        <v/>
      </c>
      <c r="AM520" s="195" t="str">
        <f t="shared" si="59"/>
        <v/>
      </c>
      <c r="AN520" s="158" t="str">
        <f t="shared" si="59"/>
        <v/>
      </c>
      <c r="AO520" s="192" t="str">
        <f t="shared" si="59"/>
        <v/>
      </c>
    </row>
    <row r="521" spans="2:41" ht="15.75" customHeight="1" x14ac:dyDescent="0.25">
      <c r="B521" s="346"/>
      <c r="C521" s="357"/>
      <c r="D521" s="359"/>
      <c r="E521" s="361"/>
      <c r="F521" s="172"/>
      <c r="G521" s="173"/>
      <c r="H521" s="173"/>
      <c r="I521" s="173"/>
      <c r="J521" s="165" t="str">
        <f>IF($H521&lt;&gt;"",(VLOOKUP($H521,'Puissances et FS utilisés'!$B$7:$G$44,5,FALSE)),"")</f>
        <v/>
      </c>
      <c r="K521" s="174" t="str">
        <f>IF($H521&lt;&gt;"",(VLOOKUP($H521,'Puissances et FS utilisés'!$B$7:$G$44,6,FALSE)),"")</f>
        <v/>
      </c>
      <c r="L521" s="172"/>
      <c r="M521" s="173"/>
      <c r="N521" s="173"/>
      <c r="O521" s="173"/>
      <c r="P521" s="164" t="str">
        <f>IF($N521&lt;&gt;"",(VLOOKUP($N521,'Puissances et FS utilisés'!$B$7:$G$44,5,FALSE)),"")</f>
        <v/>
      </c>
      <c r="Q521" s="201" t="str">
        <f>IF($N521&lt;&gt;"",(VLOOKUP($N521,'Puissances et FS utilisés'!$B$7:$G$44,6,FALSE)),"")</f>
        <v/>
      </c>
      <c r="R521" s="172"/>
      <c r="S521" s="173"/>
      <c r="T521" s="173"/>
      <c r="U521" s="173"/>
      <c r="V521" s="165" t="str">
        <f>IF($T521&lt;&gt;"",(VLOOKUP($T521,'Puissances et FS utilisés'!$B$7:$G$900,5,FALSE)),"")</f>
        <v/>
      </c>
      <c r="W521" s="174" t="str">
        <f>IF($T521&lt;&gt;"",(VLOOKUP($T521,'Puissances et FS utilisés'!$B$7:$G$44,6,FALSE)),"")</f>
        <v/>
      </c>
      <c r="Y521" s="179" t="str">
        <f>IF($G521=Y$5,$I521*$J521,"")</f>
        <v/>
      </c>
      <c r="Z521" s="180" t="str">
        <f>IF($G521=Z$5,$I521*$J521,"")</f>
        <v/>
      </c>
      <c r="AA521" s="181" t="str">
        <f t="shared" si="58"/>
        <v/>
      </c>
      <c r="AB521" s="159" t="str">
        <f t="shared" si="58"/>
        <v/>
      </c>
      <c r="AC521" s="180" t="str">
        <f t="shared" si="58"/>
        <v/>
      </c>
      <c r="AD521" s="181" t="str">
        <f t="shared" si="60"/>
        <v/>
      </c>
      <c r="AE521" s="159" t="str">
        <f t="shared" si="60"/>
        <v/>
      </c>
      <c r="AF521" s="182" t="str">
        <f t="shared" si="60"/>
        <v/>
      </c>
      <c r="AH521" s="179" t="str">
        <f>IF($G521=AH$5,$I521*$J521*$K521,"")</f>
        <v/>
      </c>
      <c r="AI521" s="196" t="str">
        <f>IF($G521=AI$5,$I521*$J521*$K521,"")</f>
        <v/>
      </c>
      <c r="AJ521" s="181" t="str">
        <f t="shared" si="61"/>
        <v/>
      </c>
      <c r="AK521" s="159" t="str">
        <f t="shared" si="61"/>
        <v/>
      </c>
      <c r="AL521" s="180" t="str">
        <f t="shared" si="61"/>
        <v/>
      </c>
      <c r="AM521" s="188" t="str">
        <f t="shared" si="59"/>
        <v/>
      </c>
      <c r="AN521" s="159" t="str">
        <f t="shared" si="59"/>
        <v/>
      </c>
      <c r="AO521" s="182" t="str">
        <f t="shared" si="59"/>
        <v/>
      </c>
    </row>
    <row r="522" spans="2:41" x14ac:dyDescent="0.25">
      <c r="B522" s="344"/>
      <c r="C522" s="347"/>
      <c r="D522" s="348"/>
      <c r="E522" s="351"/>
      <c r="F522" s="202"/>
      <c r="G522" s="203"/>
      <c r="H522" s="203"/>
      <c r="I522" s="203"/>
      <c r="J522" s="162"/>
      <c r="K522" s="204"/>
      <c r="L522" s="202"/>
      <c r="M522" s="203"/>
      <c r="N522" s="203"/>
      <c r="O522" s="203"/>
      <c r="P522" s="162" t="str">
        <f>IF($N522&lt;&gt;"",(VLOOKUP($N522,'Puissances et FS utilisés'!$B$7:$G$44,5,FALSE)),"")</f>
        <v/>
      </c>
      <c r="Q522" s="204" t="str">
        <f>IF($N522&lt;&gt;"",(VLOOKUP($N522,'Puissances et FS utilisés'!$B$7:$G$44,6,FALSE)),"")</f>
        <v/>
      </c>
      <c r="R522" s="202"/>
      <c r="S522" s="203"/>
      <c r="T522" s="205"/>
      <c r="U522" s="203"/>
      <c r="V522" s="162" t="str">
        <f>IF($T522&lt;&gt;"",(VLOOKUP($T522,'Puissances et FS utilisés'!$B$7:$G$900,5,FALSE)),"")</f>
        <v/>
      </c>
      <c r="W522" s="204" t="str">
        <f>IF($T522&lt;&gt;"",(VLOOKUP($T522,'Puissances et FS utilisés'!$B$7:$G$44,6,FALSE)),"")</f>
        <v/>
      </c>
      <c r="Y522" s="183" t="str">
        <f>IF($G522=Y$5,$I522*$J522,"")</f>
        <v/>
      </c>
      <c r="Z522" s="184" t="str">
        <f>IF($G522=Z$5,$I522*$J522,"")</f>
        <v/>
      </c>
      <c r="AA522" s="185" t="str">
        <f t="shared" si="58"/>
        <v/>
      </c>
      <c r="AB522" s="160" t="str">
        <f t="shared" si="58"/>
        <v/>
      </c>
      <c r="AC522" s="184" t="str">
        <f t="shared" si="58"/>
        <v/>
      </c>
      <c r="AD522" s="185" t="str">
        <f t="shared" si="60"/>
        <v/>
      </c>
      <c r="AE522" s="160" t="str">
        <f t="shared" si="60"/>
        <v/>
      </c>
      <c r="AF522" s="186" t="str">
        <f t="shared" si="60"/>
        <v/>
      </c>
      <c r="AH522" s="183" t="str">
        <f>IF($G522=AH$5,$I522*$J522*$K522,"")</f>
        <v/>
      </c>
      <c r="AI522" s="193" t="str">
        <f>IF($G522=AI$5,$I522*$J522*$K522,"")</f>
        <v/>
      </c>
      <c r="AJ522" s="185" t="str">
        <f t="shared" si="61"/>
        <v/>
      </c>
      <c r="AK522" s="160" t="str">
        <f t="shared" si="61"/>
        <v/>
      </c>
      <c r="AL522" s="184" t="str">
        <f t="shared" si="61"/>
        <v/>
      </c>
      <c r="AM522" s="187" t="str">
        <f t="shared" si="59"/>
        <v/>
      </c>
      <c r="AN522" s="160" t="str">
        <f t="shared" si="59"/>
        <v/>
      </c>
      <c r="AO522" s="186" t="str">
        <f t="shared" si="59"/>
        <v/>
      </c>
    </row>
    <row r="523" spans="2:41" x14ac:dyDescent="0.25">
      <c r="B523" s="345"/>
      <c r="C523" s="356"/>
      <c r="D523" s="358"/>
      <c r="E523" s="360"/>
      <c r="F523" s="199"/>
      <c r="G523" s="200"/>
      <c r="H523" s="200"/>
      <c r="I523" s="200"/>
      <c r="J523" s="164"/>
      <c r="K523" s="201"/>
      <c r="L523" s="254"/>
      <c r="M523" s="216"/>
      <c r="N523" s="200"/>
      <c r="O523" s="200"/>
      <c r="P523" s="164" t="str">
        <f>IF($N523&lt;&gt;"",(VLOOKUP($N523,'Puissances et FS utilisés'!$B$7:$G$44,5,FALSE)),"")</f>
        <v/>
      </c>
      <c r="Q523" s="201" t="str">
        <f>IF($N523&lt;&gt;"",(VLOOKUP($N523,'Puissances et FS utilisés'!$B$7:$G$44,6,FALSE)),"")</f>
        <v/>
      </c>
      <c r="R523" s="199"/>
      <c r="S523" s="200"/>
      <c r="T523" s="200"/>
      <c r="U523" s="200"/>
      <c r="V523" s="164" t="str">
        <f>IF($T523&lt;&gt;"",(VLOOKUP($T523,'Puissances et FS utilisés'!$B$7:$G$900,5,FALSE)),"")</f>
        <v/>
      </c>
      <c r="W523" s="201" t="str">
        <f>IF($T523&lt;&gt;"",(VLOOKUP($T523,'Puissances et FS utilisés'!$B$7:$G$44,6,FALSE)),"")</f>
        <v/>
      </c>
      <c r="Y523" s="189" t="str">
        <f>IF($G523=Y$5,$I523*$J523,"")</f>
        <v/>
      </c>
      <c r="Z523" s="190" t="str">
        <f>IF($G523=Z$5,$I523*$J523,"")</f>
        <v/>
      </c>
      <c r="AA523" s="191" t="str">
        <f t="shared" si="58"/>
        <v/>
      </c>
      <c r="AB523" s="158" t="str">
        <f t="shared" si="58"/>
        <v/>
      </c>
      <c r="AC523" s="190" t="str">
        <f t="shared" si="58"/>
        <v/>
      </c>
      <c r="AD523" s="191" t="str">
        <f t="shared" si="60"/>
        <v/>
      </c>
      <c r="AE523" s="158" t="str">
        <f t="shared" si="60"/>
        <v/>
      </c>
      <c r="AF523" s="192" t="str">
        <f t="shared" si="60"/>
        <v/>
      </c>
      <c r="AH523" s="189" t="str">
        <f>IF($G523=AH$5,$I523*$J523*$K523,"")</f>
        <v/>
      </c>
      <c r="AI523" s="194" t="str">
        <f>IF($G523=AI$5,$I523*$J523*$K523,"")</f>
        <v/>
      </c>
      <c r="AJ523" s="191" t="str">
        <f t="shared" si="61"/>
        <v/>
      </c>
      <c r="AK523" s="158" t="str">
        <f t="shared" si="61"/>
        <v/>
      </c>
      <c r="AL523" s="190" t="str">
        <f t="shared" si="61"/>
        <v/>
      </c>
      <c r="AM523" s="195" t="str">
        <f t="shared" si="59"/>
        <v/>
      </c>
      <c r="AN523" s="158" t="str">
        <f t="shared" si="59"/>
        <v/>
      </c>
      <c r="AO523" s="192" t="str">
        <f t="shared" si="59"/>
        <v/>
      </c>
    </row>
    <row r="524" spans="2:41" ht="15.75" customHeight="1" x14ac:dyDescent="0.25">
      <c r="B524" s="346"/>
      <c r="C524" s="357"/>
      <c r="D524" s="359"/>
      <c r="E524" s="361"/>
      <c r="F524" s="172"/>
      <c r="G524" s="173"/>
      <c r="H524" s="173"/>
      <c r="I524" s="173"/>
      <c r="J524" s="165" t="str">
        <f>IF($H524&lt;&gt;"",(VLOOKUP($H524,'Puissances et FS utilisés'!$B$7:$G$44,5,FALSE)),"")</f>
        <v/>
      </c>
      <c r="K524" s="174" t="str">
        <f>IF($H524&lt;&gt;"",(VLOOKUP($H524,'Puissances et FS utilisés'!$B$7:$G$44,6,FALSE)),"")</f>
        <v/>
      </c>
      <c r="L524" s="172"/>
      <c r="M524" s="173"/>
      <c r="N524" s="173"/>
      <c r="O524" s="173"/>
      <c r="P524" s="164" t="str">
        <f>IF($N524&lt;&gt;"",(VLOOKUP($N524,'Puissances et FS utilisés'!$B$7:$G$44,5,FALSE)),"")</f>
        <v/>
      </c>
      <c r="Q524" s="201" t="str">
        <f>IF($N524&lt;&gt;"",(VLOOKUP($N524,'Puissances et FS utilisés'!$B$7:$G$44,6,FALSE)),"")</f>
        <v/>
      </c>
      <c r="R524" s="172"/>
      <c r="S524" s="173"/>
      <c r="T524" s="173"/>
      <c r="U524" s="173"/>
      <c r="V524" s="165" t="str">
        <f>IF($T524&lt;&gt;"",(VLOOKUP($T524,'Puissances et FS utilisés'!$B$7:$G$900,5,FALSE)),"")</f>
        <v/>
      </c>
      <c r="W524" s="174" t="str">
        <f>IF($T524&lt;&gt;"",(VLOOKUP($T524,'Puissances et FS utilisés'!$B$7:$G$44,6,FALSE)),"")</f>
        <v/>
      </c>
      <c r="Y524" s="179" t="str">
        <f>IF($G524=Y$5,$I524*$J524,"")</f>
        <v/>
      </c>
      <c r="Z524" s="180" t="str">
        <f>IF($G524=Z$5,$I524*$J524,"")</f>
        <v/>
      </c>
      <c r="AA524" s="181" t="str">
        <f t="shared" si="58"/>
        <v/>
      </c>
      <c r="AB524" s="159" t="str">
        <f t="shared" si="58"/>
        <v/>
      </c>
      <c r="AC524" s="180" t="str">
        <f t="shared" si="58"/>
        <v/>
      </c>
      <c r="AD524" s="181" t="str">
        <f t="shared" si="60"/>
        <v/>
      </c>
      <c r="AE524" s="159" t="str">
        <f t="shared" si="60"/>
        <v/>
      </c>
      <c r="AF524" s="182" t="str">
        <f t="shared" si="60"/>
        <v/>
      </c>
      <c r="AH524" s="179" t="str">
        <f>IF($G524=AH$5,$I524*$J524*$K524,"")</f>
        <v/>
      </c>
      <c r="AI524" s="196" t="str">
        <f>IF($G524=AI$5,$I524*$J524*$K524,"")</f>
        <v/>
      </c>
      <c r="AJ524" s="181" t="str">
        <f t="shared" si="61"/>
        <v/>
      </c>
      <c r="AK524" s="159" t="str">
        <f t="shared" si="61"/>
        <v/>
      </c>
      <c r="AL524" s="180" t="str">
        <f t="shared" si="61"/>
        <v/>
      </c>
      <c r="AM524" s="188" t="str">
        <f t="shared" si="59"/>
        <v/>
      </c>
      <c r="AN524" s="159" t="str">
        <f t="shared" si="59"/>
        <v/>
      </c>
      <c r="AO524" s="182" t="str">
        <f t="shared" si="59"/>
        <v/>
      </c>
    </row>
    <row r="525" spans="2:41" x14ac:dyDescent="0.25">
      <c r="B525" s="344"/>
      <c r="C525" s="347"/>
      <c r="D525" s="348"/>
      <c r="E525" s="351"/>
      <c r="F525" s="202"/>
      <c r="G525" s="203"/>
      <c r="H525" s="203"/>
      <c r="I525" s="203"/>
      <c r="J525" s="162"/>
      <c r="K525" s="204"/>
      <c r="L525" s="202"/>
      <c r="M525" s="203"/>
      <c r="N525" s="203"/>
      <c r="O525" s="203"/>
      <c r="P525" s="162" t="str">
        <f>IF($N525&lt;&gt;"",(VLOOKUP($N525,'Puissances et FS utilisés'!$B$7:$G$44,5,FALSE)),"")</f>
        <v/>
      </c>
      <c r="Q525" s="204" t="str">
        <f>IF($N525&lt;&gt;"",(VLOOKUP($N525,'Puissances et FS utilisés'!$B$7:$G$44,6,FALSE)),"")</f>
        <v/>
      </c>
      <c r="R525" s="202"/>
      <c r="S525" s="203"/>
      <c r="T525" s="205"/>
      <c r="U525" s="203"/>
      <c r="V525" s="162" t="str">
        <f>IF($T525&lt;&gt;"",(VLOOKUP($T525,'Puissances et FS utilisés'!$B$7:$G$900,5,FALSE)),"")</f>
        <v/>
      </c>
      <c r="W525" s="204" t="str">
        <f>IF($T525&lt;&gt;"",(VLOOKUP($T525,'Puissances et FS utilisés'!$B$7:$G$44,6,FALSE)),"")</f>
        <v/>
      </c>
      <c r="Y525" s="183" t="str">
        <f>IF($G525=Y$5,$I525*$J525,"")</f>
        <v/>
      </c>
      <c r="Z525" s="184" t="str">
        <f>IF($G525=Z$5,$I525*$J525,"")</f>
        <v/>
      </c>
      <c r="AA525" s="185" t="str">
        <f t="shared" si="58"/>
        <v/>
      </c>
      <c r="AB525" s="160" t="str">
        <f t="shared" si="58"/>
        <v/>
      </c>
      <c r="AC525" s="184" t="str">
        <f t="shared" si="58"/>
        <v/>
      </c>
      <c r="AD525" s="185" t="str">
        <f t="shared" si="60"/>
        <v/>
      </c>
      <c r="AE525" s="160" t="str">
        <f t="shared" si="60"/>
        <v/>
      </c>
      <c r="AF525" s="186" t="str">
        <f t="shared" si="60"/>
        <v/>
      </c>
      <c r="AH525" s="183" t="str">
        <f>IF($G525=AH$5,$I525*$J525*$K525,"")</f>
        <v/>
      </c>
      <c r="AI525" s="193" t="str">
        <f>IF($G525=AI$5,$I525*$J525*$K525,"")</f>
        <v/>
      </c>
      <c r="AJ525" s="185" t="str">
        <f t="shared" si="61"/>
        <v/>
      </c>
      <c r="AK525" s="160" t="str">
        <f t="shared" si="61"/>
        <v/>
      </c>
      <c r="AL525" s="184" t="str">
        <f t="shared" si="61"/>
        <v/>
      </c>
      <c r="AM525" s="187" t="str">
        <f t="shared" si="59"/>
        <v/>
      </c>
      <c r="AN525" s="160" t="str">
        <f t="shared" si="59"/>
        <v/>
      </c>
      <c r="AO525" s="186" t="str">
        <f t="shared" si="59"/>
        <v/>
      </c>
    </row>
    <row r="526" spans="2:41" x14ac:dyDescent="0.25">
      <c r="B526" s="345"/>
      <c r="C526" s="356"/>
      <c r="D526" s="358"/>
      <c r="E526" s="360"/>
      <c r="F526" s="199"/>
      <c r="G526" s="200"/>
      <c r="H526" s="200"/>
      <c r="I526" s="200"/>
      <c r="J526" s="164"/>
      <c r="K526" s="201"/>
      <c r="L526" s="254"/>
      <c r="M526" s="216"/>
      <c r="N526" s="200"/>
      <c r="O526" s="200"/>
      <c r="P526" s="164" t="str">
        <f>IF($N526&lt;&gt;"",(VLOOKUP($N526,'Puissances et FS utilisés'!$B$7:$G$44,5,FALSE)),"")</f>
        <v/>
      </c>
      <c r="Q526" s="201" t="str">
        <f>IF($N526&lt;&gt;"",(VLOOKUP($N526,'Puissances et FS utilisés'!$B$7:$G$44,6,FALSE)),"")</f>
        <v/>
      </c>
      <c r="R526" s="199"/>
      <c r="S526" s="200"/>
      <c r="T526" s="200"/>
      <c r="U526" s="200"/>
      <c r="V526" s="164" t="str">
        <f>IF($T526&lt;&gt;"",(VLOOKUP($T526,'Puissances et FS utilisés'!$B$7:$G$900,5,FALSE)),"")</f>
        <v/>
      </c>
      <c r="W526" s="201" t="str">
        <f>IF($T526&lt;&gt;"",(VLOOKUP($T526,'Puissances et FS utilisés'!$B$7:$G$44,6,FALSE)),"")</f>
        <v/>
      </c>
      <c r="Y526" s="189" t="str">
        <f>IF($G526=Y$5,$I526*$J526,"")</f>
        <v/>
      </c>
      <c r="Z526" s="190" t="str">
        <f>IF($G526=Z$5,$I526*$J526,"")</f>
        <v/>
      </c>
      <c r="AA526" s="191" t="str">
        <f t="shared" si="58"/>
        <v/>
      </c>
      <c r="AB526" s="158" t="str">
        <f t="shared" si="58"/>
        <v/>
      </c>
      <c r="AC526" s="190" t="str">
        <f t="shared" si="58"/>
        <v/>
      </c>
      <c r="AD526" s="191" t="str">
        <f t="shared" si="60"/>
        <v/>
      </c>
      <c r="AE526" s="158" t="str">
        <f t="shared" si="60"/>
        <v/>
      </c>
      <c r="AF526" s="192" t="str">
        <f t="shared" si="60"/>
        <v/>
      </c>
      <c r="AH526" s="189" t="str">
        <f>IF($G526=AH$5,$I526*$J526*$K526,"")</f>
        <v/>
      </c>
      <c r="AI526" s="194" t="str">
        <f>IF($G526=AI$5,$I526*$J526*$K526,"")</f>
        <v/>
      </c>
      <c r="AJ526" s="191" t="str">
        <f t="shared" si="61"/>
        <v/>
      </c>
      <c r="AK526" s="158" t="str">
        <f t="shared" si="61"/>
        <v/>
      </c>
      <c r="AL526" s="190" t="str">
        <f t="shared" si="61"/>
        <v/>
      </c>
      <c r="AM526" s="195" t="str">
        <f t="shared" si="59"/>
        <v/>
      </c>
      <c r="AN526" s="158" t="str">
        <f t="shared" si="59"/>
        <v/>
      </c>
      <c r="AO526" s="192" t="str">
        <f t="shared" si="59"/>
        <v/>
      </c>
    </row>
    <row r="527" spans="2:41" ht="15.75" customHeight="1" x14ac:dyDescent="0.25">
      <c r="B527" s="346"/>
      <c r="C527" s="357"/>
      <c r="D527" s="359"/>
      <c r="E527" s="361"/>
      <c r="F527" s="172"/>
      <c r="G527" s="173"/>
      <c r="H527" s="173"/>
      <c r="I527" s="173"/>
      <c r="J527" s="165" t="str">
        <f>IF($H527&lt;&gt;"",(VLOOKUP($H527,'Puissances et FS utilisés'!$B$7:$G$44,5,FALSE)),"")</f>
        <v/>
      </c>
      <c r="K527" s="174" t="str">
        <f>IF($H527&lt;&gt;"",(VLOOKUP($H527,'Puissances et FS utilisés'!$B$7:$G$44,6,FALSE)),"")</f>
        <v/>
      </c>
      <c r="L527" s="172"/>
      <c r="M527" s="173"/>
      <c r="N527" s="173"/>
      <c r="O527" s="173"/>
      <c r="P527" s="164" t="str">
        <f>IF($N527&lt;&gt;"",(VLOOKUP($N527,'Puissances et FS utilisés'!$B$7:$G$44,5,FALSE)),"")</f>
        <v/>
      </c>
      <c r="Q527" s="201" t="str">
        <f>IF($N527&lt;&gt;"",(VLOOKUP($N527,'Puissances et FS utilisés'!$B$7:$G$44,6,FALSE)),"")</f>
        <v/>
      </c>
      <c r="R527" s="172"/>
      <c r="S527" s="173"/>
      <c r="T527" s="173"/>
      <c r="U527" s="173"/>
      <c r="V527" s="165" t="str">
        <f>IF($T527&lt;&gt;"",(VLOOKUP($T527,'Puissances et FS utilisés'!$B$7:$G$900,5,FALSE)),"")</f>
        <v/>
      </c>
      <c r="W527" s="174" t="str">
        <f>IF($T527&lt;&gt;"",(VLOOKUP($T527,'Puissances et FS utilisés'!$B$7:$G$44,6,FALSE)),"")</f>
        <v/>
      </c>
      <c r="Y527" s="179" t="str">
        <f>IF($G527=Y$5,$I527*$J527,"")</f>
        <v/>
      </c>
      <c r="Z527" s="180" t="str">
        <f>IF($G527=Z$5,$I527*$J527,"")</f>
        <v/>
      </c>
      <c r="AA527" s="181" t="str">
        <f t="shared" si="58"/>
        <v/>
      </c>
      <c r="AB527" s="159" t="str">
        <f t="shared" si="58"/>
        <v/>
      </c>
      <c r="AC527" s="180" t="str">
        <f t="shared" si="58"/>
        <v/>
      </c>
      <c r="AD527" s="181" t="str">
        <f t="shared" si="60"/>
        <v/>
      </c>
      <c r="AE527" s="159" t="str">
        <f t="shared" si="60"/>
        <v/>
      </c>
      <c r="AF527" s="182" t="str">
        <f t="shared" si="60"/>
        <v/>
      </c>
      <c r="AH527" s="179" t="str">
        <f>IF($G527=AH$5,$I527*$J527*$K527,"")</f>
        <v/>
      </c>
      <c r="AI527" s="196" t="str">
        <f>IF($G527=AI$5,$I527*$J527*$K527,"")</f>
        <v/>
      </c>
      <c r="AJ527" s="181" t="str">
        <f t="shared" si="61"/>
        <v/>
      </c>
      <c r="AK527" s="159" t="str">
        <f t="shared" si="61"/>
        <v/>
      </c>
      <c r="AL527" s="180" t="str">
        <f t="shared" si="61"/>
        <v/>
      </c>
      <c r="AM527" s="188" t="str">
        <f t="shared" si="59"/>
        <v/>
      </c>
      <c r="AN527" s="159" t="str">
        <f t="shared" si="59"/>
        <v/>
      </c>
      <c r="AO527" s="182" t="str">
        <f t="shared" si="59"/>
        <v/>
      </c>
    </row>
    <row r="528" spans="2:41" x14ac:dyDescent="0.25">
      <c r="B528" s="344"/>
      <c r="C528" s="347"/>
      <c r="D528" s="348"/>
      <c r="E528" s="351"/>
      <c r="F528" s="202"/>
      <c r="G528" s="203"/>
      <c r="H528" s="203"/>
      <c r="I528" s="203"/>
      <c r="J528" s="162"/>
      <c r="K528" s="204"/>
      <c r="L528" s="202"/>
      <c r="M528" s="203"/>
      <c r="N528" s="203"/>
      <c r="O528" s="203"/>
      <c r="P528" s="162" t="str">
        <f>IF($N528&lt;&gt;"",(VLOOKUP($N528,'Puissances et FS utilisés'!$B$7:$G$44,5,FALSE)),"")</f>
        <v/>
      </c>
      <c r="Q528" s="204" t="str">
        <f>IF($N528&lt;&gt;"",(VLOOKUP($N528,'Puissances et FS utilisés'!$B$7:$G$44,6,FALSE)),"")</f>
        <v/>
      </c>
      <c r="R528" s="202"/>
      <c r="S528" s="203"/>
      <c r="T528" s="205"/>
      <c r="U528" s="203"/>
      <c r="V528" s="162" t="str">
        <f>IF($T528&lt;&gt;"",(VLOOKUP($T528,'Puissances et FS utilisés'!$B$7:$G$900,5,FALSE)),"")</f>
        <v/>
      </c>
      <c r="W528" s="204" t="str">
        <f>IF($T528&lt;&gt;"",(VLOOKUP($T528,'Puissances et FS utilisés'!$B$7:$G$44,6,FALSE)),"")</f>
        <v/>
      </c>
      <c r="Y528" s="183" t="str">
        <f>IF($G528=Y$5,$I528*$J528,"")</f>
        <v/>
      </c>
      <c r="Z528" s="184" t="str">
        <f>IF($G528=Z$5,$I528*$J528,"")</f>
        <v/>
      </c>
      <c r="AA528" s="185" t="str">
        <f t="shared" si="58"/>
        <v/>
      </c>
      <c r="AB528" s="160" t="str">
        <f t="shared" si="58"/>
        <v/>
      </c>
      <c r="AC528" s="184" t="str">
        <f t="shared" si="58"/>
        <v/>
      </c>
      <c r="AD528" s="185" t="str">
        <f t="shared" si="60"/>
        <v/>
      </c>
      <c r="AE528" s="160" t="str">
        <f t="shared" si="60"/>
        <v/>
      </c>
      <c r="AF528" s="186" t="str">
        <f t="shared" si="60"/>
        <v/>
      </c>
      <c r="AH528" s="183" t="str">
        <f>IF($G528=AH$5,$I528*$J528*$K528,"")</f>
        <v/>
      </c>
      <c r="AI528" s="193" t="str">
        <f>IF($G528=AI$5,$I528*$J528*$K528,"")</f>
        <v/>
      </c>
      <c r="AJ528" s="185" t="str">
        <f t="shared" si="61"/>
        <v/>
      </c>
      <c r="AK528" s="160" t="str">
        <f t="shared" si="61"/>
        <v/>
      </c>
      <c r="AL528" s="184" t="str">
        <f t="shared" si="61"/>
        <v/>
      </c>
      <c r="AM528" s="187" t="str">
        <f t="shared" si="59"/>
        <v/>
      </c>
      <c r="AN528" s="160" t="str">
        <f t="shared" si="59"/>
        <v/>
      </c>
      <c r="AO528" s="186" t="str">
        <f t="shared" si="59"/>
        <v/>
      </c>
    </row>
    <row r="529" spans="2:41" x14ac:dyDescent="0.25">
      <c r="B529" s="345"/>
      <c r="C529" s="356"/>
      <c r="D529" s="358"/>
      <c r="E529" s="360"/>
      <c r="F529" s="199"/>
      <c r="G529" s="200"/>
      <c r="H529" s="200"/>
      <c r="I529" s="200"/>
      <c r="J529" s="164"/>
      <c r="K529" s="201"/>
      <c r="L529" s="254"/>
      <c r="M529" s="216"/>
      <c r="N529" s="200"/>
      <c r="O529" s="200"/>
      <c r="P529" s="164" t="str">
        <f>IF($N529&lt;&gt;"",(VLOOKUP($N529,'Puissances et FS utilisés'!$B$7:$G$44,5,FALSE)),"")</f>
        <v/>
      </c>
      <c r="Q529" s="201" t="str">
        <f>IF($N529&lt;&gt;"",(VLOOKUP($N529,'Puissances et FS utilisés'!$B$7:$G$44,6,FALSE)),"")</f>
        <v/>
      </c>
      <c r="R529" s="199"/>
      <c r="S529" s="200"/>
      <c r="T529" s="200"/>
      <c r="U529" s="200"/>
      <c r="V529" s="164" t="str">
        <f>IF($T529&lt;&gt;"",(VLOOKUP($T529,'Puissances et FS utilisés'!$B$7:$G$900,5,FALSE)),"")</f>
        <v/>
      </c>
      <c r="W529" s="201" t="str">
        <f>IF($T529&lt;&gt;"",(VLOOKUP($T529,'Puissances et FS utilisés'!$B$7:$G$44,6,FALSE)),"")</f>
        <v/>
      </c>
      <c r="Y529" s="189" t="str">
        <f>IF($G529=Y$5,$I529*$J529,"")</f>
        <v/>
      </c>
      <c r="Z529" s="190" t="str">
        <f>IF($G529=Z$5,$I529*$J529,"")</f>
        <v/>
      </c>
      <c r="AA529" s="191" t="str">
        <f t="shared" si="58"/>
        <v/>
      </c>
      <c r="AB529" s="158" t="str">
        <f t="shared" si="58"/>
        <v/>
      </c>
      <c r="AC529" s="190" t="str">
        <f t="shared" si="58"/>
        <v/>
      </c>
      <c r="AD529" s="191" t="str">
        <f t="shared" si="60"/>
        <v/>
      </c>
      <c r="AE529" s="158" t="str">
        <f t="shared" si="60"/>
        <v/>
      </c>
      <c r="AF529" s="192" t="str">
        <f t="shared" si="60"/>
        <v/>
      </c>
      <c r="AH529" s="189" t="str">
        <f>IF($G529=AH$5,$I529*$J529*$K529,"")</f>
        <v/>
      </c>
      <c r="AI529" s="194" t="str">
        <f>IF($G529=AI$5,$I529*$J529*$K529,"")</f>
        <v/>
      </c>
      <c r="AJ529" s="191" t="str">
        <f t="shared" si="61"/>
        <v/>
      </c>
      <c r="AK529" s="158" t="str">
        <f t="shared" si="61"/>
        <v/>
      </c>
      <c r="AL529" s="190" t="str">
        <f t="shared" si="61"/>
        <v/>
      </c>
      <c r="AM529" s="195" t="str">
        <f t="shared" si="59"/>
        <v/>
      </c>
      <c r="AN529" s="158" t="str">
        <f t="shared" si="59"/>
        <v/>
      </c>
      <c r="AO529" s="192" t="str">
        <f t="shared" si="59"/>
        <v/>
      </c>
    </row>
    <row r="530" spans="2:41" ht="15.75" customHeight="1" x14ac:dyDescent="0.25">
      <c r="B530" s="346"/>
      <c r="C530" s="357"/>
      <c r="D530" s="359"/>
      <c r="E530" s="361"/>
      <c r="F530" s="172"/>
      <c r="G530" s="173"/>
      <c r="H530" s="173"/>
      <c r="I530" s="173"/>
      <c r="J530" s="165" t="str">
        <f>IF($H530&lt;&gt;"",(VLOOKUP($H530,'Puissances et FS utilisés'!$B$7:$G$44,5,FALSE)),"")</f>
        <v/>
      </c>
      <c r="K530" s="174" t="str">
        <f>IF($H530&lt;&gt;"",(VLOOKUP($H530,'Puissances et FS utilisés'!$B$7:$G$44,6,FALSE)),"")</f>
        <v/>
      </c>
      <c r="L530" s="172"/>
      <c r="M530" s="173"/>
      <c r="N530" s="173"/>
      <c r="O530" s="173"/>
      <c r="P530" s="164" t="str">
        <f>IF($N530&lt;&gt;"",(VLOOKUP($N530,'Puissances et FS utilisés'!$B$7:$G$44,5,FALSE)),"")</f>
        <v/>
      </c>
      <c r="Q530" s="201" t="str">
        <f>IF($N530&lt;&gt;"",(VLOOKUP($N530,'Puissances et FS utilisés'!$B$7:$G$44,6,FALSE)),"")</f>
        <v/>
      </c>
      <c r="R530" s="172"/>
      <c r="S530" s="173"/>
      <c r="T530" s="173"/>
      <c r="U530" s="173"/>
      <c r="V530" s="165" t="str">
        <f>IF($T530&lt;&gt;"",(VLOOKUP($T530,'Puissances et FS utilisés'!$B$7:$G$900,5,FALSE)),"")</f>
        <v/>
      </c>
      <c r="W530" s="174" t="str">
        <f>IF($T530&lt;&gt;"",(VLOOKUP($T530,'Puissances et FS utilisés'!$B$7:$G$44,6,FALSE)),"")</f>
        <v/>
      </c>
      <c r="Y530" s="179" t="str">
        <f>IF($G530=Y$5,$I530*$J530,"")</f>
        <v/>
      </c>
      <c r="Z530" s="180" t="str">
        <f>IF($G530=Z$5,$I530*$J530,"")</f>
        <v/>
      </c>
      <c r="AA530" s="181" t="str">
        <f t="shared" si="58"/>
        <v/>
      </c>
      <c r="AB530" s="159" t="str">
        <f t="shared" si="58"/>
        <v/>
      </c>
      <c r="AC530" s="180" t="str">
        <f t="shared" si="58"/>
        <v/>
      </c>
      <c r="AD530" s="181" t="str">
        <f t="shared" si="60"/>
        <v/>
      </c>
      <c r="AE530" s="159" t="str">
        <f t="shared" si="60"/>
        <v/>
      </c>
      <c r="AF530" s="182" t="str">
        <f t="shared" si="60"/>
        <v/>
      </c>
      <c r="AH530" s="179" t="str">
        <f>IF($G530=AH$5,$I530*$J530*$K530,"")</f>
        <v/>
      </c>
      <c r="AI530" s="196" t="str">
        <f>IF($G530=AI$5,$I530*$J530*$K530,"")</f>
        <v/>
      </c>
      <c r="AJ530" s="181" t="str">
        <f t="shared" si="61"/>
        <v/>
      </c>
      <c r="AK530" s="159" t="str">
        <f t="shared" si="61"/>
        <v/>
      </c>
      <c r="AL530" s="180" t="str">
        <f t="shared" si="61"/>
        <v/>
      </c>
      <c r="AM530" s="188" t="str">
        <f t="shared" si="59"/>
        <v/>
      </c>
      <c r="AN530" s="159" t="str">
        <f t="shared" si="59"/>
        <v/>
      </c>
      <c r="AO530" s="182" t="str">
        <f t="shared" si="59"/>
        <v/>
      </c>
    </row>
    <row r="531" spans="2:41" x14ac:dyDescent="0.25">
      <c r="B531" s="344"/>
      <c r="C531" s="347"/>
      <c r="D531" s="348"/>
      <c r="E531" s="351"/>
      <c r="F531" s="202"/>
      <c r="G531" s="203"/>
      <c r="H531" s="203"/>
      <c r="I531" s="203"/>
      <c r="J531" s="162"/>
      <c r="K531" s="204"/>
      <c r="L531" s="202"/>
      <c r="M531" s="203"/>
      <c r="N531" s="203"/>
      <c r="O531" s="203"/>
      <c r="P531" s="162" t="str">
        <f>IF($N531&lt;&gt;"",(VLOOKUP($N531,'Puissances et FS utilisés'!$B$7:$G$44,5,FALSE)),"")</f>
        <v/>
      </c>
      <c r="Q531" s="204" t="str">
        <f>IF($N531&lt;&gt;"",(VLOOKUP($N531,'Puissances et FS utilisés'!$B$7:$G$44,6,FALSE)),"")</f>
        <v/>
      </c>
      <c r="R531" s="202"/>
      <c r="S531" s="203"/>
      <c r="T531" s="205"/>
      <c r="U531" s="203"/>
      <c r="V531" s="162" t="str">
        <f>IF($T531&lt;&gt;"",(VLOOKUP($T531,'Puissances et FS utilisés'!$B$7:$G$900,5,FALSE)),"")</f>
        <v/>
      </c>
      <c r="W531" s="204" t="str">
        <f>IF($T531&lt;&gt;"",(VLOOKUP($T531,'Puissances et FS utilisés'!$B$7:$G$44,6,FALSE)),"")</f>
        <v/>
      </c>
      <c r="Y531" s="183" t="str">
        <f>IF($G531=Y$5,$I531*$J531,"")</f>
        <v/>
      </c>
      <c r="Z531" s="184" t="str">
        <f>IF($G531=Z$5,$I531*$J531,"")</f>
        <v/>
      </c>
      <c r="AA531" s="185" t="str">
        <f t="shared" si="58"/>
        <v/>
      </c>
      <c r="AB531" s="160" t="str">
        <f t="shared" si="58"/>
        <v/>
      </c>
      <c r="AC531" s="184" t="str">
        <f t="shared" si="58"/>
        <v/>
      </c>
      <c r="AD531" s="185" t="str">
        <f t="shared" si="60"/>
        <v/>
      </c>
      <c r="AE531" s="160" t="str">
        <f t="shared" si="60"/>
        <v/>
      </c>
      <c r="AF531" s="186" t="str">
        <f t="shared" si="60"/>
        <v/>
      </c>
      <c r="AH531" s="183" t="str">
        <f>IF($G531=AH$5,$I531*$J531*$K531,"")</f>
        <v/>
      </c>
      <c r="AI531" s="193" t="str">
        <f>IF($G531=AI$5,$I531*$J531*$K531,"")</f>
        <v/>
      </c>
      <c r="AJ531" s="185" t="str">
        <f t="shared" si="61"/>
        <v/>
      </c>
      <c r="AK531" s="160" t="str">
        <f t="shared" si="61"/>
        <v/>
      </c>
      <c r="AL531" s="184" t="str">
        <f t="shared" si="61"/>
        <v/>
      </c>
      <c r="AM531" s="187" t="str">
        <f t="shared" si="59"/>
        <v/>
      </c>
      <c r="AN531" s="160" t="str">
        <f t="shared" si="59"/>
        <v/>
      </c>
      <c r="AO531" s="186" t="str">
        <f t="shared" si="59"/>
        <v/>
      </c>
    </row>
    <row r="532" spans="2:41" x14ac:dyDescent="0.25">
      <c r="B532" s="345"/>
      <c r="C532" s="356"/>
      <c r="D532" s="358"/>
      <c r="E532" s="360"/>
      <c r="F532" s="199"/>
      <c r="G532" s="200"/>
      <c r="H532" s="200"/>
      <c r="I532" s="200"/>
      <c r="J532" s="164"/>
      <c r="K532" s="201"/>
      <c r="L532" s="254"/>
      <c r="M532" s="216"/>
      <c r="N532" s="200"/>
      <c r="O532" s="200"/>
      <c r="P532" s="164" t="str">
        <f>IF($N532&lt;&gt;"",(VLOOKUP($N532,'Puissances et FS utilisés'!$B$7:$G$44,5,FALSE)),"")</f>
        <v/>
      </c>
      <c r="Q532" s="201" t="str">
        <f>IF($N532&lt;&gt;"",(VLOOKUP($N532,'Puissances et FS utilisés'!$B$7:$G$44,6,FALSE)),"")</f>
        <v/>
      </c>
      <c r="R532" s="199"/>
      <c r="S532" s="200"/>
      <c r="T532" s="200"/>
      <c r="U532" s="200"/>
      <c r="V532" s="164" t="str">
        <f>IF($T532&lt;&gt;"",(VLOOKUP($T532,'Puissances et FS utilisés'!$B$7:$G$900,5,FALSE)),"")</f>
        <v/>
      </c>
      <c r="W532" s="201" t="str">
        <f>IF($T532&lt;&gt;"",(VLOOKUP($T532,'Puissances et FS utilisés'!$B$7:$G$44,6,FALSE)),"")</f>
        <v/>
      </c>
      <c r="Y532" s="189" t="str">
        <f>IF($G532=Y$5,$I532*$J532,"")</f>
        <v/>
      </c>
      <c r="Z532" s="190" t="str">
        <f>IF($G532=Z$5,$I532*$J532,"")</f>
        <v/>
      </c>
      <c r="AA532" s="191" t="str">
        <f t="shared" si="58"/>
        <v/>
      </c>
      <c r="AB532" s="158" t="str">
        <f t="shared" si="58"/>
        <v/>
      </c>
      <c r="AC532" s="190" t="str">
        <f t="shared" si="58"/>
        <v/>
      </c>
      <c r="AD532" s="191" t="str">
        <f t="shared" si="60"/>
        <v/>
      </c>
      <c r="AE532" s="158" t="str">
        <f t="shared" si="60"/>
        <v/>
      </c>
      <c r="AF532" s="192" t="str">
        <f t="shared" si="60"/>
        <v/>
      </c>
      <c r="AH532" s="189" t="str">
        <f>IF($G532=AH$5,$I532*$J532*$K532,"")</f>
        <v/>
      </c>
      <c r="AI532" s="194" t="str">
        <f>IF($G532=AI$5,$I532*$J532*$K532,"")</f>
        <v/>
      </c>
      <c r="AJ532" s="191" t="str">
        <f t="shared" si="61"/>
        <v/>
      </c>
      <c r="AK532" s="158" t="str">
        <f t="shared" si="61"/>
        <v/>
      </c>
      <c r="AL532" s="190" t="str">
        <f t="shared" si="61"/>
        <v/>
      </c>
      <c r="AM532" s="195" t="str">
        <f t="shared" si="59"/>
        <v/>
      </c>
      <c r="AN532" s="158" t="str">
        <f t="shared" si="59"/>
        <v/>
      </c>
      <c r="AO532" s="192" t="str">
        <f t="shared" si="59"/>
        <v/>
      </c>
    </row>
    <row r="533" spans="2:41" ht="15.75" customHeight="1" x14ac:dyDescent="0.25">
      <c r="B533" s="346"/>
      <c r="C533" s="357"/>
      <c r="D533" s="359"/>
      <c r="E533" s="361"/>
      <c r="F533" s="172"/>
      <c r="G533" s="173"/>
      <c r="H533" s="173"/>
      <c r="I533" s="173"/>
      <c r="J533" s="165" t="str">
        <f>IF($H533&lt;&gt;"",(VLOOKUP($H533,'Puissances et FS utilisés'!$B$7:$G$44,5,FALSE)),"")</f>
        <v/>
      </c>
      <c r="K533" s="174" t="str">
        <f>IF($H533&lt;&gt;"",(VLOOKUP($H533,'Puissances et FS utilisés'!$B$7:$G$44,6,FALSE)),"")</f>
        <v/>
      </c>
      <c r="L533" s="172"/>
      <c r="M533" s="173"/>
      <c r="N533" s="173"/>
      <c r="O533" s="173"/>
      <c r="P533" s="164" t="str">
        <f>IF($N533&lt;&gt;"",(VLOOKUP($N533,'Puissances et FS utilisés'!$B$7:$G$44,5,FALSE)),"")</f>
        <v/>
      </c>
      <c r="Q533" s="201" t="str">
        <f>IF($N533&lt;&gt;"",(VLOOKUP($N533,'Puissances et FS utilisés'!$B$7:$G$44,6,FALSE)),"")</f>
        <v/>
      </c>
      <c r="R533" s="172"/>
      <c r="S533" s="173"/>
      <c r="T533" s="173"/>
      <c r="U533" s="173"/>
      <c r="V533" s="165" t="str">
        <f>IF($T533&lt;&gt;"",(VLOOKUP($T533,'Puissances et FS utilisés'!$B$7:$G$900,5,FALSE)),"")</f>
        <v/>
      </c>
      <c r="W533" s="174" t="str">
        <f>IF($T533&lt;&gt;"",(VLOOKUP($T533,'Puissances et FS utilisés'!$B$7:$G$44,6,FALSE)),"")</f>
        <v/>
      </c>
      <c r="Y533" s="179" t="str">
        <f>IF($G533=Y$5,$I533*$J533,"")</f>
        <v/>
      </c>
      <c r="Z533" s="180" t="str">
        <f>IF($G533=Z$5,$I533*$J533,"")</f>
        <v/>
      </c>
      <c r="AA533" s="181" t="str">
        <f t="shared" si="58"/>
        <v/>
      </c>
      <c r="AB533" s="159" t="str">
        <f t="shared" si="58"/>
        <v/>
      </c>
      <c r="AC533" s="180" t="str">
        <f t="shared" si="58"/>
        <v/>
      </c>
      <c r="AD533" s="181" t="str">
        <f t="shared" si="60"/>
        <v/>
      </c>
      <c r="AE533" s="159" t="str">
        <f t="shared" si="60"/>
        <v/>
      </c>
      <c r="AF533" s="182" t="str">
        <f t="shared" si="60"/>
        <v/>
      </c>
      <c r="AH533" s="179" t="str">
        <f>IF($G533=AH$5,$I533*$J533*$K533,"")</f>
        <v/>
      </c>
      <c r="AI533" s="196" t="str">
        <f>IF($G533=AI$5,$I533*$J533*$K533,"")</f>
        <v/>
      </c>
      <c r="AJ533" s="181" t="str">
        <f t="shared" si="61"/>
        <v/>
      </c>
      <c r="AK533" s="159" t="str">
        <f t="shared" si="61"/>
        <v/>
      </c>
      <c r="AL533" s="180" t="str">
        <f t="shared" si="61"/>
        <v/>
      </c>
      <c r="AM533" s="188" t="str">
        <f t="shared" si="59"/>
        <v/>
      </c>
      <c r="AN533" s="159" t="str">
        <f t="shared" si="59"/>
        <v/>
      </c>
      <c r="AO533" s="182" t="str">
        <f t="shared" si="59"/>
        <v/>
      </c>
    </row>
    <row r="534" spans="2:41" x14ac:dyDescent="0.25">
      <c r="B534" s="344"/>
      <c r="C534" s="347"/>
      <c r="D534" s="348"/>
      <c r="E534" s="351"/>
      <c r="F534" s="202"/>
      <c r="G534" s="203"/>
      <c r="H534" s="203"/>
      <c r="I534" s="203"/>
      <c r="J534" s="162"/>
      <c r="K534" s="204"/>
      <c r="L534" s="202"/>
      <c r="M534" s="203"/>
      <c r="N534" s="203"/>
      <c r="O534" s="203"/>
      <c r="P534" s="162" t="str">
        <f>IF($N534&lt;&gt;"",(VLOOKUP($N534,'Puissances et FS utilisés'!$B$7:$G$44,5,FALSE)),"")</f>
        <v/>
      </c>
      <c r="Q534" s="204" t="str">
        <f>IF($N534&lt;&gt;"",(VLOOKUP($N534,'Puissances et FS utilisés'!$B$7:$G$44,6,FALSE)),"")</f>
        <v/>
      </c>
      <c r="R534" s="202"/>
      <c r="S534" s="203"/>
      <c r="T534" s="205"/>
      <c r="U534" s="203"/>
      <c r="V534" s="162" t="str">
        <f>IF($T534&lt;&gt;"",(VLOOKUP($T534,'Puissances et FS utilisés'!$B$7:$G$900,5,FALSE)),"")</f>
        <v/>
      </c>
      <c r="W534" s="204" t="str">
        <f>IF($T534&lt;&gt;"",(VLOOKUP($T534,'Puissances et FS utilisés'!$B$7:$G$44,6,FALSE)),"")</f>
        <v/>
      </c>
      <c r="Y534" s="183" t="str">
        <f>IF($G534=Y$5,$I534*$J534,"")</f>
        <v/>
      </c>
      <c r="Z534" s="184" t="str">
        <f>IF($G534=Z$5,$I534*$J534,"")</f>
        <v/>
      </c>
      <c r="AA534" s="185" t="str">
        <f t="shared" si="58"/>
        <v/>
      </c>
      <c r="AB534" s="160" t="str">
        <f t="shared" si="58"/>
        <v/>
      </c>
      <c r="AC534" s="184" t="str">
        <f t="shared" si="58"/>
        <v/>
      </c>
      <c r="AD534" s="185" t="str">
        <f t="shared" si="60"/>
        <v/>
      </c>
      <c r="AE534" s="160" t="str">
        <f t="shared" si="60"/>
        <v/>
      </c>
      <c r="AF534" s="186" t="str">
        <f t="shared" si="60"/>
        <v/>
      </c>
      <c r="AH534" s="183" t="str">
        <f>IF($G534=AH$5,$I534*$J534*$K534,"")</f>
        <v/>
      </c>
      <c r="AI534" s="193" t="str">
        <f>IF($G534=AI$5,$I534*$J534*$K534,"")</f>
        <v/>
      </c>
      <c r="AJ534" s="185" t="str">
        <f t="shared" si="61"/>
        <v/>
      </c>
      <c r="AK534" s="160" t="str">
        <f t="shared" si="61"/>
        <v/>
      </c>
      <c r="AL534" s="184" t="str">
        <f t="shared" si="61"/>
        <v/>
      </c>
      <c r="AM534" s="187" t="str">
        <f t="shared" si="59"/>
        <v/>
      </c>
      <c r="AN534" s="160" t="str">
        <f t="shared" si="59"/>
        <v/>
      </c>
      <c r="AO534" s="186" t="str">
        <f t="shared" si="59"/>
        <v/>
      </c>
    </row>
    <row r="535" spans="2:41" x14ac:dyDescent="0.25">
      <c r="B535" s="345"/>
      <c r="C535" s="356"/>
      <c r="D535" s="358"/>
      <c r="E535" s="360"/>
      <c r="F535" s="199"/>
      <c r="G535" s="200"/>
      <c r="H535" s="200"/>
      <c r="I535" s="200"/>
      <c r="J535" s="164"/>
      <c r="K535" s="201"/>
      <c r="L535" s="254"/>
      <c r="M535" s="216"/>
      <c r="N535" s="200"/>
      <c r="O535" s="200"/>
      <c r="P535" s="164" t="str">
        <f>IF($N535&lt;&gt;"",(VLOOKUP($N535,'Puissances et FS utilisés'!$B$7:$G$44,5,FALSE)),"")</f>
        <v/>
      </c>
      <c r="Q535" s="201" t="str">
        <f>IF($N535&lt;&gt;"",(VLOOKUP($N535,'Puissances et FS utilisés'!$B$7:$G$44,6,FALSE)),"")</f>
        <v/>
      </c>
      <c r="R535" s="199"/>
      <c r="S535" s="200"/>
      <c r="T535" s="200"/>
      <c r="U535" s="200"/>
      <c r="V535" s="164" t="str">
        <f>IF($T535&lt;&gt;"",(VLOOKUP($T535,'Puissances et FS utilisés'!$B$7:$G$900,5,FALSE)),"")</f>
        <v/>
      </c>
      <c r="W535" s="201" t="str">
        <f>IF($T535&lt;&gt;"",(VLOOKUP($T535,'Puissances et FS utilisés'!$B$7:$G$44,6,FALSE)),"")</f>
        <v/>
      </c>
      <c r="Y535" s="189" t="str">
        <f>IF($G535=Y$5,$I535*$J535,"")</f>
        <v/>
      </c>
      <c r="Z535" s="190" t="str">
        <f>IF($G535=Z$5,$I535*$J535,"")</f>
        <v/>
      </c>
      <c r="AA535" s="191" t="str">
        <f t="shared" si="58"/>
        <v/>
      </c>
      <c r="AB535" s="158" t="str">
        <f t="shared" si="58"/>
        <v/>
      </c>
      <c r="AC535" s="190" t="str">
        <f t="shared" si="58"/>
        <v/>
      </c>
      <c r="AD535" s="191" t="str">
        <f t="shared" si="60"/>
        <v/>
      </c>
      <c r="AE535" s="158" t="str">
        <f t="shared" si="60"/>
        <v/>
      </c>
      <c r="AF535" s="192" t="str">
        <f t="shared" si="60"/>
        <v/>
      </c>
      <c r="AH535" s="189" t="str">
        <f>IF($G535=AH$5,$I535*$J535*$K535,"")</f>
        <v/>
      </c>
      <c r="AI535" s="194" t="str">
        <f>IF($G535=AI$5,$I535*$J535*$K535,"")</f>
        <v/>
      </c>
      <c r="AJ535" s="191" t="str">
        <f t="shared" si="61"/>
        <v/>
      </c>
      <c r="AK535" s="158" t="str">
        <f t="shared" si="61"/>
        <v/>
      </c>
      <c r="AL535" s="190" t="str">
        <f t="shared" si="61"/>
        <v/>
      </c>
      <c r="AM535" s="195" t="str">
        <f t="shared" si="59"/>
        <v/>
      </c>
      <c r="AN535" s="158" t="str">
        <f t="shared" si="59"/>
        <v/>
      </c>
      <c r="AO535" s="192" t="str">
        <f t="shared" si="59"/>
        <v/>
      </c>
    </row>
    <row r="536" spans="2:41" ht="15.75" customHeight="1" x14ac:dyDescent="0.25">
      <c r="B536" s="346"/>
      <c r="C536" s="357"/>
      <c r="D536" s="359"/>
      <c r="E536" s="361"/>
      <c r="F536" s="172"/>
      <c r="G536" s="173"/>
      <c r="H536" s="173"/>
      <c r="I536" s="173"/>
      <c r="J536" s="165" t="str">
        <f>IF($H536&lt;&gt;"",(VLOOKUP($H536,'Puissances et FS utilisés'!$B$7:$G$44,5,FALSE)),"")</f>
        <v/>
      </c>
      <c r="K536" s="174" t="str">
        <f>IF($H536&lt;&gt;"",(VLOOKUP($H536,'Puissances et FS utilisés'!$B$7:$G$44,6,FALSE)),"")</f>
        <v/>
      </c>
      <c r="L536" s="172"/>
      <c r="M536" s="173"/>
      <c r="N536" s="173"/>
      <c r="O536" s="173"/>
      <c r="P536" s="164" t="str">
        <f>IF($N536&lt;&gt;"",(VLOOKUP($N536,'Puissances et FS utilisés'!$B$7:$G$44,5,FALSE)),"")</f>
        <v/>
      </c>
      <c r="Q536" s="201" t="str">
        <f>IF($N536&lt;&gt;"",(VLOOKUP($N536,'Puissances et FS utilisés'!$B$7:$G$44,6,FALSE)),"")</f>
        <v/>
      </c>
      <c r="R536" s="172"/>
      <c r="S536" s="173"/>
      <c r="T536" s="173"/>
      <c r="U536" s="173"/>
      <c r="V536" s="165" t="str">
        <f>IF($T536&lt;&gt;"",(VLOOKUP($T536,'Puissances et FS utilisés'!$B$7:$G$900,5,FALSE)),"")</f>
        <v/>
      </c>
      <c r="W536" s="174" t="str">
        <f>IF($T536&lt;&gt;"",(VLOOKUP($T536,'Puissances et FS utilisés'!$B$7:$G$44,6,FALSE)),"")</f>
        <v/>
      </c>
      <c r="Y536" s="179" t="str">
        <f>IF($G536=Y$5,$I536*$J536,"")</f>
        <v/>
      </c>
      <c r="Z536" s="180" t="str">
        <f>IF($G536=Z$5,$I536*$J536,"")</f>
        <v/>
      </c>
      <c r="AA536" s="181" t="str">
        <f t="shared" si="58"/>
        <v/>
      </c>
      <c r="AB536" s="159" t="str">
        <f t="shared" si="58"/>
        <v/>
      </c>
      <c r="AC536" s="180" t="str">
        <f t="shared" si="58"/>
        <v/>
      </c>
      <c r="AD536" s="181" t="str">
        <f t="shared" si="60"/>
        <v/>
      </c>
      <c r="AE536" s="159" t="str">
        <f t="shared" si="60"/>
        <v/>
      </c>
      <c r="AF536" s="182" t="str">
        <f t="shared" si="60"/>
        <v/>
      </c>
      <c r="AH536" s="179" t="str">
        <f>IF($G536=AH$5,$I536*$J536*$K536,"")</f>
        <v/>
      </c>
      <c r="AI536" s="196" t="str">
        <f>IF($G536=AI$5,$I536*$J536*$K536,"")</f>
        <v/>
      </c>
      <c r="AJ536" s="181" t="str">
        <f t="shared" si="61"/>
        <v/>
      </c>
      <c r="AK536" s="159" t="str">
        <f t="shared" si="61"/>
        <v/>
      </c>
      <c r="AL536" s="180" t="str">
        <f t="shared" si="61"/>
        <v/>
      </c>
      <c r="AM536" s="188" t="str">
        <f t="shared" si="59"/>
        <v/>
      </c>
      <c r="AN536" s="159" t="str">
        <f t="shared" si="59"/>
        <v/>
      </c>
      <c r="AO536" s="182" t="str">
        <f t="shared" si="59"/>
        <v/>
      </c>
    </row>
    <row r="537" spans="2:41" x14ac:dyDescent="0.25">
      <c r="B537" s="344"/>
      <c r="C537" s="347"/>
      <c r="D537" s="348"/>
      <c r="E537" s="351"/>
      <c r="F537" s="202"/>
      <c r="G537" s="203"/>
      <c r="H537" s="203"/>
      <c r="I537" s="203"/>
      <c r="J537" s="162"/>
      <c r="K537" s="204"/>
      <c r="L537" s="202"/>
      <c r="M537" s="203"/>
      <c r="N537" s="203"/>
      <c r="O537" s="203"/>
      <c r="P537" s="162" t="str">
        <f>IF($N537&lt;&gt;"",(VLOOKUP($N537,'Puissances et FS utilisés'!$B$7:$G$44,5,FALSE)),"")</f>
        <v/>
      </c>
      <c r="Q537" s="204" t="str">
        <f>IF($N537&lt;&gt;"",(VLOOKUP($N537,'Puissances et FS utilisés'!$B$7:$G$44,6,FALSE)),"")</f>
        <v/>
      </c>
      <c r="R537" s="202"/>
      <c r="S537" s="203"/>
      <c r="T537" s="205"/>
      <c r="U537" s="203"/>
      <c r="V537" s="162" t="str">
        <f>IF($T537&lt;&gt;"",(VLOOKUP($T537,'Puissances et FS utilisés'!$B$7:$G$900,5,FALSE)),"")</f>
        <v/>
      </c>
      <c r="W537" s="204" t="str">
        <f>IF($T537&lt;&gt;"",(VLOOKUP($T537,'Puissances et FS utilisés'!$B$7:$G$44,6,FALSE)),"")</f>
        <v/>
      </c>
      <c r="Y537" s="183" t="str">
        <f>IF($G537=Y$5,$I537*$J537,"")</f>
        <v/>
      </c>
      <c r="Z537" s="184" t="str">
        <f>IF($G537=Z$5,$I537*$J537,"")</f>
        <v/>
      </c>
      <c r="AA537" s="185" t="str">
        <f t="shared" si="58"/>
        <v/>
      </c>
      <c r="AB537" s="160" t="str">
        <f t="shared" si="58"/>
        <v/>
      </c>
      <c r="AC537" s="184" t="str">
        <f t="shared" si="58"/>
        <v/>
      </c>
      <c r="AD537" s="185" t="str">
        <f t="shared" si="60"/>
        <v/>
      </c>
      <c r="AE537" s="160" t="str">
        <f t="shared" si="60"/>
        <v/>
      </c>
      <c r="AF537" s="186" t="str">
        <f t="shared" si="60"/>
        <v/>
      </c>
      <c r="AH537" s="183" t="str">
        <f>IF($G537=AH$5,$I537*$J537*$K537,"")</f>
        <v/>
      </c>
      <c r="AI537" s="193" t="str">
        <f>IF($G537=AI$5,$I537*$J537*$K537,"")</f>
        <v/>
      </c>
      <c r="AJ537" s="185" t="str">
        <f t="shared" si="61"/>
        <v/>
      </c>
      <c r="AK537" s="160" t="str">
        <f t="shared" si="61"/>
        <v/>
      </c>
      <c r="AL537" s="184" t="str">
        <f t="shared" si="61"/>
        <v/>
      </c>
      <c r="AM537" s="187" t="str">
        <f t="shared" si="59"/>
        <v/>
      </c>
      <c r="AN537" s="160" t="str">
        <f t="shared" si="59"/>
        <v/>
      </c>
      <c r="AO537" s="186" t="str">
        <f t="shared" si="59"/>
        <v/>
      </c>
    </row>
    <row r="538" spans="2:41" x14ac:dyDescent="0.25">
      <c r="B538" s="345"/>
      <c r="C538" s="356"/>
      <c r="D538" s="358"/>
      <c r="E538" s="360"/>
      <c r="F538" s="199"/>
      <c r="G538" s="200"/>
      <c r="H538" s="200"/>
      <c r="I538" s="200"/>
      <c r="J538" s="164"/>
      <c r="K538" s="201"/>
      <c r="L538" s="254"/>
      <c r="M538" s="216"/>
      <c r="N538" s="200"/>
      <c r="O538" s="200"/>
      <c r="P538" s="164" t="str">
        <f>IF($N538&lt;&gt;"",(VLOOKUP($N538,'Puissances et FS utilisés'!$B$7:$G$44,5,FALSE)),"")</f>
        <v/>
      </c>
      <c r="Q538" s="201" t="str">
        <f>IF($N538&lt;&gt;"",(VLOOKUP($N538,'Puissances et FS utilisés'!$B$7:$G$44,6,FALSE)),"")</f>
        <v/>
      </c>
      <c r="R538" s="199"/>
      <c r="S538" s="200"/>
      <c r="T538" s="200"/>
      <c r="U538" s="200"/>
      <c r="V538" s="164" t="str">
        <f>IF($T538&lt;&gt;"",(VLOOKUP($T538,'Puissances et FS utilisés'!$B$7:$G$900,5,FALSE)),"")</f>
        <v/>
      </c>
      <c r="W538" s="201" t="str">
        <f>IF($T538&lt;&gt;"",(VLOOKUP($T538,'Puissances et FS utilisés'!$B$7:$G$44,6,FALSE)),"")</f>
        <v/>
      </c>
      <c r="Y538" s="189" t="str">
        <f>IF($G538=Y$5,$I538*$J538,"")</f>
        <v/>
      </c>
      <c r="Z538" s="190" t="str">
        <f>IF($G538=Z$5,$I538*$J538,"")</f>
        <v/>
      </c>
      <c r="AA538" s="191" t="str">
        <f t="shared" si="58"/>
        <v/>
      </c>
      <c r="AB538" s="158" t="str">
        <f t="shared" si="58"/>
        <v/>
      </c>
      <c r="AC538" s="190" t="str">
        <f t="shared" si="58"/>
        <v/>
      </c>
      <c r="AD538" s="191" t="str">
        <f t="shared" si="60"/>
        <v/>
      </c>
      <c r="AE538" s="158" t="str">
        <f t="shared" si="60"/>
        <v/>
      </c>
      <c r="AF538" s="192" t="str">
        <f t="shared" si="60"/>
        <v/>
      </c>
      <c r="AH538" s="189" t="str">
        <f>IF($G538=AH$5,$I538*$J538*$K538,"")</f>
        <v/>
      </c>
      <c r="AI538" s="194" t="str">
        <f>IF($G538=AI$5,$I538*$J538*$K538,"")</f>
        <v/>
      </c>
      <c r="AJ538" s="191" t="str">
        <f t="shared" si="61"/>
        <v/>
      </c>
      <c r="AK538" s="158" t="str">
        <f t="shared" si="61"/>
        <v/>
      </c>
      <c r="AL538" s="190" t="str">
        <f t="shared" si="61"/>
        <v/>
      </c>
      <c r="AM538" s="195" t="str">
        <f t="shared" si="59"/>
        <v/>
      </c>
      <c r="AN538" s="158" t="str">
        <f t="shared" si="59"/>
        <v/>
      </c>
      <c r="AO538" s="192" t="str">
        <f t="shared" si="59"/>
        <v/>
      </c>
    </row>
    <row r="539" spans="2:41" ht="15.75" customHeight="1" x14ac:dyDescent="0.25">
      <c r="B539" s="346"/>
      <c r="C539" s="357"/>
      <c r="D539" s="359"/>
      <c r="E539" s="361"/>
      <c r="F539" s="172"/>
      <c r="G539" s="173"/>
      <c r="H539" s="173"/>
      <c r="I539" s="173"/>
      <c r="J539" s="165" t="str">
        <f>IF($H539&lt;&gt;"",(VLOOKUP($H539,'Puissances et FS utilisés'!$B$7:$G$44,5,FALSE)),"")</f>
        <v/>
      </c>
      <c r="K539" s="174" t="str">
        <f>IF($H539&lt;&gt;"",(VLOOKUP($H539,'Puissances et FS utilisés'!$B$7:$G$44,6,FALSE)),"")</f>
        <v/>
      </c>
      <c r="L539" s="172"/>
      <c r="M539" s="173"/>
      <c r="N539" s="173"/>
      <c r="O539" s="173"/>
      <c r="P539" s="164" t="str">
        <f>IF($N539&lt;&gt;"",(VLOOKUP($N539,'Puissances et FS utilisés'!$B$7:$G$44,5,FALSE)),"")</f>
        <v/>
      </c>
      <c r="Q539" s="201" t="str">
        <f>IF($N539&lt;&gt;"",(VLOOKUP($N539,'Puissances et FS utilisés'!$B$7:$G$44,6,FALSE)),"")</f>
        <v/>
      </c>
      <c r="R539" s="172"/>
      <c r="S539" s="173"/>
      <c r="T539" s="173"/>
      <c r="U539" s="173"/>
      <c r="V539" s="165" t="str">
        <f>IF($T539&lt;&gt;"",(VLOOKUP($T539,'Puissances et FS utilisés'!$B$7:$G$900,5,FALSE)),"")</f>
        <v/>
      </c>
      <c r="W539" s="174" t="str">
        <f>IF($T539&lt;&gt;"",(VLOOKUP($T539,'Puissances et FS utilisés'!$B$7:$G$44,6,FALSE)),"")</f>
        <v/>
      </c>
      <c r="Y539" s="179" t="str">
        <f>IF($G539=Y$5,$I539*$J539,"")</f>
        <v/>
      </c>
      <c r="Z539" s="180" t="str">
        <f>IF($G539=Z$5,$I539*$J539,"")</f>
        <v/>
      </c>
      <c r="AA539" s="181" t="str">
        <f t="shared" si="58"/>
        <v/>
      </c>
      <c r="AB539" s="159" t="str">
        <f t="shared" si="58"/>
        <v/>
      </c>
      <c r="AC539" s="180" t="str">
        <f t="shared" si="58"/>
        <v/>
      </c>
      <c r="AD539" s="181" t="str">
        <f t="shared" si="60"/>
        <v/>
      </c>
      <c r="AE539" s="159" t="str">
        <f t="shared" si="60"/>
        <v/>
      </c>
      <c r="AF539" s="182" t="str">
        <f t="shared" si="60"/>
        <v/>
      </c>
      <c r="AH539" s="179" t="str">
        <f>IF($G539=AH$5,$I539*$J539*$K539,"")</f>
        <v/>
      </c>
      <c r="AI539" s="196" t="str">
        <f>IF($G539=AI$5,$I539*$J539*$K539,"")</f>
        <v/>
      </c>
      <c r="AJ539" s="181" t="str">
        <f t="shared" si="61"/>
        <v/>
      </c>
      <c r="AK539" s="159" t="str">
        <f t="shared" si="61"/>
        <v/>
      </c>
      <c r="AL539" s="180" t="str">
        <f t="shared" si="61"/>
        <v/>
      </c>
      <c r="AM539" s="188" t="str">
        <f t="shared" si="59"/>
        <v/>
      </c>
      <c r="AN539" s="159" t="str">
        <f t="shared" si="59"/>
        <v/>
      </c>
      <c r="AO539" s="182" t="str">
        <f t="shared" si="59"/>
        <v/>
      </c>
    </row>
    <row r="540" spans="2:41" x14ac:dyDescent="0.25">
      <c r="B540" s="344"/>
      <c r="C540" s="347"/>
      <c r="D540" s="348"/>
      <c r="E540" s="351"/>
      <c r="F540" s="202"/>
      <c r="G540" s="203"/>
      <c r="H540" s="203"/>
      <c r="I540" s="203"/>
      <c r="J540" s="162"/>
      <c r="K540" s="204"/>
      <c r="L540" s="202"/>
      <c r="M540" s="203"/>
      <c r="N540" s="203"/>
      <c r="O540" s="203"/>
      <c r="P540" s="162" t="str">
        <f>IF($N540&lt;&gt;"",(VLOOKUP($N540,'Puissances et FS utilisés'!$B$7:$G$44,5,FALSE)),"")</f>
        <v/>
      </c>
      <c r="Q540" s="204" t="str">
        <f>IF($N540&lt;&gt;"",(VLOOKUP($N540,'Puissances et FS utilisés'!$B$7:$G$44,6,FALSE)),"")</f>
        <v/>
      </c>
      <c r="R540" s="202"/>
      <c r="S540" s="203"/>
      <c r="T540" s="205"/>
      <c r="U540" s="203"/>
      <c r="V540" s="162" t="str">
        <f>IF($T540&lt;&gt;"",(VLOOKUP($T540,'Puissances et FS utilisés'!$B$7:$G$900,5,FALSE)),"")</f>
        <v/>
      </c>
      <c r="W540" s="204" t="str">
        <f>IF($T540&lt;&gt;"",(VLOOKUP($T540,'Puissances et FS utilisés'!$B$7:$G$44,6,FALSE)),"")</f>
        <v/>
      </c>
      <c r="Y540" s="183" t="str">
        <f>IF($G540=Y$5,$I540*$J540,"")</f>
        <v/>
      </c>
      <c r="Z540" s="184" t="str">
        <f>IF($G540=Z$5,$I540*$J540,"")</f>
        <v/>
      </c>
      <c r="AA540" s="185" t="str">
        <f t="shared" si="58"/>
        <v/>
      </c>
      <c r="AB540" s="160" t="str">
        <f t="shared" si="58"/>
        <v/>
      </c>
      <c r="AC540" s="184" t="str">
        <f t="shared" si="58"/>
        <v/>
      </c>
      <c r="AD540" s="185" t="str">
        <f t="shared" si="60"/>
        <v/>
      </c>
      <c r="AE540" s="160" t="str">
        <f t="shared" si="60"/>
        <v/>
      </c>
      <c r="AF540" s="186" t="str">
        <f t="shared" si="60"/>
        <v/>
      </c>
      <c r="AH540" s="183" t="str">
        <f>IF($G540=AH$5,$I540*$J540*$K540,"")</f>
        <v/>
      </c>
      <c r="AI540" s="193" t="str">
        <f>IF($G540=AI$5,$I540*$J540*$K540,"")</f>
        <v/>
      </c>
      <c r="AJ540" s="185" t="str">
        <f t="shared" si="61"/>
        <v/>
      </c>
      <c r="AK540" s="160" t="str">
        <f t="shared" si="61"/>
        <v/>
      </c>
      <c r="AL540" s="184" t="str">
        <f t="shared" si="61"/>
        <v/>
      </c>
      <c r="AM540" s="187" t="str">
        <f t="shared" si="59"/>
        <v/>
      </c>
      <c r="AN540" s="160" t="str">
        <f t="shared" si="59"/>
        <v/>
      </c>
      <c r="AO540" s="186" t="str">
        <f t="shared" si="59"/>
        <v/>
      </c>
    </row>
    <row r="541" spans="2:41" x14ac:dyDescent="0.25">
      <c r="B541" s="345"/>
      <c r="C541" s="356"/>
      <c r="D541" s="358"/>
      <c r="E541" s="360"/>
      <c r="F541" s="199"/>
      <c r="G541" s="200"/>
      <c r="H541" s="200"/>
      <c r="I541" s="200"/>
      <c r="J541" s="164"/>
      <c r="K541" s="201"/>
      <c r="L541" s="254"/>
      <c r="M541" s="216"/>
      <c r="N541" s="200"/>
      <c r="O541" s="200"/>
      <c r="P541" s="164" t="str">
        <f>IF($N541&lt;&gt;"",(VLOOKUP($N541,'Puissances et FS utilisés'!$B$7:$G$44,5,FALSE)),"")</f>
        <v/>
      </c>
      <c r="Q541" s="201" t="str">
        <f>IF($N541&lt;&gt;"",(VLOOKUP($N541,'Puissances et FS utilisés'!$B$7:$G$44,6,FALSE)),"")</f>
        <v/>
      </c>
      <c r="R541" s="199"/>
      <c r="S541" s="200"/>
      <c r="T541" s="200"/>
      <c r="U541" s="200"/>
      <c r="V541" s="164" t="str">
        <f>IF($T541&lt;&gt;"",(VLOOKUP($T541,'Puissances et FS utilisés'!$B$7:$G$900,5,FALSE)),"")</f>
        <v/>
      </c>
      <c r="W541" s="201" t="str">
        <f>IF($T541&lt;&gt;"",(VLOOKUP($T541,'Puissances et FS utilisés'!$B$7:$G$44,6,FALSE)),"")</f>
        <v/>
      </c>
      <c r="Y541" s="189" t="str">
        <f>IF($G541=Y$5,$I541*$J541,"")</f>
        <v/>
      </c>
      <c r="Z541" s="190" t="str">
        <f>IF($G541=Z$5,$I541*$J541,"")</f>
        <v/>
      </c>
      <c r="AA541" s="191" t="str">
        <f t="shared" si="58"/>
        <v/>
      </c>
      <c r="AB541" s="158" t="str">
        <f t="shared" si="58"/>
        <v/>
      </c>
      <c r="AC541" s="190" t="str">
        <f t="shared" si="58"/>
        <v/>
      </c>
      <c r="AD541" s="191" t="str">
        <f t="shared" si="60"/>
        <v/>
      </c>
      <c r="AE541" s="158" t="str">
        <f t="shared" si="60"/>
        <v/>
      </c>
      <c r="AF541" s="192" t="str">
        <f t="shared" si="60"/>
        <v/>
      </c>
      <c r="AH541" s="189" t="str">
        <f>IF($G541=AH$5,$I541*$J541*$K541,"")</f>
        <v/>
      </c>
      <c r="AI541" s="194" t="str">
        <f>IF($G541=AI$5,$I541*$J541*$K541,"")</f>
        <v/>
      </c>
      <c r="AJ541" s="191" t="str">
        <f t="shared" si="61"/>
        <v/>
      </c>
      <c r="AK541" s="158" t="str">
        <f t="shared" si="61"/>
        <v/>
      </c>
      <c r="AL541" s="190" t="str">
        <f t="shared" si="61"/>
        <v/>
      </c>
      <c r="AM541" s="195" t="str">
        <f t="shared" si="59"/>
        <v/>
      </c>
      <c r="AN541" s="158" t="str">
        <f t="shared" si="59"/>
        <v/>
      </c>
      <c r="AO541" s="192" t="str">
        <f t="shared" si="59"/>
        <v/>
      </c>
    </row>
    <row r="542" spans="2:41" ht="15.75" customHeight="1" x14ac:dyDescent="0.25">
      <c r="B542" s="346"/>
      <c r="C542" s="357"/>
      <c r="D542" s="359"/>
      <c r="E542" s="361"/>
      <c r="F542" s="172"/>
      <c r="G542" s="173"/>
      <c r="H542" s="173"/>
      <c r="I542" s="173"/>
      <c r="J542" s="165" t="str">
        <f>IF($H542&lt;&gt;"",(VLOOKUP($H542,'Puissances et FS utilisés'!$B$7:$G$44,5,FALSE)),"")</f>
        <v/>
      </c>
      <c r="K542" s="174" t="str">
        <f>IF($H542&lt;&gt;"",(VLOOKUP($H542,'Puissances et FS utilisés'!$B$7:$G$44,6,FALSE)),"")</f>
        <v/>
      </c>
      <c r="L542" s="172"/>
      <c r="M542" s="173"/>
      <c r="N542" s="173"/>
      <c r="O542" s="173"/>
      <c r="P542" s="164" t="str">
        <f>IF($N542&lt;&gt;"",(VLOOKUP($N542,'Puissances et FS utilisés'!$B$7:$G$44,5,FALSE)),"")</f>
        <v/>
      </c>
      <c r="Q542" s="201" t="str">
        <f>IF($N542&lt;&gt;"",(VLOOKUP($N542,'Puissances et FS utilisés'!$B$7:$G$44,6,FALSE)),"")</f>
        <v/>
      </c>
      <c r="R542" s="172"/>
      <c r="S542" s="173"/>
      <c r="T542" s="173"/>
      <c r="U542" s="173"/>
      <c r="V542" s="165" t="str">
        <f>IF($T542&lt;&gt;"",(VLOOKUP($T542,'Puissances et FS utilisés'!$B$7:$G$900,5,FALSE)),"")</f>
        <v/>
      </c>
      <c r="W542" s="174" t="str">
        <f>IF($T542&lt;&gt;"",(VLOOKUP($T542,'Puissances et FS utilisés'!$B$7:$G$44,6,FALSE)),"")</f>
        <v/>
      </c>
      <c r="Y542" s="179" t="str">
        <f>IF($G542=Y$5,$I542*$J542,"")</f>
        <v/>
      </c>
      <c r="Z542" s="180" t="str">
        <f>IF($G542=Z$5,$I542*$J542,"")</f>
        <v/>
      </c>
      <c r="AA542" s="181" t="str">
        <f t="shared" si="58"/>
        <v/>
      </c>
      <c r="AB542" s="159" t="str">
        <f t="shared" si="58"/>
        <v/>
      </c>
      <c r="AC542" s="180" t="str">
        <f t="shared" si="58"/>
        <v/>
      </c>
      <c r="AD542" s="181" t="str">
        <f t="shared" si="60"/>
        <v/>
      </c>
      <c r="AE542" s="159" t="str">
        <f t="shared" si="60"/>
        <v/>
      </c>
      <c r="AF542" s="182" t="str">
        <f t="shared" si="60"/>
        <v/>
      </c>
      <c r="AH542" s="179" t="str">
        <f>IF($G542=AH$5,$I542*$J542*$K542,"")</f>
        <v/>
      </c>
      <c r="AI542" s="196" t="str">
        <f>IF($G542=AI$5,$I542*$J542*$K542,"")</f>
        <v/>
      </c>
      <c r="AJ542" s="181" t="str">
        <f t="shared" si="61"/>
        <v/>
      </c>
      <c r="AK542" s="159" t="str">
        <f t="shared" si="61"/>
        <v/>
      </c>
      <c r="AL542" s="180" t="str">
        <f t="shared" si="61"/>
        <v/>
      </c>
      <c r="AM542" s="188" t="str">
        <f t="shared" si="59"/>
        <v/>
      </c>
      <c r="AN542" s="159" t="str">
        <f t="shared" si="59"/>
        <v/>
      </c>
      <c r="AO542" s="182" t="str">
        <f t="shared" si="59"/>
        <v/>
      </c>
    </row>
    <row r="543" spans="2:41" x14ac:dyDescent="0.25">
      <c r="B543" s="344"/>
      <c r="C543" s="347"/>
      <c r="D543" s="348"/>
      <c r="E543" s="351"/>
      <c r="F543" s="202"/>
      <c r="G543" s="203"/>
      <c r="H543" s="203"/>
      <c r="I543" s="203"/>
      <c r="J543" s="162"/>
      <c r="K543" s="204"/>
      <c r="L543" s="202"/>
      <c r="M543" s="203"/>
      <c r="N543" s="203"/>
      <c r="O543" s="203"/>
      <c r="P543" s="162" t="str">
        <f>IF($N543&lt;&gt;"",(VLOOKUP($N543,'Puissances et FS utilisés'!$B$7:$G$44,5,FALSE)),"")</f>
        <v/>
      </c>
      <c r="Q543" s="204" t="str">
        <f>IF($N543&lt;&gt;"",(VLOOKUP($N543,'Puissances et FS utilisés'!$B$7:$G$44,6,FALSE)),"")</f>
        <v/>
      </c>
      <c r="R543" s="202"/>
      <c r="S543" s="203"/>
      <c r="T543" s="205"/>
      <c r="U543" s="203"/>
      <c r="V543" s="162" t="str">
        <f>IF($T543&lt;&gt;"",(VLOOKUP($T543,'Puissances et FS utilisés'!$B$7:$G$900,5,FALSE)),"")</f>
        <v/>
      </c>
      <c r="W543" s="204" t="str">
        <f>IF($T543&lt;&gt;"",(VLOOKUP($T543,'Puissances et FS utilisés'!$B$7:$G$44,6,FALSE)),"")</f>
        <v/>
      </c>
      <c r="Y543" s="183" t="str">
        <f>IF($G543=Y$5,$I543*$J543,"")</f>
        <v/>
      </c>
      <c r="Z543" s="184" t="str">
        <f>IF($G543=Z$5,$I543*$J543,"")</f>
        <v/>
      </c>
      <c r="AA543" s="185" t="str">
        <f t="shared" si="58"/>
        <v/>
      </c>
      <c r="AB543" s="160" t="str">
        <f t="shared" si="58"/>
        <v/>
      </c>
      <c r="AC543" s="184" t="str">
        <f t="shared" si="58"/>
        <v/>
      </c>
      <c r="AD543" s="185" t="str">
        <f t="shared" si="60"/>
        <v/>
      </c>
      <c r="AE543" s="160" t="str">
        <f t="shared" si="60"/>
        <v/>
      </c>
      <c r="AF543" s="186" t="str">
        <f t="shared" si="60"/>
        <v/>
      </c>
      <c r="AH543" s="183" t="str">
        <f>IF($G543=AH$5,$I543*$J543*$K543,"")</f>
        <v/>
      </c>
      <c r="AI543" s="193" t="str">
        <f>IF($G543=AI$5,$I543*$J543*$K543,"")</f>
        <v/>
      </c>
      <c r="AJ543" s="185" t="str">
        <f t="shared" si="61"/>
        <v/>
      </c>
      <c r="AK543" s="160" t="str">
        <f t="shared" si="61"/>
        <v/>
      </c>
      <c r="AL543" s="184" t="str">
        <f t="shared" si="61"/>
        <v/>
      </c>
      <c r="AM543" s="187" t="str">
        <f t="shared" si="59"/>
        <v/>
      </c>
      <c r="AN543" s="160" t="str">
        <f t="shared" si="59"/>
        <v/>
      </c>
      <c r="AO543" s="186" t="str">
        <f t="shared" si="59"/>
        <v/>
      </c>
    </row>
    <row r="544" spans="2:41" x14ac:dyDescent="0.25">
      <c r="B544" s="345"/>
      <c r="C544" s="356"/>
      <c r="D544" s="358"/>
      <c r="E544" s="360"/>
      <c r="F544" s="199"/>
      <c r="G544" s="200"/>
      <c r="H544" s="200"/>
      <c r="I544" s="200"/>
      <c r="J544" s="164"/>
      <c r="K544" s="201"/>
      <c r="L544" s="254"/>
      <c r="M544" s="216"/>
      <c r="N544" s="200"/>
      <c r="O544" s="200"/>
      <c r="P544" s="164" t="str">
        <f>IF($N544&lt;&gt;"",(VLOOKUP($N544,'Puissances et FS utilisés'!$B$7:$G$44,5,FALSE)),"")</f>
        <v/>
      </c>
      <c r="Q544" s="201" t="str">
        <f>IF($N544&lt;&gt;"",(VLOOKUP($N544,'Puissances et FS utilisés'!$B$7:$G$44,6,FALSE)),"")</f>
        <v/>
      </c>
      <c r="R544" s="199"/>
      <c r="S544" s="200"/>
      <c r="T544" s="200"/>
      <c r="U544" s="200"/>
      <c r="V544" s="164" t="str">
        <f>IF($T544&lt;&gt;"",(VLOOKUP($T544,'Puissances et FS utilisés'!$B$7:$G$900,5,FALSE)),"")</f>
        <v/>
      </c>
      <c r="W544" s="201" t="str">
        <f>IF($T544&lt;&gt;"",(VLOOKUP($T544,'Puissances et FS utilisés'!$B$7:$G$44,6,FALSE)),"")</f>
        <v/>
      </c>
      <c r="Y544" s="189" t="str">
        <f>IF($G544=Y$5,$I544*$J544,"")</f>
        <v/>
      </c>
      <c r="Z544" s="190" t="str">
        <f>IF($G544=Z$5,$I544*$J544,"")</f>
        <v/>
      </c>
      <c r="AA544" s="191" t="str">
        <f t="shared" ref="AA544:AC596" si="62">IF($M544=AA$5,$O544*$P544,"")</f>
        <v/>
      </c>
      <c r="AB544" s="158" t="str">
        <f t="shared" si="62"/>
        <v/>
      </c>
      <c r="AC544" s="190" t="str">
        <f t="shared" si="62"/>
        <v/>
      </c>
      <c r="AD544" s="191" t="str">
        <f t="shared" si="60"/>
        <v/>
      </c>
      <c r="AE544" s="158" t="str">
        <f t="shared" si="60"/>
        <v/>
      </c>
      <c r="AF544" s="192" t="str">
        <f t="shared" si="60"/>
        <v/>
      </c>
      <c r="AH544" s="189" t="str">
        <f>IF($G544=AH$5,$I544*$J544*$K544,"")</f>
        <v/>
      </c>
      <c r="AI544" s="194" t="str">
        <f>IF($G544=AI$5,$I544*$J544*$K544,"")</f>
        <v/>
      </c>
      <c r="AJ544" s="191" t="str">
        <f t="shared" si="61"/>
        <v/>
      </c>
      <c r="AK544" s="158" t="str">
        <f t="shared" si="61"/>
        <v/>
      </c>
      <c r="AL544" s="190" t="str">
        <f t="shared" si="61"/>
        <v/>
      </c>
      <c r="AM544" s="195" t="str">
        <f t="shared" ref="AM544:AO596" si="63">IF($S544=AM$5,$U544*$V544*$W544,"")</f>
        <v/>
      </c>
      <c r="AN544" s="158" t="str">
        <f t="shared" si="63"/>
        <v/>
      </c>
      <c r="AO544" s="192" t="str">
        <f t="shared" si="63"/>
        <v/>
      </c>
    </row>
    <row r="545" spans="2:41" ht="15.75" customHeight="1" x14ac:dyDescent="0.25">
      <c r="B545" s="346"/>
      <c r="C545" s="357"/>
      <c r="D545" s="359"/>
      <c r="E545" s="361"/>
      <c r="F545" s="172"/>
      <c r="G545" s="173"/>
      <c r="H545" s="173"/>
      <c r="I545" s="173"/>
      <c r="J545" s="165" t="str">
        <f>IF($H545&lt;&gt;"",(VLOOKUP($H545,'Puissances et FS utilisés'!$B$7:$G$44,5,FALSE)),"")</f>
        <v/>
      </c>
      <c r="K545" s="174" t="str">
        <f>IF($H545&lt;&gt;"",(VLOOKUP($H545,'Puissances et FS utilisés'!$B$7:$G$44,6,FALSE)),"")</f>
        <v/>
      </c>
      <c r="L545" s="172"/>
      <c r="M545" s="173"/>
      <c r="N545" s="173"/>
      <c r="O545" s="173"/>
      <c r="P545" s="164" t="str">
        <f>IF($N545&lt;&gt;"",(VLOOKUP($N545,'Puissances et FS utilisés'!$B$7:$G$44,5,FALSE)),"")</f>
        <v/>
      </c>
      <c r="Q545" s="201" t="str">
        <f>IF($N545&lt;&gt;"",(VLOOKUP($N545,'Puissances et FS utilisés'!$B$7:$G$44,6,FALSE)),"")</f>
        <v/>
      </c>
      <c r="R545" s="172"/>
      <c r="S545" s="173"/>
      <c r="T545" s="173"/>
      <c r="U545" s="173"/>
      <c r="V545" s="165" t="str">
        <f>IF($T545&lt;&gt;"",(VLOOKUP($T545,'Puissances et FS utilisés'!$B$7:$G$900,5,FALSE)),"")</f>
        <v/>
      </c>
      <c r="W545" s="174" t="str">
        <f>IF($T545&lt;&gt;"",(VLOOKUP($T545,'Puissances et FS utilisés'!$B$7:$G$44,6,FALSE)),"")</f>
        <v/>
      </c>
      <c r="Y545" s="179" t="str">
        <f>IF($G545=Y$5,$I545*$J545,"")</f>
        <v/>
      </c>
      <c r="Z545" s="180" t="str">
        <f>IF($G545=Z$5,$I545*$J545,"")</f>
        <v/>
      </c>
      <c r="AA545" s="181" t="str">
        <f t="shared" si="62"/>
        <v/>
      </c>
      <c r="AB545" s="159" t="str">
        <f t="shared" si="62"/>
        <v/>
      </c>
      <c r="AC545" s="180" t="str">
        <f t="shared" si="62"/>
        <v/>
      </c>
      <c r="AD545" s="181" t="str">
        <f t="shared" si="60"/>
        <v/>
      </c>
      <c r="AE545" s="159" t="str">
        <f t="shared" si="60"/>
        <v/>
      </c>
      <c r="AF545" s="182" t="str">
        <f t="shared" si="60"/>
        <v/>
      </c>
      <c r="AH545" s="179" t="str">
        <f>IF($G545=AH$5,$I545*$J545*$K545,"")</f>
        <v/>
      </c>
      <c r="AI545" s="196" t="str">
        <f>IF($G545=AI$5,$I545*$J545*$K545,"")</f>
        <v/>
      </c>
      <c r="AJ545" s="181" t="str">
        <f t="shared" si="61"/>
        <v/>
      </c>
      <c r="AK545" s="159" t="str">
        <f t="shared" si="61"/>
        <v/>
      </c>
      <c r="AL545" s="180" t="str">
        <f t="shared" si="61"/>
        <v/>
      </c>
      <c r="AM545" s="188" t="str">
        <f t="shared" si="63"/>
        <v/>
      </c>
      <c r="AN545" s="159" t="str">
        <f t="shared" si="63"/>
        <v/>
      </c>
      <c r="AO545" s="182" t="str">
        <f t="shared" si="63"/>
        <v/>
      </c>
    </row>
    <row r="546" spans="2:41" x14ac:dyDescent="0.25">
      <c r="B546" s="344"/>
      <c r="C546" s="347"/>
      <c r="D546" s="348"/>
      <c r="E546" s="351"/>
      <c r="F546" s="202"/>
      <c r="G546" s="203"/>
      <c r="H546" s="203"/>
      <c r="I546" s="203"/>
      <c r="J546" s="162"/>
      <c r="K546" s="204"/>
      <c r="L546" s="202"/>
      <c r="M546" s="203"/>
      <c r="N546" s="203"/>
      <c r="O546" s="203"/>
      <c r="P546" s="162" t="str">
        <f>IF($N546&lt;&gt;"",(VLOOKUP($N546,'Puissances et FS utilisés'!$B$7:$G$44,5,FALSE)),"")</f>
        <v/>
      </c>
      <c r="Q546" s="204" t="str">
        <f>IF($N546&lt;&gt;"",(VLOOKUP($N546,'Puissances et FS utilisés'!$B$7:$G$44,6,FALSE)),"")</f>
        <v/>
      </c>
      <c r="R546" s="202"/>
      <c r="S546" s="203"/>
      <c r="T546" s="205"/>
      <c r="U546" s="203"/>
      <c r="V546" s="162" t="str">
        <f>IF($T546&lt;&gt;"",(VLOOKUP($T546,'Puissances et FS utilisés'!$B$7:$G$900,5,FALSE)),"")</f>
        <v/>
      </c>
      <c r="W546" s="204" t="str">
        <f>IF($T546&lt;&gt;"",(VLOOKUP($T546,'Puissances et FS utilisés'!$B$7:$G$44,6,FALSE)),"")</f>
        <v/>
      </c>
      <c r="Y546" s="183" t="str">
        <f>IF($G546=Y$5,$I546*$J546,"")</f>
        <v/>
      </c>
      <c r="Z546" s="184" t="str">
        <f>IF($G546=Z$5,$I546*$J546,"")</f>
        <v/>
      </c>
      <c r="AA546" s="185" t="str">
        <f t="shared" si="62"/>
        <v/>
      </c>
      <c r="AB546" s="160" t="str">
        <f t="shared" si="62"/>
        <v/>
      </c>
      <c r="AC546" s="184" t="str">
        <f t="shared" si="62"/>
        <v/>
      </c>
      <c r="AD546" s="185" t="str">
        <f t="shared" ref="AD546:AF596" si="64">IF($S546=AD$5,$U546*$V546,"")</f>
        <v/>
      </c>
      <c r="AE546" s="160" t="str">
        <f t="shared" si="64"/>
        <v/>
      </c>
      <c r="AF546" s="186" t="str">
        <f t="shared" si="64"/>
        <v/>
      </c>
      <c r="AH546" s="183" t="str">
        <f>IF($G546=AH$5,$I546*$J546*$K546,"")</f>
        <v/>
      </c>
      <c r="AI546" s="193" t="str">
        <f>IF($G546=AI$5,$I546*$J546*$K546,"")</f>
        <v/>
      </c>
      <c r="AJ546" s="185" t="str">
        <f t="shared" ref="AJ546:AL596" si="65">IF($M546=AJ$5,$O546*$P546*$Q546,"")</f>
        <v/>
      </c>
      <c r="AK546" s="160" t="str">
        <f t="shared" si="65"/>
        <v/>
      </c>
      <c r="AL546" s="184" t="str">
        <f t="shared" si="65"/>
        <v/>
      </c>
      <c r="AM546" s="187" t="str">
        <f t="shared" si="63"/>
        <v/>
      </c>
      <c r="AN546" s="160" t="str">
        <f t="shared" si="63"/>
        <v/>
      </c>
      <c r="AO546" s="186" t="str">
        <f t="shared" si="63"/>
        <v/>
      </c>
    </row>
    <row r="547" spans="2:41" x14ac:dyDescent="0.25">
      <c r="B547" s="345"/>
      <c r="C547" s="356"/>
      <c r="D547" s="358"/>
      <c r="E547" s="360"/>
      <c r="F547" s="199"/>
      <c r="G547" s="200"/>
      <c r="H547" s="200"/>
      <c r="I547" s="200"/>
      <c r="J547" s="164"/>
      <c r="K547" s="201"/>
      <c r="L547" s="254"/>
      <c r="M547" s="216"/>
      <c r="N547" s="200"/>
      <c r="O547" s="200"/>
      <c r="P547" s="164" t="str">
        <f>IF($N547&lt;&gt;"",(VLOOKUP($N547,'Puissances et FS utilisés'!$B$7:$G$44,5,FALSE)),"")</f>
        <v/>
      </c>
      <c r="Q547" s="201" t="str">
        <f>IF($N547&lt;&gt;"",(VLOOKUP($N547,'Puissances et FS utilisés'!$B$7:$G$44,6,FALSE)),"")</f>
        <v/>
      </c>
      <c r="R547" s="199"/>
      <c r="S547" s="200"/>
      <c r="T547" s="200"/>
      <c r="U547" s="200"/>
      <c r="V547" s="164" t="str">
        <f>IF($T547&lt;&gt;"",(VLOOKUP($T547,'Puissances et FS utilisés'!$B$7:$G$900,5,FALSE)),"")</f>
        <v/>
      </c>
      <c r="W547" s="201" t="str">
        <f>IF($T547&lt;&gt;"",(VLOOKUP($T547,'Puissances et FS utilisés'!$B$7:$G$44,6,FALSE)),"")</f>
        <v/>
      </c>
      <c r="Y547" s="189" t="str">
        <f>IF($G547=Y$5,$I547*$J547,"")</f>
        <v/>
      </c>
      <c r="Z547" s="190" t="str">
        <f>IF($G547=Z$5,$I547*$J547,"")</f>
        <v/>
      </c>
      <c r="AA547" s="191" t="str">
        <f t="shared" si="62"/>
        <v/>
      </c>
      <c r="AB547" s="158" t="str">
        <f t="shared" si="62"/>
        <v/>
      </c>
      <c r="AC547" s="190" t="str">
        <f t="shared" si="62"/>
        <v/>
      </c>
      <c r="AD547" s="191" t="str">
        <f t="shared" si="64"/>
        <v/>
      </c>
      <c r="AE547" s="158" t="str">
        <f t="shared" si="64"/>
        <v/>
      </c>
      <c r="AF547" s="192" t="str">
        <f t="shared" si="64"/>
        <v/>
      </c>
      <c r="AH547" s="189" t="str">
        <f>IF($G547=AH$5,$I547*$J547*$K547,"")</f>
        <v/>
      </c>
      <c r="AI547" s="194" t="str">
        <f>IF($G547=AI$5,$I547*$J547*$K547,"")</f>
        <v/>
      </c>
      <c r="AJ547" s="191" t="str">
        <f t="shared" si="65"/>
        <v/>
      </c>
      <c r="AK547" s="158" t="str">
        <f t="shared" si="65"/>
        <v/>
      </c>
      <c r="AL547" s="190" t="str">
        <f t="shared" si="65"/>
        <v/>
      </c>
      <c r="AM547" s="195" t="str">
        <f t="shared" si="63"/>
        <v/>
      </c>
      <c r="AN547" s="158" t="str">
        <f t="shared" si="63"/>
        <v/>
      </c>
      <c r="AO547" s="192" t="str">
        <f t="shared" si="63"/>
        <v/>
      </c>
    </row>
    <row r="548" spans="2:41" ht="15.75" customHeight="1" x14ac:dyDescent="0.25">
      <c r="B548" s="346"/>
      <c r="C548" s="357"/>
      <c r="D548" s="359"/>
      <c r="E548" s="361"/>
      <c r="F548" s="172"/>
      <c r="G548" s="173"/>
      <c r="H548" s="173"/>
      <c r="I548" s="173"/>
      <c r="J548" s="165" t="str">
        <f>IF($H548&lt;&gt;"",(VLOOKUP($H548,'Puissances et FS utilisés'!$B$7:$G$44,5,FALSE)),"")</f>
        <v/>
      </c>
      <c r="K548" s="174" t="str">
        <f>IF($H548&lt;&gt;"",(VLOOKUP($H548,'Puissances et FS utilisés'!$B$7:$G$44,6,FALSE)),"")</f>
        <v/>
      </c>
      <c r="L548" s="172"/>
      <c r="M548" s="173"/>
      <c r="N548" s="173"/>
      <c r="O548" s="173"/>
      <c r="P548" s="164" t="str">
        <f>IF($N548&lt;&gt;"",(VLOOKUP($N548,'Puissances et FS utilisés'!$B$7:$G$44,5,FALSE)),"")</f>
        <v/>
      </c>
      <c r="Q548" s="201" t="str">
        <f>IF($N548&lt;&gt;"",(VLOOKUP($N548,'Puissances et FS utilisés'!$B$7:$G$44,6,FALSE)),"")</f>
        <v/>
      </c>
      <c r="R548" s="172"/>
      <c r="S548" s="173"/>
      <c r="T548" s="173"/>
      <c r="U548" s="173"/>
      <c r="V548" s="165" t="str">
        <f>IF($T548&lt;&gt;"",(VLOOKUP($T548,'Puissances et FS utilisés'!$B$7:$G$900,5,FALSE)),"")</f>
        <v/>
      </c>
      <c r="W548" s="174" t="str">
        <f>IF($T548&lt;&gt;"",(VLOOKUP($T548,'Puissances et FS utilisés'!$B$7:$G$44,6,FALSE)),"")</f>
        <v/>
      </c>
      <c r="Y548" s="179" t="str">
        <f>IF($G548=Y$5,$I548*$J548,"")</f>
        <v/>
      </c>
      <c r="Z548" s="180" t="str">
        <f>IF($G548=Z$5,$I548*$J548,"")</f>
        <v/>
      </c>
      <c r="AA548" s="181" t="str">
        <f t="shared" si="62"/>
        <v/>
      </c>
      <c r="AB548" s="159" t="str">
        <f t="shared" si="62"/>
        <v/>
      </c>
      <c r="AC548" s="180" t="str">
        <f t="shared" si="62"/>
        <v/>
      </c>
      <c r="AD548" s="181" t="str">
        <f t="shared" si="64"/>
        <v/>
      </c>
      <c r="AE548" s="159" t="str">
        <f t="shared" si="64"/>
        <v/>
      </c>
      <c r="AF548" s="182" t="str">
        <f t="shared" si="64"/>
        <v/>
      </c>
      <c r="AH548" s="179" t="str">
        <f>IF($G548=AH$5,$I548*$J548*$K548,"")</f>
        <v/>
      </c>
      <c r="AI548" s="196" t="str">
        <f>IF($G548=AI$5,$I548*$J548*$K548,"")</f>
        <v/>
      </c>
      <c r="AJ548" s="181" t="str">
        <f t="shared" si="65"/>
        <v/>
      </c>
      <c r="AK548" s="159" t="str">
        <f t="shared" si="65"/>
        <v/>
      </c>
      <c r="AL548" s="180" t="str">
        <f t="shared" si="65"/>
        <v/>
      </c>
      <c r="AM548" s="188" t="str">
        <f t="shared" si="63"/>
        <v/>
      </c>
      <c r="AN548" s="159" t="str">
        <f t="shared" si="63"/>
        <v/>
      </c>
      <c r="AO548" s="182" t="str">
        <f t="shared" si="63"/>
        <v/>
      </c>
    </row>
    <row r="549" spans="2:41" x14ac:dyDescent="0.25">
      <c r="B549" s="344"/>
      <c r="C549" s="347"/>
      <c r="D549" s="348"/>
      <c r="E549" s="351"/>
      <c r="F549" s="202"/>
      <c r="G549" s="203"/>
      <c r="H549" s="203"/>
      <c r="I549" s="203"/>
      <c r="J549" s="162"/>
      <c r="K549" s="204"/>
      <c r="L549" s="202"/>
      <c r="M549" s="203"/>
      <c r="N549" s="203"/>
      <c r="O549" s="203"/>
      <c r="P549" s="162" t="str">
        <f>IF($N549&lt;&gt;"",(VLOOKUP($N549,'Puissances et FS utilisés'!$B$7:$G$44,5,FALSE)),"")</f>
        <v/>
      </c>
      <c r="Q549" s="204" t="str">
        <f>IF($N549&lt;&gt;"",(VLOOKUP($N549,'Puissances et FS utilisés'!$B$7:$G$44,6,FALSE)),"")</f>
        <v/>
      </c>
      <c r="R549" s="202"/>
      <c r="S549" s="203"/>
      <c r="T549" s="205"/>
      <c r="U549" s="203"/>
      <c r="V549" s="162" t="str">
        <f>IF($T549&lt;&gt;"",(VLOOKUP($T549,'Puissances et FS utilisés'!$B$7:$G$900,5,FALSE)),"")</f>
        <v/>
      </c>
      <c r="W549" s="204" t="str">
        <f>IF($T549&lt;&gt;"",(VLOOKUP($T549,'Puissances et FS utilisés'!$B$7:$G$44,6,FALSE)),"")</f>
        <v/>
      </c>
      <c r="Y549" s="183" t="str">
        <f>IF($G549=Y$5,$I549*$J549,"")</f>
        <v/>
      </c>
      <c r="Z549" s="184" t="str">
        <f>IF($G549=Z$5,$I549*$J549,"")</f>
        <v/>
      </c>
      <c r="AA549" s="185" t="str">
        <f t="shared" si="62"/>
        <v/>
      </c>
      <c r="AB549" s="160" t="str">
        <f t="shared" si="62"/>
        <v/>
      </c>
      <c r="AC549" s="184" t="str">
        <f t="shared" si="62"/>
        <v/>
      </c>
      <c r="AD549" s="185" t="str">
        <f t="shared" si="64"/>
        <v/>
      </c>
      <c r="AE549" s="160" t="str">
        <f t="shared" si="64"/>
        <v/>
      </c>
      <c r="AF549" s="186" t="str">
        <f t="shared" si="64"/>
        <v/>
      </c>
      <c r="AH549" s="183" t="str">
        <f>IF($G549=AH$5,$I549*$J549*$K549,"")</f>
        <v/>
      </c>
      <c r="AI549" s="193" t="str">
        <f>IF($G549=AI$5,$I549*$J549*$K549,"")</f>
        <v/>
      </c>
      <c r="AJ549" s="185" t="str">
        <f t="shared" si="65"/>
        <v/>
      </c>
      <c r="AK549" s="160" t="str">
        <f t="shared" si="65"/>
        <v/>
      </c>
      <c r="AL549" s="184" t="str">
        <f t="shared" si="65"/>
        <v/>
      </c>
      <c r="AM549" s="187" t="str">
        <f t="shared" si="63"/>
        <v/>
      </c>
      <c r="AN549" s="160" t="str">
        <f t="shared" si="63"/>
        <v/>
      </c>
      <c r="AO549" s="186" t="str">
        <f t="shared" si="63"/>
        <v/>
      </c>
    </row>
    <row r="550" spans="2:41" x14ac:dyDescent="0.25">
      <c r="B550" s="345"/>
      <c r="C550" s="356"/>
      <c r="D550" s="358"/>
      <c r="E550" s="360"/>
      <c r="F550" s="199"/>
      <c r="G550" s="200"/>
      <c r="H550" s="200"/>
      <c r="I550" s="200"/>
      <c r="J550" s="164"/>
      <c r="K550" s="201"/>
      <c r="L550" s="254"/>
      <c r="M550" s="216"/>
      <c r="N550" s="200"/>
      <c r="O550" s="200"/>
      <c r="P550" s="164" t="str">
        <f>IF($N550&lt;&gt;"",(VLOOKUP($N550,'Puissances et FS utilisés'!$B$7:$G$44,5,FALSE)),"")</f>
        <v/>
      </c>
      <c r="Q550" s="201" t="str">
        <f>IF($N550&lt;&gt;"",(VLOOKUP($N550,'Puissances et FS utilisés'!$B$7:$G$44,6,FALSE)),"")</f>
        <v/>
      </c>
      <c r="R550" s="199"/>
      <c r="S550" s="200"/>
      <c r="T550" s="200"/>
      <c r="U550" s="200"/>
      <c r="V550" s="164" t="str">
        <f>IF($T550&lt;&gt;"",(VLOOKUP($T550,'Puissances et FS utilisés'!$B$7:$G$900,5,FALSE)),"")</f>
        <v/>
      </c>
      <c r="W550" s="201" t="str">
        <f>IF($T550&lt;&gt;"",(VLOOKUP($T550,'Puissances et FS utilisés'!$B$7:$G$44,6,FALSE)),"")</f>
        <v/>
      </c>
      <c r="Y550" s="189" t="str">
        <f>IF($G550=Y$5,$I550*$J550,"")</f>
        <v/>
      </c>
      <c r="Z550" s="190" t="str">
        <f>IF($G550=Z$5,$I550*$J550,"")</f>
        <v/>
      </c>
      <c r="AA550" s="191" t="str">
        <f t="shared" si="62"/>
        <v/>
      </c>
      <c r="AB550" s="158" t="str">
        <f t="shared" si="62"/>
        <v/>
      </c>
      <c r="AC550" s="190" t="str">
        <f t="shared" si="62"/>
        <v/>
      </c>
      <c r="AD550" s="191" t="str">
        <f t="shared" si="64"/>
        <v/>
      </c>
      <c r="AE550" s="158" t="str">
        <f t="shared" si="64"/>
        <v/>
      </c>
      <c r="AF550" s="192" t="str">
        <f t="shared" si="64"/>
        <v/>
      </c>
      <c r="AH550" s="189" t="str">
        <f>IF($G550=AH$5,$I550*$J550*$K550,"")</f>
        <v/>
      </c>
      <c r="AI550" s="194" t="str">
        <f>IF($G550=AI$5,$I550*$J550*$K550,"")</f>
        <v/>
      </c>
      <c r="AJ550" s="191" t="str">
        <f t="shared" si="65"/>
        <v/>
      </c>
      <c r="AK550" s="158" t="str">
        <f t="shared" si="65"/>
        <v/>
      </c>
      <c r="AL550" s="190" t="str">
        <f t="shared" si="65"/>
        <v/>
      </c>
      <c r="AM550" s="195" t="str">
        <f t="shared" si="63"/>
        <v/>
      </c>
      <c r="AN550" s="158" t="str">
        <f t="shared" si="63"/>
        <v/>
      </c>
      <c r="AO550" s="192" t="str">
        <f t="shared" si="63"/>
        <v/>
      </c>
    </row>
    <row r="551" spans="2:41" ht="15.75" customHeight="1" x14ac:dyDescent="0.25">
      <c r="B551" s="346"/>
      <c r="C551" s="357"/>
      <c r="D551" s="359"/>
      <c r="E551" s="361"/>
      <c r="F551" s="172"/>
      <c r="G551" s="173"/>
      <c r="H551" s="173"/>
      <c r="I551" s="173"/>
      <c r="J551" s="165" t="str">
        <f>IF($H551&lt;&gt;"",(VLOOKUP($H551,'Puissances et FS utilisés'!$B$7:$G$44,5,FALSE)),"")</f>
        <v/>
      </c>
      <c r="K551" s="174" t="str">
        <f>IF($H551&lt;&gt;"",(VLOOKUP($H551,'Puissances et FS utilisés'!$B$7:$G$44,6,FALSE)),"")</f>
        <v/>
      </c>
      <c r="L551" s="172"/>
      <c r="M551" s="173"/>
      <c r="N551" s="173"/>
      <c r="O551" s="173"/>
      <c r="P551" s="164" t="str">
        <f>IF($N551&lt;&gt;"",(VLOOKUP($N551,'Puissances et FS utilisés'!$B$7:$G$44,5,FALSE)),"")</f>
        <v/>
      </c>
      <c r="Q551" s="201" t="str">
        <f>IF($N551&lt;&gt;"",(VLOOKUP($N551,'Puissances et FS utilisés'!$B$7:$G$44,6,FALSE)),"")</f>
        <v/>
      </c>
      <c r="R551" s="172"/>
      <c r="S551" s="173"/>
      <c r="T551" s="173"/>
      <c r="U551" s="173"/>
      <c r="V551" s="165" t="str">
        <f>IF($T551&lt;&gt;"",(VLOOKUP($T551,'Puissances et FS utilisés'!$B$7:$G$900,5,FALSE)),"")</f>
        <v/>
      </c>
      <c r="W551" s="174" t="str">
        <f>IF($T551&lt;&gt;"",(VLOOKUP($T551,'Puissances et FS utilisés'!$B$7:$G$44,6,FALSE)),"")</f>
        <v/>
      </c>
      <c r="Y551" s="179" t="str">
        <f>IF($G551=Y$5,$I551*$J551,"")</f>
        <v/>
      </c>
      <c r="Z551" s="180" t="str">
        <f>IF($G551=Z$5,$I551*$J551,"")</f>
        <v/>
      </c>
      <c r="AA551" s="181" t="str">
        <f t="shared" si="62"/>
        <v/>
      </c>
      <c r="AB551" s="159" t="str">
        <f t="shared" si="62"/>
        <v/>
      </c>
      <c r="AC551" s="180" t="str">
        <f t="shared" si="62"/>
        <v/>
      </c>
      <c r="AD551" s="181" t="str">
        <f t="shared" si="64"/>
        <v/>
      </c>
      <c r="AE551" s="159" t="str">
        <f t="shared" si="64"/>
        <v/>
      </c>
      <c r="AF551" s="182" t="str">
        <f t="shared" si="64"/>
        <v/>
      </c>
      <c r="AH551" s="179" t="str">
        <f>IF($G551=AH$5,$I551*$J551*$K551,"")</f>
        <v/>
      </c>
      <c r="AI551" s="196" t="str">
        <f>IF($G551=AI$5,$I551*$J551*$K551,"")</f>
        <v/>
      </c>
      <c r="AJ551" s="181" t="str">
        <f t="shared" si="65"/>
        <v/>
      </c>
      <c r="AK551" s="159" t="str">
        <f t="shared" si="65"/>
        <v/>
      </c>
      <c r="AL551" s="180" t="str">
        <f t="shared" si="65"/>
        <v/>
      </c>
      <c r="AM551" s="188" t="str">
        <f t="shared" si="63"/>
        <v/>
      </c>
      <c r="AN551" s="159" t="str">
        <f t="shared" si="63"/>
        <v/>
      </c>
      <c r="AO551" s="182" t="str">
        <f t="shared" si="63"/>
        <v/>
      </c>
    </row>
    <row r="552" spans="2:41" x14ac:dyDescent="0.25">
      <c r="B552" s="344"/>
      <c r="C552" s="347"/>
      <c r="D552" s="348"/>
      <c r="E552" s="351"/>
      <c r="F552" s="202"/>
      <c r="G552" s="203"/>
      <c r="H552" s="203"/>
      <c r="I552" s="203"/>
      <c r="J552" s="162"/>
      <c r="K552" s="204"/>
      <c r="L552" s="202"/>
      <c r="M552" s="203"/>
      <c r="N552" s="203"/>
      <c r="O552" s="203"/>
      <c r="P552" s="162" t="str">
        <f>IF($N552&lt;&gt;"",(VLOOKUP($N552,'Puissances et FS utilisés'!$B$7:$G$44,5,FALSE)),"")</f>
        <v/>
      </c>
      <c r="Q552" s="204" t="str">
        <f>IF($N552&lt;&gt;"",(VLOOKUP($N552,'Puissances et FS utilisés'!$B$7:$G$44,6,FALSE)),"")</f>
        <v/>
      </c>
      <c r="R552" s="202"/>
      <c r="S552" s="203"/>
      <c r="T552" s="205"/>
      <c r="U552" s="203"/>
      <c r="V552" s="162" t="str">
        <f>IF($T552&lt;&gt;"",(VLOOKUP($T552,'Puissances et FS utilisés'!$B$7:$G$900,5,FALSE)),"")</f>
        <v/>
      </c>
      <c r="W552" s="204" t="str">
        <f>IF($T552&lt;&gt;"",(VLOOKUP($T552,'Puissances et FS utilisés'!$B$7:$G$44,6,FALSE)),"")</f>
        <v/>
      </c>
      <c r="Y552" s="183" t="str">
        <f>IF($G552=Y$5,$I552*$J552,"")</f>
        <v/>
      </c>
      <c r="Z552" s="184" t="str">
        <f>IF($G552=Z$5,$I552*$J552,"")</f>
        <v/>
      </c>
      <c r="AA552" s="185" t="str">
        <f t="shared" si="62"/>
        <v/>
      </c>
      <c r="AB552" s="160" t="str">
        <f t="shared" si="62"/>
        <v/>
      </c>
      <c r="AC552" s="184" t="str">
        <f t="shared" si="62"/>
        <v/>
      </c>
      <c r="AD552" s="185" t="str">
        <f t="shared" si="64"/>
        <v/>
      </c>
      <c r="AE552" s="160" t="str">
        <f t="shared" si="64"/>
        <v/>
      </c>
      <c r="AF552" s="186" t="str">
        <f t="shared" si="64"/>
        <v/>
      </c>
      <c r="AH552" s="183" t="str">
        <f>IF($G552=AH$5,$I552*$J552*$K552,"")</f>
        <v/>
      </c>
      <c r="AI552" s="193" t="str">
        <f>IF($G552=AI$5,$I552*$J552*$K552,"")</f>
        <v/>
      </c>
      <c r="AJ552" s="185" t="str">
        <f t="shared" si="65"/>
        <v/>
      </c>
      <c r="AK552" s="160" t="str">
        <f t="shared" si="65"/>
        <v/>
      </c>
      <c r="AL552" s="184" t="str">
        <f t="shared" si="65"/>
        <v/>
      </c>
      <c r="AM552" s="187" t="str">
        <f t="shared" si="63"/>
        <v/>
      </c>
      <c r="AN552" s="160" t="str">
        <f t="shared" si="63"/>
        <v/>
      </c>
      <c r="AO552" s="186" t="str">
        <f t="shared" si="63"/>
        <v/>
      </c>
    </row>
    <row r="553" spans="2:41" x14ac:dyDescent="0.25">
      <c r="B553" s="345"/>
      <c r="C553" s="356"/>
      <c r="D553" s="358"/>
      <c r="E553" s="360"/>
      <c r="F553" s="199"/>
      <c r="G553" s="200"/>
      <c r="H553" s="200"/>
      <c r="I553" s="200"/>
      <c r="J553" s="164"/>
      <c r="K553" s="201"/>
      <c r="L553" s="254"/>
      <c r="M553" s="216"/>
      <c r="N553" s="200"/>
      <c r="O553" s="200"/>
      <c r="P553" s="164" t="str">
        <f>IF($N553&lt;&gt;"",(VLOOKUP($N553,'Puissances et FS utilisés'!$B$7:$G$44,5,FALSE)),"")</f>
        <v/>
      </c>
      <c r="Q553" s="201" t="str">
        <f>IF($N553&lt;&gt;"",(VLOOKUP($N553,'Puissances et FS utilisés'!$B$7:$G$44,6,FALSE)),"")</f>
        <v/>
      </c>
      <c r="R553" s="199"/>
      <c r="S553" s="200"/>
      <c r="T553" s="200"/>
      <c r="U553" s="200"/>
      <c r="V553" s="164" t="str">
        <f>IF($T553&lt;&gt;"",(VLOOKUP($T553,'Puissances et FS utilisés'!$B$7:$G$900,5,FALSE)),"")</f>
        <v/>
      </c>
      <c r="W553" s="201" t="str">
        <f>IF($T553&lt;&gt;"",(VLOOKUP($T553,'Puissances et FS utilisés'!$B$7:$G$44,6,FALSE)),"")</f>
        <v/>
      </c>
      <c r="Y553" s="189" t="str">
        <f>IF($G553=Y$5,$I553*$J553,"")</f>
        <v/>
      </c>
      <c r="Z553" s="190" t="str">
        <f>IF($G553=Z$5,$I553*$J553,"")</f>
        <v/>
      </c>
      <c r="AA553" s="191" t="str">
        <f t="shared" si="62"/>
        <v/>
      </c>
      <c r="AB553" s="158" t="str">
        <f t="shared" si="62"/>
        <v/>
      </c>
      <c r="AC553" s="190" t="str">
        <f t="shared" si="62"/>
        <v/>
      </c>
      <c r="AD553" s="191" t="str">
        <f t="shared" si="64"/>
        <v/>
      </c>
      <c r="AE553" s="158" t="str">
        <f t="shared" si="64"/>
        <v/>
      </c>
      <c r="AF553" s="192" t="str">
        <f t="shared" si="64"/>
        <v/>
      </c>
      <c r="AH553" s="189" t="str">
        <f>IF($G553=AH$5,$I553*$J553*$K553,"")</f>
        <v/>
      </c>
      <c r="AI553" s="194" t="str">
        <f>IF($G553=AI$5,$I553*$J553*$K553,"")</f>
        <v/>
      </c>
      <c r="AJ553" s="191" t="str">
        <f t="shared" si="65"/>
        <v/>
      </c>
      <c r="AK553" s="158" t="str">
        <f t="shared" si="65"/>
        <v/>
      </c>
      <c r="AL553" s="190" t="str">
        <f t="shared" si="65"/>
        <v/>
      </c>
      <c r="AM553" s="195" t="str">
        <f t="shared" si="63"/>
        <v/>
      </c>
      <c r="AN553" s="158" t="str">
        <f t="shared" si="63"/>
        <v/>
      </c>
      <c r="AO553" s="192" t="str">
        <f t="shared" si="63"/>
        <v/>
      </c>
    </row>
    <row r="554" spans="2:41" ht="15.75" customHeight="1" x14ac:dyDescent="0.25">
      <c r="B554" s="346"/>
      <c r="C554" s="357"/>
      <c r="D554" s="359"/>
      <c r="E554" s="361"/>
      <c r="F554" s="172"/>
      <c r="G554" s="173"/>
      <c r="H554" s="173"/>
      <c r="I554" s="173"/>
      <c r="J554" s="165" t="str">
        <f>IF($H554&lt;&gt;"",(VLOOKUP($H554,'Puissances et FS utilisés'!$B$7:$G$44,5,FALSE)),"")</f>
        <v/>
      </c>
      <c r="K554" s="174" t="str">
        <f>IF($H554&lt;&gt;"",(VLOOKUP($H554,'Puissances et FS utilisés'!$B$7:$G$44,6,FALSE)),"")</f>
        <v/>
      </c>
      <c r="L554" s="172"/>
      <c r="M554" s="173"/>
      <c r="N554" s="173"/>
      <c r="O554" s="173"/>
      <c r="P554" s="164" t="str">
        <f>IF($N554&lt;&gt;"",(VLOOKUP($N554,'Puissances et FS utilisés'!$B$7:$G$44,5,FALSE)),"")</f>
        <v/>
      </c>
      <c r="Q554" s="201" t="str">
        <f>IF($N554&lt;&gt;"",(VLOOKUP($N554,'Puissances et FS utilisés'!$B$7:$G$44,6,FALSE)),"")</f>
        <v/>
      </c>
      <c r="R554" s="172"/>
      <c r="S554" s="173"/>
      <c r="T554" s="173"/>
      <c r="U554" s="173"/>
      <c r="V554" s="165" t="str">
        <f>IF($T554&lt;&gt;"",(VLOOKUP($T554,'Puissances et FS utilisés'!$B$7:$G$900,5,FALSE)),"")</f>
        <v/>
      </c>
      <c r="W554" s="174" t="str">
        <f>IF($T554&lt;&gt;"",(VLOOKUP($T554,'Puissances et FS utilisés'!$B$7:$G$44,6,FALSE)),"")</f>
        <v/>
      </c>
      <c r="Y554" s="179" t="str">
        <f>IF($G554=Y$5,$I554*$J554,"")</f>
        <v/>
      </c>
      <c r="Z554" s="180" t="str">
        <f>IF($G554=Z$5,$I554*$J554,"")</f>
        <v/>
      </c>
      <c r="AA554" s="181" t="str">
        <f t="shared" si="62"/>
        <v/>
      </c>
      <c r="AB554" s="159" t="str">
        <f t="shared" si="62"/>
        <v/>
      </c>
      <c r="AC554" s="180" t="str">
        <f t="shared" si="62"/>
        <v/>
      </c>
      <c r="AD554" s="181" t="str">
        <f t="shared" si="64"/>
        <v/>
      </c>
      <c r="AE554" s="159" t="str">
        <f t="shared" si="64"/>
        <v/>
      </c>
      <c r="AF554" s="182" t="str">
        <f t="shared" si="64"/>
        <v/>
      </c>
      <c r="AH554" s="179" t="str">
        <f>IF($G554=AH$5,$I554*$J554*$K554,"")</f>
        <v/>
      </c>
      <c r="AI554" s="196" t="str">
        <f>IF($G554=AI$5,$I554*$J554*$K554,"")</f>
        <v/>
      </c>
      <c r="AJ554" s="181" t="str">
        <f t="shared" si="65"/>
        <v/>
      </c>
      <c r="AK554" s="159" t="str">
        <f t="shared" si="65"/>
        <v/>
      </c>
      <c r="AL554" s="180" t="str">
        <f t="shared" si="65"/>
        <v/>
      </c>
      <c r="AM554" s="188" t="str">
        <f t="shared" si="63"/>
        <v/>
      </c>
      <c r="AN554" s="159" t="str">
        <f t="shared" si="63"/>
        <v/>
      </c>
      <c r="AO554" s="182" t="str">
        <f t="shared" si="63"/>
        <v/>
      </c>
    </row>
    <row r="555" spans="2:41" x14ac:dyDescent="0.25">
      <c r="B555" s="344"/>
      <c r="C555" s="347"/>
      <c r="D555" s="348"/>
      <c r="E555" s="351"/>
      <c r="F555" s="202"/>
      <c r="G555" s="203"/>
      <c r="H555" s="203"/>
      <c r="I555" s="203"/>
      <c r="J555" s="162"/>
      <c r="K555" s="204"/>
      <c r="L555" s="202"/>
      <c r="M555" s="203"/>
      <c r="N555" s="203"/>
      <c r="O555" s="203"/>
      <c r="P555" s="162" t="str">
        <f>IF($N555&lt;&gt;"",(VLOOKUP($N555,'Puissances et FS utilisés'!$B$7:$G$44,5,FALSE)),"")</f>
        <v/>
      </c>
      <c r="Q555" s="204" t="str">
        <f>IF($N555&lt;&gt;"",(VLOOKUP($N555,'Puissances et FS utilisés'!$B$7:$G$44,6,FALSE)),"")</f>
        <v/>
      </c>
      <c r="R555" s="202"/>
      <c r="S555" s="203"/>
      <c r="T555" s="205"/>
      <c r="U555" s="203"/>
      <c r="V555" s="162" t="str">
        <f>IF($T555&lt;&gt;"",(VLOOKUP($T555,'Puissances et FS utilisés'!$B$7:$G$900,5,FALSE)),"")</f>
        <v/>
      </c>
      <c r="W555" s="204" t="str">
        <f>IF($T555&lt;&gt;"",(VLOOKUP($T555,'Puissances et FS utilisés'!$B$7:$G$44,6,FALSE)),"")</f>
        <v/>
      </c>
      <c r="Y555" s="183" t="str">
        <f>IF($G555=Y$5,$I555*$J555,"")</f>
        <v/>
      </c>
      <c r="Z555" s="184" t="str">
        <f>IF($G555=Z$5,$I555*$J555,"")</f>
        <v/>
      </c>
      <c r="AA555" s="185" t="str">
        <f t="shared" si="62"/>
        <v/>
      </c>
      <c r="AB555" s="160" t="str">
        <f t="shared" si="62"/>
        <v/>
      </c>
      <c r="AC555" s="184" t="str">
        <f t="shared" si="62"/>
        <v/>
      </c>
      <c r="AD555" s="185" t="str">
        <f t="shared" si="64"/>
        <v/>
      </c>
      <c r="AE555" s="160" t="str">
        <f t="shared" si="64"/>
        <v/>
      </c>
      <c r="AF555" s="186" t="str">
        <f t="shared" si="64"/>
        <v/>
      </c>
      <c r="AH555" s="183" t="str">
        <f>IF($G555=AH$5,$I555*$J555*$K555,"")</f>
        <v/>
      </c>
      <c r="AI555" s="193" t="str">
        <f>IF($G555=AI$5,$I555*$J555*$K555,"")</f>
        <v/>
      </c>
      <c r="AJ555" s="185" t="str">
        <f t="shared" si="65"/>
        <v/>
      </c>
      <c r="AK555" s="160" t="str">
        <f t="shared" si="65"/>
        <v/>
      </c>
      <c r="AL555" s="184" t="str">
        <f t="shared" si="65"/>
        <v/>
      </c>
      <c r="AM555" s="187" t="str">
        <f t="shared" si="63"/>
        <v/>
      </c>
      <c r="AN555" s="160" t="str">
        <f t="shared" si="63"/>
        <v/>
      </c>
      <c r="AO555" s="186" t="str">
        <f t="shared" si="63"/>
        <v/>
      </c>
    </row>
    <row r="556" spans="2:41" x14ac:dyDescent="0.25">
      <c r="B556" s="345"/>
      <c r="C556" s="356"/>
      <c r="D556" s="358"/>
      <c r="E556" s="360"/>
      <c r="F556" s="199"/>
      <c r="G556" s="200"/>
      <c r="H556" s="200"/>
      <c r="I556" s="200"/>
      <c r="J556" s="164"/>
      <c r="K556" s="201"/>
      <c r="L556" s="254"/>
      <c r="M556" s="216"/>
      <c r="N556" s="200"/>
      <c r="O556" s="200"/>
      <c r="P556" s="164" t="str">
        <f>IF($N556&lt;&gt;"",(VLOOKUP($N556,'Puissances et FS utilisés'!$B$7:$G$44,5,FALSE)),"")</f>
        <v/>
      </c>
      <c r="Q556" s="201" t="str">
        <f>IF($N556&lt;&gt;"",(VLOOKUP($N556,'Puissances et FS utilisés'!$B$7:$G$44,6,FALSE)),"")</f>
        <v/>
      </c>
      <c r="R556" s="199"/>
      <c r="S556" s="200"/>
      <c r="T556" s="200"/>
      <c r="U556" s="200"/>
      <c r="V556" s="164" t="str">
        <f>IF($T556&lt;&gt;"",(VLOOKUP($T556,'Puissances et FS utilisés'!$B$7:$G$900,5,FALSE)),"")</f>
        <v/>
      </c>
      <c r="W556" s="201" t="str">
        <f>IF($T556&lt;&gt;"",(VLOOKUP($T556,'Puissances et FS utilisés'!$B$7:$G$44,6,FALSE)),"")</f>
        <v/>
      </c>
      <c r="Y556" s="189" t="str">
        <f>IF($G556=Y$5,$I556*$J556,"")</f>
        <v/>
      </c>
      <c r="Z556" s="190" t="str">
        <f>IF($G556=Z$5,$I556*$J556,"")</f>
        <v/>
      </c>
      <c r="AA556" s="191" t="str">
        <f t="shared" si="62"/>
        <v/>
      </c>
      <c r="AB556" s="158" t="str">
        <f t="shared" si="62"/>
        <v/>
      </c>
      <c r="AC556" s="190" t="str">
        <f t="shared" si="62"/>
        <v/>
      </c>
      <c r="AD556" s="191" t="str">
        <f t="shared" si="64"/>
        <v/>
      </c>
      <c r="AE556" s="158" t="str">
        <f t="shared" si="64"/>
        <v/>
      </c>
      <c r="AF556" s="192" t="str">
        <f t="shared" si="64"/>
        <v/>
      </c>
      <c r="AH556" s="189" t="str">
        <f>IF($G556=AH$5,$I556*$J556*$K556,"")</f>
        <v/>
      </c>
      <c r="AI556" s="194" t="str">
        <f>IF($G556=AI$5,$I556*$J556*$K556,"")</f>
        <v/>
      </c>
      <c r="AJ556" s="191" t="str">
        <f t="shared" si="65"/>
        <v/>
      </c>
      <c r="AK556" s="158" t="str">
        <f t="shared" si="65"/>
        <v/>
      </c>
      <c r="AL556" s="190" t="str">
        <f t="shared" si="65"/>
        <v/>
      </c>
      <c r="AM556" s="195" t="str">
        <f t="shared" si="63"/>
        <v/>
      </c>
      <c r="AN556" s="158" t="str">
        <f t="shared" si="63"/>
        <v/>
      </c>
      <c r="AO556" s="192" t="str">
        <f t="shared" si="63"/>
        <v/>
      </c>
    </row>
    <row r="557" spans="2:41" ht="15.75" customHeight="1" x14ac:dyDescent="0.25">
      <c r="B557" s="346"/>
      <c r="C557" s="357"/>
      <c r="D557" s="359"/>
      <c r="E557" s="361"/>
      <c r="F557" s="172"/>
      <c r="G557" s="173"/>
      <c r="H557" s="173"/>
      <c r="I557" s="173"/>
      <c r="J557" s="165" t="str">
        <f>IF($H557&lt;&gt;"",(VLOOKUP($H557,'Puissances et FS utilisés'!$B$7:$G$44,5,FALSE)),"")</f>
        <v/>
      </c>
      <c r="K557" s="174" t="str">
        <f>IF($H557&lt;&gt;"",(VLOOKUP($H557,'Puissances et FS utilisés'!$B$7:$G$44,6,FALSE)),"")</f>
        <v/>
      </c>
      <c r="L557" s="172"/>
      <c r="M557" s="173"/>
      <c r="N557" s="173"/>
      <c r="O557" s="173"/>
      <c r="P557" s="164" t="str">
        <f>IF($N557&lt;&gt;"",(VLOOKUP($N557,'Puissances et FS utilisés'!$B$7:$G$44,5,FALSE)),"")</f>
        <v/>
      </c>
      <c r="Q557" s="201" t="str">
        <f>IF($N557&lt;&gt;"",(VLOOKUP($N557,'Puissances et FS utilisés'!$B$7:$G$44,6,FALSE)),"")</f>
        <v/>
      </c>
      <c r="R557" s="172"/>
      <c r="S557" s="173"/>
      <c r="T557" s="173"/>
      <c r="U557" s="173"/>
      <c r="V557" s="165" t="str">
        <f>IF($T557&lt;&gt;"",(VLOOKUP($T557,'Puissances et FS utilisés'!$B$7:$G$900,5,FALSE)),"")</f>
        <v/>
      </c>
      <c r="W557" s="174" t="str">
        <f>IF($T557&lt;&gt;"",(VLOOKUP($T557,'Puissances et FS utilisés'!$B$7:$G$44,6,FALSE)),"")</f>
        <v/>
      </c>
      <c r="Y557" s="179" t="str">
        <f>IF($G557=Y$5,$I557*$J557,"")</f>
        <v/>
      </c>
      <c r="Z557" s="180" t="str">
        <f>IF($G557=Z$5,$I557*$J557,"")</f>
        <v/>
      </c>
      <c r="AA557" s="181" t="str">
        <f t="shared" si="62"/>
        <v/>
      </c>
      <c r="AB557" s="159" t="str">
        <f t="shared" si="62"/>
        <v/>
      </c>
      <c r="AC557" s="180" t="str">
        <f t="shared" si="62"/>
        <v/>
      </c>
      <c r="AD557" s="181" t="str">
        <f t="shared" si="64"/>
        <v/>
      </c>
      <c r="AE557" s="159" t="str">
        <f t="shared" si="64"/>
        <v/>
      </c>
      <c r="AF557" s="182" t="str">
        <f t="shared" si="64"/>
        <v/>
      </c>
      <c r="AH557" s="179" t="str">
        <f>IF($G557=AH$5,$I557*$J557*$K557,"")</f>
        <v/>
      </c>
      <c r="AI557" s="196" t="str">
        <f>IF($G557=AI$5,$I557*$J557*$K557,"")</f>
        <v/>
      </c>
      <c r="AJ557" s="181" t="str">
        <f t="shared" si="65"/>
        <v/>
      </c>
      <c r="AK557" s="159" t="str">
        <f t="shared" si="65"/>
        <v/>
      </c>
      <c r="AL557" s="180" t="str">
        <f t="shared" si="65"/>
        <v/>
      </c>
      <c r="AM557" s="188" t="str">
        <f t="shared" si="63"/>
        <v/>
      </c>
      <c r="AN557" s="159" t="str">
        <f t="shared" si="63"/>
        <v/>
      </c>
      <c r="AO557" s="182" t="str">
        <f t="shared" si="63"/>
        <v/>
      </c>
    </row>
    <row r="558" spans="2:41" x14ac:dyDescent="0.25">
      <c r="B558" s="344"/>
      <c r="C558" s="347"/>
      <c r="D558" s="348"/>
      <c r="E558" s="351"/>
      <c r="F558" s="202"/>
      <c r="G558" s="203"/>
      <c r="H558" s="203"/>
      <c r="I558" s="203"/>
      <c r="J558" s="162"/>
      <c r="K558" s="204"/>
      <c r="L558" s="202"/>
      <c r="M558" s="203"/>
      <c r="N558" s="203"/>
      <c r="O558" s="203"/>
      <c r="P558" s="162" t="str">
        <f>IF($N558&lt;&gt;"",(VLOOKUP($N558,'Puissances et FS utilisés'!$B$7:$G$44,5,FALSE)),"")</f>
        <v/>
      </c>
      <c r="Q558" s="204" t="str">
        <f>IF($N558&lt;&gt;"",(VLOOKUP($N558,'Puissances et FS utilisés'!$B$7:$G$44,6,FALSE)),"")</f>
        <v/>
      </c>
      <c r="R558" s="202"/>
      <c r="S558" s="203"/>
      <c r="T558" s="205"/>
      <c r="U558" s="203"/>
      <c r="V558" s="162" t="str">
        <f>IF($T558&lt;&gt;"",(VLOOKUP($T558,'Puissances et FS utilisés'!$B$7:$G$900,5,FALSE)),"")</f>
        <v/>
      </c>
      <c r="W558" s="204" t="str">
        <f>IF($T558&lt;&gt;"",(VLOOKUP($T558,'Puissances et FS utilisés'!$B$7:$G$44,6,FALSE)),"")</f>
        <v/>
      </c>
      <c r="Y558" s="183" t="str">
        <f>IF($G558=Y$5,$I558*$J558,"")</f>
        <v/>
      </c>
      <c r="Z558" s="184" t="str">
        <f>IF($G558=Z$5,$I558*$J558,"")</f>
        <v/>
      </c>
      <c r="AA558" s="185" t="str">
        <f t="shared" si="62"/>
        <v/>
      </c>
      <c r="AB558" s="160" t="str">
        <f t="shared" si="62"/>
        <v/>
      </c>
      <c r="AC558" s="184" t="str">
        <f t="shared" si="62"/>
        <v/>
      </c>
      <c r="AD558" s="185" t="str">
        <f t="shared" si="64"/>
        <v/>
      </c>
      <c r="AE558" s="160" t="str">
        <f t="shared" si="64"/>
        <v/>
      </c>
      <c r="AF558" s="186" t="str">
        <f t="shared" si="64"/>
        <v/>
      </c>
      <c r="AH558" s="183" t="str">
        <f>IF($G558=AH$5,$I558*$J558*$K558,"")</f>
        <v/>
      </c>
      <c r="AI558" s="193" t="str">
        <f>IF($G558=AI$5,$I558*$J558*$K558,"")</f>
        <v/>
      </c>
      <c r="AJ558" s="185" t="str">
        <f t="shared" si="65"/>
        <v/>
      </c>
      <c r="AK558" s="160" t="str">
        <f t="shared" si="65"/>
        <v/>
      </c>
      <c r="AL558" s="184" t="str">
        <f t="shared" si="65"/>
        <v/>
      </c>
      <c r="AM558" s="187" t="str">
        <f t="shared" si="63"/>
        <v/>
      </c>
      <c r="AN558" s="160" t="str">
        <f t="shared" si="63"/>
        <v/>
      </c>
      <c r="AO558" s="186" t="str">
        <f t="shared" si="63"/>
        <v/>
      </c>
    </row>
    <row r="559" spans="2:41" x14ac:dyDescent="0.25">
      <c r="B559" s="345"/>
      <c r="C559" s="356"/>
      <c r="D559" s="358"/>
      <c r="E559" s="360"/>
      <c r="F559" s="199"/>
      <c r="G559" s="200"/>
      <c r="H559" s="200"/>
      <c r="I559" s="200"/>
      <c r="J559" s="164"/>
      <c r="K559" s="201"/>
      <c r="L559" s="254"/>
      <c r="M559" s="216"/>
      <c r="N559" s="200"/>
      <c r="O559" s="200"/>
      <c r="P559" s="164" t="str">
        <f>IF($N559&lt;&gt;"",(VLOOKUP($N559,'Puissances et FS utilisés'!$B$7:$G$44,5,FALSE)),"")</f>
        <v/>
      </c>
      <c r="Q559" s="201" t="str">
        <f>IF($N559&lt;&gt;"",(VLOOKUP($N559,'Puissances et FS utilisés'!$B$7:$G$44,6,FALSE)),"")</f>
        <v/>
      </c>
      <c r="R559" s="199"/>
      <c r="S559" s="200"/>
      <c r="T559" s="200"/>
      <c r="U559" s="200"/>
      <c r="V559" s="164" t="str">
        <f>IF($T559&lt;&gt;"",(VLOOKUP($T559,'Puissances et FS utilisés'!$B$7:$G$900,5,FALSE)),"")</f>
        <v/>
      </c>
      <c r="W559" s="201" t="str">
        <f>IF($T559&lt;&gt;"",(VLOOKUP($T559,'Puissances et FS utilisés'!$B$7:$G$44,6,FALSE)),"")</f>
        <v/>
      </c>
      <c r="Y559" s="189" t="str">
        <f>IF($G559=Y$5,$I559*$J559,"")</f>
        <v/>
      </c>
      <c r="Z559" s="190" t="str">
        <f>IF($G559=Z$5,$I559*$J559,"")</f>
        <v/>
      </c>
      <c r="AA559" s="191" t="str">
        <f t="shared" si="62"/>
        <v/>
      </c>
      <c r="AB559" s="158" t="str">
        <f t="shared" si="62"/>
        <v/>
      </c>
      <c r="AC559" s="190" t="str">
        <f t="shared" si="62"/>
        <v/>
      </c>
      <c r="AD559" s="191" t="str">
        <f t="shared" si="64"/>
        <v/>
      </c>
      <c r="AE559" s="158" t="str">
        <f t="shared" si="64"/>
        <v/>
      </c>
      <c r="AF559" s="192" t="str">
        <f t="shared" si="64"/>
        <v/>
      </c>
      <c r="AH559" s="189" t="str">
        <f>IF($G559=AH$5,$I559*$J559*$K559,"")</f>
        <v/>
      </c>
      <c r="AI559" s="194" t="str">
        <f>IF($G559=AI$5,$I559*$J559*$K559,"")</f>
        <v/>
      </c>
      <c r="AJ559" s="191" t="str">
        <f t="shared" si="65"/>
        <v/>
      </c>
      <c r="AK559" s="158" t="str">
        <f t="shared" si="65"/>
        <v/>
      </c>
      <c r="AL559" s="190" t="str">
        <f t="shared" si="65"/>
        <v/>
      </c>
      <c r="AM559" s="195" t="str">
        <f t="shared" si="63"/>
        <v/>
      </c>
      <c r="AN559" s="158" t="str">
        <f t="shared" si="63"/>
        <v/>
      </c>
      <c r="AO559" s="192" t="str">
        <f t="shared" si="63"/>
        <v/>
      </c>
    </row>
    <row r="560" spans="2:41" ht="15.75" customHeight="1" x14ac:dyDescent="0.25">
      <c r="B560" s="346"/>
      <c r="C560" s="357"/>
      <c r="D560" s="359"/>
      <c r="E560" s="361"/>
      <c r="F560" s="172"/>
      <c r="G560" s="173"/>
      <c r="H560" s="173"/>
      <c r="I560" s="173"/>
      <c r="J560" s="165" t="str">
        <f>IF($H560&lt;&gt;"",(VLOOKUP($H560,'Puissances et FS utilisés'!$B$7:$G$44,5,FALSE)),"")</f>
        <v/>
      </c>
      <c r="K560" s="174" t="str">
        <f>IF($H560&lt;&gt;"",(VLOOKUP($H560,'Puissances et FS utilisés'!$B$7:$G$44,6,FALSE)),"")</f>
        <v/>
      </c>
      <c r="L560" s="172"/>
      <c r="M560" s="173"/>
      <c r="N560" s="173"/>
      <c r="O560" s="173"/>
      <c r="P560" s="164" t="str">
        <f>IF($N560&lt;&gt;"",(VLOOKUP($N560,'Puissances et FS utilisés'!$B$7:$G$44,5,FALSE)),"")</f>
        <v/>
      </c>
      <c r="Q560" s="201" t="str">
        <f>IF($N560&lt;&gt;"",(VLOOKUP($N560,'Puissances et FS utilisés'!$B$7:$G$44,6,FALSE)),"")</f>
        <v/>
      </c>
      <c r="R560" s="172"/>
      <c r="S560" s="173"/>
      <c r="T560" s="173"/>
      <c r="U560" s="173"/>
      <c r="V560" s="165" t="str">
        <f>IF($T560&lt;&gt;"",(VLOOKUP($T560,'Puissances et FS utilisés'!$B$7:$G$900,5,FALSE)),"")</f>
        <v/>
      </c>
      <c r="W560" s="174" t="str">
        <f>IF($T560&lt;&gt;"",(VLOOKUP($T560,'Puissances et FS utilisés'!$B$7:$G$44,6,FALSE)),"")</f>
        <v/>
      </c>
      <c r="Y560" s="179" t="str">
        <f>IF($G560=Y$5,$I560*$J560,"")</f>
        <v/>
      </c>
      <c r="Z560" s="180" t="str">
        <f>IF($G560=Z$5,$I560*$J560,"")</f>
        <v/>
      </c>
      <c r="AA560" s="181" t="str">
        <f t="shared" si="62"/>
        <v/>
      </c>
      <c r="AB560" s="159" t="str">
        <f t="shared" si="62"/>
        <v/>
      </c>
      <c r="AC560" s="180" t="str">
        <f t="shared" si="62"/>
        <v/>
      </c>
      <c r="AD560" s="181" t="str">
        <f t="shared" si="64"/>
        <v/>
      </c>
      <c r="AE560" s="159" t="str">
        <f t="shared" si="64"/>
        <v/>
      </c>
      <c r="AF560" s="182" t="str">
        <f t="shared" si="64"/>
        <v/>
      </c>
      <c r="AH560" s="179" t="str">
        <f>IF($G560=AH$5,$I560*$J560*$K560,"")</f>
        <v/>
      </c>
      <c r="AI560" s="196" t="str">
        <f>IF($G560=AI$5,$I560*$J560*$K560,"")</f>
        <v/>
      </c>
      <c r="AJ560" s="181" t="str">
        <f t="shared" si="65"/>
        <v/>
      </c>
      <c r="AK560" s="159" t="str">
        <f t="shared" si="65"/>
        <v/>
      </c>
      <c r="AL560" s="180" t="str">
        <f t="shared" si="65"/>
        <v/>
      </c>
      <c r="AM560" s="188" t="str">
        <f t="shared" si="63"/>
        <v/>
      </c>
      <c r="AN560" s="159" t="str">
        <f t="shared" si="63"/>
        <v/>
      </c>
      <c r="AO560" s="182" t="str">
        <f t="shared" si="63"/>
        <v/>
      </c>
    </row>
    <row r="561" spans="2:41" x14ac:dyDescent="0.25">
      <c r="B561" s="344"/>
      <c r="C561" s="347"/>
      <c r="D561" s="348"/>
      <c r="E561" s="351"/>
      <c r="F561" s="202"/>
      <c r="G561" s="203"/>
      <c r="H561" s="203"/>
      <c r="I561" s="203"/>
      <c r="J561" s="162"/>
      <c r="K561" s="204"/>
      <c r="L561" s="202"/>
      <c r="M561" s="203"/>
      <c r="N561" s="203"/>
      <c r="O561" s="203"/>
      <c r="P561" s="162" t="str">
        <f>IF($N561&lt;&gt;"",(VLOOKUP($N561,'Puissances et FS utilisés'!$B$7:$G$44,5,FALSE)),"")</f>
        <v/>
      </c>
      <c r="Q561" s="204" t="str">
        <f>IF($N561&lt;&gt;"",(VLOOKUP($N561,'Puissances et FS utilisés'!$B$7:$G$44,6,FALSE)),"")</f>
        <v/>
      </c>
      <c r="R561" s="202"/>
      <c r="S561" s="203"/>
      <c r="T561" s="205"/>
      <c r="U561" s="203"/>
      <c r="V561" s="162" t="str">
        <f>IF($T561&lt;&gt;"",(VLOOKUP($T561,'Puissances et FS utilisés'!$B$7:$G$900,5,FALSE)),"")</f>
        <v/>
      </c>
      <c r="W561" s="204" t="str">
        <f>IF($T561&lt;&gt;"",(VLOOKUP($T561,'Puissances et FS utilisés'!$B$7:$G$44,6,FALSE)),"")</f>
        <v/>
      </c>
      <c r="Y561" s="183" t="str">
        <f>IF($G561=Y$5,$I561*$J561,"")</f>
        <v/>
      </c>
      <c r="Z561" s="184" t="str">
        <f>IF($G561=Z$5,$I561*$J561,"")</f>
        <v/>
      </c>
      <c r="AA561" s="185" t="str">
        <f t="shared" si="62"/>
        <v/>
      </c>
      <c r="AB561" s="160" t="str">
        <f t="shared" si="62"/>
        <v/>
      </c>
      <c r="AC561" s="184" t="str">
        <f t="shared" si="62"/>
        <v/>
      </c>
      <c r="AD561" s="185" t="str">
        <f t="shared" si="64"/>
        <v/>
      </c>
      <c r="AE561" s="160" t="str">
        <f t="shared" si="64"/>
        <v/>
      </c>
      <c r="AF561" s="186" t="str">
        <f t="shared" si="64"/>
        <v/>
      </c>
      <c r="AH561" s="183" t="str">
        <f>IF($G561=AH$5,$I561*$J561*$K561,"")</f>
        <v/>
      </c>
      <c r="AI561" s="193" t="str">
        <f>IF($G561=AI$5,$I561*$J561*$K561,"")</f>
        <v/>
      </c>
      <c r="AJ561" s="185" t="str">
        <f t="shared" si="65"/>
        <v/>
      </c>
      <c r="AK561" s="160" t="str">
        <f t="shared" si="65"/>
        <v/>
      </c>
      <c r="AL561" s="184" t="str">
        <f t="shared" si="65"/>
        <v/>
      </c>
      <c r="AM561" s="187" t="str">
        <f t="shared" si="63"/>
        <v/>
      </c>
      <c r="AN561" s="160" t="str">
        <f t="shared" si="63"/>
        <v/>
      </c>
      <c r="AO561" s="186" t="str">
        <f t="shared" si="63"/>
        <v/>
      </c>
    </row>
    <row r="562" spans="2:41" x14ac:dyDescent="0.25">
      <c r="B562" s="345"/>
      <c r="C562" s="356"/>
      <c r="D562" s="358"/>
      <c r="E562" s="360"/>
      <c r="F562" s="199"/>
      <c r="G562" s="200"/>
      <c r="H562" s="200"/>
      <c r="I562" s="200"/>
      <c r="J562" s="164"/>
      <c r="K562" s="201"/>
      <c r="L562" s="254"/>
      <c r="M562" s="216"/>
      <c r="N562" s="200"/>
      <c r="O562" s="200"/>
      <c r="P562" s="164" t="str">
        <f>IF($N562&lt;&gt;"",(VLOOKUP($N562,'Puissances et FS utilisés'!$B$7:$G$44,5,FALSE)),"")</f>
        <v/>
      </c>
      <c r="Q562" s="201" t="str">
        <f>IF($N562&lt;&gt;"",(VLOOKUP($N562,'Puissances et FS utilisés'!$B$7:$G$44,6,FALSE)),"")</f>
        <v/>
      </c>
      <c r="R562" s="199"/>
      <c r="S562" s="200"/>
      <c r="T562" s="200"/>
      <c r="U562" s="200"/>
      <c r="V562" s="164" t="str">
        <f>IF($T562&lt;&gt;"",(VLOOKUP($T562,'Puissances et FS utilisés'!$B$7:$G$900,5,FALSE)),"")</f>
        <v/>
      </c>
      <c r="W562" s="201" t="str">
        <f>IF($T562&lt;&gt;"",(VLOOKUP($T562,'Puissances et FS utilisés'!$B$7:$G$44,6,FALSE)),"")</f>
        <v/>
      </c>
      <c r="Y562" s="189" t="str">
        <f>IF($G562=Y$5,$I562*$J562,"")</f>
        <v/>
      </c>
      <c r="Z562" s="190" t="str">
        <f>IF($G562=Z$5,$I562*$J562,"")</f>
        <v/>
      </c>
      <c r="AA562" s="191" t="str">
        <f t="shared" si="62"/>
        <v/>
      </c>
      <c r="AB562" s="158" t="str">
        <f t="shared" si="62"/>
        <v/>
      </c>
      <c r="AC562" s="190" t="str">
        <f t="shared" si="62"/>
        <v/>
      </c>
      <c r="AD562" s="191" t="str">
        <f t="shared" si="64"/>
        <v/>
      </c>
      <c r="AE562" s="158" t="str">
        <f t="shared" si="64"/>
        <v/>
      </c>
      <c r="AF562" s="192" t="str">
        <f t="shared" si="64"/>
        <v/>
      </c>
      <c r="AH562" s="189" t="str">
        <f>IF($G562=AH$5,$I562*$J562*$K562,"")</f>
        <v/>
      </c>
      <c r="AI562" s="194" t="str">
        <f>IF($G562=AI$5,$I562*$J562*$K562,"")</f>
        <v/>
      </c>
      <c r="AJ562" s="191" t="str">
        <f t="shared" si="65"/>
        <v/>
      </c>
      <c r="AK562" s="158" t="str">
        <f t="shared" si="65"/>
        <v/>
      </c>
      <c r="AL562" s="190" t="str">
        <f t="shared" si="65"/>
        <v/>
      </c>
      <c r="AM562" s="195" t="str">
        <f t="shared" si="63"/>
        <v/>
      </c>
      <c r="AN562" s="158" t="str">
        <f t="shared" si="63"/>
        <v/>
      </c>
      <c r="AO562" s="192" t="str">
        <f t="shared" si="63"/>
        <v/>
      </c>
    </row>
    <row r="563" spans="2:41" ht="15.75" customHeight="1" x14ac:dyDescent="0.25">
      <c r="B563" s="346"/>
      <c r="C563" s="357"/>
      <c r="D563" s="359"/>
      <c r="E563" s="361"/>
      <c r="F563" s="172"/>
      <c r="G563" s="173"/>
      <c r="H563" s="173"/>
      <c r="I563" s="173"/>
      <c r="J563" s="165" t="str">
        <f>IF($H563&lt;&gt;"",(VLOOKUP($H563,'Puissances et FS utilisés'!$B$7:$G$44,5,FALSE)),"")</f>
        <v/>
      </c>
      <c r="K563" s="174" t="str">
        <f>IF($H563&lt;&gt;"",(VLOOKUP($H563,'Puissances et FS utilisés'!$B$7:$G$44,6,FALSE)),"")</f>
        <v/>
      </c>
      <c r="L563" s="172"/>
      <c r="M563" s="173"/>
      <c r="N563" s="173"/>
      <c r="O563" s="173"/>
      <c r="P563" s="164" t="str">
        <f>IF($N563&lt;&gt;"",(VLOOKUP($N563,'Puissances et FS utilisés'!$B$7:$G$44,5,FALSE)),"")</f>
        <v/>
      </c>
      <c r="Q563" s="201" t="str">
        <f>IF($N563&lt;&gt;"",(VLOOKUP($N563,'Puissances et FS utilisés'!$B$7:$G$44,6,FALSE)),"")</f>
        <v/>
      </c>
      <c r="R563" s="172"/>
      <c r="S563" s="173"/>
      <c r="T563" s="173"/>
      <c r="U563" s="173"/>
      <c r="V563" s="165" t="str">
        <f>IF($T563&lt;&gt;"",(VLOOKUP($T563,'Puissances et FS utilisés'!$B$7:$G$900,5,FALSE)),"")</f>
        <v/>
      </c>
      <c r="W563" s="174" t="str">
        <f>IF($T563&lt;&gt;"",(VLOOKUP($T563,'Puissances et FS utilisés'!$B$7:$G$44,6,FALSE)),"")</f>
        <v/>
      </c>
      <c r="Y563" s="179" t="str">
        <f>IF($G563=Y$5,$I563*$J563,"")</f>
        <v/>
      </c>
      <c r="Z563" s="180" t="str">
        <f>IF($G563=Z$5,$I563*$J563,"")</f>
        <v/>
      </c>
      <c r="AA563" s="181" t="str">
        <f t="shared" si="62"/>
        <v/>
      </c>
      <c r="AB563" s="159" t="str">
        <f t="shared" si="62"/>
        <v/>
      </c>
      <c r="AC563" s="180" t="str">
        <f t="shared" si="62"/>
        <v/>
      </c>
      <c r="AD563" s="181" t="str">
        <f t="shared" si="64"/>
        <v/>
      </c>
      <c r="AE563" s="159" t="str">
        <f t="shared" si="64"/>
        <v/>
      </c>
      <c r="AF563" s="182" t="str">
        <f t="shared" si="64"/>
        <v/>
      </c>
      <c r="AH563" s="179" t="str">
        <f>IF($G563=AH$5,$I563*$J563*$K563,"")</f>
        <v/>
      </c>
      <c r="AI563" s="196" t="str">
        <f>IF($G563=AI$5,$I563*$J563*$K563,"")</f>
        <v/>
      </c>
      <c r="AJ563" s="181" t="str">
        <f t="shared" si="65"/>
        <v/>
      </c>
      <c r="AK563" s="159" t="str">
        <f t="shared" si="65"/>
        <v/>
      </c>
      <c r="AL563" s="180" t="str">
        <f t="shared" si="65"/>
        <v/>
      </c>
      <c r="AM563" s="188" t="str">
        <f t="shared" si="63"/>
        <v/>
      </c>
      <c r="AN563" s="159" t="str">
        <f t="shared" si="63"/>
        <v/>
      </c>
      <c r="AO563" s="182" t="str">
        <f t="shared" si="63"/>
        <v/>
      </c>
    </row>
    <row r="564" spans="2:41" x14ac:dyDescent="0.25">
      <c r="B564" s="344"/>
      <c r="C564" s="347"/>
      <c r="D564" s="348"/>
      <c r="E564" s="351"/>
      <c r="F564" s="202"/>
      <c r="G564" s="203"/>
      <c r="H564" s="203"/>
      <c r="I564" s="203"/>
      <c r="J564" s="162"/>
      <c r="K564" s="204"/>
      <c r="L564" s="202"/>
      <c r="M564" s="203"/>
      <c r="N564" s="203"/>
      <c r="O564" s="203"/>
      <c r="P564" s="162" t="str">
        <f>IF($N564&lt;&gt;"",(VLOOKUP($N564,'Puissances et FS utilisés'!$B$7:$G$44,5,FALSE)),"")</f>
        <v/>
      </c>
      <c r="Q564" s="204" t="str">
        <f>IF($N564&lt;&gt;"",(VLOOKUP($N564,'Puissances et FS utilisés'!$B$7:$G$44,6,FALSE)),"")</f>
        <v/>
      </c>
      <c r="R564" s="202"/>
      <c r="S564" s="203"/>
      <c r="T564" s="205"/>
      <c r="U564" s="203"/>
      <c r="V564" s="162" t="str">
        <f>IF($T564&lt;&gt;"",(VLOOKUP($T564,'Puissances et FS utilisés'!$B$7:$G$900,5,FALSE)),"")</f>
        <v/>
      </c>
      <c r="W564" s="204" t="str">
        <f>IF($T564&lt;&gt;"",(VLOOKUP($T564,'Puissances et FS utilisés'!$B$7:$G$44,6,FALSE)),"")</f>
        <v/>
      </c>
      <c r="Y564" s="183" t="str">
        <f>IF($G564=Y$5,$I564*$J564,"")</f>
        <v/>
      </c>
      <c r="Z564" s="184" t="str">
        <f>IF($G564=Z$5,$I564*$J564,"")</f>
        <v/>
      </c>
      <c r="AA564" s="185" t="str">
        <f t="shared" si="62"/>
        <v/>
      </c>
      <c r="AB564" s="160" t="str">
        <f t="shared" si="62"/>
        <v/>
      </c>
      <c r="AC564" s="184" t="str">
        <f t="shared" si="62"/>
        <v/>
      </c>
      <c r="AD564" s="185" t="str">
        <f t="shared" si="64"/>
        <v/>
      </c>
      <c r="AE564" s="160" t="str">
        <f t="shared" si="64"/>
        <v/>
      </c>
      <c r="AF564" s="186" t="str">
        <f t="shared" si="64"/>
        <v/>
      </c>
      <c r="AH564" s="183" t="str">
        <f>IF($G564=AH$5,$I564*$J564*$K564,"")</f>
        <v/>
      </c>
      <c r="AI564" s="193" t="str">
        <f>IF($G564=AI$5,$I564*$J564*$K564,"")</f>
        <v/>
      </c>
      <c r="AJ564" s="185" t="str">
        <f t="shared" si="65"/>
        <v/>
      </c>
      <c r="AK564" s="160" t="str">
        <f t="shared" si="65"/>
        <v/>
      </c>
      <c r="AL564" s="184" t="str">
        <f t="shared" si="65"/>
        <v/>
      </c>
      <c r="AM564" s="187" t="str">
        <f t="shared" si="63"/>
        <v/>
      </c>
      <c r="AN564" s="160" t="str">
        <f t="shared" si="63"/>
        <v/>
      </c>
      <c r="AO564" s="186" t="str">
        <f t="shared" si="63"/>
        <v/>
      </c>
    </row>
    <row r="565" spans="2:41" x14ac:dyDescent="0.25">
      <c r="B565" s="345"/>
      <c r="C565" s="356"/>
      <c r="D565" s="358"/>
      <c r="E565" s="360"/>
      <c r="F565" s="199"/>
      <c r="G565" s="200"/>
      <c r="H565" s="200"/>
      <c r="I565" s="200"/>
      <c r="J565" s="164"/>
      <c r="K565" s="201"/>
      <c r="L565" s="254"/>
      <c r="M565" s="216"/>
      <c r="N565" s="200"/>
      <c r="O565" s="200"/>
      <c r="P565" s="164" t="str">
        <f>IF($N565&lt;&gt;"",(VLOOKUP($N565,'Puissances et FS utilisés'!$B$7:$G$44,5,FALSE)),"")</f>
        <v/>
      </c>
      <c r="Q565" s="201" t="str">
        <f>IF($N565&lt;&gt;"",(VLOOKUP($N565,'Puissances et FS utilisés'!$B$7:$G$44,6,FALSE)),"")</f>
        <v/>
      </c>
      <c r="R565" s="199"/>
      <c r="S565" s="200"/>
      <c r="T565" s="200"/>
      <c r="U565" s="200"/>
      <c r="V565" s="164" t="str">
        <f>IF($T565&lt;&gt;"",(VLOOKUP($T565,'Puissances et FS utilisés'!$B$7:$G$900,5,FALSE)),"")</f>
        <v/>
      </c>
      <c r="W565" s="201" t="str">
        <f>IF($T565&lt;&gt;"",(VLOOKUP($T565,'Puissances et FS utilisés'!$B$7:$G$44,6,FALSE)),"")</f>
        <v/>
      </c>
      <c r="Y565" s="189" t="str">
        <f>IF($G565=Y$5,$I565*$J565,"")</f>
        <v/>
      </c>
      <c r="Z565" s="190" t="str">
        <f>IF($G565=Z$5,$I565*$J565,"")</f>
        <v/>
      </c>
      <c r="AA565" s="191" t="str">
        <f t="shared" si="62"/>
        <v/>
      </c>
      <c r="AB565" s="158" t="str">
        <f t="shared" si="62"/>
        <v/>
      </c>
      <c r="AC565" s="190" t="str">
        <f t="shared" si="62"/>
        <v/>
      </c>
      <c r="AD565" s="191" t="str">
        <f t="shared" si="64"/>
        <v/>
      </c>
      <c r="AE565" s="158" t="str">
        <f t="shared" si="64"/>
        <v/>
      </c>
      <c r="AF565" s="192" t="str">
        <f t="shared" si="64"/>
        <v/>
      </c>
      <c r="AH565" s="189" t="str">
        <f>IF($G565=AH$5,$I565*$J565*$K565,"")</f>
        <v/>
      </c>
      <c r="AI565" s="194" t="str">
        <f>IF($G565=AI$5,$I565*$J565*$K565,"")</f>
        <v/>
      </c>
      <c r="AJ565" s="191" t="str">
        <f t="shared" si="65"/>
        <v/>
      </c>
      <c r="AK565" s="158" t="str">
        <f t="shared" si="65"/>
        <v/>
      </c>
      <c r="AL565" s="190" t="str">
        <f t="shared" si="65"/>
        <v/>
      </c>
      <c r="AM565" s="195" t="str">
        <f t="shared" si="63"/>
        <v/>
      </c>
      <c r="AN565" s="158" t="str">
        <f t="shared" si="63"/>
        <v/>
      </c>
      <c r="AO565" s="192" t="str">
        <f t="shared" si="63"/>
        <v/>
      </c>
    </row>
    <row r="566" spans="2:41" ht="15.75" customHeight="1" x14ac:dyDescent="0.25">
      <c r="B566" s="346"/>
      <c r="C566" s="357"/>
      <c r="D566" s="359"/>
      <c r="E566" s="361"/>
      <c r="F566" s="172"/>
      <c r="G566" s="173"/>
      <c r="H566" s="173"/>
      <c r="I566" s="173"/>
      <c r="J566" s="165" t="str">
        <f>IF($H566&lt;&gt;"",(VLOOKUP($H566,'Puissances et FS utilisés'!$B$7:$G$44,5,FALSE)),"")</f>
        <v/>
      </c>
      <c r="K566" s="174" t="str">
        <f>IF($H566&lt;&gt;"",(VLOOKUP($H566,'Puissances et FS utilisés'!$B$7:$G$44,6,FALSE)),"")</f>
        <v/>
      </c>
      <c r="L566" s="172"/>
      <c r="M566" s="173"/>
      <c r="N566" s="173"/>
      <c r="O566" s="173"/>
      <c r="P566" s="164" t="str">
        <f>IF($N566&lt;&gt;"",(VLOOKUP($N566,'Puissances et FS utilisés'!$B$7:$G$44,5,FALSE)),"")</f>
        <v/>
      </c>
      <c r="Q566" s="201" t="str">
        <f>IF($N566&lt;&gt;"",(VLOOKUP($N566,'Puissances et FS utilisés'!$B$7:$G$44,6,FALSE)),"")</f>
        <v/>
      </c>
      <c r="R566" s="172"/>
      <c r="S566" s="173"/>
      <c r="T566" s="173"/>
      <c r="U566" s="173"/>
      <c r="V566" s="165" t="str">
        <f>IF($T566&lt;&gt;"",(VLOOKUP($T566,'Puissances et FS utilisés'!$B$7:$G$900,5,FALSE)),"")</f>
        <v/>
      </c>
      <c r="W566" s="174" t="str">
        <f>IF($T566&lt;&gt;"",(VLOOKUP($T566,'Puissances et FS utilisés'!$B$7:$G$44,6,FALSE)),"")</f>
        <v/>
      </c>
      <c r="Y566" s="179" t="str">
        <f>IF($G566=Y$5,$I566*$J566,"")</f>
        <v/>
      </c>
      <c r="Z566" s="180" t="str">
        <f>IF($G566=Z$5,$I566*$J566,"")</f>
        <v/>
      </c>
      <c r="AA566" s="181" t="str">
        <f t="shared" si="62"/>
        <v/>
      </c>
      <c r="AB566" s="159" t="str">
        <f t="shared" si="62"/>
        <v/>
      </c>
      <c r="AC566" s="180" t="str">
        <f t="shared" si="62"/>
        <v/>
      </c>
      <c r="AD566" s="181" t="str">
        <f t="shared" si="64"/>
        <v/>
      </c>
      <c r="AE566" s="159" t="str">
        <f t="shared" si="64"/>
        <v/>
      </c>
      <c r="AF566" s="182" t="str">
        <f t="shared" si="64"/>
        <v/>
      </c>
      <c r="AH566" s="179" t="str">
        <f>IF($G566=AH$5,$I566*$J566*$K566,"")</f>
        <v/>
      </c>
      <c r="AI566" s="196" t="str">
        <f>IF($G566=AI$5,$I566*$J566*$K566,"")</f>
        <v/>
      </c>
      <c r="AJ566" s="181" t="str">
        <f t="shared" si="65"/>
        <v/>
      </c>
      <c r="AK566" s="159" t="str">
        <f t="shared" si="65"/>
        <v/>
      </c>
      <c r="AL566" s="180" t="str">
        <f t="shared" si="65"/>
        <v/>
      </c>
      <c r="AM566" s="188" t="str">
        <f t="shared" si="63"/>
        <v/>
      </c>
      <c r="AN566" s="159" t="str">
        <f t="shared" si="63"/>
        <v/>
      </c>
      <c r="AO566" s="182" t="str">
        <f t="shared" si="63"/>
        <v/>
      </c>
    </row>
    <row r="567" spans="2:41" x14ac:dyDescent="0.25">
      <c r="B567" s="344"/>
      <c r="C567" s="347"/>
      <c r="D567" s="348"/>
      <c r="E567" s="351"/>
      <c r="F567" s="202"/>
      <c r="G567" s="203"/>
      <c r="H567" s="203"/>
      <c r="I567" s="203"/>
      <c r="J567" s="162"/>
      <c r="K567" s="204"/>
      <c r="L567" s="202"/>
      <c r="M567" s="203"/>
      <c r="N567" s="203"/>
      <c r="O567" s="203"/>
      <c r="P567" s="162" t="str">
        <f>IF($N567&lt;&gt;"",(VLOOKUP($N567,'Puissances et FS utilisés'!$B$7:$G$44,5,FALSE)),"")</f>
        <v/>
      </c>
      <c r="Q567" s="204" t="str">
        <f>IF($N567&lt;&gt;"",(VLOOKUP($N567,'Puissances et FS utilisés'!$B$7:$G$44,6,FALSE)),"")</f>
        <v/>
      </c>
      <c r="R567" s="202"/>
      <c r="S567" s="203"/>
      <c r="T567" s="205"/>
      <c r="U567" s="203"/>
      <c r="V567" s="162" t="str">
        <f>IF($T567&lt;&gt;"",(VLOOKUP($T567,'Puissances et FS utilisés'!$B$7:$G$900,5,FALSE)),"")</f>
        <v/>
      </c>
      <c r="W567" s="204" t="str">
        <f>IF($T567&lt;&gt;"",(VLOOKUP($T567,'Puissances et FS utilisés'!$B$7:$G$44,6,FALSE)),"")</f>
        <v/>
      </c>
      <c r="Y567" s="183" t="str">
        <f>IF($G567=Y$5,$I567*$J567,"")</f>
        <v/>
      </c>
      <c r="Z567" s="184" t="str">
        <f>IF($G567=Z$5,$I567*$J567,"")</f>
        <v/>
      </c>
      <c r="AA567" s="185" t="str">
        <f t="shared" si="62"/>
        <v/>
      </c>
      <c r="AB567" s="160" t="str">
        <f t="shared" si="62"/>
        <v/>
      </c>
      <c r="AC567" s="184" t="str">
        <f t="shared" si="62"/>
        <v/>
      </c>
      <c r="AD567" s="185" t="str">
        <f t="shared" si="64"/>
        <v/>
      </c>
      <c r="AE567" s="160" t="str">
        <f t="shared" si="64"/>
        <v/>
      </c>
      <c r="AF567" s="186" t="str">
        <f t="shared" si="64"/>
        <v/>
      </c>
      <c r="AH567" s="183" t="str">
        <f>IF($G567=AH$5,$I567*$J567*$K567,"")</f>
        <v/>
      </c>
      <c r="AI567" s="193" t="str">
        <f>IF($G567=AI$5,$I567*$J567*$K567,"")</f>
        <v/>
      </c>
      <c r="AJ567" s="185" t="str">
        <f t="shared" si="65"/>
        <v/>
      </c>
      <c r="AK567" s="160" t="str">
        <f t="shared" si="65"/>
        <v/>
      </c>
      <c r="AL567" s="184" t="str">
        <f t="shared" si="65"/>
        <v/>
      </c>
      <c r="AM567" s="187" t="str">
        <f t="shared" si="63"/>
        <v/>
      </c>
      <c r="AN567" s="160" t="str">
        <f t="shared" si="63"/>
        <v/>
      </c>
      <c r="AO567" s="186" t="str">
        <f t="shared" si="63"/>
        <v/>
      </c>
    </row>
    <row r="568" spans="2:41" x14ac:dyDescent="0.25">
      <c r="B568" s="345"/>
      <c r="C568" s="356"/>
      <c r="D568" s="358"/>
      <c r="E568" s="360"/>
      <c r="F568" s="199"/>
      <c r="G568" s="200"/>
      <c r="H568" s="200"/>
      <c r="I568" s="200"/>
      <c r="J568" s="164"/>
      <c r="K568" s="201"/>
      <c r="L568" s="254"/>
      <c r="M568" s="216"/>
      <c r="N568" s="200"/>
      <c r="O568" s="200"/>
      <c r="P568" s="164" t="str">
        <f>IF($N568&lt;&gt;"",(VLOOKUP($N568,'Puissances et FS utilisés'!$B$7:$G$44,5,FALSE)),"")</f>
        <v/>
      </c>
      <c r="Q568" s="201" t="str">
        <f>IF($N568&lt;&gt;"",(VLOOKUP($N568,'Puissances et FS utilisés'!$B$7:$G$44,6,FALSE)),"")</f>
        <v/>
      </c>
      <c r="R568" s="199"/>
      <c r="S568" s="200"/>
      <c r="T568" s="200"/>
      <c r="U568" s="200"/>
      <c r="V568" s="164" t="str">
        <f>IF($T568&lt;&gt;"",(VLOOKUP($T568,'Puissances et FS utilisés'!$B$7:$G$900,5,FALSE)),"")</f>
        <v/>
      </c>
      <c r="W568" s="201" t="str">
        <f>IF($T568&lt;&gt;"",(VLOOKUP($T568,'Puissances et FS utilisés'!$B$7:$G$44,6,FALSE)),"")</f>
        <v/>
      </c>
      <c r="Y568" s="189" t="str">
        <f>IF($G568=Y$5,$I568*$J568,"")</f>
        <v/>
      </c>
      <c r="Z568" s="190" t="str">
        <f>IF($G568=Z$5,$I568*$J568,"")</f>
        <v/>
      </c>
      <c r="AA568" s="191" t="str">
        <f t="shared" si="62"/>
        <v/>
      </c>
      <c r="AB568" s="158" t="str">
        <f t="shared" si="62"/>
        <v/>
      </c>
      <c r="AC568" s="190" t="str">
        <f t="shared" si="62"/>
        <v/>
      </c>
      <c r="AD568" s="191" t="str">
        <f t="shared" si="64"/>
        <v/>
      </c>
      <c r="AE568" s="158" t="str">
        <f t="shared" si="64"/>
        <v/>
      </c>
      <c r="AF568" s="192" t="str">
        <f t="shared" si="64"/>
        <v/>
      </c>
      <c r="AH568" s="189" t="str">
        <f>IF($G568=AH$5,$I568*$J568*$K568,"")</f>
        <v/>
      </c>
      <c r="AI568" s="194" t="str">
        <f>IF($G568=AI$5,$I568*$J568*$K568,"")</f>
        <v/>
      </c>
      <c r="AJ568" s="191" t="str">
        <f t="shared" si="65"/>
        <v/>
      </c>
      <c r="AK568" s="158" t="str">
        <f t="shared" si="65"/>
        <v/>
      </c>
      <c r="AL568" s="190" t="str">
        <f t="shared" si="65"/>
        <v/>
      </c>
      <c r="AM568" s="195" t="str">
        <f t="shared" si="63"/>
        <v/>
      </c>
      <c r="AN568" s="158" t="str">
        <f t="shared" si="63"/>
        <v/>
      </c>
      <c r="AO568" s="192" t="str">
        <f t="shared" si="63"/>
        <v/>
      </c>
    </row>
    <row r="569" spans="2:41" ht="15.75" customHeight="1" x14ac:dyDescent="0.25">
      <c r="B569" s="346"/>
      <c r="C569" s="357"/>
      <c r="D569" s="359"/>
      <c r="E569" s="361"/>
      <c r="F569" s="172"/>
      <c r="G569" s="173"/>
      <c r="H569" s="173"/>
      <c r="I569" s="173"/>
      <c r="J569" s="165" t="str">
        <f>IF($H569&lt;&gt;"",(VLOOKUP($H569,'Puissances et FS utilisés'!$B$7:$G$44,5,FALSE)),"")</f>
        <v/>
      </c>
      <c r="K569" s="174" t="str">
        <f>IF($H569&lt;&gt;"",(VLOOKUP($H569,'Puissances et FS utilisés'!$B$7:$G$44,6,FALSE)),"")</f>
        <v/>
      </c>
      <c r="L569" s="172"/>
      <c r="M569" s="173"/>
      <c r="N569" s="173"/>
      <c r="O569" s="173"/>
      <c r="P569" s="164" t="str">
        <f>IF($N569&lt;&gt;"",(VLOOKUP($N569,'Puissances et FS utilisés'!$B$7:$G$44,5,FALSE)),"")</f>
        <v/>
      </c>
      <c r="Q569" s="201" t="str">
        <f>IF($N569&lt;&gt;"",(VLOOKUP($N569,'Puissances et FS utilisés'!$B$7:$G$44,6,FALSE)),"")</f>
        <v/>
      </c>
      <c r="R569" s="172"/>
      <c r="S569" s="173"/>
      <c r="T569" s="173"/>
      <c r="U569" s="173"/>
      <c r="V569" s="165" t="str">
        <f>IF($T569&lt;&gt;"",(VLOOKUP($T569,'Puissances et FS utilisés'!$B$7:$G$900,5,FALSE)),"")</f>
        <v/>
      </c>
      <c r="W569" s="174" t="str">
        <f>IF($T569&lt;&gt;"",(VLOOKUP($T569,'Puissances et FS utilisés'!$B$7:$G$44,6,FALSE)),"")</f>
        <v/>
      </c>
      <c r="Y569" s="179" t="str">
        <f>IF($G569=Y$5,$I569*$J569,"")</f>
        <v/>
      </c>
      <c r="Z569" s="180" t="str">
        <f>IF($G569=Z$5,$I569*$J569,"")</f>
        <v/>
      </c>
      <c r="AA569" s="181" t="str">
        <f t="shared" si="62"/>
        <v/>
      </c>
      <c r="AB569" s="159" t="str">
        <f t="shared" si="62"/>
        <v/>
      </c>
      <c r="AC569" s="180" t="str">
        <f t="shared" si="62"/>
        <v/>
      </c>
      <c r="AD569" s="181" t="str">
        <f t="shared" si="64"/>
        <v/>
      </c>
      <c r="AE569" s="159" t="str">
        <f t="shared" si="64"/>
        <v/>
      </c>
      <c r="AF569" s="182" t="str">
        <f t="shared" si="64"/>
        <v/>
      </c>
      <c r="AH569" s="179" t="str">
        <f>IF($G569=AH$5,$I569*$J569*$K569,"")</f>
        <v/>
      </c>
      <c r="AI569" s="196" t="str">
        <f>IF($G569=AI$5,$I569*$J569*$K569,"")</f>
        <v/>
      </c>
      <c r="AJ569" s="181" t="str">
        <f t="shared" si="65"/>
        <v/>
      </c>
      <c r="AK569" s="159" t="str">
        <f t="shared" si="65"/>
        <v/>
      </c>
      <c r="AL569" s="180" t="str">
        <f t="shared" si="65"/>
        <v/>
      </c>
      <c r="AM569" s="188" t="str">
        <f t="shared" si="63"/>
        <v/>
      </c>
      <c r="AN569" s="159" t="str">
        <f t="shared" si="63"/>
        <v/>
      </c>
      <c r="AO569" s="182" t="str">
        <f t="shared" si="63"/>
        <v/>
      </c>
    </row>
    <row r="570" spans="2:41" x14ac:dyDescent="0.25">
      <c r="B570" s="344"/>
      <c r="C570" s="347"/>
      <c r="D570" s="348"/>
      <c r="E570" s="351"/>
      <c r="F570" s="202"/>
      <c r="G570" s="203"/>
      <c r="H570" s="203"/>
      <c r="I570" s="203"/>
      <c r="J570" s="162"/>
      <c r="K570" s="204"/>
      <c r="L570" s="202"/>
      <c r="M570" s="203"/>
      <c r="N570" s="203"/>
      <c r="O570" s="203"/>
      <c r="P570" s="162" t="str">
        <f>IF($N570&lt;&gt;"",(VLOOKUP($N570,'Puissances et FS utilisés'!$B$7:$G$44,5,FALSE)),"")</f>
        <v/>
      </c>
      <c r="Q570" s="204" t="str">
        <f>IF($N570&lt;&gt;"",(VLOOKUP($N570,'Puissances et FS utilisés'!$B$7:$G$44,6,FALSE)),"")</f>
        <v/>
      </c>
      <c r="R570" s="202"/>
      <c r="S570" s="203"/>
      <c r="T570" s="205"/>
      <c r="U570" s="203"/>
      <c r="V570" s="162" t="str">
        <f>IF($T570&lt;&gt;"",(VLOOKUP($T570,'Puissances et FS utilisés'!$B$7:$G$900,5,FALSE)),"")</f>
        <v/>
      </c>
      <c r="W570" s="204" t="str">
        <f>IF($T570&lt;&gt;"",(VLOOKUP($T570,'Puissances et FS utilisés'!$B$7:$G$44,6,FALSE)),"")</f>
        <v/>
      </c>
      <c r="Y570" s="183" t="str">
        <f>IF($G570=Y$5,$I570*$J570,"")</f>
        <v/>
      </c>
      <c r="Z570" s="184" t="str">
        <f>IF($G570=Z$5,$I570*$J570,"")</f>
        <v/>
      </c>
      <c r="AA570" s="185" t="str">
        <f t="shared" si="62"/>
        <v/>
      </c>
      <c r="AB570" s="160" t="str">
        <f t="shared" si="62"/>
        <v/>
      </c>
      <c r="AC570" s="184" t="str">
        <f t="shared" si="62"/>
        <v/>
      </c>
      <c r="AD570" s="185" t="str">
        <f t="shared" si="64"/>
        <v/>
      </c>
      <c r="AE570" s="160" t="str">
        <f t="shared" si="64"/>
        <v/>
      </c>
      <c r="AF570" s="186" t="str">
        <f t="shared" si="64"/>
        <v/>
      </c>
      <c r="AH570" s="183" t="str">
        <f>IF($G570=AH$5,$I570*$J570*$K570,"")</f>
        <v/>
      </c>
      <c r="AI570" s="193" t="str">
        <f>IF($G570=AI$5,$I570*$J570*$K570,"")</f>
        <v/>
      </c>
      <c r="AJ570" s="185" t="str">
        <f t="shared" si="65"/>
        <v/>
      </c>
      <c r="AK570" s="160" t="str">
        <f t="shared" si="65"/>
        <v/>
      </c>
      <c r="AL570" s="184" t="str">
        <f t="shared" si="65"/>
        <v/>
      </c>
      <c r="AM570" s="187" t="str">
        <f t="shared" si="63"/>
        <v/>
      </c>
      <c r="AN570" s="160" t="str">
        <f t="shared" si="63"/>
        <v/>
      </c>
      <c r="AO570" s="186" t="str">
        <f t="shared" si="63"/>
        <v/>
      </c>
    </row>
    <row r="571" spans="2:41" x14ac:dyDescent="0.25">
      <c r="B571" s="345"/>
      <c r="C571" s="356"/>
      <c r="D571" s="358"/>
      <c r="E571" s="360"/>
      <c r="F571" s="199"/>
      <c r="G571" s="200"/>
      <c r="H571" s="200"/>
      <c r="I571" s="200"/>
      <c r="J571" s="164"/>
      <c r="K571" s="201"/>
      <c r="L571" s="254"/>
      <c r="M571" s="216"/>
      <c r="N571" s="200"/>
      <c r="O571" s="200"/>
      <c r="P571" s="164" t="str">
        <f>IF($N571&lt;&gt;"",(VLOOKUP($N571,'Puissances et FS utilisés'!$B$7:$G$44,5,FALSE)),"")</f>
        <v/>
      </c>
      <c r="Q571" s="201" t="str">
        <f>IF($N571&lt;&gt;"",(VLOOKUP($N571,'Puissances et FS utilisés'!$B$7:$G$44,6,FALSE)),"")</f>
        <v/>
      </c>
      <c r="R571" s="199"/>
      <c r="S571" s="200"/>
      <c r="T571" s="200"/>
      <c r="U571" s="200"/>
      <c r="V571" s="164" t="str">
        <f>IF($T571&lt;&gt;"",(VLOOKUP($T571,'Puissances et FS utilisés'!$B$7:$G$900,5,FALSE)),"")</f>
        <v/>
      </c>
      <c r="W571" s="201" t="str">
        <f>IF($T571&lt;&gt;"",(VLOOKUP($T571,'Puissances et FS utilisés'!$B$7:$G$44,6,FALSE)),"")</f>
        <v/>
      </c>
      <c r="Y571" s="189" t="str">
        <f>IF($G571=Y$5,$I571*$J571,"")</f>
        <v/>
      </c>
      <c r="Z571" s="190" t="str">
        <f>IF($G571=Z$5,$I571*$J571,"")</f>
        <v/>
      </c>
      <c r="AA571" s="191" t="str">
        <f t="shared" si="62"/>
        <v/>
      </c>
      <c r="AB571" s="158" t="str">
        <f t="shared" si="62"/>
        <v/>
      </c>
      <c r="AC571" s="190" t="str">
        <f t="shared" si="62"/>
        <v/>
      </c>
      <c r="AD571" s="191" t="str">
        <f t="shared" si="64"/>
        <v/>
      </c>
      <c r="AE571" s="158" t="str">
        <f t="shared" si="64"/>
        <v/>
      </c>
      <c r="AF571" s="192" t="str">
        <f t="shared" si="64"/>
        <v/>
      </c>
      <c r="AH571" s="189" t="str">
        <f>IF($G571=AH$5,$I571*$J571*$K571,"")</f>
        <v/>
      </c>
      <c r="AI571" s="194" t="str">
        <f>IF($G571=AI$5,$I571*$J571*$K571,"")</f>
        <v/>
      </c>
      <c r="AJ571" s="191" t="str">
        <f t="shared" si="65"/>
        <v/>
      </c>
      <c r="AK571" s="158" t="str">
        <f t="shared" si="65"/>
        <v/>
      </c>
      <c r="AL571" s="190" t="str">
        <f t="shared" si="65"/>
        <v/>
      </c>
      <c r="AM571" s="195" t="str">
        <f t="shared" si="63"/>
        <v/>
      </c>
      <c r="AN571" s="158" t="str">
        <f t="shared" si="63"/>
        <v/>
      </c>
      <c r="AO571" s="192" t="str">
        <f t="shared" si="63"/>
        <v/>
      </c>
    </row>
    <row r="572" spans="2:41" ht="15.75" customHeight="1" x14ac:dyDescent="0.25">
      <c r="B572" s="346"/>
      <c r="C572" s="357"/>
      <c r="D572" s="359"/>
      <c r="E572" s="361"/>
      <c r="F572" s="172"/>
      <c r="G572" s="173"/>
      <c r="H572" s="173"/>
      <c r="I572" s="173"/>
      <c r="J572" s="165" t="str">
        <f>IF($H572&lt;&gt;"",(VLOOKUP($H572,'Puissances et FS utilisés'!$B$7:$G$44,5,FALSE)),"")</f>
        <v/>
      </c>
      <c r="K572" s="174" t="str">
        <f>IF($H572&lt;&gt;"",(VLOOKUP($H572,'Puissances et FS utilisés'!$B$7:$G$44,6,FALSE)),"")</f>
        <v/>
      </c>
      <c r="L572" s="172"/>
      <c r="M572" s="173"/>
      <c r="N572" s="173"/>
      <c r="O572" s="173"/>
      <c r="P572" s="164" t="str">
        <f>IF($N572&lt;&gt;"",(VLOOKUP($N572,'Puissances et FS utilisés'!$B$7:$G$44,5,FALSE)),"")</f>
        <v/>
      </c>
      <c r="Q572" s="201" t="str">
        <f>IF($N572&lt;&gt;"",(VLOOKUP($N572,'Puissances et FS utilisés'!$B$7:$G$44,6,FALSE)),"")</f>
        <v/>
      </c>
      <c r="R572" s="172"/>
      <c r="S572" s="173"/>
      <c r="T572" s="173"/>
      <c r="U572" s="173"/>
      <c r="V572" s="165" t="str">
        <f>IF($T572&lt;&gt;"",(VLOOKUP($T572,'Puissances et FS utilisés'!$B$7:$G$900,5,FALSE)),"")</f>
        <v/>
      </c>
      <c r="W572" s="174" t="str">
        <f>IF($T572&lt;&gt;"",(VLOOKUP($T572,'Puissances et FS utilisés'!$B$7:$G$44,6,FALSE)),"")</f>
        <v/>
      </c>
      <c r="Y572" s="179" t="str">
        <f>IF($G572=Y$5,$I572*$J572,"")</f>
        <v/>
      </c>
      <c r="Z572" s="180" t="str">
        <f>IF($G572=Z$5,$I572*$J572,"")</f>
        <v/>
      </c>
      <c r="AA572" s="181" t="str">
        <f t="shared" si="62"/>
        <v/>
      </c>
      <c r="AB572" s="159" t="str">
        <f t="shared" si="62"/>
        <v/>
      </c>
      <c r="AC572" s="180" t="str">
        <f t="shared" si="62"/>
        <v/>
      </c>
      <c r="AD572" s="181" t="str">
        <f t="shared" si="64"/>
        <v/>
      </c>
      <c r="AE572" s="159" t="str">
        <f t="shared" si="64"/>
        <v/>
      </c>
      <c r="AF572" s="182" t="str">
        <f t="shared" si="64"/>
        <v/>
      </c>
      <c r="AH572" s="179" t="str">
        <f>IF($G572=AH$5,$I572*$J572*$K572,"")</f>
        <v/>
      </c>
      <c r="AI572" s="196" t="str">
        <f>IF($G572=AI$5,$I572*$J572*$K572,"")</f>
        <v/>
      </c>
      <c r="AJ572" s="181" t="str">
        <f t="shared" si="65"/>
        <v/>
      </c>
      <c r="AK572" s="159" t="str">
        <f t="shared" si="65"/>
        <v/>
      </c>
      <c r="AL572" s="180" t="str">
        <f t="shared" si="65"/>
        <v/>
      </c>
      <c r="AM572" s="188" t="str">
        <f t="shared" si="63"/>
        <v/>
      </c>
      <c r="AN572" s="159" t="str">
        <f t="shared" si="63"/>
        <v/>
      </c>
      <c r="AO572" s="182" t="str">
        <f t="shared" si="63"/>
        <v/>
      </c>
    </row>
    <row r="573" spans="2:41" x14ac:dyDescent="0.25">
      <c r="B573" s="344"/>
      <c r="C573" s="347"/>
      <c r="D573" s="348"/>
      <c r="E573" s="351"/>
      <c r="F573" s="202"/>
      <c r="G573" s="203"/>
      <c r="H573" s="203"/>
      <c r="I573" s="203"/>
      <c r="J573" s="162"/>
      <c r="K573" s="204"/>
      <c r="L573" s="202"/>
      <c r="M573" s="203"/>
      <c r="N573" s="203"/>
      <c r="O573" s="203"/>
      <c r="P573" s="162" t="str">
        <f>IF($N573&lt;&gt;"",(VLOOKUP($N573,'Puissances et FS utilisés'!$B$7:$G$44,5,FALSE)),"")</f>
        <v/>
      </c>
      <c r="Q573" s="204" t="str">
        <f>IF($N573&lt;&gt;"",(VLOOKUP($N573,'Puissances et FS utilisés'!$B$7:$G$44,6,FALSE)),"")</f>
        <v/>
      </c>
      <c r="R573" s="202"/>
      <c r="S573" s="203"/>
      <c r="T573" s="205"/>
      <c r="U573" s="203"/>
      <c r="V573" s="162" t="str">
        <f>IF($T573&lt;&gt;"",(VLOOKUP($T573,'Puissances et FS utilisés'!$B$7:$G$900,5,FALSE)),"")</f>
        <v/>
      </c>
      <c r="W573" s="204" t="str">
        <f>IF($T573&lt;&gt;"",(VLOOKUP($T573,'Puissances et FS utilisés'!$B$7:$G$44,6,FALSE)),"")</f>
        <v/>
      </c>
      <c r="Y573" s="183" t="str">
        <f>IF($G573=Y$5,$I573*$J573,"")</f>
        <v/>
      </c>
      <c r="Z573" s="184" t="str">
        <f>IF($G573=Z$5,$I573*$J573,"")</f>
        <v/>
      </c>
      <c r="AA573" s="185" t="str">
        <f t="shared" si="62"/>
        <v/>
      </c>
      <c r="AB573" s="160" t="str">
        <f t="shared" si="62"/>
        <v/>
      </c>
      <c r="AC573" s="184" t="str">
        <f t="shared" si="62"/>
        <v/>
      </c>
      <c r="AD573" s="185" t="str">
        <f t="shared" si="64"/>
        <v/>
      </c>
      <c r="AE573" s="160" t="str">
        <f t="shared" si="64"/>
        <v/>
      </c>
      <c r="AF573" s="186" t="str">
        <f t="shared" si="64"/>
        <v/>
      </c>
      <c r="AH573" s="183" t="str">
        <f>IF($G573=AH$5,$I573*$J573*$K573,"")</f>
        <v/>
      </c>
      <c r="AI573" s="193" t="str">
        <f>IF($G573=AI$5,$I573*$J573*$K573,"")</f>
        <v/>
      </c>
      <c r="AJ573" s="185" t="str">
        <f t="shared" si="65"/>
        <v/>
      </c>
      <c r="AK573" s="160" t="str">
        <f t="shared" si="65"/>
        <v/>
      </c>
      <c r="AL573" s="184" t="str">
        <f t="shared" si="65"/>
        <v/>
      </c>
      <c r="AM573" s="187" t="str">
        <f t="shared" si="63"/>
        <v/>
      </c>
      <c r="AN573" s="160" t="str">
        <f t="shared" si="63"/>
        <v/>
      </c>
      <c r="AO573" s="186" t="str">
        <f t="shared" si="63"/>
        <v/>
      </c>
    </row>
    <row r="574" spans="2:41" x14ac:dyDescent="0.25">
      <c r="B574" s="345"/>
      <c r="C574" s="356"/>
      <c r="D574" s="358"/>
      <c r="E574" s="360"/>
      <c r="F574" s="199"/>
      <c r="G574" s="200"/>
      <c r="H574" s="200"/>
      <c r="I574" s="200"/>
      <c r="J574" s="164"/>
      <c r="K574" s="201"/>
      <c r="L574" s="254"/>
      <c r="M574" s="216"/>
      <c r="N574" s="200"/>
      <c r="O574" s="200"/>
      <c r="P574" s="164" t="str">
        <f>IF($N574&lt;&gt;"",(VLOOKUP($N574,'Puissances et FS utilisés'!$B$7:$G$44,5,FALSE)),"")</f>
        <v/>
      </c>
      <c r="Q574" s="201" t="str">
        <f>IF($N574&lt;&gt;"",(VLOOKUP($N574,'Puissances et FS utilisés'!$B$7:$G$44,6,FALSE)),"")</f>
        <v/>
      </c>
      <c r="R574" s="199"/>
      <c r="S574" s="200"/>
      <c r="T574" s="200"/>
      <c r="U574" s="200"/>
      <c r="V574" s="164" t="str">
        <f>IF($T574&lt;&gt;"",(VLOOKUP($T574,'Puissances et FS utilisés'!$B$7:$G$900,5,FALSE)),"")</f>
        <v/>
      </c>
      <c r="W574" s="201" t="str">
        <f>IF($T574&lt;&gt;"",(VLOOKUP($T574,'Puissances et FS utilisés'!$B$7:$G$44,6,FALSE)),"")</f>
        <v/>
      </c>
      <c r="Y574" s="189" t="str">
        <f>IF($G574=Y$5,$I574*$J574,"")</f>
        <v/>
      </c>
      <c r="Z574" s="190" t="str">
        <f>IF($G574=Z$5,$I574*$J574,"")</f>
        <v/>
      </c>
      <c r="AA574" s="191" t="str">
        <f t="shared" si="62"/>
        <v/>
      </c>
      <c r="AB574" s="158" t="str">
        <f t="shared" si="62"/>
        <v/>
      </c>
      <c r="AC574" s="190" t="str">
        <f t="shared" si="62"/>
        <v/>
      </c>
      <c r="AD574" s="191" t="str">
        <f t="shared" si="64"/>
        <v/>
      </c>
      <c r="AE574" s="158" t="str">
        <f t="shared" si="64"/>
        <v/>
      </c>
      <c r="AF574" s="192" t="str">
        <f t="shared" si="64"/>
        <v/>
      </c>
      <c r="AH574" s="189" t="str">
        <f>IF($G574=AH$5,$I574*$J574*$K574,"")</f>
        <v/>
      </c>
      <c r="AI574" s="194" t="str">
        <f>IF($G574=AI$5,$I574*$J574*$K574,"")</f>
        <v/>
      </c>
      <c r="AJ574" s="191" t="str">
        <f t="shared" si="65"/>
        <v/>
      </c>
      <c r="AK574" s="158" t="str">
        <f t="shared" si="65"/>
        <v/>
      </c>
      <c r="AL574" s="190" t="str">
        <f t="shared" si="65"/>
        <v/>
      </c>
      <c r="AM574" s="195" t="str">
        <f t="shared" si="63"/>
        <v/>
      </c>
      <c r="AN574" s="158" t="str">
        <f t="shared" si="63"/>
        <v/>
      </c>
      <c r="AO574" s="192" t="str">
        <f t="shared" si="63"/>
        <v/>
      </c>
    </row>
    <row r="575" spans="2:41" ht="15.75" customHeight="1" x14ac:dyDescent="0.25">
      <c r="B575" s="346"/>
      <c r="C575" s="357"/>
      <c r="D575" s="359"/>
      <c r="E575" s="361"/>
      <c r="F575" s="172"/>
      <c r="G575" s="173"/>
      <c r="H575" s="173"/>
      <c r="I575" s="173"/>
      <c r="J575" s="165" t="str">
        <f>IF($H575&lt;&gt;"",(VLOOKUP($H575,'Puissances et FS utilisés'!$B$7:$G$44,5,FALSE)),"")</f>
        <v/>
      </c>
      <c r="K575" s="174" t="str">
        <f>IF($H575&lt;&gt;"",(VLOOKUP($H575,'Puissances et FS utilisés'!$B$7:$G$44,6,FALSE)),"")</f>
        <v/>
      </c>
      <c r="L575" s="172"/>
      <c r="M575" s="173"/>
      <c r="N575" s="173"/>
      <c r="O575" s="173"/>
      <c r="P575" s="164" t="str">
        <f>IF($N575&lt;&gt;"",(VLOOKUP($N575,'Puissances et FS utilisés'!$B$7:$G$44,5,FALSE)),"")</f>
        <v/>
      </c>
      <c r="Q575" s="201" t="str">
        <f>IF($N575&lt;&gt;"",(VLOOKUP($N575,'Puissances et FS utilisés'!$B$7:$G$44,6,FALSE)),"")</f>
        <v/>
      </c>
      <c r="R575" s="172"/>
      <c r="S575" s="173"/>
      <c r="T575" s="173"/>
      <c r="U575" s="173"/>
      <c r="V575" s="165" t="str">
        <f>IF($T575&lt;&gt;"",(VLOOKUP($T575,'Puissances et FS utilisés'!$B$7:$G$900,5,FALSE)),"")</f>
        <v/>
      </c>
      <c r="W575" s="174" t="str">
        <f>IF($T575&lt;&gt;"",(VLOOKUP($T575,'Puissances et FS utilisés'!$B$7:$G$44,6,FALSE)),"")</f>
        <v/>
      </c>
      <c r="Y575" s="179" t="str">
        <f>IF($G575=Y$5,$I575*$J575,"")</f>
        <v/>
      </c>
      <c r="Z575" s="180" t="str">
        <f>IF($G575=Z$5,$I575*$J575,"")</f>
        <v/>
      </c>
      <c r="AA575" s="181" t="str">
        <f t="shared" si="62"/>
        <v/>
      </c>
      <c r="AB575" s="159" t="str">
        <f t="shared" si="62"/>
        <v/>
      </c>
      <c r="AC575" s="180" t="str">
        <f t="shared" si="62"/>
        <v/>
      </c>
      <c r="AD575" s="181" t="str">
        <f t="shared" si="64"/>
        <v/>
      </c>
      <c r="AE575" s="159" t="str">
        <f t="shared" si="64"/>
        <v/>
      </c>
      <c r="AF575" s="182" t="str">
        <f t="shared" si="64"/>
        <v/>
      </c>
      <c r="AH575" s="179" t="str">
        <f>IF($G575=AH$5,$I575*$J575*$K575,"")</f>
        <v/>
      </c>
      <c r="AI575" s="196" t="str">
        <f>IF($G575=AI$5,$I575*$J575*$K575,"")</f>
        <v/>
      </c>
      <c r="AJ575" s="181" t="str">
        <f t="shared" si="65"/>
        <v/>
      </c>
      <c r="AK575" s="159" t="str">
        <f t="shared" si="65"/>
        <v/>
      </c>
      <c r="AL575" s="180" t="str">
        <f t="shared" si="65"/>
        <v/>
      </c>
      <c r="AM575" s="188" t="str">
        <f t="shared" si="63"/>
        <v/>
      </c>
      <c r="AN575" s="159" t="str">
        <f t="shared" si="63"/>
        <v/>
      </c>
      <c r="AO575" s="182" t="str">
        <f t="shared" si="63"/>
        <v/>
      </c>
    </row>
    <row r="576" spans="2:41" x14ac:dyDescent="0.25">
      <c r="B576" s="344"/>
      <c r="C576" s="347"/>
      <c r="D576" s="348"/>
      <c r="E576" s="351"/>
      <c r="F576" s="202"/>
      <c r="G576" s="203"/>
      <c r="H576" s="203"/>
      <c r="I576" s="203"/>
      <c r="J576" s="162"/>
      <c r="K576" s="204"/>
      <c r="L576" s="202"/>
      <c r="M576" s="203"/>
      <c r="N576" s="203"/>
      <c r="O576" s="203"/>
      <c r="P576" s="162" t="str">
        <f>IF($N576&lt;&gt;"",(VLOOKUP($N576,'Puissances et FS utilisés'!$B$7:$G$44,5,FALSE)),"")</f>
        <v/>
      </c>
      <c r="Q576" s="204" t="str">
        <f>IF($N576&lt;&gt;"",(VLOOKUP($N576,'Puissances et FS utilisés'!$B$7:$G$44,6,FALSE)),"")</f>
        <v/>
      </c>
      <c r="R576" s="202"/>
      <c r="S576" s="203"/>
      <c r="T576" s="205"/>
      <c r="U576" s="203"/>
      <c r="V576" s="162" t="str">
        <f>IF($T576&lt;&gt;"",(VLOOKUP($T576,'Puissances et FS utilisés'!$B$7:$G$900,5,FALSE)),"")</f>
        <v/>
      </c>
      <c r="W576" s="204" t="str">
        <f>IF($T576&lt;&gt;"",(VLOOKUP($T576,'Puissances et FS utilisés'!$B$7:$G$44,6,FALSE)),"")</f>
        <v/>
      </c>
      <c r="Y576" s="183" t="str">
        <f>IF($G576=Y$5,$I576*$J576,"")</f>
        <v/>
      </c>
      <c r="Z576" s="184" t="str">
        <f>IF($G576=Z$5,$I576*$J576,"")</f>
        <v/>
      </c>
      <c r="AA576" s="185" t="str">
        <f t="shared" si="62"/>
        <v/>
      </c>
      <c r="AB576" s="160" t="str">
        <f t="shared" si="62"/>
        <v/>
      </c>
      <c r="AC576" s="184" t="str">
        <f t="shared" si="62"/>
        <v/>
      </c>
      <c r="AD576" s="185" t="str">
        <f t="shared" si="64"/>
        <v/>
      </c>
      <c r="AE576" s="160" t="str">
        <f t="shared" si="64"/>
        <v/>
      </c>
      <c r="AF576" s="186" t="str">
        <f t="shared" si="64"/>
        <v/>
      </c>
      <c r="AH576" s="183" t="str">
        <f>IF($G576=AH$5,$I576*$J576*$K576,"")</f>
        <v/>
      </c>
      <c r="AI576" s="193" t="str">
        <f>IF($G576=AI$5,$I576*$J576*$K576,"")</f>
        <v/>
      </c>
      <c r="AJ576" s="185" t="str">
        <f t="shared" si="65"/>
        <v/>
      </c>
      <c r="AK576" s="160" t="str">
        <f t="shared" si="65"/>
        <v/>
      </c>
      <c r="AL576" s="184" t="str">
        <f t="shared" si="65"/>
        <v/>
      </c>
      <c r="AM576" s="187" t="str">
        <f t="shared" si="63"/>
        <v/>
      </c>
      <c r="AN576" s="160" t="str">
        <f t="shared" si="63"/>
        <v/>
      </c>
      <c r="AO576" s="186" t="str">
        <f t="shared" si="63"/>
        <v/>
      </c>
    </row>
    <row r="577" spans="2:41" x14ac:dyDescent="0.25">
      <c r="B577" s="345"/>
      <c r="C577" s="356"/>
      <c r="D577" s="358"/>
      <c r="E577" s="360"/>
      <c r="F577" s="199"/>
      <c r="G577" s="200"/>
      <c r="H577" s="200"/>
      <c r="I577" s="200"/>
      <c r="J577" s="164"/>
      <c r="K577" s="201"/>
      <c r="L577" s="254"/>
      <c r="M577" s="216"/>
      <c r="N577" s="200"/>
      <c r="O577" s="200"/>
      <c r="P577" s="164" t="str">
        <f>IF($N577&lt;&gt;"",(VLOOKUP($N577,'Puissances et FS utilisés'!$B$7:$G$44,5,FALSE)),"")</f>
        <v/>
      </c>
      <c r="Q577" s="201" t="str">
        <f>IF($N577&lt;&gt;"",(VLOOKUP($N577,'Puissances et FS utilisés'!$B$7:$G$44,6,FALSE)),"")</f>
        <v/>
      </c>
      <c r="R577" s="199"/>
      <c r="S577" s="200"/>
      <c r="T577" s="200"/>
      <c r="U577" s="200"/>
      <c r="V577" s="164" t="str">
        <f>IF($T577&lt;&gt;"",(VLOOKUP($T577,'Puissances et FS utilisés'!$B$7:$G$900,5,FALSE)),"")</f>
        <v/>
      </c>
      <c r="W577" s="201" t="str">
        <f>IF($T577&lt;&gt;"",(VLOOKUP($T577,'Puissances et FS utilisés'!$B$7:$G$44,6,FALSE)),"")</f>
        <v/>
      </c>
      <c r="Y577" s="189" t="str">
        <f>IF($G577=Y$5,$I577*$J577,"")</f>
        <v/>
      </c>
      <c r="Z577" s="190" t="str">
        <f>IF($G577=Z$5,$I577*$J577,"")</f>
        <v/>
      </c>
      <c r="AA577" s="191" t="str">
        <f t="shared" si="62"/>
        <v/>
      </c>
      <c r="AB577" s="158" t="str">
        <f t="shared" si="62"/>
        <v/>
      </c>
      <c r="AC577" s="190" t="str">
        <f t="shared" si="62"/>
        <v/>
      </c>
      <c r="AD577" s="191" t="str">
        <f t="shared" si="64"/>
        <v/>
      </c>
      <c r="AE577" s="158" t="str">
        <f t="shared" si="64"/>
        <v/>
      </c>
      <c r="AF577" s="192" t="str">
        <f t="shared" si="64"/>
        <v/>
      </c>
      <c r="AH577" s="189" t="str">
        <f>IF($G577=AH$5,$I577*$J577*$K577,"")</f>
        <v/>
      </c>
      <c r="AI577" s="194" t="str">
        <f>IF($G577=AI$5,$I577*$J577*$K577,"")</f>
        <v/>
      </c>
      <c r="AJ577" s="191" t="str">
        <f t="shared" si="65"/>
        <v/>
      </c>
      <c r="AK577" s="158" t="str">
        <f t="shared" si="65"/>
        <v/>
      </c>
      <c r="AL577" s="190" t="str">
        <f t="shared" si="65"/>
        <v/>
      </c>
      <c r="AM577" s="195" t="str">
        <f t="shared" si="63"/>
        <v/>
      </c>
      <c r="AN577" s="158" t="str">
        <f t="shared" si="63"/>
        <v/>
      </c>
      <c r="AO577" s="192" t="str">
        <f t="shared" si="63"/>
        <v/>
      </c>
    </row>
    <row r="578" spans="2:41" ht="15.75" customHeight="1" x14ac:dyDescent="0.25">
      <c r="B578" s="346"/>
      <c r="C578" s="357"/>
      <c r="D578" s="359"/>
      <c r="E578" s="361"/>
      <c r="F578" s="172"/>
      <c r="G578" s="173"/>
      <c r="H578" s="173"/>
      <c r="I578" s="173"/>
      <c r="J578" s="165" t="str">
        <f>IF($H578&lt;&gt;"",(VLOOKUP($H578,'Puissances et FS utilisés'!$B$7:$G$44,5,FALSE)),"")</f>
        <v/>
      </c>
      <c r="K578" s="174" t="str">
        <f>IF($H578&lt;&gt;"",(VLOOKUP($H578,'Puissances et FS utilisés'!$B$7:$G$44,6,FALSE)),"")</f>
        <v/>
      </c>
      <c r="L578" s="172"/>
      <c r="M578" s="173"/>
      <c r="N578" s="173"/>
      <c r="O578" s="173"/>
      <c r="P578" s="164" t="str">
        <f>IF($N578&lt;&gt;"",(VLOOKUP($N578,'Puissances et FS utilisés'!$B$7:$G$44,5,FALSE)),"")</f>
        <v/>
      </c>
      <c r="Q578" s="201" t="str">
        <f>IF($N578&lt;&gt;"",(VLOOKUP($N578,'Puissances et FS utilisés'!$B$7:$G$44,6,FALSE)),"")</f>
        <v/>
      </c>
      <c r="R578" s="172"/>
      <c r="S578" s="173"/>
      <c r="T578" s="173"/>
      <c r="U578" s="173"/>
      <c r="V578" s="165" t="str">
        <f>IF($T578&lt;&gt;"",(VLOOKUP($T578,'Puissances et FS utilisés'!$B$7:$G$900,5,FALSE)),"")</f>
        <v/>
      </c>
      <c r="W578" s="174" t="str">
        <f>IF($T578&lt;&gt;"",(VLOOKUP($T578,'Puissances et FS utilisés'!$B$7:$G$44,6,FALSE)),"")</f>
        <v/>
      </c>
      <c r="Y578" s="179" t="str">
        <f>IF($G578=Y$5,$I578*$J578,"")</f>
        <v/>
      </c>
      <c r="Z578" s="180" t="str">
        <f>IF($G578=Z$5,$I578*$J578,"")</f>
        <v/>
      </c>
      <c r="AA578" s="181" t="str">
        <f t="shared" si="62"/>
        <v/>
      </c>
      <c r="AB578" s="159" t="str">
        <f t="shared" si="62"/>
        <v/>
      </c>
      <c r="AC578" s="180" t="str">
        <f t="shared" si="62"/>
        <v/>
      </c>
      <c r="AD578" s="181" t="str">
        <f t="shared" si="64"/>
        <v/>
      </c>
      <c r="AE578" s="159" t="str">
        <f t="shared" si="64"/>
        <v/>
      </c>
      <c r="AF578" s="182" t="str">
        <f t="shared" si="64"/>
        <v/>
      </c>
      <c r="AH578" s="179" t="str">
        <f>IF($G578=AH$5,$I578*$J578*$K578,"")</f>
        <v/>
      </c>
      <c r="AI578" s="196" t="str">
        <f>IF($G578=AI$5,$I578*$J578*$K578,"")</f>
        <v/>
      </c>
      <c r="AJ578" s="181" t="str">
        <f t="shared" si="65"/>
        <v/>
      </c>
      <c r="AK578" s="159" t="str">
        <f t="shared" si="65"/>
        <v/>
      </c>
      <c r="AL578" s="180" t="str">
        <f t="shared" si="65"/>
        <v/>
      </c>
      <c r="AM578" s="188" t="str">
        <f t="shared" si="63"/>
        <v/>
      </c>
      <c r="AN578" s="159" t="str">
        <f t="shared" si="63"/>
        <v/>
      </c>
      <c r="AO578" s="182" t="str">
        <f t="shared" si="63"/>
        <v/>
      </c>
    </row>
    <row r="579" spans="2:41" x14ac:dyDescent="0.25">
      <c r="B579" s="344"/>
      <c r="C579" s="347"/>
      <c r="D579" s="348"/>
      <c r="E579" s="351"/>
      <c r="F579" s="202"/>
      <c r="G579" s="203"/>
      <c r="H579" s="203"/>
      <c r="I579" s="203"/>
      <c r="J579" s="162"/>
      <c r="K579" s="204"/>
      <c r="L579" s="202"/>
      <c r="M579" s="203"/>
      <c r="N579" s="203"/>
      <c r="O579" s="203"/>
      <c r="P579" s="162" t="str">
        <f>IF($N579&lt;&gt;"",(VLOOKUP($N579,'Puissances et FS utilisés'!$B$7:$G$44,5,FALSE)),"")</f>
        <v/>
      </c>
      <c r="Q579" s="204" t="str">
        <f>IF($N579&lt;&gt;"",(VLOOKUP($N579,'Puissances et FS utilisés'!$B$7:$G$44,6,FALSE)),"")</f>
        <v/>
      </c>
      <c r="R579" s="202"/>
      <c r="S579" s="203"/>
      <c r="T579" s="205"/>
      <c r="U579" s="203"/>
      <c r="V579" s="162" t="str">
        <f>IF($T579&lt;&gt;"",(VLOOKUP($T579,'Puissances et FS utilisés'!$B$7:$G$900,5,FALSE)),"")</f>
        <v/>
      </c>
      <c r="W579" s="204" t="str">
        <f>IF($T579&lt;&gt;"",(VLOOKUP($T579,'Puissances et FS utilisés'!$B$7:$G$44,6,FALSE)),"")</f>
        <v/>
      </c>
      <c r="Y579" s="183" t="str">
        <f>IF($G579=Y$5,$I579*$J579,"")</f>
        <v/>
      </c>
      <c r="Z579" s="184" t="str">
        <f>IF($G579=Z$5,$I579*$J579,"")</f>
        <v/>
      </c>
      <c r="AA579" s="185" t="str">
        <f t="shared" si="62"/>
        <v/>
      </c>
      <c r="AB579" s="160" t="str">
        <f t="shared" si="62"/>
        <v/>
      </c>
      <c r="AC579" s="184" t="str">
        <f t="shared" si="62"/>
        <v/>
      </c>
      <c r="AD579" s="185" t="str">
        <f t="shared" si="64"/>
        <v/>
      </c>
      <c r="AE579" s="160" t="str">
        <f t="shared" si="64"/>
        <v/>
      </c>
      <c r="AF579" s="186" t="str">
        <f t="shared" si="64"/>
        <v/>
      </c>
      <c r="AH579" s="183" t="str">
        <f>IF($G579=AH$5,$I579*$J579*$K579,"")</f>
        <v/>
      </c>
      <c r="AI579" s="193" t="str">
        <f>IF($G579=AI$5,$I579*$J579*$K579,"")</f>
        <v/>
      </c>
      <c r="AJ579" s="185" t="str">
        <f t="shared" si="65"/>
        <v/>
      </c>
      <c r="AK579" s="160" t="str">
        <f t="shared" si="65"/>
        <v/>
      </c>
      <c r="AL579" s="184" t="str">
        <f t="shared" si="65"/>
        <v/>
      </c>
      <c r="AM579" s="187" t="str">
        <f t="shared" si="63"/>
        <v/>
      </c>
      <c r="AN579" s="160" t="str">
        <f t="shared" si="63"/>
        <v/>
      </c>
      <c r="AO579" s="186" t="str">
        <f t="shared" si="63"/>
        <v/>
      </c>
    </row>
    <row r="580" spans="2:41" x14ac:dyDescent="0.25">
      <c r="B580" s="345"/>
      <c r="C580" s="356"/>
      <c r="D580" s="358"/>
      <c r="E580" s="360"/>
      <c r="F580" s="199"/>
      <c r="G580" s="200"/>
      <c r="H580" s="200"/>
      <c r="I580" s="200"/>
      <c r="J580" s="164"/>
      <c r="K580" s="201"/>
      <c r="L580" s="254"/>
      <c r="M580" s="216"/>
      <c r="N580" s="200"/>
      <c r="O580" s="200"/>
      <c r="P580" s="164" t="str">
        <f>IF($N580&lt;&gt;"",(VLOOKUP($N580,'Puissances et FS utilisés'!$B$7:$G$44,5,FALSE)),"")</f>
        <v/>
      </c>
      <c r="Q580" s="201" t="str">
        <f>IF($N580&lt;&gt;"",(VLOOKUP($N580,'Puissances et FS utilisés'!$B$7:$G$44,6,FALSE)),"")</f>
        <v/>
      </c>
      <c r="R580" s="199"/>
      <c r="S580" s="200"/>
      <c r="T580" s="200"/>
      <c r="U580" s="200"/>
      <c r="V580" s="164" t="str">
        <f>IF($T580&lt;&gt;"",(VLOOKUP($T580,'Puissances et FS utilisés'!$B$7:$G$900,5,FALSE)),"")</f>
        <v/>
      </c>
      <c r="W580" s="201" t="str">
        <f>IF($T580&lt;&gt;"",(VLOOKUP($T580,'Puissances et FS utilisés'!$B$7:$G$44,6,FALSE)),"")</f>
        <v/>
      </c>
      <c r="Y580" s="189" t="str">
        <f>IF($G580=Y$5,$I580*$J580,"")</f>
        <v/>
      </c>
      <c r="Z580" s="190" t="str">
        <f>IF($G580=Z$5,$I580*$J580,"")</f>
        <v/>
      </c>
      <c r="AA580" s="191" t="str">
        <f t="shared" si="62"/>
        <v/>
      </c>
      <c r="AB580" s="158" t="str">
        <f t="shared" si="62"/>
        <v/>
      </c>
      <c r="AC580" s="190" t="str">
        <f t="shared" si="62"/>
        <v/>
      </c>
      <c r="AD580" s="191" t="str">
        <f t="shared" si="64"/>
        <v/>
      </c>
      <c r="AE580" s="158" t="str">
        <f t="shared" si="64"/>
        <v/>
      </c>
      <c r="AF580" s="192" t="str">
        <f t="shared" si="64"/>
        <v/>
      </c>
      <c r="AH580" s="189" t="str">
        <f>IF($G580=AH$5,$I580*$J580*$K580,"")</f>
        <v/>
      </c>
      <c r="AI580" s="194" t="str">
        <f>IF($G580=AI$5,$I580*$J580*$K580,"")</f>
        <v/>
      </c>
      <c r="AJ580" s="191" t="str">
        <f t="shared" si="65"/>
        <v/>
      </c>
      <c r="AK580" s="158" t="str">
        <f t="shared" si="65"/>
        <v/>
      </c>
      <c r="AL580" s="190" t="str">
        <f t="shared" si="65"/>
        <v/>
      </c>
      <c r="AM580" s="195" t="str">
        <f t="shared" si="63"/>
        <v/>
      </c>
      <c r="AN580" s="158" t="str">
        <f t="shared" si="63"/>
        <v/>
      </c>
      <c r="AO580" s="192" t="str">
        <f t="shared" si="63"/>
        <v/>
      </c>
    </row>
    <row r="581" spans="2:41" ht="15.75" customHeight="1" x14ac:dyDescent="0.25">
      <c r="B581" s="346"/>
      <c r="C581" s="357"/>
      <c r="D581" s="359"/>
      <c r="E581" s="361"/>
      <c r="F581" s="172"/>
      <c r="G581" s="173"/>
      <c r="H581" s="173"/>
      <c r="I581" s="173"/>
      <c r="J581" s="165" t="str">
        <f>IF($H581&lt;&gt;"",(VLOOKUP($H581,'Puissances et FS utilisés'!$B$7:$G$44,5,FALSE)),"")</f>
        <v/>
      </c>
      <c r="K581" s="174" t="str">
        <f>IF($H581&lt;&gt;"",(VLOOKUP($H581,'Puissances et FS utilisés'!$B$7:$G$44,6,FALSE)),"")</f>
        <v/>
      </c>
      <c r="L581" s="172"/>
      <c r="M581" s="173"/>
      <c r="N581" s="173"/>
      <c r="O581" s="173"/>
      <c r="P581" s="164" t="str">
        <f>IF($N581&lt;&gt;"",(VLOOKUP($N581,'Puissances et FS utilisés'!$B$7:$G$44,5,FALSE)),"")</f>
        <v/>
      </c>
      <c r="Q581" s="201" t="str">
        <f>IF($N581&lt;&gt;"",(VLOOKUP($N581,'Puissances et FS utilisés'!$B$7:$G$44,6,FALSE)),"")</f>
        <v/>
      </c>
      <c r="R581" s="172"/>
      <c r="S581" s="173"/>
      <c r="T581" s="173"/>
      <c r="U581" s="173"/>
      <c r="V581" s="165" t="str">
        <f>IF($T581&lt;&gt;"",(VLOOKUP($T581,'Puissances et FS utilisés'!$B$7:$G$900,5,FALSE)),"")</f>
        <v/>
      </c>
      <c r="W581" s="174" t="str">
        <f>IF($T581&lt;&gt;"",(VLOOKUP($T581,'Puissances et FS utilisés'!$B$7:$G$44,6,FALSE)),"")</f>
        <v/>
      </c>
      <c r="Y581" s="179" t="str">
        <f>IF($G581=Y$5,$I581*$J581,"")</f>
        <v/>
      </c>
      <c r="Z581" s="180" t="str">
        <f>IF($G581=Z$5,$I581*$J581,"")</f>
        <v/>
      </c>
      <c r="AA581" s="181" t="str">
        <f t="shared" si="62"/>
        <v/>
      </c>
      <c r="AB581" s="159" t="str">
        <f t="shared" si="62"/>
        <v/>
      </c>
      <c r="AC581" s="180" t="str">
        <f t="shared" si="62"/>
        <v/>
      </c>
      <c r="AD581" s="181" t="str">
        <f t="shared" si="64"/>
        <v/>
      </c>
      <c r="AE581" s="159" t="str">
        <f t="shared" si="64"/>
        <v/>
      </c>
      <c r="AF581" s="182" t="str">
        <f t="shared" si="64"/>
        <v/>
      </c>
      <c r="AH581" s="179" t="str">
        <f>IF($G581=AH$5,$I581*$J581*$K581,"")</f>
        <v/>
      </c>
      <c r="AI581" s="196" t="str">
        <f>IF($G581=AI$5,$I581*$J581*$K581,"")</f>
        <v/>
      </c>
      <c r="AJ581" s="181" t="str">
        <f t="shared" si="65"/>
        <v/>
      </c>
      <c r="AK581" s="159" t="str">
        <f t="shared" si="65"/>
        <v/>
      </c>
      <c r="AL581" s="180" t="str">
        <f t="shared" si="65"/>
        <v/>
      </c>
      <c r="AM581" s="188" t="str">
        <f t="shared" si="63"/>
        <v/>
      </c>
      <c r="AN581" s="159" t="str">
        <f t="shared" si="63"/>
        <v/>
      </c>
      <c r="AO581" s="182" t="str">
        <f t="shared" si="63"/>
        <v/>
      </c>
    </row>
    <row r="582" spans="2:41" x14ac:dyDescent="0.25">
      <c r="B582" s="344"/>
      <c r="C582" s="347"/>
      <c r="D582" s="348"/>
      <c r="E582" s="351"/>
      <c r="F582" s="202"/>
      <c r="G582" s="203"/>
      <c r="H582" s="203"/>
      <c r="I582" s="203"/>
      <c r="J582" s="162"/>
      <c r="K582" s="204"/>
      <c r="L582" s="202"/>
      <c r="M582" s="203"/>
      <c r="N582" s="203"/>
      <c r="O582" s="203"/>
      <c r="P582" s="162" t="str">
        <f>IF($N582&lt;&gt;"",(VLOOKUP($N582,'Puissances et FS utilisés'!$B$7:$G$44,5,FALSE)),"")</f>
        <v/>
      </c>
      <c r="Q582" s="204" t="str">
        <f>IF($N582&lt;&gt;"",(VLOOKUP($N582,'Puissances et FS utilisés'!$B$7:$G$44,6,FALSE)),"")</f>
        <v/>
      </c>
      <c r="R582" s="202"/>
      <c r="S582" s="203"/>
      <c r="T582" s="205"/>
      <c r="U582" s="203"/>
      <c r="V582" s="162" t="str">
        <f>IF($T582&lt;&gt;"",(VLOOKUP($T582,'Puissances et FS utilisés'!$B$7:$G$900,5,FALSE)),"")</f>
        <v/>
      </c>
      <c r="W582" s="204" t="str">
        <f>IF($T582&lt;&gt;"",(VLOOKUP($T582,'Puissances et FS utilisés'!$B$7:$G$44,6,FALSE)),"")</f>
        <v/>
      </c>
      <c r="Y582" s="183" t="str">
        <f>IF($G582=Y$5,$I582*$J582,"")</f>
        <v/>
      </c>
      <c r="Z582" s="184" t="str">
        <f>IF($G582=Z$5,$I582*$J582,"")</f>
        <v/>
      </c>
      <c r="AA582" s="185" t="str">
        <f t="shared" si="62"/>
        <v/>
      </c>
      <c r="AB582" s="160" t="str">
        <f t="shared" si="62"/>
        <v/>
      </c>
      <c r="AC582" s="184" t="str">
        <f t="shared" si="62"/>
        <v/>
      </c>
      <c r="AD582" s="185" t="str">
        <f t="shared" si="64"/>
        <v/>
      </c>
      <c r="AE582" s="160" t="str">
        <f t="shared" si="64"/>
        <v/>
      </c>
      <c r="AF582" s="186" t="str">
        <f t="shared" si="64"/>
        <v/>
      </c>
      <c r="AH582" s="183" t="str">
        <f>IF($G582=AH$5,$I582*$J582*$K582,"")</f>
        <v/>
      </c>
      <c r="AI582" s="193" t="str">
        <f>IF($G582=AI$5,$I582*$J582*$K582,"")</f>
        <v/>
      </c>
      <c r="AJ582" s="185" t="str">
        <f t="shared" si="65"/>
        <v/>
      </c>
      <c r="AK582" s="160" t="str">
        <f t="shared" si="65"/>
        <v/>
      </c>
      <c r="AL582" s="184" t="str">
        <f t="shared" si="65"/>
        <v/>
      </c>
      <c r="AM582" s="187" t="str">
        <f t="shared" si="63"/>
        <v/>
      </c>
      <c r="AN582" s="160" t="str">
        <f t="shared" si="63"/>
        <v/>
      </c>
      <c r="AO582" s="186" t="str">
        <f t="shared" si="63"/>
        <v/>
      </c>
    </row>
    <row r="583" spans="2:41" x14ac:dyDescent="0.25">
      <c r="B583" s="345"/>
      <c r="C583" s="356"/>
      <c r="D583" s="358"/>
      <c r="E583" s="360"/>
      <c r="F583" s="199"/>
      <c r="G583" s="200"/>
      <c r="H583" s="200"/>
      <c r="I583" s="200"/>
      <c r="J583" s="164"/>
      <c r="K583" s="201"/>
      <c r="L583" s="254"/>
      <c r="M583" s="216"/>
      <c r="N583" s="200"/>
      <c r="O583" s="200"/>
      <c r="P583" s="164" t="str">
        <f>IF($N583&lt;&gt;"",(VLOOKUP($N583,'Puissances et FS utilisés'!$B$7:$G$44,5,FALSE)),"")</f>
        <v/>
      </c>
      <c r="Q583" s="201" t="str">
        <f>IF($N583&lt;&gt;"",(VLOOKUP($N583,'Puissances et FS utilisés'!$B$7:$G$44,6,FALSE)),"")</f>
        <v/>
      </c>
      <c r="R583" s="199"/>
      <c r="S583" s="200"/>
      <c r="T583" s="200"/>
      <c r="U583" s="200"/>
      <c r="V583" s="164" t="str">
        <f>IF($T583&lt;&gt;"",(VLOOKUP($T583,'Puissances et FS utilisés'!$B$7:$G$900,5,FALSE)),"")</f>
        <v/>
      </c>
      <c r="W583" s="201" t="str">
        <f>IF($T583&lt;&gt;"",(VLOOKUP($T583,'Puissances et FS utilisés'!$B$7:$G$44,6,FALSE)),"")</f>
        <v/>
      </c>
      <c r="Y583" s="189" t="str">
        <f>IF($G583=Y$5,$I583*$J583,"")</f>
        <v/>
      </c>
      <c r="Z583" s="190" t="str">
        <f>IF($G583=Z$5,$I583*$J583,"")</f>
        <v/>
      </c>
      <c r="AA583" s="191" t="str">
        <f t="shared" si="62"/>
        <v/>
      </c>
      <c r="AB583" s="158" t="str">
        <f t="shared" si="62"/>
        <v/>
      </c>
      <c r="AC583" s="190" t="str">
        <f t="shared" si="62"/>
        <v/>
      </c>
      <c r="AD583" s="191" t="str">
        <f t="shared" si="64"/>
        <v/>
      </c>
      <c r="AE583" s="158" t="str">
        <f t="shared" si="64"/>
        <v/>
      </c>
      <c r="AF583" s="192" t="str">
        <f t="shared" si="64"/>
        <v/>
      </c>
      <c r="AH583" s="189" t="str">
        <f>IF($G583=AH$5,$I583*$J583*$K583,"")</f>
        <v/>
      </c>
      <c r="AI583" s="194" t="str">
        <f>IF($G583=AI$5,$I583*$J583*$K583,"")</f>
        <v/>
      </c>
      <c r="AJ583" s="191" t="str">
        <f t="shared" si="65"/>
        <v/>
      </c>
      <c r="AK583" s="158" t="str">
        <f t="shared" si="65"/>
        <v/>
      </c>
      <c r="AL583" s="190" t="str">
        <f t="shared" si="65"/>
        <v/>
      </c>
      <c r="AM583" s="195" t="str">
        <f t="shared" si="63"/>
        <v/>
      </c>
      <c r="AN583" s="158" t="str">
        <f t="shared" si="63"/>
        <v/>
      </c>
      <c r="AO583" s="192" t="str">
        <f t="shared" si="63"/>
        <v/>
      </c>
    </row>
    <row r="584" spans="2:41" ht="15.75" customHeight="1" x14ac:dyDescent="0.25">
      <c r="B584" s="346"/>
      <c r="C584" s="357"/>
      <c r="D584" s="359"/>
      <c r="E584" s="361"/>
      <c r="F584" s="172"/>
      <c r="G584" s="173"/>
      <c r="H584" s="173"/>
      <c r="I584" s="173"/>
      <c r="J584" s="165" t="str">
        <f>IF($H584&lt;&gt;"",(VLOOKUP($H584,'Puissances et FS utilisés'!$B$7:$G$44,5,FALSE)),"")</f>
        <v/>
      </c>
      <c r="K584" s="174" t="str">
        <f>IF($H584&lt;&gt;"",(VLOOKUP($H584,'Puissances et FS utilisés'!$B$7:$G$44,6,FALSE)),"")</f>
        <v/>
      </c>
      <c r="L584" s="172"/>
      <c r="M584" s="173"/>
      <c r="N584" s="173"/>
      <c r="O584" s="173"/>
      <c r="P584" s="164" t="str">
        <f>IF($N584&lt;&gt;"",(VLOOKUP($N584,'Puissances et FS utilisés'!$B$7:$G$44,5,FALSE)),"")</f>
        <v/>
      </c>
      <c r="Q584" s="201" t="str">
        <f>IF($N584&lt;&gt;"",(VLOOKUP($N584,'Puissances et FS utilisés'!$B$7:$G$44,6,FALSE)),"")</f>
        <v/>
      </c>
      <c r="R584" s="172"/>
      <c r="S584" s="173"/>
      <c r="T584" s="173"/>
      <c r="U584" s="173"/>
      <c r="V584" s="165" t="str">
        <f>IF($T584&lt;&gt;"",(VLOOKUP($T584,'Puissances et FS utilisés'!$B$7:$G$900,5,FALSE)),"")</f>
        <v/>
      </c>
      <c r="W584" s="174" t="str">
        <f>IF($T584&lt;&gt;"",(VLOOKUP($T584,'Puissances et FS utilisés'!$B$7:$G$44,6,FALSE)),"")</f>
        <v/>
      </c>
      <c r="Y584" s="179" t="str">
        <f>IF($G584=Y$5,$I584*$J584,"")</f>
        <v/>
      </c>
      <c r="Z584" s="180" t="str">
        <f>IF($G584=Z$5,$I584*$J584,"")</f>
        <v/>
      </c>
      <c r="AA584" s="181" t="str">
        <f t="shared" si="62"/>
        <v/>
      </c>
      <c r="AB584" s="159" t="str">
        <f t="shared" si="62"/>
        <v/>
      </c>
      <c r="AC584" s="180" t="str">
        <f t="shared" si="62"/>
        <v/>
      </c>
      <c r="AD584" s="181" t="str">
        <f t="shared" si="64"/>
        <v/>
      </c>
      <c r="AE584" s="159" t="str">
        <f t="shared" si="64"/>
        <v/>
      </c>
      <c r="AF584" s="182" t="str">
        <f t="shared" si="64"/>
        <v/>
      </c>
      <c r="AH584" s="179" t="str">
        <f>IF($G584=AH$5,$I584*$J584*$K584,"")</f>
        <v/>
      </c>
      <c r="AI584" s="196" t="str">
        <f>IF($G584=AI$5,$I584*$J584*$K584,"")</f>
        <v/>
      </c>
      <c r="AJ584" s="181" t="str">
        <f t="shared" si="65"/>
        <v/>
      </c>
      <c r="AK584" s="159" t="str">
        <f t="shared" si="65"/>
        <v/>
      </c>
      <c r="AL584" s="180" t="str">
        <f t="shared" si="65"/>
        <v/>
      </c>
      <c r="AM584" s="188" t="str">
        <f t="shared" si="63"/>
        <v/>
      </c>
      <c r="AN584" s="159" t="str">
        <f t="shared" si="63"/>
        <v/>
      </c>
      <c r="AO584" s="182" t="str">
        <f t="shared" si="63"/>
        <v/>
      </c>
    </row>
    <row r="585" spans="2:41" x14ac:dyDescent="0.25">
      <c r="B585" s="344"/>
      <c r="C585" s="347"/>
      <c r="D585" s="348"/>
      <c r="E585" s="351"/>
      <c r="F585" s="202"/>
      <c r="G585" s="203"/>
      <c r="H585" s="203"/>
      <c r="I585" s="203"/>
      <c r="J585" s="162"/>
      <c r="K585" s="204"/>
      <c r="L585" s="202"/>
      <c r="M585" s="203"/>
      <c r="N585" s="203"/>
      <c r="O585" s="203"/>
      <c r="P585" s="162" t="str">
        <f>IF($N585&lt;&gt;"",(VLOOKUP($N585,'Puissances et FS utilisés'!$B$7:$G$44,5,FALSE)),"")</f>
        <v/>
      </c>
      <c r="Q585" s="204" t="str">
        <f>IF($N585&lt;&gt;"",(VLOOKUP($N585,'Puissances et FS utilisés'!$B$7:$G$44,6,FALSE)),"")</f>
        <v/>
      </c>
      <c r="R585" s="202"/>
      <c r="S585" s="203"/>
      <c r="T585" s="205"/>
      <c r="U585" s="203"/>
      <c r="V585" s="162" t="str">
        <f>IF($T585&lt;&gt;"",(VLOOKUP($T585,'Puissances et FS utilisés'!$B$7:$G$900,5,FALSE)),"")</f>
        <v/>
      </c>
      <c r="W585" s="204" t="str">
        <f>IF($T585&lt;&gt;"",(VLOOKUP($T585,'Puissances et FS utilisés'!$B$7:$G$44,6,FALSE)),"")</f>
        <v/>
      </c>
      <c r="Y585" s="183" t="str">
        <f>IF($G585=Y$5,$I585*$J585,"")</f>
        <v/>
      </c>
      <c r="Z585" s="184" t="str">
        <f>IF($G585=Z$5,$I585*$J585,"")</f>
        <v/>
      </c>
      <c r="AA585" s="185" t="str">
        <f t="shared" si="62"/>
        <v/>
      </c>
      <c r="AB585" s="160" t="str">
        <f t="shared" si="62"/>
        <v/>
      </c>
      <c r="AC585" s="184" t="str">
        <f t="shared" si="62"/>
        <v/>
      </c>
      <c r="AD585" s="185" t="str">
        <f t="shared" si="64"/>
        <v/>
      </c>
      <c r="AE585" s="160" t="str">
        <f t="shared" si="64"/>
        <v/>
      </c>
      <c r="AF585" s="186" t="str">
        <f t="shared" si="64"/>
        <v/>
      </c>
      <c r="AH585" s="183" t="str">
        <f>IF($G585=AH$5,$I585*$J585*$K585,"")</f>
        <v/>
      </c>
      <c r="AI585" s="193" t="str">
        <f>IF($G585=AI$5,$I585*$J585*$K585,"")</f>
        <v/>
      </c>
      <c r="AJ585" s="185" t="str">
        <f t="shared" si="65"/>
        <v/>
      </c>
      <c r="AK585" s="160" t="str">
        <f t="shared" si="65"/>
        <v/>
      </c>
      <c r="AL585" s="184" t="str">
        <f t="shared" si="65"/>
        <v/>
      </c>
      <c r="AM585" s="187" t="str">
        <f t="shared" si="63"/>
        <v/>
      </c>
      <c r="AN585" s="160" t="str">
        <f t="shared" si="63"/>
        <v/>
      </c>
      <c r="AO585" s="186" t="str">
        <f t="shared" si="63"/>
        <v/>
      </c>
    </row>
    <row r="586" spans="2:41" x14ac:dyDescent="0.25">
      <c r="B586" s="345"/>
      <c r="C586" s="356"/>
      <c r="D586" s="358"/>
      <c r="E586" s="360"/>
      <c r="F586" s="199"/>
      <c r="G586" s="200"/>
      <c r="H586" s="200"/>
      <c r="I586" s="200"/>
      <c r="J586" s="164"/>
      <c r="K586" s="201"/>
      <c r="L586" s="254"/>
      <c r="M586" s="216"/>
      <c r="N586" s="200"/>
      <c r="O586" s="200"/>
      <c r="P586" s="164" t="str">
        <f>IF($N586&lt;&gt;"",(VLOOKUP($N586,'Puissances et FS utilisés'!$B$7:$G$44,5,FALSE)),"")</f>
        <v/>
      </c>
      <c r="Q586" s="201" t="str">
        <f>IF($N586&lt;&gt;"",(VLOOKUP($N586,'Puissances et FS utilisés'!$B$7:$G$44,6,FALSE)),"")</f>
        <v/>
      </c>
      <c r="R586" s="199"/>
      <c r="S586" s="200"/>
      <c r="T586" s="200"/>
      <c r="U586" s="200"/>
      <c r="V586" s="164" t="str">
        <f>IF($T586&lt;&gt;"",(VLOOKUP($T586,'Puissances et FS utilisés'!$B$7:$G$900,5,FALSE)),"")</f>
        <v/>
      </c>
      <c r="W586" s="201" t="str">
        <f>IF($T586&lt;&gt;"",(VLOOKUP($T586,'Puissances et FS utilisés'!$B$7:$G$44,6,FALSE)),"")</f>
        <v/>
      </c>
      <c r="Y586" s="189" t="str">
        <f>IF($G586=Y$5,$I586*$J586,"")</f>
        <v/>
      </c>
      <c r="Z586" s="190" t="str">
        <f>IF($G586=Z$5,$I586*$J586,"")</f>
        <v/>
      </c>
      <c r="AA586" s="191" t="str">
        <f t="shared" si="62"/>
        <v/>
      </c>
      <c r="AB586" s="158" t="str">
        <f t="shared" si="62"/>
        <v/>
      </c>
      <c r="AC586" s="190" t="str">
        <f t="shared" si="62"/>
        <v/>
      </c>
      <c r="AD586" s="191" t="str">
        <f t="shared" si="64"/>
        <v/>
      </c>
      <c r="AE586" s="158" t="str">
        <f t="shared" si="64"/>
        <v/>
      </c>
      <c r="AF586" s="192" t="str">
        <f t="shared" si="64"/>
        <v/>
      </c>
      <c r="AH586" s="189" t="str">
        <f>IF($G586=AH$5,$I586*$J586*$K586,"")</f>
        <v/>
      </c>
      <c r="AI586" s="194" t="str">
        <f>IF($G586=AI$5,$I586*$J586*$K586,"")</f>
        <v/>
      </c>
      <c r="AJ586" s="191" t="str">
        <f t="shared" si="65"/>
        <v/>
      </c>
      <c r="AK586" s="158" t="str">
        <f t="shared" si="65"/>
        <v/>
      </c>
      <c r="AL586" s="190" t="str">
        <f t="shared" si="65"/>
        <v/>
      </c>
      <c r="AM586" s="195" t="str">
        <f t="shared" si="63"/>
        <v/>
      </c>
      <c r="AN586" s="158" t="str">
        <f t="shared" si="63"/>
        <v/>
      </c>
      <c r="AO586" s="192" t="str">
        <f t="shared" si="63"/>
        <v/>
      </c>
    </row>
    <row r="587" spans="2:41" ht="15.75" customHeight="1" x14ac:dyDescent="0.25">
      <c r="B587" s="346"/>
      <c r="C587" s="357"/>
      <c r="D587" s="359"/>
      <c r="E587" s="361"/>
      <c r="F587" s="172"/>
      <c r="G587" s="173"/>
      <c r="H587" s="173"/>
      <c r="I587" s="173"/>
      <c r="J587" s="165" t="str">
        <f>IF($H587&lt;&gt;"",(VLOOKUP($H587,'Puissances et FS utilisés'!$B$7:$G$44,5,FALSE)),"")</f>
        <v/>
      </c>
      <c r="K587" s="174" t="str">
        <f>IF($H587&lt;&gt;"",(VLOOKUP($H587,'Puissances et FS utilisés'!$B$7:$G$44,6,FALSE)),"")</f>
        <v/>
      </c>
      <c r="L587" s="172"/>
      <c r="M587" s="173"/>
      <c r="N587" s="173"/>
      <c r="O587" s="173"/>
      <c r="P587" s="164" t="str">
        <f>IF($N587&lt;&gt;"",(VLOOKUP($N587,'Puissances et FS utilisés'!$B$7:$G$44,5,FALSE)),"")</f>
        <v/>
      </c>
      <c r="Q587" s="201" t="str">
        <f>IF($N587&lt;&gt;"",(VLOOKUP($N587,'Puissances et FS utilisés'!$B$7:$G$44,6,FALSE)),"")</f>
        <v/>
      </c>
      <c r="R587" s="172"/>
      <c r="S587" s="173"/>
      <c r="T587" s="173"/>
      <c r="U587" s="173"/>
      <c r="V587" s="165" t="str">
        <f>IF($T587&lt;&gt;"",(VLOOKUP($T587,'Puissances et FS utilisés'!$B$7:$G$900,5,FALSE)),"")</f>
        <v/>
      </c>
      <c r="W587" s="174" t="str">
        <f>IF($T587&lt;&gt;"",(VLOOKUP($T587,'Puissances et FS utilisés'!$B$7:$G$44,6,FALSE)),"")</f>
        <v/>
      </c>
      <c r="Y587" s="179" t="str">
        <f>IF($G587=Y$5,$I587*$J587,"")</f>
        <v/>
      </c>
      <c r="Z587" s="180" t="str">
        <f>IF($G587=Z$5,$I587*$J587,"")</f>
        <v/>
      </c>
      <c r="AA587" s="181" t="str">
        <f t="shared" si="62"/>
        <v/>
      </c>
      <c r="AB587" s="159" t="str">
        <f t="shared" si="62"/>
        <v/>
      </c>
      <c r="AC587" s="180" t="str">
        <f t="shared" si="62"/>
        <v/>
      </c>
      <c r="AD587" s="181" t="str">
        <f t="shared" si="64"/>
        <v/>
      </c>
      <c r="AE587" s="159" t="str">
        <f t="shared" si="64"/>
        <v/>
      </c>
      <c r="AF587" s="182" t="str">
        <f t="shared" si="64"/>
        <v/>
      </c>
      <c r="AH587" s="179" t="str">
        <f>IF($G587=AH$5,$I587*$J587*$K587,"")</f>
        <v/>
      </c>
      <c r="AI587" s="196" t="str">
        <f>IF($G587=AI$5,$I587*$J587*$K587,"")</f>
        <v/>
      </c>
      <c r="AJ587" s="181" t="str">
        <f t="shared" si="65"/>
        <v/>
      </c>
      <c r="AK587" s="159" t="str">
        <f t="shared" si="65"/>
        <v/>
      </c>
      <c r="AL587" s="180" t="str">
        <f t="shared" si="65"/>
        <v/>
      </c>
      <c r="AM587" s="188" t="str">
        <f t="shared" si="63"/>
        <v/>
      </c>
      <c r="AN587" s="159" t="str">
        <f t="shared" si="63"/>
        <v/>
      </c>
      <c r="AO587" s="182" t="str">
        <f t="shared" si="63"/>
        <v/>
      </c>
    </row>
    <row r="588" spans="2:41" x14ac:dyDescent="0.25">
      <c r="B588" s="344"/>
      <c r="C588" s="347"/>
      <c r="D588" s="348"/>
      <c r="E588" s="351"/>
      <c r="F588" s="202"/>
      <c r="G588" s="203"/>
      <c r="H588" s="203"/>
      <c r="I588" s="203"/>
      <c r="J588" s="162"/>
      <c r="K588" s="204"/>
      <c r="L588" s="202"/>
      <c r="M588" s="203"/>
      <c r="N588" s="203"/>
      <c r="O588" s="203"/>
      <c r="P588" s="162" t="str">
        <f>IF($N588&lt;&gt;"",(VLOOKUP($N588,'Puissances et FS utilisés'!$B$7:$G$44,5,FALSE)),"")</f>
        <v/>
      </c>
      <c r="Q588" s="204" t="str">
        <f>IF($N588&lt;&gt;"",(VLOOKUP($N588,'Puissances et FS utilisés'!$B$7:$G$44,6,FALSE)),"")</f>
        <v/>
      </c>
      <c r="R588" s="202"/>
      <c r="S588" s="203"/>
      <c r="T588" s="205"/>
      <c r="U588" s="203"/>
      <c r="V588" s="162" t="str">
        <f>IF($T588&lt;&gt;"",(VLOOKUP($T588,'Puissances et FS utilisés'!$B$7:$G$900,5,FALSE)),"")</f>
        <v/>
      </c>
      <c r="W588" s="204" t="str">
        <f>IF($T588&lt;&gt;"",(VLOOKUP($T588,'Puissances et FS utilisés'!$B$7:$G$44,6,FALSE)),"")</f>
        <v/>
      </c>
      <c r="Y588" s="183" t="str">
        <f>IF($G588=Y$5,$I588*$J588,"")</f>
        <v/>
      </c>
      <c r="Z588" s="184" t="str">
        <f>IF($G588=Z$5,$I588*$J588,"")</f>
        <v/>
      </c>
      <c r="AA588" s="185" t="str">
        <f t="shared" si="62"/>
        <v/>
      </c>
      <c r="AB588" s="160" t="str">
        <f t="shared" si="62"/>
        <v/>
      </c>
      <c r="AC588" s="184" t="str">
        <f t="shared" si="62"/>
        <v/>
      </c>
      <c r="AD588" s="185" t="str">
        <f t="shared" si="64"/>
        <v/>
      </c>
      <c r="AE588" s="160" t="str">
        <f t="shared" si="64"/>
        <v/>
      </c>
      <c r="AF588" s="186" t="str">
        <f t="shared" si="64"/>
        <v/>
      </c>
      <c r="AH588" s="183" t="str">
        <f>IF($G588=AH$5,$I588*$J588*$K588,"")</f>
        <v/>
      </c>
      <c r="AI588" s="193" t="str">
        <f>IF($G588=AI$5,$I588*$J588*$K588,"")</f>
        <v/>
      </c>
      <c r="AJ588" s="185" t="str">
        <f t="shared" si="65"/>
        <v/>
      </c>
      <c r="AK588" s="160" t="str">
        <f t="shared" si="65"/>
        <v/>
      </c>
      <c r="AL588" s="184" t="str">
        <f t="shared" si="65"/>
        <v/>
      </c>
      <c r="AM588" s="187" t="str">
        <f t="shared" si="63"/>
        <v/>
      </c>
      <c r="AN588" s="160" t="str">
        <f t="shared" si="63"/>
        <v/>
      </c>
      <c r="AO588" s="186" t="str">
        <f t="shared" si="63"/>
        <v/>
      </c>
    </row>
    <row r="589" spans="2:41" x14ac:dyDescent="0.25">
      <c r="B589" s="345"/>
      <c r="C589" s="356"/>
      <c r="D589" s="358"/>
      <c r="E589" s="360"/>
      <c r="F589" s="199"/>
      <c r="G589" s="200"/>
      <c r="H589" s="200"/>
      <c r="I589" s="200"/>
      <c r="J589" s="164"/>
      <c r="K589" s="201"/>
      <c r="L589" s="254"/>
      <c r="M589" s="216"/>
      <c r="N589" s="200"/>
      <c r="O589" s="200"/>
      <c r="P589" s="164" t="str">
        <f>IF($N589&lt;&gt;"",(VLOOKUP($N589,'Puissances et FS utilisés'!$B$7:$G$44,5,FALSE)),"")</f>
        <v/>
      </c>
      <c r="Q589" s="201" t="str">
        <f>IF($N589&lt;&gt;"",(VLOOKUP($N589,'Puissances et FS utilisés'!$B$7:$G$44,6,FALSE)),"")</f>
        <v/>
      </c>
      <c r="R589" s="199"/>
      <c r="S589" s="200"/>
      <c r="T589" s="200"/>
      <c r="U589" s="200"/>
      <c r="V589" s="164" t="str">
        <f>IF($T589&lt;&gt;"",(VLOOKUP($T589,'Puissances et FS utilisés'!$B$7:$G$900,5,FALSE)),"")</f>
        <v/>
      </c>
      <c r="W589" s="201" t="str">
        <f>IF($T589&lt;&gt;"",(VLOOKUP($T589,'Puissances et FS utilisés'!$B$7:$G$44,6,FALSE)),"")</f>
        <v/>
      </c>
      <c r="Y589" s="189" t="str">
        <f>IF($G589=Y$5,$I589*$J589,"")</f>
        <v/>
      </c>
      <c r="Z589" s="190" t="str">
        <f>IF($G589=Z$5,$I589*$J589,"")</f>
        <v/>
      </c>
      <c r="AA589" s="191" t="str">
        <f t="shared" si="62"/>
        <v/>
      </c>
      <c r="AB589" s="158" t="str">
        <f t="shared" si="62"/>
        <v/>
      </c>
      <c r="AC589" s="190" t="str">
        <f t="shared" si="62"/>
        <v/>
      </c>
      <c r="AD589" s="191" t="str">
        <f t="shared" si="64"/>
        <v/>
      </c>
      <c r="AE589" s="158" t="str">
        <f t="shared" si="64"/>
        <v/>
      </c>
      <c r="AF589" s="192" t="str">
        <f t="shared" si="64"/>
        <v/>
      </c>
      <c r="AH589" s="189" t="str">
        <f>IF($G589=AH$5,$I589*$J589*$K589,"")</f>
        <v/>
      </c>
      <c r="AI589" s="194" t="str">
        <f>IF($G589=AI$5,$I589*$J589*$K589,"")</f>
        <v/>
      </c>
      <c r="AJ589" s="191" t="str">
        <f t="shared" si="65"/>
        <v/>
      </c>
      <c r="AK589" s="158" t="str">
        <f t="shared" si="65"/>
        <v/>
      </c>
      <c r="AL589" s="190" t="str">
        <f t="shared" si="65"/>
        <v/>
      </c>
      <c r="AM589" s="195" t="str">
        <f t="shared" si="63"/>
        <v/>
      </c>
      <c r="AN589" s="158" t="str">
        <f t="shared" si="63"/>
        <v/>
      </c>
      <c r="AO589" s="192" t="str">
        <f t="shared" si="63"/>
        <v/>
      </c>
    </row>
    <row r="590" spans="2:41" ht="15.75" customHeight="1" x14ac:dyDescent="0.25">
      <c r="B590" s="346"/>
      <c r="C590" s="357"/>
      <c r="D590" s="359"/>
      <c r="E590" s="361"/>
      <c r="F590" s="172"/>
      <c r="G590" s="173"/>
      <c r="H590" s="173"/>
      <c r="I590" s="173"/>
      <c r="J590" s="165" t="str">
        <f>IF($H590&lt;&gt;"",(VLOOKUP($H590,'Puissances et FS utilisés'!$B$7:$G$44,5,FALSE)),"")</f>
        <v/>
      </c>
      <c r="K590" s="174" t="str">
        <f>IF($H590&lt;&gt;"",(VLOOKUP($H590,'Puissances et FS utilisés'!$B$7:$G$44,6,FALSE)),"")</f>
        <v/>
      </c>
      <c r="L590" s="172"/>
      <c r="M590" s="173"/>
      <c r="N590" s="173"/>
      <c r="O590" s="173"/>
      <c r="P590" s="164" t="str">
        <f>IF($N590&lt;&gt;"",(VLOOKUP($N590,'Puissances et FS utilisés'!$B$7:$G$44,5,FALSE)),"")</f>
        <v/>
      </c>
      <c r="Q590" s="201" t="str">
        <f>IF($N590&lt;&gt;"",(VLOOKUP($N590,'Puissances et FS utilisés'!$B$7:$G$44,6,FALSE)),"")</f>
        <v/>
      </c>
      <c r="R590" s="172"/>
      <c r="S590" s="173"/>
      <c r="T590" s="173"/>
      <c r="U590" s="173"/>
      <c r="V590" s="165" t="str">
        <f>IF($T590&lt;&gt;"",(VLOOKUP($T590,'Puissances et FS utilisés'!$B$7:$G$900,5,FALSE)),"")</f>
        <v/>
      </c>
      <c r="W590" s="174" t="str">
        <f>IF($T590&lt;&gt;"",(VLOOKUP($T590,'Puissances et FS utilisés'!$B$7:$G$44,6,FALSE)),"")</f>
        <v/>
      </c>
      <c r="Y590" s="179" t="str">
        <f>IF($G590=Y$5,$I590*$J590,"")</f>
        <v/>
      </c>
      <c r="Z590" s="180" t="str">
        <f>IF($G590=Z$5,$I590*$J590,"")</f>
        <v/>
      </c>
      <c r="AA590" s="181" t="str">
        <f t="shared" si="62"/>
        <v/>
      </c>
      <c r="AB590" s="159" t="str">
        <f t="shared" si="62"/>
        <v/>
      </c>
      <c r="AC590" s="180" t="str">
        <f t="shared" si="62"/>
        <v/>
      </c>
      <c r="AD590" s="181" t="str">
        <f t="shared" si="64"/>
        <v/>
      </c>
      <c r="AE590" s="159" t="str">
        <f t="shared" si="64"/>
        <v/>
      </c>
      <c r="AF590" s="182" t="str">
        <f t="shared" si="64"/>
        <v/>
      </c>
      <c r="AH590" s="179" t="str">
        <f>IF($G590=AH$5,$I590*$J590*$K590,"")</f>
        <v/>
      </c>
      <c r="AI590" s="196" t="str">
        <f>IF($G590=AI$5,$I590*$J590*$K590,"")</f>
        <v/>
      </c>
      <c r="AJ590" s="181" t="str">
        <f t="shared" si="65"/>
        <v/>
      </c>
      <c r="AK590" s="159" t="str">
        <f t="shared" si="65"/>
        <v/>
      </c>
      <c r="AL590" s="180" t="str">
        <f t="shared" si="65"/>
        <v/>
      </c>
      <c r="AM590" s="188" t="str">
        <f t="shared" si="63"/>
        <v/>
      </c>
      <c r="AN590" s="159" t="str">
        <f t="shared" si="63"/>
        <v/>
      </c>
      <c r="AO590" s="182" t="str">
        <f t="shared" si="63"/>
        <v/>
      </c>
    </row>
    <row r="591" spans="2:41" x14ac:dyDescent="0.25">
      <c r="B591" s="344"/>
      <c r="C591" s="347"/>
      <c r="D591" s="348"/>
      <c r="E591" s="351"/>
      <c r="F591" s="202"/>
      <c r="G591" s="203"/>
      <c r="H591" s="203"/>
      <c r="I591" s="203"/>
      <c r="J591" s="162"/>
      <c r="K591" s="204"/>
      <c r="L591" s="202"/>
      <c r="M591" s="203"/>
      <c r="N591" s="203"/>
      <c r="O591" s="203"/>
      <c r="P591" s="162" t="str">
        <f>IF($N591&lt;&gt;"",(VLOOKUP($N591,'Puissances et FS utilisés'!$B$7:$G$44,5,FALSE)),"")</f>
        <v/>
      </c>
      <c r="Q591" s="204" t="str">
        <f>IF($N591&lt;&gt;"",(VLOOKUP($N591,'Puissances et FS utilisés'!$B$7:$G$44,6,FALSE)),"")</f>
        <v/>
      </c>
      <c r="R591" s="202"/>
      <c r="S591" s="203"/>
      <c r="T591" s="205"/>
      <c r="U591" s="203"/>
      <c r="V591" s="162" t="str">
        <f>IF($T591&lt;&gt;"",(VLOOKUP($T591,'Puissances et FS utilisés'!$B$7:$G$900,5,FALSE)),"")</f>
        <v/>
      </c>
      <c r="W591" s="204" t="str">
        <f>IF($T591&lt;&gt;"",(VLOOKUP($T591,'Puissances et FS utilisés'!$B$7:$G$44,6,FALSE)),"")</f>
        <v/>
      </c>
      <c r="Y591" s="183" t="str">
        <f>IF($G591=Y$5,$I591*$J591,"")</f>
        <v/>
      </c>
      <c r="Z591" s="184" t="str">
        <f>IF($G591=Z$5,$I591*$J591,"")</f>
        <v/>
      </c>
      <c r="AA591" s="185" t="str">
        <f t="shared" si="62"/>
        <v/>
      </c>
      <c r="AB591" s="160" t="str">
        <f t="shared" si="62"/>
        <v/>
      </c>
      <c r="AC591" s="184" t="str">
        <f t="shared" si="62"/>
        <v/>
      </c>
      <c r="AD591" s="185" t="str">
        <f t="shared" si="64"/>
        <v/>
      </c>
      <c r="AE591" s="160" t="str">
        <f t="shared" si="64"/>
        <v/>
      </c>
      <c r="AF591" s="186" t="str">
        <f t="shared" si="64"/>
        <v/>
      </c>
      <c r="AH591" s="183" t="str">
        <f>IF($G591=AH$5,$I591*$J591*$K591,"")</f>
        <v/>
      </c>
      <c r="AI591" s="193" t="str">
        <f>IF($G591=AI$5,$I591*$J591*$K591,"")</f>
        <v/>
      </c>
      <c r="AJ591" s="185" t="str">
        <f t="shared" si="65"/>
        <v/>
      </c>
      <c r="AK591" s="160" t="str">
        <f t="shared" si="65"/>
        <v/>
      </c>
      <c r="AL591" s="184" t="str">
        <f t="shared" si="65"/>
        <v/>
      </c>
      <c r="AM591" s="187" t="str">
        <f t="shared" si="63"/>
        <v/>
      </c>
      <c r="AN591" s="160" t="str">
        <f t="shared" si="63"/>
        <v/>
      </c>
      <c r="AO591" s="186" t="str">
        <f t="shared" si="63"/>
        <v/>
      </c>
    </row>
    <row r="592" spans="2:41" x14ac:dyDescent="0.25">
      <c r="B592" s="345"/>
      <c r="C592" s="356"/>
      <c r="D592" s="358"/>
      <c r="E592" s="360"/>
      <c r="F592" s="199"/>
      <c r="G592" s="200"/>
      <c r="H592" s="200"/>
      <c r="I592" s="200"/>
      <c r="J592" s="164"/>
      <c r="K592" s="201"/>
      <c r="L592" s="254"/>
      <c r="M592" s="216"/>
      <c r="N592" s="200"/>
      <c r="O592" s="200"/>
      <c r="P592" s="164" t="str">
        <f>IF($N592&lt;&gt;"",(VLOOKUP($N592,'Puissances et FS utilisés'!$B$7:$G$44,5,FALSE)),"")</f>
        <v/>
      </c>
      <c r="Q592" s="201" t="str">
        <f>IF($N592&lt;&gt;"",(VLOOKUP($N592,'Puissances et FS utilisés'!$B$7:$G$44,6,FALSE)),"")</f>
        <v/>
      </c>
      <c r="R592" s="199"/>
      <c r="S592" s="200"/>
      <c r="T592" s="200"/>
      <c r="U592" s="200"/>
      <c r="V592" s="164" t="str">
        <f>IF($T592&lt;&gt;"",(VLOOKUP($T592,'Puissances et FS utilisés'!$B$7:$G$900,5,FALSE)),"")</f>
        <v/>
      </c>
      <c r="W592" s="201" t="str">
        <f>IF($T592&lt;&gt;"",(VLOOKUP($T592,'Puissances et FS utilisés'!$B$7:$G$44,6,FALSE)),"")</f>
        <v/>
      </c>
      <c r="Y592" s="189" t="str">
        <f>IF($G592=Y$5,$I592*$J592,"")</f>
        <v/>
      </c>
      <c r="Z592" s="190" t="str">
        <f>IF($G592=Z$5,$I592*$J592,"")</f>
        <v/>
      </c>
      <c r="AA592" s="191" t="str">
        <f t="shared" si="62"/>
        <v/>
      </c>
      <c r="AB592" s="158" t="str">
        <f t="shared" si="62"/>
        <v/>
      </c>
      <c r="AC592" s="190" t="str">
        <f t="shared" si="62"/>
        <v/>
      </c>
      <c r="AD592" s="191" t="str">
        <f t="shared" si="64"/>
        <v/>
      </c>
      <c r="AE592" s="158" t="str">
        <f t="shared" si="64"/>
        <v/>
      </c>
      <c r="AF592" s="192" t="str">
        <f t="shared" si="64"/>
        <v/>
      </c>
      <c r="AH592" s="189" t="str">
        <f>IF($G592=AH$5,$I592*$J592*$K592,"")</f>
        <v/>
      </c>
      <c r="AI592" s="194" t="str">
        <f>IF($G592=AI$5,$I592*$J592*$K592,"")</f>
        <v/>
      </c>
      <c r="AJ592" s="191" t="str">
        <f t="shared" si="65"/>
        <v/>
      </c>
      <c r="AK592" s="158" t="str">
        <f t="shared" si="65"/>
        <v/>
      </c>
      <c r="AL592" s="190" t="str">
        <f t="shared" si="65"/>
        <v/>
      </c>
      <c r="AM592" s="195" t="str">
        <f t="shared" si="63"/>
        <v/>
      </c>
      <c r="AN592" s="158" t="str">
        <f t="shared" si="63"/>
        <v/>
      </c>
      <c r="AO592" s="192" t="str">
        <f t="shared" si="63"/>
        <v/>
      </c>
    </row>
    <row r="593" spans="2:41" ht="15.75" customHeight="1" x14ac:dyDescent="0.25">
      <c r="B593" s="346"/>
      <c r="C593" s="357"/>
      <c r="D593" s="359"/>
      <c r="E593" s="361"/>
      <c r="F593" s="172"/>
      <c r="G593" s="173"/>
      <c r="H593" s="173"/>
      <c r="I593" s="173"/>
      <c r="J593" s="165" t="str">
        <f>IF($H593&lt;&gt;"",(VLOOKUP($H593,'Puissances et FS utilisés'!$B$7:$G$44,5,FALSE)),"")</f>
        <v/>
      </c>
      <c r="K593" s="174" t="str">
        <f>IF($H593&lt;&gt;"",(VLOOKUP($H593,'Puissances et FS utilisés'!$B$7:$G$44,6,FALSE)),"")</f>
        <v/>
      </c>
      <c r="L593" s="172"/>
      <c r="M593" s="173"/>
      <c r="N593" s="173"/>
      <c r="O593" s="173"/>
      <c r="P593" s="164" t="str">
        <f>IF($N593&lt;&gt;"",(VLOOKUP($N593,'Puissances et FS utilisés'!$B$7:$G$44,5,FALSE)),"")</f>
        <v/>
      </c>
      <c r="Q593" s="201" t="str">
        <f>IF($N593&lt;&gt;"",(VLOOKUP($N593,'Puissances et FS utilisés'!$B$7:$G$44,6,FALSE)),"")</f>
        <v/>
      </c>
      <c r="R593" s="172"/>
      <c r="S593" s="173"/>
      <c r="T593" s="173"/>
      <c r="U593" s="173"/>
      <c r="V593" s="165" t="str">
        <f>IF($T593&lt;&gt;"",(VLOOKUP($T593,'Puissances et FS utilisés'!$B$7:$G$900,5,FALSE)),"")</f>
        <v/>
      </c>
      <c r="W593" s="174" t="str">
        <f>IF($T593&lt;&gt;"",(VLOOKUP($T593,'Puissances et FS utilisés'!$B$7:$G$44,6,FALSE)),"")</f>
        <v/>
      </c>
      <c r="Y593" s="179" t="str">
        <f>IF($G593=Y$5,$I593*$J593,"")</f>
        <v/>
      </c>
      <c r="Z593" s="180" t="str">
        <f>IF($G593=Z$5,$I593*$J593,"")</f>
        <v/>
      </c>
      <c r="AA593" s="181" t="str">
        <f t="shared" si="62"/>
        <v/>
      </c>
      <c r="AB593" s="159" t="str">
        <f t="shared" si="62"/>
        <v/>
      </c>
      <c r="AC593" s="180" t="str">
        <f t="shared" si="62"/>
        <v/>
      </c>
      <c r="AD593" s="181" t="str">
        <f t="shared" si="64"/>
        <v/>
      </c>
      <c r="AE593" s="159" t="str">
        <f t="shared" si="64"/>
        <v/>
      </c>
      <c r="AF593" s="182" t="str">
        <f t="shared" si="64"/>
        <v/>
      </c>
      <c r="AH593" s="179" t="str">
        <f>IF($G593=AH$5,$I593*$J593*$K593,"")</f>
        <v/>
      </c>
      <c r="AI593" s="196" t="str">
        <f>IF($G593=AI$5,$I593*$J593*$K593,"")</f>
        <v/>
      </c>
      <c r="AJ593" s="181" t="str">
        <f t="shared" si="65"/>
        <v/>
      </c>
      <c r="AK593" s="159" t="str">
        <f t="shared" si="65"/>
        <v/>
      </c>
      <c r="AL593" s="180" t="str">
        <f t="shared" si="65"/>
        <v/>
      </c>
      <c r="AM593" s="188" t="str">
        <f t="shared" si="63"/>
        <v/>
      </c>
      <c r="AN593" s="159" t="str">
        <f t="shared" si="63"/>
        <v/>
      </c>
      <c r="AO593" s="182" t="str">
        <f t="shared" si="63"/>
        <v/>
      </c>
    </row>
    <row r="594" spans="2:41" x14ac:dyDescent="0.25">
      <c r="B594" s="344"/>
      <c r="C594" s="347"/>
      <c r="D594" s="348"/>
      <c r="E594" s="351"/>
      <c r="F594" s="202"/>
      <c r="G594" s="203"/>
      <c r="H594" s="203"/>
      <c r="I594" s="203"/>
      <c r="J594" s="162"/>
      <c r="K594" s="204"/>
      <c r="L594" s="202"/>
      <c r="M594" s="203"/>
      <c r="N594" s="203"/>
      <c r="O594" s="203"/>
      <c r="P594" s="162" t="str">
        <f>IF($N594&lt;&gt;"",(VLOOKUP($N594,'Puissances et FS utilisés'!$B$7:$G$44,5,FALSE)),"")</f>
        <v/>
      </c>
      <c r="Q594" s="204" t="str">
        <f>IF($N594&lt;&gt;"",(VLOOKUP($N594,'Puissances et FS utilisés'!$B$7:$G$44,6,FALSE)),"")</f>
        <v/>
      </c>
      <c r="R594" s="202"/>
      <c r="S594" s="203"/>
      <c r="T594" s="205"/>
      <c r="U594" s="203"/>
      <c r="V594" s="162" t="str">
        <f>IF($T594&lt;&gt;"",(VLOOKUP($T594,'Puissances et FS utilisés'!$B$7:$G$900,5,FALSE)),"")</f>
        <v/>
      </c>
      <c r="W594" s="204" t="str">
        <f>IF($T594&lt;&gt;"",(VLOOKUP($T594,'Puissances et FS utilisés'!$B$7:$G$44,6,FALSE)),"")</f>
        <v/>
      </c>
      <c r="Y594" s="183" t="str">
        <f>IF($G594=Y$5,$I594*$J594,"")</f>
        <v/>
      </c>
      <c r="Z594" s="184" t="str">
        <f>IF($G594=Z$5,$I594*$J594,"")</f>
        <v/>
      </c>
      <c r="AA594" s="185" t="str">
        <f t="shared" si="62"/>
        <v/>
      </c>
      <c r="AB594" s="160" t="str">
        <f t="shared" si="62"/>
        <v/>
      </c>
      <c r="AC594" s="184" t="str">
        <f t="shared" si="62"/>
        <v/>
      </c>
      <c r="AD594" s="185" t="str">
        <f t="shared" si="64"/>
        <v/>
      </c>
      <c r="AE594" s="160" t="str">
        <f t="shared" si="64"/>
        <v/>
      </c>
      <c r="AF594" s="186" t="str">
        <f t="shared" si="64"/>
        <v/>
      </c>
      <c r="AH594" s="183" t="str">
        <f>IF($G594=AH$5,$I594*$J594*$K594,"")</f>
        <v/>
      </c>
      <c r="AI594" s="193" t="str">
        <f>IF($G594=AI$5,$I594*$J594*$K594,"")</f>
        <v/>
      </c>
      <c r="AJ594" s="185" t="str">
        <f t="shared" si="65"/>
        <v/>
      </c>
      <c r="AK594" s="160" t="str">
        <f t="shared" si="65"/>
        <v/>
      </c>
      <c r="AL594" s="184" t="str">
        <f t="shared" si="65"/>
        <v/>
      </c>
      <c r="AM594" s="187" t="str">
        <f t="shared" si="63"/>
        <v/>
      </c>
      <c r="AN594" s="160" t="str">
        <f t="shared" si="63"/>
        <v/>
      </c>
      <c r="AO594" s="186" t="str">
        <f t="shared" si="63"/>
        <v/>
      </c>
    </row>
    <row r="595" spans="2:41" x14ac:dyDescent="0.25">
      <c r="B595" s="345"/>
      <c r="C595" s="356"/>
      <c r="D595" s="358"/>
      <c r="E595" s="360"/>
      <c r="F595" s="199"/>
      <c r="G595" s="200"/>
      <c r="H595" s="200"/>
      <c r="I595" s="200"/>
      <c r="J595" s="164"/>
      <c r="K595" s="201"/>
      <c r="L595" s="254"/>
      <c r="M595" s="216"/>
      <c r="N595" s="200"/>
      <c r="O595" s="200"/>
      <c r="P595" s="164" t="str">
        <f>IF($N595&lt;&gt;"",(VLOOKUP($N595,'Puissances et FS utilisés'!$B$7:$G$44,5,FALSE)),"")</f>
        <v/>
      </c>
      <c r="Q595" s="201" t="str">
        <f>IF($N595&lt;&gt;"",(VLOOKUP($N595,'Puissances et FS utilisés'!$B$7:$G$44,6,FALSE)),"")</f>
        <v/>
      </c>
      <c r="R595" s="199"/>
      <c r="S595" s="200"/>
      <c r="T595" s="200"/>
      <c r="U595" s="200"/>
      <c r="V595" s="164" t="str">
        <f>IF($T595&lt;&gt;"",(VLOOKUP($T595,'Puissances et FS utilisés'!$B$7:$G$900,5,FALSE)),"")</f>
        <v/>
      </c>
      <c r="W595" s="201" t="str">
        <f>IF($T595&lt;&gt;"",(VLOOKUP($T595,'Puissances et FS utilisés'!$B$7:$G$44,6,FALSE)),"")</f>
        <v/>
      </c>
      <c r="Y595" s="189" t="str">
        <f>IF($G595=Y$5,$I595*$J595,"")</f>
        <v/>
      </c>
      <c r="Z595" s="190" t="str">
        <f>IF($G595=Z$5,$I595*$J595,"")</f>
        <v/>
      </c>
      <c r="AA595" s="191" t="str">
        <f t="shared" si="62"/>
        <v/>
      </c>
      <c r="AB595" s="158" t="str">
        <f t="shared" si="62"/>
        <v/>
      </c>
      <c r="AC595" s="190" t="str">
        <f t="shared" si="62"/>
        <v/>
      </c>
      <c r="AD595" s="191" t="str">
        <f t="shared" si="64"/>
        <v/>
      </c>
      <c r="AE595" s="158" t="str">
        <f t="shared" si="64"/>
        <v/>
      </c>
      <c r="AF595" s="192" t="str">
        <f t="shared" si="64"/>
        <v/>
      </c>
      <c r="AH595" s="189" t="str">
        <f>IF($G595=AH$5,$I595*$J595*$K595,"")</f>
        <v/>
      </c>
      <c r="AI595" s="194" t="str">
        <f>IF($G595=AI$5,$I595*$J595*$K595,"")</f>
        <v/>
      </c>
      <c r="AJ595" s="191" t="str">
        <f t="shared" si="65"/>
        <v/>
      </c>
      <c r="AK595" s="158" t="str">
        <f t="shared" si="65"/>
        <v/>
      </c>
      <c r="AL595" s="190" t="str">
        <f t="shared" si="65"/>
        <v/>
      </c>
      <c r="AM595" s="195" t="str">
        <f t="shared" si="63"/>
        <v/>
      </c>
      <c r="AN595" s="158" t="str">
        <f t="shared" si="63"/>
        <v/>
      </c>
      <c r="AO595" s="192" t="str">
        <f t="shared" si="63"/>
        <v/>
      </c>
    </row>
    <row r="596" spans="2:41" ht="15.75" customHeight="1" x14ac:dyDescent="0.25">
      <c r="B596" s="346"/>
      <c r="C596" s="357"/>
      <c r="D596" s="359"/>
      <c r="E596" s="361"/>
      <c r="F596" s="172"/>
      <c r="G596" s="173"/>
      <c r="H596" s="173"/>
      <c r="I596" s="173"/>
      <c r="J596" s="165" t="str">
        <f>IF($H596&lt;&gt;"",(VLOOKUP($H596,'Puissances et FS utilisés'!$B$7:$G$44,5,FALSE)),"")</f>
        <v/>
      </c>
      <c r="K596" s="174" t="str">
        <f>IF($H596&lt;&gt;"",(VLOOKUP($H596,'Puissances et FS utilisés'!$B$7:$G$44,6,FALSE)),"")</f>
        <v/>
      </c>
      <c r="L596" s="172"/>
      <c r="M596" s="173"/>
      <c r="N596" s="173"/>
      <c r="O596" s="173"/>
      <c r="P596" s="164" t="str">
        <f>IF($N596&lt;&gt;"",(VLOOKUP($N596,'Puissances et FS utilisés'!$B$7:$G$44,5,FALSE)),"")</f>
        <v/>
      </c>
      <c r="Q596" s="201" t="str">
        <f>IF($N596&lt;&gt;"",(VLOOKUP($N596,'Puissances et FS utilisés'!$B$7:$G$44,6,FALSE)),"")</f>
        <v/>
      </c>
      <c r="R596" s="172"/>
      <c r="S596" s="173"/>
      <c r="T596" s="173"/>
      <c r="U596" s="173"/>
      <c r="V596" s="165" t="str">
        <f>IF($T596&lt;&gt;"",(VLOOKUP($T596,'Puissances et FS utilisés'!$B$7:$G$900,5,FALSE)),"")</f>
        <v/>
      </c>
      <c r="W596" s="174" t="str">
        <f>IF($T596&lt;&gt;"",(VLOOKUP($T596,'Puissances et FS utilisés'!$B$7:$G$44,6,FALSE)),"")</f>
        <v/>
      </c>
      <c r="Y596" s="179" t="str">
        <f>IF($G596=Y$5,$I596*$J596,"")</f>
        <v/>
      </c>
      <c r="Z596" s="180" t="str">
        <f>IF($G596=Z$5,$I596*$J596,"")</f>
        <v/>
      </c>
      <c r="AA596" s="181" t="str">
        <f t="shared" si="62"/>
        <v/>
      </c>
      <c r="AB596" s="159" t="str">
        <f t="shared" si="62"/>
        <v/>
      </c>
      <c r="AC596" s="180" t="str">
        <f t="shared" si="62"/>
        <v/>
      </c>
      <c r="AD596" s="181" t="str">
        <f t="shared" si="64"/>
        <v/>
      </c>
      <c r="AE596" s="159" t="str">
        <f t="shared" si="64"/>
        <v/>
      </c>
      <c r="AF596" s="182" t="str">
        <f t="shared" si="64"/>
        <v/>
      </c>
      <c r="AH596" s="179" t="str">
        <f>IF($G596=AH$5,$I596*$J596*$K596,"")</f>
        <v/>
      </c>
      <c r="AI596" s="196" t="str">
        <f>IF($G596=AI$5,$I596*$J596*$K596,"")</f>
        <v/>
      </c>
      <c r="AJ596" s="181" t="str">
        <f t="shared" si="65"/>
        <v/>
      </c>
      <c r="AK596" s="159" t="str">
        <f t="shared" si="65"/>
        <v/>
      </c>
      <c r="AL596" s="180" t="str">
        <f t="shared" si="65"/>
        <v/>
      </c>
      <c r="AM596" s="188" t="str">
        <f t="shared" si="63"/>
        <v/>
      </c>
      <c r="AN596" s="159" t="str">
        <f t="shared" si="63"/>
        <v/>
      </c>
      <c r="AO596" s="182" t="str">
        <f t="shared" si="63"/>
        <v/>
      </c>
    </row>
    <row r="598" spans="2:41" ht="15.75" thickBot="1" x14ac:dyDescent="0.3"/>
    <row r="599" spans="2:41" ht="16.5" thickTop="1" thickBot="1" x14ac:dyDescent="0.3">
      <c r="W599" s="50" t="s">
        <v>128</v>
      </c>
      <c r="X599" s="51"/>
      <c r="Y599" s="218">
        <f ca="1">SUMIF($F$6:$F$745,"=W599",Y$6:Y$599)</f>
        <v>0</v>
      </c>
      <c r="Z599" s="268">
        <f ca="1">SUMIF($F$6:$F$745,"=TD SG R+1",Z$6:Z$599)</f>
        <v>0</v>
      </c>
      <c r="AA599" s="270">
        <f ca="1">SUMIF($F$6:$F$745,"=TD SG R+1",AA$6:AA$599)</f>
        <v>85.999999999999986</v>
      </c>
      <c r="AB599" s="145">
        <f ca="1">SUMIF($F$6:$F$745,"=TD SG R+1",AB$6:AB$599)</f>
        <v>0</v>
      </c>
      <c r="AC599" s="197">
        <f ca="1">SUMIF($F$6:$F$745,"=TD SG R+1",AC$6:AC$599)</f>
        <v>0</v>
      </c>
      <c r="AD599" s="219">
        <f ca="1">SUMIF($F$6:$F$745,"=TD SG R+1",AD$6:AD$599)</f>
        <v>1.2000000000000006</v>
      </c>
      <c r="AE599" s="269">
        <f ca="1">SUMIF($F$6:$F$745,"=TD SG R+1",AE$6:AE$599)</f>
        <v>0</v>
      </c>
      <c r="AF599" s="198">
        <f ca="1">SUMIF($F$6:$F$745,"=TD SG R+1",AF$6:AF$599)</f>
        <v>0</v>
      </c>
      <c r="AG599" s="53"/>
      <c r="AH599" s="218">
        <f ca="1">SUMIF($F$6:$F$745,"=TD SG R+1",AH$6:AH$599)</f>
        <v>1.7239130434782635</v>
      </c>
      <c r="AI599" s="268">
        <f ca="1">SUMIF($F$6:$F$745,"=TD SG R+1",AI$6:AI$599)</f>
        <v>0</v>
      </c>
      <c r="AJ599" s="270">
        <f ca="1">SUMIF($F$6:$F$745,"=TD SG R+1",AJ$6:AJ$599)</f>
        <v>25.799999999999986</v>
      </c>
      <c r="AK599" s="145">
        <f ca="1">SUMIF($F$6:$F$745,"=TD SG R+1",AK$6:AK$599)</f>
        <v>0</v>
      </c>
      <c r="AL599" s="197">
        <f ca="1">SUMIF($F$6:$F$745,"=TD SG R+1",AL$6:AL$599)</f>
        <v>0</v>
      </c>
      <c r="AM599" s="219">
        <f ca="1">SUMIF($F$6:$F$745,"=TD SG R+1",AM$6:AM$599)</f>
        <v>0.60000000000000031</v>
      </c>
      <c r="AN599" s="269">
        <f ca="1">SUMIF($F$6:$F$745,"=TD SG R+1",AN$6:AN$599)</f>
        <v>0</v>
      </c>
      <c r="AO599" s="198">
        <f ca="1">SUMIF($F$6:$F$745,"=TD SG R+1",AO$6:AO$599)</f>
        <v>0</v>
      </c>
    </row>
    <row r="600" spans="2:41" ht="16.5" thickTop="1" thickBot="1" x14ac:dyDescent="0.3">
      <c r="W600" s="153"/>
      <c r="X600" s="146"/>
      <c r="Y600" s="147"/>
      <c r="Z600" s="148"/>
      <c r="AA600" s="148"/>
      <c r="AB600" s="148"/>
      <c r="AC600" s="149"/>
      <c r="AD600" s="147"/>
      <c r="AE600" s="147"/>
      <c r="AF600" s="149"/>
      <c r="AG600" s="53"/>
      <c r="AH600" s="150"/>
      <c r="AI600" s="151"/>
      <c r="AJ600" s="151"/>
      <c r="AK600" s="151"/>
      <c r="AL600" s="152"/>
      <c r="AM600" s="151"/>
      <c r="AN600" s="151"/>
      <c r="AO600" s="152"/>
    </row>
    <row r="601" spans="2:41" ht="16.5" thickTop="1" thickBot="1" x14ac:dyDescent="0.3">
      <c r="W601" s="50" t="s">
        <v>129</v>
      </c>
      <c r="X601" s="51"/>
      <c r="Y601" s="218">
        <f ca="1">SUMIF($F$6:$F$745,"=TEXTE(V602",Y$6:Y$599)</f>
        <v>0</v>
      </c>
      <c r="Z601" s="268">
        <f ca="1">SUMIF($F$6:$F$745,"=TD SG R+2",Z$6:Z$599)</f>
        <v>0</v>
      </c>
      <c r="AA601" s="270">
        <f ca="1">SUMIF($F$6:$F$745,"=TD SG R+2",AA$6:AA$599)</f>
        <v>0</v>
      </c>
      <c r="AB601" s="145">
        <f ca="1">SUMIF($F$6:$F$745,"=TD SG R+2",AB$6:AB$599)</f>
        <v>0</v>
      </c>
      <c r="AC601" s="197">
        <f ca="1">SUMIF($F$6:$F$745,"=TD SG R+2",AC$6:AC$599)</f>
        <v>0</v>
      </c>
      <c r="AD601" s="219">
        <f ca="1">SUMIF($F$6:$F$745,"=TD SG R+2",AD$6:AD$599)</f>
        <v>0</v>
      </c>
      <c r="AE601" s="269">
        <f ca="1">SUMIF($F$6:$F$745,"=TD SG R+2",AE$6:AE$599)</f>
        <v>0</v>
      </c>
      <c r="AF601" s="198">
        <f ca="1">SUMIF($F$6:$F$745,"=TD SG R+2",AF$6:AF$599)</f>
        <v>0</v>
      </c>
      <c r="AG601" s="53"/>
      <c r="AH601" s="218">
        <f ca="1">SUMIF($F$6:$F$745,"=TD SG R+2",AH$6:AH$599)</f>
        <v>0</v>
      </c>
      <c r="AI601" s="268">
        <f ca="1">SUMIF($F$6:$F$745,"=TD SG R+2",AI$6:AI$599)</f>
        <v>0</v>
      </c>
      <c r="AJ601" s="270">
        <f ca="1">SUMIF($F$6:$F$745,"=TD SG R+2",AJ$6:AJ$599)</f>
        <v>0</v>
      </c>
      <c r="AK601" s="145">
        <f ca="1">SUMIF($F$6:$F$745,"=TD SG R+2",AK$6:AK$599)</f>
        <v>0</v>
      </c>
      <c r="AL601" s="197">
        <f ca="1">SUMIF($F$6:$F$745,"=TD SG R+2",AL$6:AL$599)</f>
        <v>0</v>
      </c>
      <c r="AM601" s="219">
        <f ca="1">SUMIF($F$6:$F$745,"=TD SG R+2",AM$6:AM$599)</f>
        <v>0</v>
      </c>
      <c r="AN601" s="269">
        <f ca="1">SUMIF($F$6:$F$745,"=TD SG R+2",AN$6:AN$599)</f>
        <v>0</v>
      </c>
      <c r="AO601" s="198">
        <f ca="1">SUMIF($F$6:$F$745,"=TD SG R+2",AO$6:AO$599)</f>
        <v>0</v>
      </c>
    </row>
    <row r="602" spans="2:41" ht="16.5" thickTop="1" thickBot="1" x14ac:dyDescent="0.3">
      <c r="W602" s="153"/>
      <c r="X602" s="146"/>
      <c r="Y602" s="147"/>
      <c r="Z602" s="148"/>
      <c r="AA602" s="148"/>
      <c r="AB602" s="148"/>
      <c r="AC602" s="149"/>
      <c r="AD602" s="147"/>
      <c r="AE602" s="147"/>
      <c r="AF602" s="149"/>
      <c r="AG602" s="53"/>
      <c r="AH602" s="150"/>
      <c r="AI602" s="151"/>
      <c r="AJ602" s="151"/>
      <c r="AK602" s="151"/>
      <c r="AL602" s="152"/>
      <c r="AM602" s="151"/>
      <c r="AN602" s="151"/>
      <c r="AO602" s="152"/>
    </row>
    <row r="603" spans="2:41" ht="16.5" thickTop="1" thickBot="1" x14ac:dyDescent="0.3">
      <c r="W603" s="50" t="s">
        <v>130</v>
      </c>
      <c r="X603" s="51"/>
      <c r="Y603" s="218">
        <f t="shared" ref="Y603:AF611" ca="1" si="66">SUMIF($F$6:$F$745,"=TD SG R+1",Y$6:Y$599)</f>
        <v>1.7239130434782635</v>
      </c>
      <c r="Z603" s="268">
        <f t="shared" ca="1" si="66"/>
        <v>0</v>
      </c>
      <c r="AA603" s="270">
        <f t="shared" ca="1" si="66"/>
        <v>85.999999999999986</v>
      </c>
      <c r="AB603" s="145">
        <f t="shared" ca="1" si="66"/>
        <v>0</v>
      </c>
      <c r="AC603" s="197">
        <f t="shared" ca="1" si="66"/>
        <v>0</v>
      </c>
      <c r="AD603" s="219">
        <f t="shared" ca="1" si="66"/>
        <v>1.2000000000000006</v>
      </c>
      <c r="AE603" s="269">
        <f t="shared" ca="1" si="66"/>
        <v>0</v>
      </c>
      <c r="AF603" s="198">
        <f t="shared" ca="1" si="66"/>
        <v>0</v>
      </c>
      <c r="AG603" s="53"/>
      <c r="AH603" s="218">
        <f t="shared" ref="AH603:AO611" ca="1" si="67">SUMIF($F$6:$F$745,"=TD SG R+1",AH$6:AH$599)</f>
        <v>1.7239130434782635</v>
      </c>
      <c r="AI603" s="268">
        <f t="shared" ca="1" si="67"/>
        <v>0</v>
      </c>
      <c r="AJ603" s="270">
        <f t="shared" ca="1" si="67"/>
        <v>25.799999999999986</v>
      </c>
      <c r="AK603" s="145">
        <f t="shared" ca="1" si="67"/>
        <v>0</v>
      </c>
      <c r="AL603" s="197">
        <f t="shared" ca="1" si="67"/>
        <v>0</v>
      </c>
      <c r="AM603" s="219">
        <f t="shared" ca="1" si="67"/>
        <v>0.60000000000000031</v>
      </c>
      <c r="AN603" s="269">
        <f t="shared" ca="1" si="67"/>
        <v>0</v>
      </c>
      <c r="AO603" s="198">
        <f t="shared" ca="1" si="67"/>
        <v>0</v>
      </c>
    </row>
    <row r="604" spans="2:41" ht="16.5" thickTop="1" thickBot="1" x14ac:dyDescent="0.3">
      <c r="W604" s="153"/>
      <c r="X604" s="146"/>
      <c r="Y604" s="147"/>
      <c r="Z604" s="148"/>
      <c r="AA604" s="148"/>
      <c r="AB604" s="148"/>
      <c r="AC604" s="149"/>
      <c r="AD604" s="147"/>
      <c r="AE604" s="147"/>
      <c r="AF604" s="149"/>
      <c r="AG604" s="53"/>
      <c r="AH604" s="150"/>
      <c r="AI604" s="151"/>
      <c r="AJ604" s="151"/>
      <c r="AK604" s="151"/>
      <c r="AL604" s="152"/>
      <c r="AM604" s="151"/>
      <c r="AN604" s="151"/>
      <c r="AO604" s="152"/>
    </row>
    <row r="605" spans="2:41" ht="16.5" thickTop="1" thickBot="1" x14ac:dyDescent="0.3">
      <c r="W605" s="50" t="s">
        <v>131</v>
      </c>
      <c r="X605" s="51"/>
      <c r="Y605" s="218">
        <f t="shared" ref="Y605:AF611" ca="1" si="68">SUMIF($F$6:$F$745,"=TD SG R+1",Y$6:Y$599)</f>
        <v>1.7239130434782635</v>
      </c>
      <c r="Z605" s="268">
        <f t="shared" ca="1" si="68"/>
        <v>0</v>
      </c>
      <c r="AA605" s="270">
        <f t="shared" ca="1" si="68"/>
        <v>85.999999999999986</v>
      </c>
      <c r="AB605" s="145">
        <f t="shared" ca="1" si="68"/>
        <v>0</v>
      </c>
      <c r="AC605" s="197">
        <f t="shared" ca="1" si="68"/>
        <v>0</v>
      </c>
      <c r="AD605" s="219">
        <f t="shared" ca="1" si="68"/>
        <v>1.2000000000000006</v>
      </c>
      <c r="AE605" s="269">
        <f t="shared" ca="1" si="68"/>
        <v>0</v>
      </c>
      <c r="AF605" s="198">
        <f t="shared" ca="1" si="68"/>
        <v>0</v>
      </c>
      <c r="AG605" s="53"/>
      <c r="AH605" s="218">
        <f t="shared" ref="AH605:AO611" ca="1" si="69">SUMIF($F$6:$F$745,"=TD SG R+1",AH$6:AH$599)</f>
        <v>1.7239130434782635</v>
      </c>
      <c r="AI605" s="268">
        <f t="shared" ca="1" si="69"/>
        <v>0</v>
      </c>
      <c r="AJ605" s="270">
        <f t="shared" ca="1" si="69"/>
        <v>25.799999999999986</v>
      </c>
      <c r="AK605" s="145">
        <f t="shared" ca="1" si="69"/>
        <v>0</v>
      </c>
      <c r="AL605" s="197">
        <f t="shared" ca="1" si="69"/>
        <v>0</v>
      </c>
      <c r="AM605" s="219">
        <f t="shared" ca="1" si="69"/>
        <v>0.60000000000000031</v>
      </c>
      <c r="AN605" s="269">
        <f t="shared" ca="1" si="69"/>
        <v>0</v>
      </c>
      <c r="AO605" s="198">
        <f t="shared" ca="1" si="69"/>
        <v>0</v>
      </c>
    </row>
    <row r="606" spans="2:41" ht="16.5" thickTop="1" thickBot="1" x14ac:dyDescent="0.3">
      <c r="W606" s="153"/>
      <c r="X606" s="146"/>
      <c r="Y606" s="147"/>
      <c r="Z606" s="148"/>
      <c r="AA606" s="148"/>
      <c r="AB606" s="148"/>
      <c r="AC606" s="149"/>
      <c r="AD606" s="147"/>
      <c r="AE606" s="147"/>
      <c r="AF606" s="149"/>
      <c r="AG606" s="53"/>
      <c r="AH606" s="150"/>
      <c r="AI606" s="151"/>
      <c r="AJ606" s="151"/>
      <c r="AK606" s="151"/>
      <c r="AL606" s="152"/>
      <c r="AM606" s="151"/>
      <c r="AN606" s="151"/>
      <c r="AO606" s="152"/>
    </row>
    <row r="607" spans="2:41" ht="16.5" thickTop="1" thickBot="1" x14ac:dyDescent="0.3">
      <c r="W607" s="50" t="s">
        <v>132</v>
      </c>
      <c r="X607" s="51"/>
      <c r="Y607" s="218">
        <f t="shared" ref="Y607:AF611" ca="1" si="70">SUMIF($F$6:$F$745,"=TD SG R+1",Y$6:Y$599)</f>
        <v>1.7239130434782635</v>
      </c>
      <c r="Z607" s="268">
        <f t="shared" ca="1" si="70"/>
        <v>0</v>
      </c>
      <c r="AA607" s="270">
        <f t="shared" ca="1" si="70"/>
        <v>85.999999999999986</v>
      </c>
      <c r="AB607" s="145">
        <f t="shared" ca="1" si="70"/>
        <v>0</v>
      </c>
      <c r="AC607" s="197">
        <f t="shared" ca="1" si="70"/>
        <v>0</v>
      </c>
      <c r="AD607" s="219">
        <f t="shared" ca="1" si="70"/>
        <v>1.2000000000000006</v>
      </c>
      <c r="AE607" s="269">
        <f t="shared" ca="1" si="70"/>
        <v>0</v>
      </c>
      <c r="AF607" s="198">
        <f t="shared" ca="1" si="70"/>
        <v>0</v>
      </c>
      <c r="AG607" s="53"/>
      <c r="AH607" s="218">
        <f t="shared" ref="AH607:AO611" ca="1" si="71">SUMIF($F$6:$F$745,"=TD SG R+1",AH$6:AH$599)</f>
        <v>1.7239130434782635</v>
      </c>
      <c r="AI607" s="268">
        <f t="shared" ca="1" si="71"/>
        <v>0</v>
      </c>
      <c r="AJ607" s="270">
        <f t="shared" ca="1" si="71"/>
        <v>25.799999999999986</v>
      </c>
      <c r="AK607" s="145">
        <f t="shared" ca="1" si="71"/>
        <v>0</v>
      </c>
      <c r="AL607" s="197">
        <f t="shared" ca="1" si="71"/>
        <v>0</v>
      </c>
      <c r="AM607" s="219">
        <f t="shared" ca="1" si="71"/>
        <v>0.60000000000000031</v>
      </c>
      <c r="AN607" s="269">
        <f t="shared" ca="1" si="71"/>
        <v>0</v>
      </c>
      <c r="AO607" s="198">
        <f t="shared" ca="1" si="71"/>
        <v>0</v>
      </c>
    </row>
    <row r="608" spans="2:41" ht="16.5" thickTop="1" thickBot="1" x14ac:dyDescent="0.3">
      <c r="W608" s="153"/>
      <c r="X608" s="146"/>
      <c r="Y608" s="147"/>
      <c r="Z608" s="148"/>
      <c r="AA608" s="148"/>
      <c r="AB608" s="148"/>
      <c r="AC608" s="149"/>
      <c r="AD608" s="147"/>
      <c r="AE608" s="147"/>
      <c r="AF608" s="149"/>
      <c r="AG608" s="53"/>
      <c r="AH608" s="150"/>
      <c r="AI608" s="151"/>
      <c r="AJ608" s="151"/>
      <c r="AK608" s="151"/>
      <c r="AL608" s="152"/>
      <c r="AM608" s="151"/>
      <c r="AN608" s="151"/>
      <c r="AO608" s="152"/>
    </row>
    <row r="609" spans="23:41" ht="16.5" thickTop="1" thickBot="1" x14ac:dyDescent="0.3">
      <c r="W609" s="50" t="s">
        <v>133</v>
      </c>
      <c r="X609" s="51"/>
      <c r="Y609" s="218">
        <f t="shared" ref="Y609:AF611" ca="1" si="72">SUMIF($F$6:$F$745,"=TD SG R+1",Y$6:Y$599)</f>
        <v>1.7239130434782635</v>
      </c>
      <c r="Z609" s="268">
        <f t="shared" ca="1" si="72"/>
        <v>0</v>
      </c>
      <c r="AA609" s="270">
        <f t="shared" ca="1" si="72"/>
        <v>85.999999999999986</v>
      </c>
      <c r="AB609" s="145">
        <f t="shared" ca="1" si="72"/>
        <v>0</v>
      </c>
      <c r="AC609" s="197">
        <f t="shared" ca="1" si="72"/>
        <v>0</v>
      </c>
      <c r="AD609" s="219">
        <f t="shared" ca="1" si="72"/>
        <v>1.2000000000000006</v>
      </c>
      <c r="AE609" s="269">
        <f t="shared" ca="1" si="72"/>
        <v>0</v>
      </c>
      <c r="AF609" s="198">
        <f t="shared" ca="1" si="72"/>
        <v>0</v>
      </c>
      <c r="AG609" s="53"/>
      <c r="AH609" s="218">
        <f t="shared" ref="AH609:AO611" ca="1" si="73">SUMIF($F$6:$F$745,"=TD SG R+1",AH$6:AH$599)</f>
        <v>1.7239130434782635</v>
      </c>
      <c r="AI609" s="268">
        <f t="shared" ca="1" si="73"/>
        <v>0</v>
      </c>
      <c r="AJ609" s="270">
        <f t="shared" ca="1" si="73"/>
        <v>25.799999999999986</v>
      </c>
      <c r="AK609" s="145">
        <f t="shared" ca="1" si="73"/>
        <v>0</v>
      </c>
      <c r="AL609" s="197">
        <f t="shared" ca="1" si="73"/>
        <v>0</v>
      </c>
      <c r="AM609" s="219">
        <f t="shared" ca="1" si="73"/>
        <v>0.60000000000000031</v>
      </c>
      <c r="AN609" s="269">
        <f t="shared" ca="1" si="73"/>
        <v>0</v>
      </c>
      <c r="AO609" s="198">
        <f t="shared" ca="1" si="73"/>
        <v>0</v>
      </c>
    </row>
    <row r="610" spans="23:41" ht="16.5" thickTop="1" thickBot="1" x14ac:dyDescent="0.3">
      <c r="W610" s="153"/>
      <c r="X610" s="146"/>
      <c r="Y610" s="147"/>
      <c r="Z610" s="148"/>
      <c r="AA610" s="148"/>
      <c r="AB610" s="148"/>
      <c r="AC610" s="149"/>
      <c r="AD610" s="147"/>
      <c r="AE610" s="147"/>
      <c r="AF610" s="149"/>
      <c r="AG610" s="53"/>
      <c r="AH610" s="150"/>
      <c r="AI610" s="151"/>
      <c r="AJ610" s="151"/>
      <c r="AK610" s="151"/>
      <c r="AL610" s="152"/>
      <c r="AM610" s="151"/>
      <c r="AN610" s="151"/>
      <c r="AO610" s="152"/>
    </row>
    <row r="611" spans="23:41" ht="16.5" thickTop="1" thickBot="1" x14ac:dyDescent="0.3">
      <c r="W611" s="50" t="s">
        <v>134</v>
      </c>
      <c r="X611" s="51"/>
      <c r="Y611" s="218">
        <f t="shared" ref="Y611:AF611" ca="1" si="74">SUMIF($F$6:$F$745,"=TD SG R+1",Y$6:Y$599)</f>
        <v>1.7239130434782635</v>
      </c>
      <c r="Z611" s="268">
        <f t="shared" ca="1" si="74"/>
        <v>0</v>
      </c>
      <c r="AA611" s="270">
        <f t="shared" ca="1" si="74"/>
        <v>85.999999999999986</v>
      </c>
      <c r="AB611" s="145">
        <f t="shared" ca="1" si="74"/>
        <v>0</v>
      </c>
      <c r="AC611" s="197">
        <f t="shared" ca="1" si="74"/>
        <v>0</v>
      </c>
      <c r="AD611" s="219">
        <f t="shared" ca="1" si="74"/>
        <v>1.2000000000000006</v>
      </c>
      <c r="AE611" s="269">
        <f t="shared" ca="1" si="74"/>
        <v>0</v>
      </c>
      <c r="AF611" s="198">
        <f t="shared" ca="1" si="74"/>
        <v>0</v>
      </c>
      <c r="AG611" s="53"/>
      <c r="AH611" s="218">
        <f t="shared" ref="AH611:AO611" ca="1" si="75">SUMIF($F$6:$F$745,"=TD SG R+1",AH$6:AH$599)</f>
        <v>1.7239130434782635</v>
      </c>
      <c r="AI611" s="268">
        <f t="shared" ca="1" si="75"/>
        <v>0</v>
      </c>
      <c r="AJ611" s="270">
        <f t="shared" ca="1" si="75"/>
        <v>25.799999999999986</v>
      </c>
      <c r="AK611" s="145">
        <f t="shared" ca="1" si="75"/>
        <v>0</v>
      </c>
      <c r="AL611" s="197">
        <f t="shared" ca="1" si="75"/>
        <v>0</v>
      </c>
      <c r="AM611" s="219">
        <f t="shared" ca="1" si="75"/>
        <v>0.60000000000000031</v>
      </c>
      <c r="AN611" s="269">
        <f t="shared" ca="1" si="75"/>
        <v>0</v>
      </c>
      <c r="AO611" s="198">
        <f t="shared" ca="1" si="75"/>
        <v>0</v>
      </c>
    </row>
    <row r="612" spans="23:41" ht="15.75" thickTop="1" x14ac:dyDescent="0.25"/>
  </sheetData>
  <autoFilter ref="B5:BB100" xr:uid="{00000000-0009-0000-0000-000002000000}"/>
  <mergeCells count="802">
    <mergeCell ref="B594:B596"/>
    <mergeCell ref="C594:C596"/>
    <mergeCell ref="D594:D596"/>
    <mergeCell ref="E594:E596"/>
    <mergeCell ref="B585:B587"/>
    <mergeCell ref="C585:C587"/>
    <mergeCell ref="D585:D587"/>
    <mergeCell ref="E585:E587"/>
    <mergeCell ref="B588:B590"/>
    <mergeCell ref="C588:C590"/>
    <mergeCell ref="D588:D590"/>
    <mergeCell ref="E588:E590"/>
    <mergeCell ref="B591:B593"/>
    <mergeCell ref="C591:C593"/>
    <mergeCell ref="D591:D593"/>
    <mergeCell ref="E591:E593"/>
    <mergeCell ref="B576:B578"/>
    <mergeCell ref="C576:C578"/>
    <mergeCell ref="D576:D578"/>
    <mergeCell ref="E576:E578"/>
    <mergeCell ref="B579:B581"/>
    <mergeCell ref="C579:C581"/>
    <mergeCell ref="D579:D581"/>
    <mergeCell ref="E579:E581"/>
    <mergeCell ref="B582:B584"/>
    <mergeCell ref="C582:C584"/>
    <mergeCell ref="D582:D584"/>
    <mergeCell ref="E582:E584"/>
    <mergeCell ref="B567:B569"/>
    <mergeCell ref="C567:C569"/>
    <mergeCell ref="D567:D569"/>
    <mergeCell ref="E567:E569"/>
    <mergeCell ref="B570:B572"/>
    <mergeCell ref="C570:C572"/>
    <mergeCell ref="D570:D572"/>
    <mergeCell ref="E570:E572"/>
    <mergeCell ref="B573:B575"/>
    <mergeCell ref="C573:C575"/>
    <mergeCell ref="D573:D575"/>
    <mergeCell ref="E573:E575"/>
    <mergeCell ref="B558:B560"/>
    <mergeCell ref="C558:C560"/>
    <mergeCell ref="D558:D560"/>
    <mergeCell ref="E558:E560"/>
    <mergeCell ref="B561:B563"/>
    <mergeCell ref="C561:C563"/>
    <mergeCell ref="D561:D563"/>
    <mergeCell ref="E561:E563"/>
    <mergeCell ref="B564:B566"/>
    <mergeCell ref="C564:C566"/>
    <mergeCell ref="D564:D566"/>
    <mergeCell ref="E564:E566"/>
    <mergeCell ref="B549:B551"/>
    <mergeCell ref="C549:C551"/>
    <mergeCell ref="D549:D551"/>
    <mergeCell ref="E549:E551"/>
    <mergeCell ref="B552:B554"/>
    <mergeCell ref="C552:C554"/>
    <mergeCell ref="D552:D554"/>
    <mergeCell ref="E552:E554"/>
    <mergeCell ref="B555:B557"/>
    <mergeCell ref="C555:C557"/>
    <mergeCell ref="D555:D557"/>
    <mergeCell ref="E555:E557"/>
    <mergeCell ref="B540:B542"/>
    <mergeCell ref="C540:C542"/>
    <mergeCell ref="D540:D542"/>
    <mergeCell ref="E540:E542"/>
    <mergeCell ref="B543:B545"/>
    <mergeCell ref="C543:C545"/>
    <mergeCell ref="D543:D545"/>
    <mergeCell ref="E543:E545"/>
    <mergeCell ref="B546:B548"/>
    <mergeCell ref="C546:C548"/>
    <mergeCell ref="D546:D548"/>
    <mergeCell ref="E546:E548"/>
    <mergeCell ref="B531:B533"/>
    <mergeCell ref="C531:C533"/>
    <mergeCell ref="D531:D533"/>
    <mergeCell ref="E531:E533"/>
    <mergeCell ref="B534:B536"/>
    <mergeCell ref="C534:C536"/>
    <mergeCell ref="D534:D536"/>
    <mergeCell ref="E534:E536"/>
    <mergeCell ref="B537:B539"/>
    <mergeCell ref="C537:C539"/>
    <mergeCell ref="D537:D539"/>
    <mergeCell ref="E537:E539"/>
    <mergeCell ref="B522:B524"/>
    <mergeCell ref="C522:C524"/>
    <mergeCell ref="D522:D524"/>
    <mergeCell ref="E522:E524"/>
    <mergeCell ref="B525:B527"/>
    <mergeCell ref="C525:C527"/>
    <mergeCell ref="D525:D527"/>
    <mergeCell ref="E525:E527"/>
    <mergeCell ref="B528:B530"/>
    <mergeCell ref="C528:C530"/>
    <mergeCell ref="D528:D530"/>
    <mergeCell ref="E528:E530"/>
    <mergeCell ref="B513:B515"/>
    <mergeCell ref="C513:C515"/>
    <mergeCell ref="D513:D515"/>
    <mergeCell ref="E513:E515"/>
    <mergeCell ref="B516:B518"/>
    <mergeCell ref="C516:C518"/>
    <mergeCell ref="D516:D518"/>
    <mergeCell ref="E516:E518"/>
    <mergeCell ref="B519:B521"/>
    <mergeCell ref="C519:C521"/>
    <mergeCell ref="D519:D521"/>
    <mergeCell ref="E519:E521"/>
    <mergeCell ref="B504:B506"/>
    <mergeCell ref="C504:C506"/>
    <mergeCell ref="D504:D506"/>
    <mergeCell ref="E504:E506"/>
    <mergeCell ref="B507:B509"/>
    <mergeCell ref="C507:C509"/>
    <mergeCell ref="D507:D509"/>
    <mergeCell ref="E507:E509"/>
    <mergeCell ref="B510:B512"/>
    <mergeCell ref="C510:C512"/>
    <mergeCell ref="D510:D512"/>
    <mergeCell ref="E510:E512"/>
    <mergeCell ref="B495:B497"/>
    <mergeCell ref="C495:C497"/>
    <mergeCell ref="D495:D497"/>
    <mergeCell ref="E495:E497"/>
    <mergeCell ref="B498:B500"/>
    <mergeCell ref="C498:C500"/>
    <mergeCell ref="D498:D500"/>
    <mergeCell ref="E498:E500"/>
    <mergeCell ref="B501:B503"/>
    <mergeCell ref="C501:C503"/>
    <mergeCell ref="D501:D503"/>
    <mergeCell ref="E501:E503"/>
    <mergeCell ref="B486:B488"/>
    <mergeCell ref="C486:C488"/>
    <mergeCell ref="D486:D488"/>
    <mergeCell ref="E486:E488"/>
    <mergeCell ref="B489:B491"/>
    <mergeCell ref="C489:C491"/>
    <mergeCell ref="D489:D491"/>
    <mergeCell ref="E489:E491"/>
    <mergeCell ref="B492:B494"/>
    <mergeCell ref="C492:C494"/>
    <mergeCell ref="D492:D494"/>
    <mergeCell ref="E492:E494"/>
    <mergeCell ref="B477:B479"/>
    <mergeCell ref="C477:C479"/>
    <mergeCell ref="D477:D479"/>
    <mergeCell ref="E477:E479"/>
    <mergeCell ref="B480:B482"/>
    <mergeCell ref="C480:C482"/>
    <mergeCell ref="D480:D482"/>
    <mergeCell ref="E480:E482"/>
    <mergeCell ref="B483:B485"/>
    <mergeCell ref="C483:C485"/>
    <mergeCell ref="D483:D485"/>
    <mergeCell ref="E483:E485"/>
    <mergeCell ref="B468:B470"/>
    <mergeCell ref="C468:C470"/>
    <mergeCell ref="D468:D470"/>
    <mergeCell ref="E468:E470"/>
    <mergeCell ref="B471:B473"/>
    <mergeCell ref="C471:C473"/>
    <mergeCell ref="D471:D473"/>
    <mergeCell ref="E471:E473"/>
    <mergeCell ref="B474:B476"/>
    <mergeCell ref="C474:C476"/>
    <mergeCell ref="D474:D476"/>
    <mergeCell ref="E474:E476"/>
    <mergeCell ref="B459:B461"/>
    <mergeCell ref="C459:C461"/>
    <mergeCell ref="D459:D461"/>
    <mergeCell ref="E459:E461"/>
    <mergeCell ref="B462:B464"/>
    <mergeCell ref="C462:C464"/>
    <mergeCell ref="D462:D464"/>
    <mergeCell ref="E462:E464"/>
    <mergeCell ref="B465:B467"/>
    <mergeCell ref="C465:C467"/>
    <mergeCell ref="D465:D467"/>
    <mergeCell ref="E465:E467"/>
    <mergeCell ref="B450:B452"/>
    <mergeCell ref="C450:C452"/>
    <mergeCell ref="D450:D452"/>
    <mergeCell ref="E450:E452"/>
    <mergeCell ref="B453:B455"/>
    <mergeCell ref="C453:C455"/>
    <mergeCell ref="D453:D455"/>
    <mergeCell ref="E453:E455"/>
    <mergeCell ref="B456:B458"/>
    <mergeCell ref="C456:C458"/>
    <mergeCell ref="D456:D458"/>
    <mergeCell ref="E456:E458"/>
    <mergeCell ref="B441:B443"/>
    <mergeCell ref="C441:C443"/>
    <mergeCell ref="D441:D443"/>
    <mergeCell ref="E441:E443"/>
    <mergeCell ref="B444:B446"/>
    <mergeCell ref="C444:C446"/>
    <mergeCell ref="D444:D446"/>
    <mergeCell ref="E444:E446"/>
    <mergeCell ref="B447:B449"/>
    <mergeCell ref="C447:C449"/>
    <mergeCell ref="D447:D449"/>
    <mergeCell ref="E447:E449"/>
    <mergeCell ref="B432:B434"/>
    <mergeCell ref="C432:C434"/>
    <mergeCell ref="D432:D434"/>
    <mergeCell ref="E432:E434"/>
    <mergeCell ref="B435:B437"/>
    <mergeCell ref="C435:C437"/>
    <mergeCell ref="D435:D437"/>
    <mergeCell ref="E435:E437"/>
    <mergeCell ref="B438:B440"/>
    <mergeCell ref="C438:C440"/>
    <mergeCell ref="D438:D440"/>
    <mergeCell ref="E438:E440"/>
    <mergeCell ref="B423:B425"/>
    <mergeCell ref="C423:C425"/>
    <mergeCell ref="D423:D425"/>
    <mergeCell ref="E423:E425"/>
    <mergeCell ref="B426:B428"/>
    <mergeCell ref="C426:C428"/>
    <mergeCell ref="D426:D428"/>
    <mergeCell ref="E426:E428"/>
    <mergeCell ref="B429:B431"/>
    <mergeCell ref="C429:C431"/>
    <mergeCell ref="D429:D431"/>
    <mergeCell ref="E429:E431"/>
    <mergeCell ref="B414:B416"/>
    <mergeCell ref="C414:C416"/>
    <mergeCell ref="D414:D416"/>
    <mergeCell ref="E414:E416"/>
    <mergeCell ref="B417:B419"/>
    <mergeCell ref="C417:C419"/>
    <mergeCell ref="D417:D419"/>
    <mergeCell ref="E417:E419"/>
    <mergeCell ref="B420:B422"/>
    <mergeCell ref="C420:C422"/>
    <mergeCell ref="D420:D422"/>
    <mergeCell ref="E420:E422"/>
    <mergeCell ref="B405:B407"/>
    <mergeCell ref="C405:C407"/>
    <mergeCell ref="D405:D407"/>
    <mergeCell ref="E405:E407"/>
    <mergeCell ref="B408:B410"/>
    <mergeCell ref="C408:C410"/>
    <mergeCell ref="D408:D410"/>
    <mergeCell ref="E408:E410"/>
    <mergeCell ref="B411:B413"/>
    <mergeCell ref="C411:C413"/>
    <mergeCell ref="D411:D413"/>
    <mergeCell ref="E411:E413"/>
    <mergeCell ref="B396:B398"/>
    <mergeCell ref="C396:C398"/>
    <mergeCell ref="D396:D398"/>
    <mergeCell ref="E396:E398"/>
    <mergeCell ref="B399:B401"/>
    <mergeCell ref="C399:C401"/>
    <mergeCell ref="D399:D401"/>
    <mergeCell ref="E399:E401"/>
    <mergeCell ref="B402:B404"/>
    <mergeCell ref="C402:C404"/>
    <mergeCell ref="D402:D404"/>
    <mergeCell ref="E402:E404"/>
    <mergeCell ref="B387:B389"/>
    <mergeCell ref="C387:C389"/>
    <mergeCell ref="D387:D389"/>
    <mergeCell ref="E387:E389"/>
    <mergeCell ref="B390:B392"/>
    <mergeCell ref="C390:C392"/>
    <mergeCell ref="D390:D392"/>
    <mergeCell ref="E390:E392"/>
    <mergeCell ref="B393:B395"/>
    <mergeCell ref="C393:C395"/>
    <mergeCell ref="D393:D395"/>
    <mergeCell ref="E393:E395"/>
    <mergeCell ref="B378:B380"/>
    <mergeCell ref="C378:C380"/>
    <mergeCell ref="D378:D380"/>
    <mergeCell ref="E378:E380"/>
    <mergeCell ref="B381:B383"/>
    <mergeCell ref="C381:C383"/>
    <mergeCell ref="D381:D383"/>
    <mergeCell ref="E381:E383"/>
    <mergeCell ref="B384:B386"/>
    <mergeCell ref="C384:C386"/>
    <mergeCell ref="D384:D386"/>
    <mergeCell ref="E384:E386"/>
    <mergeCell ref="B369:B371"/>
    <mergeCell ref="C369:C371"/>
    <mergeCell ref="D369:D371"/>
    <mergeCell ref="E369:E371"/>
    <mergeCell ref="B372:B374"/>
    <mergeCell ref="C372:C374"/>
    <mergeCell ref="D372:D374"/>
    <mergeCell ref="E372:E374"/>
    <mergeCell ref="B375:B377"/>
    <mergeCell ref="C375:C377"/>
    <mergeCell ref="D375:D377"/>
    <mergeCell ref="E375:E377"/>
    <mergeCell ref="B360:B362"/>
    <mergeCell ref="C360:C362"/>
    <mergeCell ref="D360:D362"/>
    <mergeCell ref="E360:E362"/>
    <mergeCell ref="B363:B365"/>
    <mergeCell ref="C363:C365"/>
    <mergeCell ref="D363:D365"/>
    <mergeCell ref="E363:E365"/>
    <mergeCell ref="B366:B368"/>
    <mergeCell ref="C366:C368"/>
    <mergeCell ref="D366:D368"/>
    <mergeCell ref="E366:E368"/>
    <mergeCell ref="B351:B353"/>
    <mergeCell ref="C351:C353"/>
    <mergeCell ref="D351:D353"/>
    <mergeCell ref="E351:E353"/>
    <mergeCell ref="B354:B356"/>
    <mergeCell ref="C354:C356"/>
    <mergeCell ref="D354:D356"/>
    <mergeCell ref="E354:E356"/>
    <mergeCell ref="B357:B359"/>
    <mergeCell ref="C357:C359"/>
    <mergeCell ref="D357:D359"/>
    <mergeCell ref="E357:E359"/>
    <mergeCell ref="B342:B344"/>
    <mergeCell ref="C342:C344"/>
    <mergeCell ref="D342:D344"/>
    <mergeCell ref="E342:E344"/>
    <mergeCell ref="B345:B347"/>
    <mergeCell ref="C345:C347"/>
    <mergeCell ref="D345:D347"/>
    <mergeCell ref="E345:E347"/>
    <mergeCell ref="B348:B350"/>
    <mergeCell ref="C348:C350"/>
    <mergeCell ref="D348:D350"/>
    <mergeCell ref="E348:E350"/>
    <mergeCell ref="B333:B335"/>
    <mergeCell ref="C333:C335"/>
    <mergeCell ref="D333:D335"/>
    <mergeCell ref="E333:E335"/>
    <mergeCell ref="B336:B338"/>
    <mergeCell ref="C336:C338"/>
    <mergeCell ref="D336:D338"/>
    <mergeCell ref="E336:E338"/>
    <mergeCell ref="B339:B341"/>
    <mergeCell ref="C339:C341"/>
    <mergeCell ref="D339:D341"/>
    <mergeCell ref="E339:E341"/>
    <mergeCell ref="B324:B326"/>
    <mergeCell ref="C324:C326"/>
    <mergeCell ref="D324:D326"/>
    <mergeCell ref="E324:E326"/>
    <mergeCell ref="B327:B329"/>
    <mergeCell ref="C327:C329"/>
    <mergeCell ref="D327:D329"/>
    <mergeCell ref="E327:E329"/>
    <mergeCell ref="B330:B332"/>
    <mergeCell ref="C330:C332"/>
    <mergeCell ref="D330:D332"/>
    <mergeCell ref="E330:E332"/>
    <mergeCell ref="B315:B317"/>
    <mergeCell ref="C315:C317"/>
    <mergeCell ref="D315:D317"/>
    <mergeCell ref="E315:E317"/>
    <mergeCell ref="B318:B320"/>
    <mergeCell ref="C318:C320"/>
    <mergeCell ref="D318:D320"/>
    <mergeCell ref="E318:E320"/>
    <mergeCell ref="B321:B323"/>
    <mergeCell ref="C321:C323"/>
    <mergeCell ref="D321:D323"/>
    <mergeCell ref="E321:E323"/>
    <mergeCell ref="B306:B308"/>
    <mergeCell ref="C306:C308"/>
    <mergeCell ref="D306:D308"/>
    <mergeCell ref="E306:E308"/>
    <mergeCell ref="B309:B311"/>
    <mergeCell ref="C309:C311"/>
    <mergeCell ref="D309:D311"/>
    <mergeCell ref="E309:E311"/>
    <mergeCell ref="B312:B314"/>
    <mergeCell ref="C312:C314"/>
    <mergeCell ref="D312:D314"/>
    <mergeCell ref="E312:E314"/>
    <mergeCell ref="B297:B299"/>
    <mergeCell ref="C297:C299"/>
    <mergeCell ref="D297:D299"/>
    <mergeCell ref="E297:E299"/>
    <mergeCell ref="B300:B302"/>
    <mergeCell ref="C300:C302"/>
    <mergeCell ref="D300:D302"/>
    <mergeCell ref="E300:E302"/>
    <mergeCell ref="B303:B305"/>
    <mergeCell ref="C303:C305"/>
    <mergeCell ref="D303:D305"/>
    <mergeCell ref="E303:E305"/>
    <mergeCell ref="B288:B290"/>
    <mergeCell ref="C288:C290"/>
    <mergeCell ref="D288:D290"/>
    <mergeCell ref="E288:E290"/>
    <mergeCell ref="B291:B293"/>
    <mergeCell ref="C291:C293"/>
    <mergeCell ref="D291:D293"/>
    <mergeCell ref="E291:E293"/>
    <mergeCell ref="B294:B296"/>
    <mergeCell ref="C294:C296"/>
    <mergeCell ref="D294:D296"/>
    <mergeCell ref="E294:E296"/>
    <mergeCell ref="B279:B281"/>
    <mergeCell ref="C279:C281"/>
    <mergeCell ref="D279:D281"/>
    <mergeCell ref="E279:E281"/>
    <mergeCell ref="B282:B284"/>
    <mergeCell ref="C282:C284"/>
    <mergeCell ref="D282:D284"/>
    <mergeCell ref="E282:E284"/>
    <mergeCell ref="B285:B287"/>
    <mergeCell ref="C285:C287"/>
    <mergeCell ref="D285:D287"/>
    <mergeCell ref="E285:E287"/>
    <mergeCell ref="B270:B272"/>
    <mergeCell ref="C270:C272"/>
    <mergeCell ref="D270:D272"/>
    <mergeCell ref="E270:E272"/>
    <mergeCell ref="B273:B275"/>
    <mergeCell ref="C273:C275"/>
    <mergeCell ref="D273:D275"/>
    <mergeCell ref="E273:E275"/>
    <mergeCell ref="B276:B278"/>
    <mergeCell ref="C276:C278"/>
    <mergeCell ref="D276:D278"/>
    <mergeCell ref="E276:E278"/>
    <mergeCell ref="B261:B263"/>
    <mergeCell ref="C261:C263"/>
    <mergeCell ref="D261:D263"/>
    <mergeCell ref="E261:E263"/>
    <mergeCell ref="B264:B266"/>
    <mergeCell ref="C264:C266"/>
    <mergeCell ref="D264:D266"/>
    <mergeCell ref="E264:E266"/>
    <mergeCell ref="B267:B269"/>
    <mergeCell ref="C267:C269"/>
    <mergeCell ref="D267:D269"/>
    <mergeCell ref="E267:E269"/>
    <mergeCell ref="B252:B254"/>
    <mergeCell ref="C252:C254"/>
    <mergeCell ref="D252:D254"/>
    <mergeCell ref="E252:E254"/>
    <mergeCell ref="B255:B257"/>
    <mergeCell ref="C255:C257"/>
    <mergeCell ref="D255:D257"/>
    <mergeCell ref="E255:E257"/>
    <mergeCell ref="B258:B260"/>
    <mergeCell ref="C258:C260"/>
    <mergeCell ref="D258:D260"/>
    <mergeCell ref="E258:E260"/>
    <mergeCell ref="B243:B245"/>
    <mergeCell ref="C243:C245"/>
    <mergeCell ref="D243:D245"/>
    <mergeCell ref="E243:E245"/>
    <mergeCell ref="B246:B248"/>
    <mergeCell ref="C246:C248"/>
    <mergeCell ref="D246:D248"/>
    <mergeCell ref="E246:E248"/>
    <mergeCell ref="B249:B251"/>
    <mergeCell ref="C249:C251"/>
    <mergeCell ref="D249:D251"/>
    <mergeCell ref="E249:E251"/>
    <mergeCell ref="B234:B236"/>
    <mergeCell ref="C234:C236"/>
    <mergeCell ref="D234:D236"/>
    <mergeCell ref="E234:E236"/>
    <mergeCell ref="B237:B239"/>
    <mergeCell ref="C237:C239"/>
    <mergeCell ref="D237:D239"/>
    <mergeCell ref="E237:E239"/>
    <mergeCell ref="B240:B242"/>
    <mergeCell ref="C240:C242"/>
    <mergeCell ref="D240:D242"/>
    <mergeCell ref="E240:E242"/>
    <mergeCell ref="B225:B227"/>
    <mergeCell ref="C225:C227"/>
    <mergeCell ref="D225:D227"/>
    <mergeCell ref="E225:E227"/>
    <mergeCell ref="B228:B230"/>
    <mergeCell ref="C228:C230"/>
    <mergeCell ref="D228:D230"/>
    <mergeCell ref="E228:E230"/>
    <mergeCell ref="B231:B233"/>
    <mergeCell ref="C231:C233"/>
    <mergeCell ref="D231:D233"/>
    <mergeCell ref="E231:E233"/>
    <mergeCell ref="B216:B218"/>
    <mergeCell ref="C216:C218"/>
    <mergeCell ref="D216:D218"/>
    <mergeCell ref="E216:E218"/>
    <mergeCell ref="B219:B221"/>
    <mergeCell ref="C219:C221"/>
    <mergeCell ref="D219:D221"/>
    <mergeCell ref="E219:E221"/>
    <mergeCell ref="B222:B224"/>
    <mergeCell ref="C222:C224"/>
    <mergeCell ref="D222:D224"/>
    <mergeCell ref="E222:E224"/>
    <mergeCell ref="B207:B209"/>
    <mergeCell ref="C207:C209"/>
    <mergeCell ref="D207:D209"/>
    <mergeCell ref="E207:E209"/>
    <mergeCell ref="B210:B212"/>
    <mergeCell ref="C210:C212"/>
    <mergeCell ref="D210:D212"/>
    <mergeCell ref="E210:E212"/>
    <mergeCell ref="B213:B215"/>
    <mergeCell ref="C213:C215"/>
    <mergeCell ref="D213:D215"/>
    <mergeCell ref="E213:E215"/>
    <mergeCell ref="B198:B200"/>
    <mergeCell ref="C198:C200"/>
    <mergeCell ref="D198:D200"/>
    <mergeCell ref="E198:E200"/>
    <mergeCell ref="B201:B203"/>
    <mergeCell ref="C201:C203"/>
    <mergeCell ref="D201:D203"/>
    <mergeCell ref="E201:E203"/>
    <mergeCell ref="B204:B206"/>
    <mergeCell ref="C204:C206"/>
    <mergeCell ref="D204:D206"/>
    <mergeCell ref="E204:E206"/>
    <mergeCell ref="B189:B191"/>
    <mergeCell ref="C189:C191"/>
    <mergeCell ref="D189:D191"/>
    <mergeCell ref="E189:E191"/>
    <mergeCell ref="B192:B194"/>
    <mergeCell ref="C192:C194"/>
    <mergeCell ref="D192:D194"/>
    <mergeCell ref="E192:E194"/>
    <mergeCell ref="B195:B197"/>
    <mergeCell ref="C195:C197"/>
    <mergeCell ref="D195:D197"/>
    <mergeCell ref="E195:E197"/>
    <mergeCell ref="B180:B182"/>
    <mergeCell ref="C180:C182"/>
    <mergeCell ref="D180:D182"/>
    <mergeCell ref="E180:E182"/>
    <mergeCell ref="B183:B185"/>
    <mergeCell ref="C183:C185"/>
    <mergeCell ref="D183:D185"/>
    <mergeCell ref="E183:E185"/>
    <mergeCell ref="B186:B188"/>
    <mergeCell ref="C186:C188"/>
    <mergeCell ref="D186:D188"/>
    <mergeCell ref="E186:E188"/>
    <mergeCell ref="B171:B173"/>
    <mergeCell ref="C171:C173"/>
    <mergeCell ref="D171:D173"/>
    <mergeCell ref="E171:E173"/>
    <mergeCell ref="B174:B176"/>
    <mergeCell ref="C174:C176"/>
    <mergeCell ref="D174:D176"/>
    <mergeCell ref="E174:E176"/>
    <mergeCell ref="B177:B179"/>
    <mergeCell ref="C177:C179"/>
    <mergeCell ref="D177:D179"/>
    <mergeCell ref="E177:E179"/>
    <mergeCell ref="B162:B164"/>
    <mergeCell ref="C162:C164"/>
    <mergeCell ref="D162:D164"/>
    <mergeCell ref="E162:E164"/>
    <mergeCell ref="B165:B167"/>
    <mergeCell ref="C165:C167"/>
    <mergeCell ref="D165:D167"/>
    <mergeCell ref="E165:E167"/>
    <mergeCell ref="B168:B170"/>
    <mergeCell ref="C168:C170"/>
    <mergeCell ref="D168:D170"/>
    <mergeCell ref="E168:E170"/>
    <mergeCell ref="B153:B155"/>
    <mergeCell ref="C153:C155"/>
    <mergeCell ref="D153:D155"/>
    <mergeCell ref="E153:E155"/>
    <mergeCell ref="B156:B158"/>
    <mergeCell ref="C156:C158"/>
    <mergeCell ref="D156:D158"/>
    <mergeCell ref="E156:E158"/>
    <mergeCell ref="B159:B161"/>
    <mergeCell ref="C159:C161"/>
    <mergeCell ref="D159:D161"/>
    <mergeCell ref="E159:E161"/>
    <mergeCell ref="B144:B146"/>
    <mergeCell ref="C144:C146"/>
    <mergeCell ref="D144:D146"/>
    <mergeCell ref="E144:E146"/>
    <mergeCell ref="B147:B149"/>
    <mergeCell ref="C147:C149"/>
    <mergeCell ref="D147:D149"/>
    <mergeCell ref="E147:E149"/>
    <mergeCell ref="B150:B152"/>
    <mergeCell ref="C150:C152"/>
    <mergeCell ref="D150:D152"/>
    <mergeCell ref="E150:E152"/>
    <mergeCell ref="B135:B137"/>
    <mergeCell ref="C135:C137"/>
    <mergeCell ref="D135:D137"/>
    <mergeCell ref="E135:E137"/>
    <mergeCell ref="B138:B140"/>
    <mergeCell ref="C138:C140"/>
    <mergeCell ref="D138:D140"/>
    <mergeCell ref="E138:E140"/>
    <mergeCell ref="B141:B143"/>
    <mergeCell ref="C141:C143"/>
    <mergeCell ref="D141:D143"/>
    <mergeCell ref="E141:E143"/>
    <mergeCell ref="B126:B128"/>
    <mergeCell ref="C126:C128"/>
    <mergeCell ref="D126:D128"/>
    <mergeCell ref="E126:E128"/>
    <mergeCell ref="B129:B131"/>
    <mergeCell ref="C129:C131"/>
    <mergeCell ref="D129:D131"/>
    <mergeCell ref="E129:E131"/>
    <mergeCell ref="B132:B134"/>
    <mergeCell ref="C132:C134"/>
    <mergeCell ref="D132:D134"/>
    <mergeCell ref="E132:E134"/>
    <mergeCell ref="B117:B119"/>
    <mergeCell ref="C117:C119"/>
    <mergeCell ref="D117:D119"/>
    <mergeCell ref="E117:E119"/>
    <mergeCell ref="B120:B122"/>
    <mergeCell ref="C120:C122"/>
    <mergeCell ref="D120:D122"/>
    <mergeCell ref="E120:E122"/>
    <mergeCell ref="B123:B125"/>
    <mergeCell ref="C123:C125"/>
    <mergeCell ref="D123:D125"/>
    <mergeCell ref="E123:E125"/>
    <mergeCell ref="B108:B110"/>
    <mergeCell ref="C108:C110"/>
    <mergeCell ref="D108:D110"/>
    <mergeCell ref="E108:E110"/>
    <mergeCell ref="B111:B113"/>
    <mergeCell ref="C111:C113"/>
    <mergeCell ref="D111:D113"/>
    <mergeCell ref="E111:E113"/>
    <mergeCell ref="B114:B116"/>
    <mergeCell ref="C114:C116"/>
    <mergeCell ref="D114:D116"/>
    <mergeCell ref="E114:E116"/>
    <mergeCell ref="B99:B101"/>
    <mergeCell ref="C99:C101"/>
    <mergeCell ref="D99:D101"/>
    <mergeCell ref="E99:E101"/>
    <mergeCell ref="B102:B104"/>
    <mergeCell ref="C102:C104"/>
    <mergeCell ref="D102:D104"/>
    <mergeCell ref="E102:E104"/>
    <mergeCell ref="B105:B107"/>
    <mergeCell ref="C105:C107"/>
    <mergeCell ref="D105:D107"/>
    <mergeCell ref="E105:E107"/>
    <mergeCell ref="B90:B92"/>
    <mergeCell ref="C90:C92"/>
    <mergeCell ref="D90:D92"/>
    <mergeCell ref="E90:E92"/>
    <mergeCell ref="B93:B95"/>
    <mergeCell ref="C93:C95"/>
    <mergeCell ref="D93:D95"/>
    <mergeCell ref="E93:E95"/>
    <mergeCell ref="B96:B98"/>
    <mergeCell ref="C96:C98"/>
    <mergeCell ref="D96:D98"/>
    <mergeCell ref="E96:E98"/>
    <mergeCell ref="B81:B83"/>
    <mergeCell ref="C81:C83"/>
    <mergeCell ref="D81:D83"/>
    <mergeCell ref="E81:E83"/>
    <mergeCell ref="B84:B86"/>
    <mergeCell ref="C84:C86"/>
    <mergeCell ref="D84:D86"/>
    <mergeCell ref="E84:E86"/>
    <mergeCell ref="B87:B89"/>
    <mergeCell ref="C87:C89"/>
    <mergeCell ref="D87:D89"/>
    <mergeCell ref="E87:E89"/>
    <mergeCell ref="D72:D74"/>
    <mergeCell ref="E72:E74"/>
    <mergeCell ref="B75:B77"/>
    <mergeCell ref="C75:C77"/>
    <mergeCell ref="D75:D77"/>
    <mergeCell ref="E75:E77"/>
    <mergeCell ref="B78:B80"/>
    <mergeCell ref="C78:C80"/>
    <mergeCell ref="D78:D80"/>
    <mergeCell ref="E78:E80"/>
    <mergeCell ref="B60:B62"/>
    <mergeCell ref="C60:C62"/>
    <mergeCell ref="D60:D62"/>
    <mergeCell ref="E60:E62"/>
    <mergeCell ref="B63:B65"/>
    <mergeCell ref="C63:C65"/>
    <mergeCell ref="D63:D65"/>
    <mergeCell ref="E63:E65"/>
    <mergeCell ref="B66:B68"/>
    <mergeCell ref="C66:C68"/>
    <mergeCell ref="D66:D68"/>
    <mergeCell ref="E66:E68"/>
    <mergeCell ref="B51:B53"/>
    <mergeCell ref="C51:C53"/>
    <mergeCell ref="D51:D53"/>
    <mergeCell ref="E51:E53"/>
    <mergeCell ref="B54:B56"/>
    <mergeCell ref="C54:C56"/>
    <mergeCell ref="D54:D56"/>
    <mergeCell ref="E54:E56"/>
    <mergeCell ref="B57:B59"/>
    <mergeCell ref="C57:C59"/>
    <mergeCell ref="D57:D59"/>
    <mergeCell ref="E57:E59"/>
    <mergeCell ref="B69:B71"/>
    <mergeCell ref="C69:C71"/>
    <mergeCell ref="D69:D71"/>
    <mergeCell ref="E69:E71"/>
    <mergeCell ref="B72:B74"/>
    <mergeCell ref="C72:C74"/>
    <mergeCell ref="B18:B20"/>
    <mergeCell ref="C18:C20"/>
    <mergeCell ref="D18:D20"/>
    <mergeCell ref="E18:E20"/>
    <mergeCell ref="B21:B23"/>
    <mergeCell ref="C21:C23"/>
    <mergeCell ref="B33:B35"/>
    <mergeCell ref="C33:C35"/>
    <mergeCell ref="D33:D35"/>
    <mergeCell ref="E33:E35"/>
    <mergeCell ref="B27:B29"/>
    <mergeCell ref="C27:C29"/>
    <mergeCell ref="D27:D29"/>
    <mergeCell ref="E27:E29"/>
    <mergeCell ref="B30:B32"/>
    <mergeCell ref="C30:C32"/>
    <mergeCell ref="D30:D32"/>
    <mergeCell ref="E30:E32"/>
    <mergeCell ref="D21:D23"/>
    <mergeCell ref="B24:B26"/>
    <mergeCell ref="C24:C26"/>
    <mergeCell ref="D24:D26"/>
    <mergeCell ref="E24:E26"/>
    <mergeCell ref="E21:E23"/>
    <mergeCell ref="AM3:AO3"/>
    <mergeCell ref="Y3:Z3"/>
    <mergeCell ref="AA3:AC3"/>
    <mergeCell ref="AD3:AF3"/>
    <mergeCell ref="AH3:AI3"/>
    <mergeCell ref="AJ3:AL3"/>
    <mergeCell ref="B15:B17"/>
    <mergeCell ref="C15:C17"/>
    <mergeCell ref="D15:D17"/>
    <mergeCell ref="E15:E17"/>
    <mergeCell ref="B6:B8"/>
    <mergeCell ref="C6:C8"/>
    <mergeCell ref="D6:D8"/>
    <mergeCell ref="E6:E8"/>
    <mergeCell ref="B12:B14"/>
    <mergeCell ref="C12:C14"/>
    <mergeCell ref="D12:D14"/>
    <mergeCell ref="E12:E14"/>
    <mergeCell ref="B2:E2"/>
    <mergeCell ref="F2:W2"/>
    <mergeCell ref="B3:B4"/>
    <mergeCell ref="C3:C4"/>
    <mergeCell ref="D3:E3"/>
    <mergeCell ref="F3:K3"/>
    <mergeCell ref="L3:Q3"/>
    <mergeCell ref="R3:W3"/>
    <mergeCell ref="B9:B11"/>
    <mergeCell ref="C9:C11"/>
    <mergeCell ref="D9:D11"/>
    <mergeCell ref="E9:E11"/>
    <mergeCell ref="B36:B38"/>
    <mergeCell ref="C36:C38"/>
    <mergeCell ref="D36:D38"/>
    <mergeCell ref="E36:E38"/>
    <mergeCell ref="D45:D47"/>
    <mergeCell ref="E45:E47"/>
    <mergeCell ref="B48:B50"/>
    <mergeCell ref="E39:E41"/>
    <mergeCell ref="E42:E44"/>
    <mergeCell ref="B45:B47"/>
    <mergeCell ref="C45:C47"/>
    <mergeCell ref="C48:C50"/>
    <mergeCell ref="D48:D50"/>
    <mergeCell ref="E48:E50"/>
    <mergeCell ref="B39:B41"/>
    <mergeCell ref="C39:C41"/>
    <mergeCell ref="D39:D41"/>
    <mergeCell ref="B42:B44"/>
    <mergeCell ref="C42:C44"/>
    <mergeCell ref="D42:D44"/>
  </mergeCells>
  <phoneticPr fontId="34" type="noConversion"/>
  <pageMargins left="0.23622047244094491" right="0.23622047244094491" top="1.1811023622047245" bottom="0.74803149606299213" header="0.31496062992125984" footer="0.31496062992125984"/>
  <pageSetup paperSize="9" scale="54" fitToHeight="0" orientation="landscape" r:id="rId1"/>
  <headerFooter>
    <oddHeader>&amp;L&amp;G&amp;C&amp;"Arial,Normal"&amp;14PROJET LORIENT
« CONSTRUCTION D’UN BATIMENT ADMINISTRATIF»
BILAN DE PUISSANCE&amp;R&amp;G</oddHeader>
    <oddFooter>&amp;L&amp;"Arial,Normal"&amp;12EXE-EL-17-TN-NDC-101
INDICE 0 DU 21.09.2018&amp;C&amp;"Arial,Normal"&amp;12&amp;A - &amp;P/&amp;N (A4)&amp;R&amp;"Arial,Normal"&amp;12&amp;P+2/6</oddFooter>
  </headerFooter>
  <rowBreaks count="1" manualBreakCount="1">
    <brk id="58" max="22" man="1"/>
  </rowBreaks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Q64"/>
  <sheetViews>
    <sheetView topLeftCell="A24" zoomScale="70" zoomScaleNormal="70" workbookViewId="0">
      <selection activeCell="C55" sqref="C55"/>
    </sheetView>
  </sheetViews>
  <sheetFormatPr baseColWidth="10" defaultColWidth="11.42578125" defaultRowHeight="15" x14ac:dyDescent="0.25"/>
  <cols>
    <col min="1" max="1" width="3.28515625" customWidth="1"/>
    <col min="3" max="3" width="59.140625" customWidth="1"/>
    <col min="4" max="7" width="8.7109375" customWidth="1"/>
    <col min="8" max="8" width="4.7109375" customWidth="1"/>
    <col min="10" max="10" width="25.28515625" customWidth="1"/>
    <col min="11" max="11" width="57.42578125" customWidth="1"/>
    <col min="13" max="13" width="21.5703125" customWidth="1"/>
    <col min="14" max="14" width="14.5703125" bestFit="1" customWidth="1"/>
    <col min="15" max="15" width="12.28515625" bestFit="1" customWidth="1"/>
  </cols>
  <sheetData>
    <row r="2" spans="1:17" ht="15.75" thickBot="1" x14ac:dyDescent="0.3"/>
    <row r="3" spans="1:17" ht="38.25" thickBot="1" x14ac:dyDescent="0.3">
      <c r="B3" s="341" t="s">
        <v>19</v>
      </c>
      <c r="C3" s="342"/>
      <c r="D3" s="342"/>
      <c r="E3" s="342"/>
      <c r="F3" s="342"/>
      <c r="G3" s="343"/>
      <c r="H3" t="s">
        <v>20</v>
      </c>
      <c r="I3" s="7"/>
    </row>
    <row r="4" spans="1:17" ht="24.75" customHeight="1" x14ac:dyDescent="0.25"/>
    <row r="5" spans="1:17" s="12" customFormat="1" ht="12.75" x14ac:dyDescent="0.2">
      <c r="A5" s="8"/>
      <c r="B5" s="9"/>
      <c r="C5" s="10"/>
      <c r="D5" s="10"/>
      <c r="E5" s="10"/>
      <c r="F5" s="9"/>
      <c r="G5" s="11"/>
      <c r="H5" s="8"/>
      <c r="I5" s="221"/>
      <c r="J5" s="221"/>
      <c r="K5" s="221"/>
      <c r="L5" s="221"/>
      <c r="M5" s="221"/>
      <c r="N5" s="221"/>
      <c r="O5" s="221"/>
      <c r="P5" s="221"/>
      <c r="Q5" s="221"/>
    </row>
    <row r="6" spans="1:17" ht="18" customHeight="1" x14ac:dyDescent="0.25">
      <c r="B6" s="385" t="s">
        <v>18</v>
      </c>
      <c r="C6" s="385"/>
      <c r="D6" s="385"/>
      <c r="E6" s="385"/>
      <c r="F6" s="385"/>
      <c r="G6" s="385"/>
      <c r="I6" s="389"/>
      <c r="J6" s="389"/>
      <c r="K6" s="389"/>
      <c r="L6" s="389"/>
      <c r="M6" s="389"/>
      <c r="N6" s="389"/>
      <c r="O6" s="220"/>
      <c r="P6" s="220"/>
      <c r="Q6" s="220"/>
    </row>
    <row r="7" spans="1:17" s="12" customFormat="1" ht="8.1" customHeight="1" thickBot="1" x14ac:dyDescent="0.25">
      <c r="A7" s="8"/>
      <c r="B7" s="9"/>
      <c r="C7" s="10"/>
      <c r="D7" s="10"/>
      <c r="E7" s="10"/>
      <c r="F7" s="9"/>
      <c r="G7" s="11"/>
      <c r="H7" s="8"/>
      <c r="I7" s="390"/>
      <c r="J7" s="391"/>
      <c r="K7" s="391"/>
      <c r="L7" s="391"/>
      <c r="M7" s="390"/>
      <c r="N7" s="392"/>
      <c r="O7" s="221"/>
      <c r="P7" s="221"/>
      <c r="Q7" s="221"/>
    </row>
    <row r="8" spans="1:17" ht="15" customHeight="1" thickBot="1" x14ac:dyDescent="0.3">
      <c r="B8" s="30" t="s">
        <v>3</v>
      </c>
      <c r="C8" s="31" t="s">
        <v>6</v>
      </c>
      <c r="D8" s="31" t="s">
        <v>21</v>
      </c>
      <c r="E8" s="31" t="s">
        <v>7</v>
      </c>
      <c r="F8" s="31" t="s">
        <v>22</v>
      </c>
      <c r="G8" s="32" t="s">
        <v>8</v>
      </c>
      <c r="I8" s="393"/>
      <c r="J8" s="394"/>
      <c r="K8" s="395"/>
      <c r="L8" s="395"/>
      <c r="M8" s="395"/>
      <c r="N8" s="396"/>
      <c r="O8" s="396"/>
      <c r="P8" s="396"/>
      <c r="Q8" s="395"/>
    </row>
    <row r="9" spans="1:17" s="13" customFormat="1" ht="15.95" customHeight="1" x14ac:dyDescent="0.2">
      <c r="B9" s="14" t="s">
        <v>52</v>
      </c>
      <c r="C9" s="15" t="s">
        <v>137</v>
      </c>
      <c r="D9" s="207">
        <v>1.2999999999999999E-2</v>
      </c>
      <c r="E9" s="207">
        <v>0.92</v>
      </c>
      <c r="F9" s="207">
        <f t="shared" ref="F9:F12" si="0">D9/E9</f>
        <v>1.4130434782608694E-2</v>
      </c>
      <c r="G9" s="208">
        <v>1</v>
      </c>
      <c r="I9" s="393"/>
      <c r="J9" s="394"/>
      <c r="K9" s="397"/>
      <c r="L9" s="395"/>
      <c r="M9" s="398"/>
      <c r="N9" s="396"/>
      <c r="O9" s="399"/>
      <c r="P9" s="400"/>
      <c r="Q9" s="401"/>
    </row>
    <row r="10" spans="1:17" s="13" customFormat="1" ht="15.95" customHeight="1" x14ac:dyDescent="0.2">
      <c r="B10" s="16" t="s">
        <v>54</v>
      </c>
      <c r="C10" s="17" t="s">
        <v>138</v>
      </c>
      <c r="D10" s="143">
        <f>5*10^-3</f>
        <v>5.0000000000000001E-3</v>
      </c>
      <c r="E10" s="143">
        <v>0.92</v>
      </c>
      <c r="F10" s="161">
        <f t="shared" si="0"/>
        <v>5.434782608695652E-3</v>
      </c>
      <c r="G10" s="209">
        <v>1</v>
      </c>
      <c r="I10" s="393"/>
      <c r="J10" s="394"/>
      <c r="K10" s="397"/>
      <c r="L10" s="395"/>
      <c r="M10" s="398"/>
      <c r="N10" s="396"/>
      <c r="O10" s="399"/>
      <c r="P10" s="400"/>
      <c r="Q10" s="401"/>
    </row>
    <row r="11" spans="1:17" s="13" customFormat="1" ht="15.95" customHeight="1" x14ac:dyDescent="0.2">
      <c r="B11" s="16" t="s">
        <v>56</v>
      </c>
      <c r="C11" s="17" t="s">
        <v>139</v>
      </c>
      <c r="D11" s="143">
        <f>12*10^-3</f>
        <v>1.2E-2</v>
      </c>
      <c r="E11" s="143">
        <v>0.92</v>
      </c>
      <c r="F11" s="161">
        <f t="shared" si="0"/>
        <v>1.3043478260869565E-2</v>
      </c>
      <c r="G11" s="209">
        <v>1</v>
      </c>
      <c r="I11" s="393"/>
      <c r="J11" s="394"/>
      <c r="K11" s="397"/>
      <c r="L11" s="395"/>
      <c r="M11" s="398"/>
      <c r="N11" s="396"/>
      <c r="O11" s="399"/>
      <c r="P11" s="400"/>
      <c r="Q11" s="401"/>
    </row>
    <row r="12" spans="1:17" s="13" customFormat="1" ht="15.95" customHeight="1" x14ac:dyDescent="0.2">
      <c r="B12" s="16" t="s">
        <v>55</v>
      </c>
      <c r="C12" s="17" t="s">
        <v>140</v>
      </c>
      <c r="D12" s="143">
        <f>19*10^-3</f>
        <v>1.9E-2</v>
      </c>
      <c r="E12" s="143">
        <v>0.92</v>
      </c>
      <c r="F12" s="161">
        <f t="shared" si="0"/>
        <v>2.0652173913043477E-2</v>
      </c>
      <c r="G12" s="209">
        <v>1</v>
      </c>
      <c r="I12" s="393"/>
      <c r="J12" s="394"/>
      <c r="K12" s="397"/>
      <c r="L12" s="395"/>
      <c r="M12" s="398"/>
      <c r="N12" s="396"/>
      <c r="O12" s="399"/>
      <c r="P12" s="400"/>
      <c r="Q12" s="401"/>
    </row>
    <row r="13" spans="1:17" s="13" customFormat="1" ht="15.75" customHeight="1" x14ac:dyDescent="0.2">
      <c r="B13" s="16" t="s">
        <v>57</v>
      </c>
      <c r="C13" s="17" t="s">
        <v>141</v>
      </c>
      <c r="D13" s="143">
        <f>31*10^-3</f>
        <v>3.1E-2</v>
      </c>
      <c r="E13" s="143">
        <v>0.92</v>
      </c>
      <c r="F13" s="161">
        <f t="shared" ref="F13:F14" si="1">D13/E13</f>
        <v>3.3695652173913043E-2</v>
      </c>
      <c r="G13" s="209">
        <v>1</v>
      </c>
      <c r="I13" s="393"/>
      <c r="J13" s="394"/>
      <c r="K13" s="397"/>
      <c r="L13" s="395"/>
      <c r="M13" s="398"/>
      <c r="N13" s="396"/>
      <c r="O13" s="399"/>
      <c r="P13" s="400"/>
      <c r="Q13" s="401"/>
    </row>
    <row r="14" spans="1:17" s="13" customFormat="1" ht="15.95" customHeight="1" x14ac:dyDescent="0.2">
      <c r="B14" s="274" t="s">
        <v>58</v>
      </c>
      <c r="C14" s="17" t="s">
        <v>157</v>
      </c>
      <c r="D14" s="143">
        <f>15*10^-3</f>
        <v>1.4999999999999999E-2</v>
      </c>
      <c r="E14" s="163">
        <v>0.92</v>
      </c>
      <c r="F14" s="163">
        <f t="shared" si="1"/>
        <v>1.6304347826086956E-2</v>
      </c>
      <c r="G14" s="273">
        <v>1</v>
      </c>
      <c r="I14" s="393"/>
      <c r="J14" s="394"/>
      <c r="K14" s="394"/>
      <c r="L14" s="395"/>
      <c r="M14" s="398"/>
      <c r="N14" s="396"/>
      <c r="O14" s="399"/>
      <c r="P14" s="400"/>
      <c r="Q14" s="401"/>
    </row>
    <row r="15" spans="1:17" s="13" customFormat="1" ht="15.95" customHeight="1" x14ac:dyDescent="0.2">
      <c r="B15" s="274" t="s">
        <v>109</v>
      </c>
      <c r="C15" s="17" t="s">
        <v>156</v>
      </c>
      <c r="D15" s="143">
        <f>10*10^-3</f>
        <v>0.01</v>
      </c>
      <c r="E15" s="163">
        <v>0.92</v>
      </c>
      <c r="F15" s="163">
        <f>D15/E15</f>
        <v>1.0869565217391304E-2</v>
      </c>
      <c r="G15" s="273">
        <v>1</v>
      </c>
      <c r="I15" s="393"/>
      <c r="J15" s="394"/>
      <c r="K15" s="397"/>
      <c r="L15" s="395"/>
      <c r="M15" s="398"/>
      <c r="N15" s="396"/>
      <c r="O15" s="399"/>
      <c r="P15" s="400"/>
      <c r="Q15" s="401"/>
    </row>
    <row r="16" spans="1:17" s="13" customFormat="1" ht="15.95" customHeight="1" thickBot="1" x14ac:dyDescent="0.25">
      <c r="B16" s="20" t="s">
        <v>158</v>
      </c>
      <c r="C16" s="283" t="s">
        <v>159</v>
      </c>
      <c r="D16" s="284">
        <f>10*10^-3</f>
        <v>0.01</v>
      </c>
      <c r="E16" s="285">
        <v>0.92</v>
      </c>
      <c r="F16" s="285">
        <f>D16/E16</f>
        <v>1.0869565217391304E-2</v>
      </c>
      <c r="G16" s="286">
        <v>1</v>
      </c>
      <c r="H16" s="388"/>
      <c r="I16" s="393"/>
      <c r="J16" s="394"/>
      <c r="K16" s="397"/>
      <c r="L16" s="395"/>
      <c r="M16" s="398"/>
      <c r="N16" s="396"/>
      <c r="O16" s="399"/>
      <c r="P16" s="400"/>
      <c r="Q16" s="401"/>
    </row>
    <row r="17" spans="1:17" s="12" customFormat="1" ht="14.25" x14ac:dyDescent="0.2">
      <c r="A17" s="8"/>
      <c r="B17" s="9"/>
      <c r="C17" s="10"/>
      <c r="D17" s="10"/>
      <c r="E17" s="10"/>
      <c r="F17" s="9"/>
      <c r="G17" s="11"/>
      <c r="H17" s="8"/>
      <c r="I17" s="393"/>
      <c r="J17" s="394"/>
      <c r="K17" s="394"/>
      <c r="L17" s="395"/>
      <c r="M17" s="398"/>
      <c r="N17" s="396"/>
      <c r="O17" s="399"/>
      <c r="P17" s="400"/>
      <c r="Q17" s="401"/>
    </row>
    <row r="18" spans="1:17" ht="18" customHeight="1" x14ac:dyDescent="0.25">
      <c r="I18" s="390"/>
      <c r="J18" s="391"/>
      <c r="K18" s="391"/>
      <c r="L18" s="391"/>
      <c r="M18" s="390"/>
      <c r="N18" s="392"/>
      <c r="O18" s="221"/>
      <c r="P18" s="220"/>
      <c r="Q18" s="220"/>
    </row>
    <row r="19" spans="1:17" s="12" customFormat="1" ht="17.25" customHeight="1" x14ac:dyDescent="0.2">
      <c r="A19" s="8"/>
      <c r="H19" s="8"/>
      <c r="I19" s="393"/>
      <c r="J19" s="394"/>
      <c r="K19" s="395"/>
      <c r="L19" s="396"/>
      <c r="M19" s="396"/>
      <c r="N19" s="396"/>
      <c r="O19" s="396"/>
      <c r="P19" s="221"/>
      <c r="Q19" s="221"/>
    </row>
    <row r="20" spans="1:17" ht="15" customHeight="1" x14ac:dyDescent="0.25">
      <c r="I20" s="220"/>
      <c r="J20" s="220"/>
      <c r="K20" s="220"/>
      <c r="L20" s="220"/>
      <c r="M20" s="220"/>
      <c r="N20" s="220"/>
      <c r="O20" s="220"/>
      <c r="P20" s="220"/>
      <c r="Q20" s="402"/>
    </row>
    <row r="21" spans="1:17" ht="15" customHeight="1" x14ac:dyDescent="0.25">
      <c r="B21" s="385" t="s">
        <v>105</v>
      </c>
      <c r="C21" s="385"/>
      <c r="D21" s="385"/>
      <c r="E21" s="385"/>
      <c r="F21" s="385"/>
      <c r="G21" s="385"/>
      <c r="I21" s="220"/>
      <c r="J21" s="220"/>
      <c r="K21" s="220"/>
      <c r="L21" s="220"/>
      <c r="M21" s="220"/>
      <c r="N21" s="220"/>
      <c r="O21" s="220"/>
      <c r="P21" s="220"/>
      <c r="Q21" s="220"/>
    </row>
    <row r="22" spans="1:17" ht="15" customHeight="1" thickBot="1" x14ac:dyDescent="0.3">
      <c r="B22" s="9"/>
      <c r="C22" s="10"/>
      <c r="D22" s="10"/>
      <c r="E22" s="10"/>
      <c r="F22" s="9"/>
      <c r="G22" s="11"/>
      <c r="I22" s="220"/>
      <c r="J22" s="220"/>
      <c r="K22" s="220"/>
      <c r="L22" s="220"/>
      <c r="M22" s="220"/>
      <c r="N22" s="220"/>
      <c r="O22" s="220"/>
      <c r="P22" s="220"/>
      <c r="Q22" s="220"/>
    </row>
    <row r="23" spans="1:17" ht="15" customHeight="1" thickBot="1" x14ac:dyDescent="0.3">
      <c r="B23" s="33" t="s">
        <v>3</v>
      </c>
      <c r="C23" s="34" t="s">
        <v>6</v>
      </c>
      <c r="D23" s="34" t="s">
        <v>21</v>
      </c>
      <c r="E23" s="34" t="s">
        <v>7</v>
      </c>
      <c r="F23" s="34" t="s">
        <v>22</v>
      </c>
      <c r="G23" s="35" t="s">
        <v>8</v>
      </c>
      <c r="I23" s="389"/>
      <c r="J23" s="389"/>
      <c r="K23" s="389"/>
      <c r="L23" s="389"/>
      <c r="M23" s="389"/>
      <c r="N23" s="389"/>
      <c r="O23" s="220"/>
      <c r="P23" s="220"/>
      <c r="Q23" s="220"/>
    </row>
    <row r="24" spans="1:17" ht="15" customHeight="1" x14ac:dyDescent="0.25">
      <c r="B24" s="22" t="s">
        <v>0</v>
      </c>
      <c r="C24" s="23" t="s">
        <v>23</v>
      </c>
      <c r="D24" s="257">
        <v>0.4</v>
      </c>
      <c r="E24" s="257">
        <v>0.9</v>
      </c>
      <c r="F24" s="258">
        <f t="shared" ref="F24:F33" si="2">D24/E24</f>
        <v>0.44444444444444448</v>
      </c>
      <c r="G24" s="217">
        <v>0.3</v>
      </c>
      <c r="I24" s="390"/>
      <c r="J24" s="391"/>
      <c r="K24" s="391"/>
      <c r="L24" s="391"/>
      <c r="M24" s="390"/>
      <c r="N24" s="392"/>
      <c r="O24" s="221"/>
      <c r="P24" s="221"/>
      <c r="Q24" s="221"/>
    </row>
    <row r="25" spans="1:17" ht="15" customHeight="1" x14ac:dyDescent="0.25">
      <c r="B25" s="24" t="s">
        <v>166</v>
      </c>
      <c r="C25" s="25" t="s">
        <v>23</v>
      </c>
      <c r="D25" s="58">
        <v>0.4</v>
      </c>
      <c r="E25" s="58">
        <v>0.9</v>
      </c>
      <c r="F25" s="259">
        <f t="shared" ref="F25" si="3">D25/E25</f>
        <v>0.44444444444444448</v>
      </c>
      <c r="G25" s="144">
        <v>0.3</v>
      </c>
      <c r="I25" s="393"/>
      <c r="J25" s="394"/>
      <c r="K25" s="395"/>
      <c r="L25" s="395"/>
      <c r="M25" s="395"/>
      <c r="N25" s="396"/>
      <c r="O25" s="396"/>
      <c r="P25" s="396"/>
      <c r="Q25" s="395"/>
    </row>
    <row r="26" spans="1:17" ht="15" customHeight="1" x14ac:dyDescent="0.25">
      <c r="B26" s="24" t="s">
        <v>142</v>
      </c>
      <c r="C26" s="25" t="s">
        <v>146</v>
      </c>
      <c r="D26" s="58">
        <f>5*0.25</f>
        <v>1.25</v>
      </c>
      <c r="E26" s="58">
        <f t="shared" ref="E25:E43" si="4">E$24</f>
        <v>0.9</v>
      </c>
      <c r="F26" s="259">
        <f>D26/E26</f>
        <v>1.3888888888888888</v>
      </c>
      <c r="G26" s="144">
        <v>0.5</v>
      </c>
      <c r="I26" s="393"/>
      <c r="J26" s="394"/>
      <c r="K26" s="397"/>
      <c r="L26" s="395"/>
      <c r="M26" s="398"/>
      <c r="N26" s="396"/>
      <c r="O26" s="399"/>
      <c r="P26" s="400"/>
      <c r="Q26" s="401"/>
    </row>
    <row r="27" spans="1:17" ht="15" customHeight="1" x14ac:dyDescent="0.25">
      <c r="B27" s="278" t="s">
        <v>89</v>
      </c>
      <c r="C27" s="279" t="s">
        <v>87</v>
      </c>
      <c r="D27" s="280">
        <f t="shared" ref="D27:D43" si="5">4*0.25</f>
        <v>1</v>
      </c>
      <c r="E27" s="280">
        <f t="shared" si="4"/>
        <v>0.9</v>
      </c>
      <c r="F27" s="281">
        <f>D27/E27</f>
        <v>1.1111111111111112</v>
      </c>
      <c r="G27" s="282">
        <v>0.8</v>
      </c>
      <c r="I27" s="393"/>
      <c r="J27" s="394"/>
      <c r="K27" s="397"/>
      <c r="L27" s="395"/>
      <c r="M27" s="398"/>
      <c r="N27" s="396"/>
      <c r="O27" s="399"/>
      <c r="P27" s="400"/>
      <c r="Q27" s="401"/>
    </row>
    <row r="28" spans="1:17" ht="15" customHeight="1" x14ac:dyDescent="0.25">
      <c r="B28" s="24" t="s">
        <v>143</v>
      </c>
      <c r="C28" s="25" t="s">
        <v>145</v>
      </c>
      <c r="D28" s="58">
        <f>6*0.25</f>
        <v>1.5</v>
      </c>
      <c r="E28" s="58">
        <f t="shared" si="4"/>
        <v>0.9</v>
      </c>
      <c r="F28" s="259">
        <f>D28/E28</f>
        <v>1.6666666666666665</v>
      </c>
      <c r="G28" s="144">
        <v>0.5</v>
      </c>
      <c r="I28" s="393"/>
      <c r="J28" s="394"/>
      <c r="K28" s="397"/>
      <c r="L28" s="395"/>
      <c r="M28" s="398"/>
      <c r="N28" s="396"/>
      <c r="O28" s="399"/>
      <c r="P28" s="400"/>
      <c r="Q28" s="401"/>
    </row>
    <row r="29" spans="1:17" ht="15" customHeight="1" x14ac:dyDescent="0.25">
      <c r="B29" s="278" t="s">
        <v>90</v>
      </c>
      <c r="C29" s="279" t="s">
        <v>88</v>
      </c>
      <c r="D29" s="280">
        <f t="shared" si="5"/>
        <v>1</v>
      </c>
      <c r="E29" s="280">
        <f t="shared" si="4"/>
        <v>0.9</v>
      </c>
      <c r="F29" s="281">
        <f>D29/E29</f>
        <v>1.1111111111111112</v>
      </c>
      <c r="G29" s="282">
        <f>G27</f>
        <v>0.8</v>
      </c>
      <c r="I29" s="393"/>
      <c r="J29" s="394"/>
      <c r="K29" s="397"/>
      <c r="L29" s="395"/>
      <c r="M29" s="398"/>
      <c r="N29" s="396"/>
      <c r="O29" s="399"/>
      <c r="P29" s="400"/>
      <c r="Q29" s="401"/>
    </row>
    <row r="30" spans="1:17" ht="15" customHeight="1" x14ac:dyDescent="0.25">
      <c r="B30" s="24" t="s">
        <v>144</v>
      </c>
      <c r="C30" s="25" t="s">
        <v>153</v>
      </c>
      <c r="D30" s="58">
        <f>2*0.25</f>
        <v>0.5</v>
      </c>
      <c r="E30" s="58">
        <f t="shared" si="4"/>
        <v>0.9</v>
      </c>
      <c r="F30" s="259">
        <f>D30/E30</f>
        <v>0.55555555555555558</v>
      </c>
      <c r="G30" s="144">
        <v>0.5</v>
      </c>
      <c r="I30" s="393"/>
      <c r="J30" s="394"/>
      <c r="K30" s="394"/>
      <c r="L30" s="395"/>
      <c r="M30" s="398"/>
      <c r="N30" s="396"/>
      <c r="O30" s="399"/>
      <c r="P30" s="400"/>
      <c r="Q30" s="401"/>
    </row>
    <row r="31" spans="1:17" ht="15" customHeight="1" x14ac:dyDescent="0.25">
      <c r="B31" s="278" t="s">
        <v>89</v>
      </c>
      <c r="C31" s="279" t="s">
        <v>87</v>
      </c>
      <c r="D31" s="280">
        <f t="shared" si="5"/>
        <v>1</v>
      </c>
      <c r="E31" s="280">
        <f t="shared" si="4"/>
        <v>0.9</v>
      </c>
      <c r="F31" s="281">
        <f t="shared" ref="F31" si="6">D31/E31</f>
        <v>1.1111111111111112</v>
      </c>
      <c r="G31" s="282">
        <v>0.8</v>
      </c>
      <c r="I31" s="393"/>
      <c r="J31" s="394"/>
      <c r="K31" s="397"/>
      <c r="L31" s="395"/>
      <c r="M31" s="398"/>
      <c r="N31" s="396"/>
      <c r="O31" s="399"/>
      <c r="P31" s="400"/>
      <c r="Q31" s="401"/>
    </row>
    <row r="32" spans="1:17" s="12" customFormat="1" ht="15" customHeight="1" x14ac:dyDescent="0.2">
      <c r="A32" s="8"/>
      <c r="B32" s="24" t="s">
        <v>148</v>
      </c>
      <c r="C32" s="25" t="s">
        <v>147</v>
      </c>
      <c r="D32" s="58">
        <f>10*0.25</f>
        <v>2.5</v>
      </c>
      <c r="E32" s="58">
        <f t="shared" si="4"/>
        <v>0.9</v>
      </c>
      <c r="F32" s="259">
        <f>D32/E32</f>
        <v>2.7777777777777777</v>
      </c>
      <c r="G32" s="144">
        <v>0.5</v>
      </c>
      <c r="H32" s="8"/>
      <c r="I32" s="393"/>
      <c r="J32" s="394"/>
      <c r="K32" s="397"/>
      <c r="L32" s="395"/>
      <c r="M32" s="398"/>
      <c r="N32" s="396"/>
      <c r="O32" s="399"/>
      <c r="P32" s="400"/>
      <c r="Q32" s="401"/>
    </row>
    <row r="33" spans="1:17" s="12" customFormat="1" ht="15" customHeight="1" x14ac:dyDescent="0.2">
      <c r="A33" s="8"/>
      <c r="B33" s="278" t="s">
        <v>89</v>
      </c>
      <c r="C33" s="279" t="s">
        <v>87</v>
      </c>
      <c r="D33" s="280">
        <f t="shared" si="5"/>
        <v>1</v>
      </c>
      <c r="E33" s="280">
        <f t="shared" si="4"/>
        <v>0.9</v>
      </c>
      <c r="F33" s="281">
        <f t="shared" ref="F33" si="7">D33/E33</f>
        <v>1.1111111111111112</v>
      </c>
      <c r="G33" s="282">
        <v>0.8</v>
      </c>
      <c r="H33" s="8"/>
      <c r="I33" s="393"/>
      <c r="J33" s="394"/>
      <c r="K33" s="394"/>
      <c r="L33" s="395"/>
      <c r="M33" s="398"/>
      <c r="N33" s="396"/>
      <c r="O33" s="399"/>
      <c r="P33" s="400"/>
      <c r="Q33" s="401"/>
    </row>
    <row r="34" spans="1:17" ht="15" customHeight="1" x14ac:dyDescent="0.25">
      <c r="B34" s="24" t="s">
        <v>149</v>
      </c>
      <c r="C34" s="25" t="s">
        <v>152</v>
      </c>
      <c r="D34" s="58">
        <f>6*0.25</f>
        <v>1.5</v>
      </c>
      <c r="E34" s="58">
        <f t="shared" si="4"/>
        <v>0.9</v>
      </c>
      <c r="F34" s="259">
        <f>D34/E34</f>
        <v>1.6666666666666665</v>
      </c>
      <c r="G34" s="144">
        <v>0.5</v>
      </c>
      <c r="I34" s="220"/>
      <c r="J34" s="220"/>
      <c r="K34" s="220"/>
      <c r="L34" s="220"/>
      <c r="M34" s="220"/>
      <c r="N34" s="220"/>
      <c r="O34" s="220"/>
      <c r="P34" s="220"/>
      <c r="Q34" s="220"/>
    </row>
    <row r="35" spans="1:17" s="12" customFormat="1" ht="15" customHeight="1" x14ac:dyDescent="0.2">
      <c r="A35" s="8"/>
      <c r="B35" s="278" t="s">
        <v>89</v>
      </c>
      <c r="C35" s="279" t="s">
        <v>87</v>
      </c>
      <c r="D35" s="280">
        <f t="shared" si="5"/>
        <v>1</v>
      </c>
      <c r="E35" s="280">
        <f t="shared" si="4"/>
        <v>0.9</v>
      </c>
      <c r="F35" s="281">
        <f t="shared" ref="F35:F36" si="8">D35/E35</f>
        <v>1.1111111111111112</v>
      </c>
      <c r="G35" s="282">
        <v>0.8</v>
      </c>
      <c r="I35" s="393"/>
      <c r="J35" s="394"/>
      <c r="K35" s="395"/>
      <c r="L35" s="396"/>
      <c r="M35" s="396"/>
      <c r="N35" s="396"/>
      <c r="O35" s="396"/>
      <c r="P35" s="221"/>
      <c r="Q35" s="221"/>
    </row>
    <row r="36" spans="1:17" ht="15.75" x14ac:dyDescent="0.25">
      <c r="B36" s="24" t="s">
        <v>150</v>
      </c>
      <c r="C36" s="25" t="s">
        <v>165</v>
      </c>
      <c r="D36" s="58">
        <f>1*0.25</f>
        <v>0.25</v>
      </c>
      <c r="E36" s="58">
        <f t="shared" si="4"/>
        <v>0.9</v>
      </c>
      <c r="F36" s="259">
        <f t="shared" si="8"/>
        <v>0.27777777777777779</v>
      </c>
      <c r="G36" s="144">
        <v>0.3</v>
      </c>
      <c r="I36" s="389"/>
      <c r="J36" s="389"/>
      <c r="K36" s="389"/>
      <c r="L36" s="389"/>
      <c r="M36" s="389"/>
      <c r="N36" s="389"/>
      <c r="O36" s="220"/>
      <c r="P36" s="220"/>
      <c r="Q36" s="220"/>
    </row>
    <row r="37" spans="1:17" x14ac:dyDescent="0.25">
      <c r="B37" s="278" t="s">
        <v>89</v>
      </c>
      <c r="C37" s="279" t="s">
        <v>87</v>
      </c>
      <c r="D37" s="280">
        <f t="shared" si="5"/>
        <v>1</v>
      </c>
      <c r="E37" s="280">
        <f t="shared" si="4"/>
        <v>0.9</v>
      </c>
      <c r="F37" s="281">
        <f t="shared" ref="F37:F38" si="9">D37/E37</f>
        <v>1.1111111111111112</v>
      </c>
      <c r="G37" s="282">
        <v>0.8</v>
      </c>
      <c r="I37" s="220"/>
      <c r="J37" s="220"/>
      <c r="K37" s="220"/>
      <c r="L37" s="220"/>
      <c r="M37" s="220"/>
      <c r="N37" s="220"/>
      <c r="O37" s="220"/>
      <c r="P37" s="220"/>
      <c r="Q37" s="220"/>
    </row>
    <row r="38" spans="1:17" ht="15.75" x14ac:dyDescent="0.25">
      <c r="B38" s="24" t="s">
        <v>151</v>
      </c>
      <c r="C38" s="25" t="s">
        <v>164</v>
      </c>
      <c r="D38" s="58">
        <f>2*0.25</f>
        <v>0.5</v>
      </c>
      <c r="E38" s="58">
        <f t="shared" si="4"/>
        <v>0.9</v>
      </c>
      <c r="F38" s="259">
        <f t="shared" si="9"/>
        <v>0.55555555555555558</v>
      </c>
      <c r="G38" s="144">
        <v>0.6</v>
      </c>
      <c r="I38" s="389"/>
      <c r="J38" s="389"/>
      <c r="K38" s="389"/>
      <c r="L38" s="389"/>
      <c r="M38" s="389"/>
      <c r="N38" s="389"/>
      <c r="O38" s="220"/>
      <c r="P38" s="220"/>
      <c r="Q38" s="220"/>
    </row>
    <row r="39" spans="1:17" x14ac:dyDescent="0.25">
      <c r="B39" s="278" t="s">
        <v>89</v>
      </c>
      <c r="C39" s="279" t="s">
        <v>87</v>
      </c>
      <c r="D39" s="280">
        <f t="shared" si="5"/>
        <v>1</v>
      </c>
      <c r="E39" s="280">
        <f t="shared" si="4"/>
        <v>0.9</v>
      </c>
      <c r="F39" s="281">
        <f t="shared" ref="F39:F40" si="10">D39/E39</f>
        <v>1.1111111111111112</v>
      </c>
      <c r="G39" s="282">
        <v>0.8</v>
      </c>
      <c r="I39" s="390"/>
      <c r="J39" s="391"/>
      <c r="K39" s="391"/>
      <c r="L39" s="391"/>
      <c r="M39" s="390"/>
      <c r="N39" s="392"/>
      <c r="O39" s="221"/>
      <c r="P39" s="221"/>
      <c r="Q39" s="221"/>
    </row>
    <row r="40" spans="1:17" x14ac:dyDescent="0.25">
      <c r="B40" s="24" t="s">
        <v>154</v>
      </c>
      <c r="C40" s="25" t="s">
        <v>155</v>
      </c>
      <c r="D40" s="58">
        <f>0*0.25</f>
        <v>0</v>
      </c>
      <c r="E40" s="58">
        <f t="shared" si="4"/>
        <v>0.9</v>
      </c>
      <c r="F40" s="259">
        <f t="shared" si="10"/>
        <v>0</v>
      </c>
      <c r="G40" s="144">
        <v>0.5</v>
      </c>
      <c r="I40" s="393"/>
      <c r="J40" s="394"/>
      <c r="K40" s="395"/>
      <c r="L40" s="395"/>
      <c r="M40" s="395"/>
      <c r="N40" s="396"/>
      <c r="O40" s="396"/>
      <c r="P40" s="396"/>
      <c r="Q40" s="395"/>
    </row>
    <row r="41" spans="1:17" ht="15" customHeight="1" x14ac:dyDescent="0.25">
      <c r="B41" s="278" t="s">
        <v>89</v>
      </c>
      <c r="C41" s="279" t="s">
        <v>87</v>
      </c>
      <c r="D41" s="280">
        <f t="shared" si="5"/>
        <v>1</v>
      </c>
      <c r="E41" s="280">
        <f t="shared" si="4"/>
        <v>0.9</v>
      </c>
      <c r="F41" s="281">
        <f t="shared" ref="F41:F42" si="11">D41/E41</f>
        <v>1.1111111111111112</v>
      </c>
      <c r="G41" s="282">
        <v>0.8</v>
      </c>
      <c r="I41" s="393"/>
      <c r="J41" s="394"/>
      <c r="K41" s="397"/>
      <c r="L41" s="395"/>
      <c r="M41" s="398"/>
      <c r="N41" s="396"/>
      <c r="O41" s="399"/>
      <c r="P41" s="400"/>
      <c r="Q41" s="401"/>
    </row>
    <row r="42" spans="1:17" ht="15" customHeight="1" x14ac:dyDescent="0.25">
      <c r="B42" s="24" t="s">
        <v>160</v>
      </c>
      <c r="C42" s="25" t="s">
        <v>161</v>
      </c>
      <c r="D42" s="58">
        <f>1*0.25</f>
        <v>0.25</v>
      </c>
      <c r="E42" s="58">
        <f t="shared" si="4"/>
        <v>0.9</v>
      </c>
      <c r="F42" s="259">
        <f t="shared" si="11"/>
        <v>0.27777777777777779</v>
      </c>
      <c r="G42" s="144">
        <v>0.3</v>
      </c>
      <c r="I42" s="393"/>
      <c r="J42" s="394"/>
      <c r="K42" s="394"/>
      <c r="L42" s="395"/>
      <c r="M42" s="398"/>
      <c r="N42" s="396"/>
      <c r="O42" s="399"/>
      <c r="P42" s="400"/>
      <c r="Q42" s="401"/>
    </row>
    <row r="43" spans="1:17" ht="15" customHeight="1" x14ac:dyDescent="0.25">
      <c r="B43" s="278" t="s">
        <v>89</v>
      </c>
      <c r="C43" s="279" t="s">
        <v>87</v>
      </c>
      <c r="D43" s="280">
        <f t="shared" si="5"/>
        <v>1</v>
      </c>
      <c r="E43" s="280">
        <f t="shared" si="4"/>
        <v>0.9</v>
      </c>
      <c r="F43" s="281">
        <f t="shared" ref="F43" si="12">D43/E43</f>
        <v>1.1111111111111112</v>
      </c>
      <c r="G43" s="282">
        <v>0.8</v>
      </c>
      <c r="I43" s="393"/>
      <c r="J43" s="394"/>
      <c r="K43" s="397"/>
      <c r="L43" s="395"/>
      <c r="M43" s="398"/>
      <c r="N43" s="396"/>
      <c r="O43" s="399"/>
      <c r="P43" s="400"/>
      <c r="Q43" s="401"/>
    </row>
    <row r="44" spans="1:17" ht="15" customHeight="1" x14ac:dyDescent="0.25">
      <c r="I44" s="393"/>
      <c r="J44" s="394"/>
      <c r="K44" s="397"/>
      <c r="L44" s="395"/>
      <c r="M44" s="398"/>
      <c r="N44" s="396"/>
      <c r="O44" s="399"/>
      <c r="P44" s="400"/>
      <c r="Q44" s="401"/>
    </row>
    <row r="45" spans="1:17" ht="15" customHeight="1" x14ac:dyDescent="0.25">
      <c r="B45" s="288" t="s">
        <v>17</v>
      </c>
      <c r="C45" s="288"/>
      <c r="D45" s="288"/>
      <c r="E45" s="288"/>
      <c r="F45" s="288"/>
      <c r="G45" s="288"/>
      <c r="I45" s="393"/>
      <c r="J45" s="394"/>
      <c r="K45" s="394"/>
      <c r="L45" s="395"/>
      <c r="M45" s="398"/>
      <c r="N45" s="396"/>
      <c r="O45" s="399"/>
      <c r="P45" s="400"/>
      <c r="Q45" s="401"/>
    </row>
    <row r="46" spans="1:17" ht="15" customHeight="1" thickBot="1" x14ac:dyDescent="0.3">
      <c r="B46" s="9"/>
      <c r="C46" s="10"/>
      <c r="D46" s="10"/>
      <c r="E46" s="10"/>
      <c r="F46" s="9"/>
      <c r="G46" s="11"/>
      <c r="I46" s="393"/>
      <c r="J46" s="394"/>
      <c r="K46" s="397"/>
      <c r="L46" s="395"/>
      <c r="M46" s="398"/>
      <c r="N46" s="396"/>
      <c r="O46" s="399"/>
      <c r="P46" s="400"/>
      <c r="Q46" s="401"/>
    </row>
    <row r="47" spans="1:17" ht="15" customHeight="1" thickBot="1" x14ac:dyDescent="0.3">
      <c r="B47" s="33" t="s">
        <v>3</v>
      </c>
      <c r="C47" s="287" t="s">
        <v>6</v>
      </c>
      <c r="D47" s="287" t="s">
        <v>21</v>
      </c>
      <c r="E47" s="287" t="s">
        <v>7</v>
      </c>
      <c r="F47" s="287" t="s">
        <v>22</v>
      </c>
      <c r="G47" s="35" t="s">
        <v>8</v>
      </c>
      <c r="I47" s="393"/>
      <c r="J47" s="394"/>
      <c r="K47" s="397"/>
      <c r="L47" s="395"/>
      <c r="M47" s="398"/>
      <c r="N47" s="396"/>
      <c r="O47" s="399"/>
      <c r="P47" s="400"/>
      <c r="Q47" s="401"/>
    </row>
    <row r="48" spans="1:17" ht="15" customHeight="1" x14ac:dyDescent="0.25">
      <c r="B48" s="18" t="s">
        <v>85</v>
      </c>
      <c r="C48" s="19" t="s">
        <v>96</v>
      </c>
      <c r="D48" s="257">
        <v>5.4</v>
      </c>
      <c r="E48" s="257">
        <v>0.9</v>
      </c>
      <c r="F48" s="258">
        <f>D48/E48</f>
        <v>6</v>
      </c>
      <c r="G48" s="217">
        <v>1</v>
      </c>
      <c r="I48" s="393"/>
      <c r="J48" s="394"/>
      <c r="K48" s="394"/>
      <c r="L48" s="395"/>
      <c r="M48" s="398"/>
      <c r="N48" s="396"/>
      <c r="O48" s="399"/>
      <c r="P48" s="400"/>
      <c r="Q48" s="401"/>
    </row>
    <row r="49" spans="2:17" ht="15" customHeight="1" x14ac:dyDescent="0.25">
      <c r="B49" s="16" t="s">
        <v>86</v>
      </c>
      <c r="C49" s="17" t="s">
        <v>97</v>
      </c>
      <c r="D49" s="58">
        <v>9</v>
      </c>
      <c r="E49" s="58">
        <v>0.9</v>
      </c>
      <c r="F49" s="259">
        <f>D49/E49</f>
        <v>10</v>
      </c>
      <c r="G49" s="144">
        <v>1</v>
      </c>
      <c r="I49" s="220"/>
      <c r="J49" s="220"/>
      <c r="K49" s="220"/>
      <c r="L49" s="220"/>
      <c r="M49" s="220"/>
      <c r="N49" s="220"/>
      <c r="O49" s="220"/>
      <c r="P49" s="220"/>
      <c r="Q49" s="220"/>
    </row>
    <row r="50" spans="2:17" ht="15" customHeight="1" x14ac:dyDescent="0.25">
      <c r="B50" s="16" t="s">
        <v>92</v>
      </c>
      <c r="C50" s="17" t="s">
        <v>99</v>
      </c>
      <c r="D50" s="256">
        <v>3.17</v>
      </c>
      <c r="E50" s="58">
        <v>0.8</v>
      </c>
      <c r="F50" s="259">
        <f t="shared" ref="F50:F56" si="13">D50/E50</f>
        <v>3.9624999999999999</v>
      </c>
      <c r="G50" s="144">
        <v>0.9</v>
      </c>
      <c r="I50" s="393"/>
      <c r="J50" s="394"/>
      <c r="K50" s="395"/>
      <c r="L50" s="396"/>
      <c r="M50" s="396"/>
      <c r="N50" s="396"/>
      <c r="O50" s="396"/>
      <c r="P50" s="221"/>
      <c r="Q50" s="221"/>
    </row>
    <row r="51" spans="2:17" ht="15" customHeight="1" x14ac:dyDescent="0.25">
      <c r="B51" s="16" t="s">
        <v>95</v>
      </c>
      <c r="C51" s="17" t="s">
        <v>100</v>
      </c>
      <c r="D51" s="275">
        <v>7.08</v>
      </c>
      <c r="E51" s="58">
        <v>0.85</v>
      </c>
      <c r="F51" s="259">
        <f t="shared" si="13"/>
        <v>8.329411764705883</v>
      </c>
      <c r="G51" s="144">
        <v>0.9</v>
      </c>
      <c r="I51" s="220"/>
      <c r="J51" s="220"/>
      <c r="K51" s="220"/>
      <c r="L51" s="220"/>
      <c r="M51" s="220"/>
      <c r="N51" s="220"/>
      <c r="O51" s="220"/>
      <c r="P51" s="220"/>
      <c r="Q51" s="220"/>
    </row>
    <row r="52" spans="2:17" ht="15" customHeight="1" x14ac:dyDescent="0.25">
      <c r="B52" s="16" t="s">
        <v>102</v>
      </c>
      <c r="C52" s="17" t="s">
        <v>116</v>
      </c>
      <c r="D52" s="256">
        <v>1.08</v>
      </c>
      <c r="E52" s="58">
        <v>0.8</v>
      </c>
      <c r="F52" s="259">
        <f t="shared" si="13"/>
        <v>1.35</v>
      </c>
      <c r="G52" s="144">
        <v>0.9</v>
      </c>
      <c r="I52" s="389"/>
      <c r="J52" s="389"/>
      <c r="K52" s="389"/>
      <c r="L52" s="389"/>
      <c r="M52" s="389"/>
      <c r="N52" s="389"/>
      <c r="O52" s="220"/>
      <c r="P52" s="220"/>
      <c r="Q52" s="220"/>
    </row>
    <row r="53" spans="2:17" ht="15" customHeight="1" x14ac:dyDescent="0.25">
      <c r="B53" s="16" t="s">
        <v>93</v>
      </c>
      <c r="C53" s="17" t="s">
        <v>94</v>
      </c>
      <c r="D53" s="256">
        <v>4.4999999999999998E-2</v>
      </c>
      <c r="E53" s="58">
        <v>0.85</v>
      </c>
      <c r="F53" s="259">
        <f t="shared" si="13"/>
        <v>5.2941176470588235E-2</v>
      </c>
      <c r="G53" s="144">
        <v>0.8</v>
      </c>
      <c r="I53" s="390"/>
      <c r="J53" s="391"/>
      <c r="K53" s="391"/>
      <c r="L53" s="391"/>
      <c r="M53" s="390"/>
      <c r="N53" s="392"/>
      <c r="O53" s="221"/>
      <c r="P53" s="221"/>
      <c r="Q53" s="221"/>
    </row>
    <row r="54" spans="2:17" ht="15" customHeight="1" x14ac:dyDescent="0.25">
      <c r="B54" s="16" t="s">
        <v>101</v>
      </c>
      <c r="C54" s="17" t="s">
        <v>103</v>
      </c>
      <c r="D54" s="256">
        <v>0.06</v>
      </c>
      <c r="E54" s="58">
        <v>0.85</v>
      </c>
      <c r="F54" s="259">
        <f t="shared" si="13"/>
        <v>7.0588235294117646E-2</v>
      </c>
      <c r="G54" s="144">
        <v>1</v>
      </c>
      <c r="I54" s="393"/>
      <c r="J54" s="394"/>
      <c r="K54" s="395"/>
      <c r="L54" s="395"/>
      <c r="M54" s="395"/>
      <c r="N54" s="396"/>
      <c r="O54" s="396"/>
      <c r="P54" s="396"/>
      <c r="Q54" s="395"/>
    </row>
    <row r="55" spans="2:17" ht="15" customHeight="1" x14ac:dyDescent="0.25">
      <c r="B55" s="16" t="s">
        <v>91</v>
      </c>
      <c r="C55" s="17" t="s">
        <v>98</v>
      </c>
      <c r="D55" s="276">
        <v>0.16</v>
      </c>
      <c r="E55" s="58">
        <v>0.8</v>
      </c>
      <c r="F55" s="259">
        <f t="shared" si="13"/>
        <v>0.19999999999999998</v>
      </c>
      <c r="G55" s="144">
        <v>0.6</v>
      </c>
      <c r="I55" s="393"/>
      <c r="J55" s="394"/>
      <c r="K55" s="397"/>
      <c r="L55" s="395"/>
      <c r="M55" s="398"/>
      <c r="N55" s="396"/>
      <c r="O55" s="399"/>
      <c r="P55" s="400"/>
      <c r="Q55" s="401"/>
    </row>
    <row r="56" spans="2:17" x14ac:dyDescent="0.25">
      <c r="B56" s="16" t="s">
        <v>60</v>
      </c>
      <c r="C56" s="17" t="s">
        <v>104</v>
      </c>
      <c r="D56" s="256">
        <v>2</v>
      </c>
      <c r="E56" s="58">
        <v>0.8</v>
      </c>
      <c r="F56" s="259">
        <f t="shared" si="13"/>
        <v>2.5</v>
      </c>
      <c r="G56" s="144">
        <v>0.6</v>
      </c>
      <c r="I56" s="393"/>
      <c r="J56" s="394"/>
      <c r="K56" s="394"/>
      <c r="L56" s="395"/>
      <c r="M56" s="398"/>
      <c r="N56" s="396"/>
      <c r="O56" s="399"/>
      <c r="P56" s="400"/>
      <c r="Q56" s="401"/>
    </row>
    <row r="57" spans="2:17" x14ac:dyDescent="0.25">
      <c r="B57" s="16" t="s">
        <v>113</v>
      </c>
      <c r="C57" s="17" t="s">
        <v>114</v>
      </c>
      <c r="D57" s="256">
        <v>1</v>
      </c>
      <c r="E57" s="58">
        <v>0.9</v>
      </c>
      <c r="F57" s="259">
        <f t="shared" ref="F57:F59" si="14">D57/E57</f>
        <v>1.1111111111111112</v>
      </c>
      <c r="G57" s="144">
        <v>1</v>
      </c>
      <c r="I57" s="393"/>
      <c r="J57" s="394"/>
      <c r="K57" s="397"/>
      <c r="L57" s="395"/>
      <c r="M57" s="398"/>
      <c r="N57" s="396"/>
      <c r="O57" s="399"/>
      <c r="P57" s="400"/>
      <c r="Q57" s="401"/>
    </row>
    <row r="58" spans="2:17" x14ac:dyDescent="0.25">
      <c r="B58" s="16" t="s">
        <v>115</v>
      </c>
      <c r="C58" s="17" t="s">
        <v>118</v>
      </c>
      <c r="D58" s="276">
        <v>2</v>
      </c>
      <c r="E58" s="58">
        <v>0.9</v>
      </c>
      <c r="F58" s="259">
        <f t="shared" si="14"/>
        <v>2.2222222222222223</v>
      </c>
      <c r="G58" s="144">
        <v>1</v>
      </c>
      <c r="I58" s="393"/>
      <c r="J58" s="394"/>
      <c r="K58" s="397"/>
      <c r="L58" s="395"/>
      <c r="M58" s="398"/>
      <c r="N58" s="396"/>
      <c r="O58" s="399"/>
      <c r="P58" s="400"/>
      <c r="Q58" s="401"/>
    </row>
    <row r="59" spans="2:17" x14ac:dyDescent="0.25">
      <c r="B59" s="16" t="s">
        <v>120</v>
      </c>
      <c r="C59" s="17" t="s">
        <v>119</v>
      </c>
      <c r="D59" s="256">
        <v>1</v>
      </c>
      <c r="E59" s="58">
        <v>0.9</v>
      </c>
      <c r="F59" s="259">
        <f t="shared" si="14"/>
        <v>1.1111111111111112</v>
      </c>
      <c r="G59" s="144">
        <v>1</v>
      </c>
      <c r="I59" s="393"/>
      <c r="J59" s="394"/>
      <c r="K59" s="394"/>
      <c r="L59" s="395"/>
      <c r="M59" s="398"/>
      <c r="N59" s="396"/>
      <c r="O59" s="399"/>
      <c r="P59" s="400"/>
      <c r="Q59" s="401"/>
    </row>
    <row r="60" spans="2:17" x14ac:dyDescent="0.25">
      <c r="B60" s="16" t="s">
        <v>117</v>
      </c>
      <c r="C60" s="17" t="s">
        <v>121</v>
      </c>
      <c r="D60" s="256">
        <v>1</v>
      </c>
      <c r="E60" s="58">
        <v>0.9</v>
      </c>
      <c r="F60" s="259">
        <f t="shared" ref="F60:F61" si="15">D60/E60</f>
        <v>1.1111111111111112</v>
      </c>
      <c r="G60" s="144">
        <v>1</v>
      </c>
      <c r="I60" s="393"/>
      <c r="J60" s="394"/>
      <c r="K60" s="397"/>
      <c r="L60" s="395"/>
      <c r="M60" s="398"/>
      <c r="N60" s="396"/>
      <c r="O60" s="399"/>
      <c r="P60" s="400"/>
      <c r="Q60" s="401"/>
    </row>
    <row r="61" spans="2:17" ht="15.75" thickBot="1" x14ac:dyDescent="0.3">
      <c r="B61" s="20" t="s">
        <v>162</v>
      </c>
      <c r="C61" s="21" t="s">
        <v>163</v>
      </c>
      <c r="D61" s="167">
        <f>36*10^-3</f>
        <v>3.6000000000000004E-2</v>
      </c>
      <c r="E61" s="167">
        <v>0.6</v>
      </c>
      <c r="F61" s="259">
        <f t="shared" si="15"/>
        <v>6.0000000000000012E-2</v>
      </c>
      <c r="G61" s="168">
        <v>0.5</v>
      </c>
      <c r="I61" s="393"/>
      <c r="J61" s="394"/>
      <c r="K61" s="397"/>
      <c r="L61" s="395"/>
      <c r="M61" s="398"/>
      <c r="N61" s="396"/>
      <c r="O61" s="399"/>
      <c r="P61" s="400"/>
      <c r="Q61" s="401"/>
    </row>
    <row r="62" spans="2:17" x14ac:dyDescent="0.25">
      <c r="I62" s="393"/>
      <c r="J62" s="394"/>
      <c r="K62" s="394"/>
      <c r="L62" s="395"/>
      <c r="M62" s="398"/>
      <c r="N62" s="396"/>
      <c r="O62" s="399"/>
      <c r="P62" s="400"/>
      <c r="Q62" s="401"/>
    </row>
    <row r="63" spans="2:17" x14ac:dyDescent="0.25">
      <c r="I63" s="220"/>
      <c r="J63" s="220"/>
      <c r="K63" s="220"/>
      <c r="L63" s="220"/>
      <c r="M63" s="220"/>
      <c r="N63" s="220"/>
      <c r="O63" s="220"/>
      <c r="P63" s="220"/>
      <c r="Q63" s="220"/>
    </row>
    <row r="64" spans="2:17" x14ac:dyDescent="0.25">
      <c r="I64" s="393"/>
      <c r="J64" s="394"/>
      <c r="K64" s="395"/>
      <c r="L64" s="396"/>
      <c r="M64" s="396"/>
      <c r="N64" s="396"/>
      <c r="O64" s="396"/>
      <c r="P64" s="221"/>
      <c r="Q64" s="221"/>
    </row>
  </sheetData>
  <mergeCells count="8">
    <mergeCell ref="I52:N52"/>
    <mergeCell ref="B3:G3"/>
    <mergeCell ref="B6:G6"/>
    <mergeCell ref="B21:G21"/>
    <mergeCell ref="I6:N6"/>
    <mergeCell ref="I36:N36"/>
    <mergeCell ref="I23:N23"/>
    <mergeCell ref="I38:N38"/>
  </mergeCells>
  <printOptions horizontalCentered="1" verticalCentered="1"/>
  <pageMargins left="0.31496062992125984" right="0.31496062992125984" top="0" bottom="0" header="0.59055118110236227" footer="0.31496062992125984"/>
  <pageSetup paperSize="9" scale="59" orientation="portrait" r:id="rId1"/>
  <headerFooter>
    <oddHeader>&amp;L&amp;G&amp;C&amp;"Arial,Normal"&amp;12PROJET LORIENT
« CONSTRUCTION D’UN BATIMENT ADMINISTRATIF»
BILAN DE PUISSANCE&amp;R&amp;G</oddHeader>
    <oddFooter>&amp;L&amp;"Arial,Normal"&amp;12EXE-EL-17-TN-NDC-101
INDICE 0 DU 21.09.2018&amp;C&amp;"Arial,Normal"&amp;12&amp;A&amp;R&amp;"Arial,Normal"&amp;12&amp;P+1/6</odd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1:N113"/>
  <sheetViews>
    <sheetView view="pageBreakPreview" topLeftCell="A11" zoomScale="85" zoomScaleNormal="70" zoomScaleSheetLayoutView="85" workbookViewId="0">
      <pane xSplit="7" ySplit="5" topLeftCell="H16" activePane="bottomRight" state="frozen"/>
      <selection activeCell="A11" sqref="A11"/>
      <selection pane="topRight" activeCell="J11" sqref="J11"/>
      <selection pane="bottomLeft" activeCell="A16" sqref="A16"/>
      <selection pane="bottomRight" activeCell="B75" sqref="B75"/>
    </sheetView>
  </sheetViews>
  <sheetFormatPr baseColWidth="10" defaultColWidth="11.42578125" defaultRowHeight="15" outlineLevelCol="1" x14ac:dyDescent="0.25"/>
  <cols>
    <col min="2" max="3" width="20.7109375" customWidth="1"/>
    <col min="4" max="4" width="12.7109375" customWidth="1"/>
    <col min="5" max="5" width="20.7109375" customWidth="1"/>
    <col min="6" max="6" width="13.7109375" customWidth="1"/>
    <col min="7" max="7" width="12.7109375" customWidth="1"/>
    <col min="8" max="8" width="16.42578125" hidden="1" customWidth="1" outlineLevel="1"/>
    <col min="9" max="9" width="13.42578125" customWidth="1" collapsed="1"/>
    <col min="10" max="10" width="12.140625" bestFit="1" customWidth="1"/>
    <col min="11" max="11" width="11.85546875" bestFit="1" customWidth="1"/>
    <col min="12" max="13" width="12.7109375" customWidth="1"/>
  </cols>
  <sheetData>
    <row r="1" spans="2:14" ht="7.5" customHeight="1" x14ac:dyDescent="0.25"/>
    <row r="2" spans="2:14" ht="7.5" customHeight="1" x14ac:dyDescent="0.25"/>
    <row r="3" spans="2:14" ht="7.5" customHeight="1" x14ac:dyDescent="0.25"/>
    <row r="4" spans="2:14" ht="7.5" customHeight="1" x14ac:dyDescent="0.25"/>
    <row r="5" spans="2:14" ht="7.5" customHeight="1" x14ac:dyDescent="0.25"/>
    <row r="6" spans="2:14" ht="7.5" customHeight="1" x14ac:dyDescent="0.25"/>
    <row r="7" spans="2:14" ht="7.5" customHeight="1" x14ac:dyDescent="0.25"/>
    <row r="8" spans="2:14" ht="7.5" customHeight="1" x14ac:dyDescent="0.25"/>
    <row r="9" spans="2:14" ht="7.5" customHeight="1" x14ac:dyDescent="0.25"/>
    <row r="10" spans="2:14" ht="7.5" customHeight="1" x14ac:dyDescent="0.25"/>
    <row r="11" spans="2:14" ht="15.75" thickBot="1" x14ac:dyDescent="0.3"/>
    <row r="12" spans="2:14" ht="26.25" thickBot="1" x14ac:dyDescent="0.3">
      <c r="B12" s="67" t="s">
        <v>110</v>
      </c>
      <c r="C12" s="60"/>
      <c r="D12" s="60"/>
      <c r="E12" s="60"/>
      <c r="F12" s="60"/>
      <c r="G12" s="60"/>
      <c r="H12" s="60"/>
      <c r="I12" s="103"/>
      <c r="J12" s="103"/>
      <c r="K12" s="103"/>
      <c r="L12" s="103"/>
      <c r="M12" s="104"/>
    </row>
    <row r="13" spans="2:14" ht="24.75" customHeight="1" thickBot="1" x14ac:dyDescent="0.3"/>
    <row r="14" spans="2:14" ht="33" customHeight="1" x14ac:dyDescent="0.25">
      <c r="B14" s="386" t="s">
        <v>36</v>
      </c>
      <c r="C14" s="113" t="s">
        <v>33</v>
      </c>
      <c r="D14" s="123" t="s">
        <v>43</v>
      </c>
      <c r="E14" s="112"/>
      <c r="F14" s="112"/>
      <c r="G14" s="112"/>
      <c r="H14" s="112"/>
      <c r="I14" s="95" t="s">
        <v>42</v>
      </c>
      <c r="J14" s="95"/>
      <c r="K14" s="95"/>
      <c r="L14" s="99">
        <v>30</v>
      </c>
      <c r="M14" s="100"/>
      <c r="N14" s="94"/>
    </row>
    <row r="15" spans="2:14" ht="43.5" thickBot="1" x14ac:dyDescent="0.3">
      <c r="B15" s="387"/>
      <c r="C15" s="114" t="s">
        <v>34</v>
      </c>
      <c r="D15" s="122" t="s">
        <v>44</v>
      </c>
      <c r="E15" s="83" t="s">
        <v>40</v>
      </c>
      <c r="F15" s="83" t="s">
        <v>38</v>
      </c>
      <c r="G15" s="83" t="s">
        <v>37</v>
      </c>
      <c r="H15" s="83" t="s">
        <v>61</v>
      </c>
      <c r="I15" s="96" t="s">
        <v>41</v>
      </c>
      <c r="J15" s="97" t="s">
        <v>38</v>
      </c>
      <c r="K15" s="97" t="s">
        <v>37</v>
      </c>
      <c r="L15" s="101" t="s">
        <v>38</v>
      </c>
      <c r="M15" s="102" t="s">
        <v>37</v>
      </c>
    </row>
    <row r="16" spans="2:14" ht="12" customHeight="1" x14ac:dyDescent="0.25">
      <c r="D16" s="59"/>
      <c r="F16" s="59"/>
      <c r="G16" s="59"/>
      <c r="H16" s="59"/>
    </row>
    <row r="17" spans="2:13" s="59" customFormat="1" ht="8.1" customHeight="1" thickBot="1" x14ac:dyDescent="0.3">
      <c r="B17" s="69"/>
      <c r="C17" s="70"/>
      <c r="D17" s="70"/>
      <c r="E17" s="70"/>
      <c r="F17" s="71"/>
      <c r="G17" s="71"/>
      <c r="H17" s="71"/>
    </row>
    <row r="18" spans="2:13" s="64" customFormat="1" ht="21.75" customHeight="1" thickBot="1" x14ac:dyDescent="0.3">
      <c r="B18" s="79" t="s">
        <v>124</v>
      </c>
      <c r="C18" s="117">
        <f ca="1">SUM(C19:C21)</f>
        <v>87.199999999999989</v>
      </c>
      <c r="D18" s="125">
        <f ca="1">E18/C18</f>
        <v>0.32252193857199835</v>
      </c>
      <c r="E18" s="120">
        <f t="shared" ref="E18:G18" ca="1" si="0">SUM(E19:E21)</f>
        <v>28.12391304347825</v>
      </c>
      <c r="F18" s="120">
        <f t="shared" ca="1" si="0"/>
        <v>28.12391304347825</v>
      </c>
      <c r="G18" s="121">
        <f t="shared" ca="1" si="0"/>
        <v>0</v>
      </c>
      <c r="H18" s="121" t="e">
        <f t="shared" ref="H18" si="1">SUM(H19:H21)</f>
        <v>#REF!</v>
      </c>
      <c r="I18" s="108">
        <v>0.8</v>
      </c>
      <c r="J18" s="109">
        <f ca="1">IF(F18=0,"",I18*F18)</f>
        <v>22.4991304347826</v>
      </c>
      <c r="K18" s="109" t="str">
        <f ca="1">IF(G18=0,"",G18*I18)</f>
        <v/>
      </c>
      <c r="L18" s="110">
        <f ca="1">IF(F18=0,"",J18+(J18*L$14%))</f>
        <v>29.24886956521738</v>
      </c>
      <c r="M18" s="111" t="str">
        <f ca="1">IF(G18=0,"",K18+(K18*L$14%))</f>
        <v/>
      </c>
    </row>
    <row r="19" spans="2:13" s="68" customFormat="1" ht="21.75" customHeight="1" x14ac:dyDescent="0.2">
      <c r="B19" s="93" t="s">
        <v>35</v>
      </c>
      <c r="C19" s="86">
        <f ca="1">'ROOM DATA'!Y599</f>
        <v>0</v>
      </c>
      <c r="D19" s="73" t="e">
        <f ca="1">IF(E19=0,0,E19/C19)</f>
        <v>#DIV/0!</v>
      </c>
      <c r="E19" s="72">
        <f ca="1">SUM(F19:G19)</f>
        <v>1.7239130434782635</v>
      </c>
      <c r="F19" s="86">
        <f ca="1">'ROOM DATA'!AH599</f>
        <v>1.7239130434782635</v>
      </c>
      <c r="G19" s="92">
        <f ca="1">'ROOM DATA'!AI599</f>
        <v>0</v>
      </c>
      <c r="H19" s="92"/>
    </row>
    <row r="20" spans="2:13" s="68" customFormat="1" ht="21.75" customHeight="1" x14ac:dyDescent="0.2">
      <c r="B20" s="80" t="s">
        <v>39</v>
      </c>
      <c r="C20" s="74">
        <f ca="1">'ROOM DATA'!AA599</f>
        <v>85.999999999999986</v>
      </c>
      <c r="D20" s="75">
        <f ca="1">IF(E20=0,0,E20/C20)</f>
        <v>0.29999999999999988</v>
      </c>
      <c r="E20" s="76">
        <f ca="1">SUM(F20:G20)</f>
        <v>25.799999999999986</v>
      </c>
      <c r="F20" s="74">
        <f ca="1">'ROOM DATA'!AJ599</f>
        <v>25.799999999999986</v>
      </c>
      <c r="G20" s="91">
        <f ca="1">'ROOM DATA'!AK599</f>
        <v>0</v>
      </c>
      <c r="H20" s="91" t="e">
        <f>'ROOM DATA'!#REF!</f>
        <v>#REF!</v>
      </c>
    </row>
    <row r="21" spans="2:13" s="68" customFormat="1" ht="21.75" customHeight="1" thickBot="1" x14ac:dyDescent="0.25">
      <c r="B21" s="81" t="s">
        <v>28</v>
      </c>
      <c r="C21" s="77">
        <f ca="1">'ROOM DATA'!AD599</f>
        <v>1.2000000000000006</v>
      </c>
      <c r="D21" s="78">
        <f ca="1">IF(E21=0,0,E21/C21)</f>
        <v>0.5</v>
      </c>
      <c r="E21" s="77">
        <f ca="1">SUM(F21:G21)</f>
        <v>0.60000000000000031</v>
      </c>
      <c r="F21" s="77">
        <f ca="1">'ROOM DATA'!AM599</f>
        <v>0.60000000000000031</v>
      </c>
      <c r="G21" s="82">
        <f ca="1">'ROOM DATA'!AN599</f>
        <v>0</v>
      </c>
      <c r="H21" s="82" t="e">
        <f>'ROOM DATA'!#REF!</f>
        <v>#REF!</v>
      </c>
    </row>
    <row r="22" spans="2:13" ht="21.75" customHeight="1" thickBot="1" x14ac:dyDescent="0.3"/>
    <row r="23" spans="2:13" s="64" customFormat="1" ht="21.75" customHeight="1" thickBot="1" x14ac:dyDescent="0.3">
      <c r="B23" s="84" t="s">
        <v>126</v>
      </c>
      <c r="C23" s="115" t="e">
        <f>SUM(C24:C26)</f>
        <v>#REF!</v>
      </c>
      <c r="D23" s="124" t="e">
        <f>E23/C23</f>
        <v>#REF!</v>
      </c>
      <c r="E23" s="118" t="e">
        <f t="shared" ref="E23:G23" si="2">SUM(E24:E26)</f>
        <v>#REF!</v>
      </c>
      <c r="F23" s="118" t="e">
        <f t="shared" si="2"/>
        <v>#REF!</v>
      </c>
      <c r="G23" s="119" t="e">
        <f t="shared" si="2"/>
        <v>#REF!</v>
      </c>
      <c r="H23" s="119" t="e">
        <f t="shared" ref="H23" si="3">SUM(H24:H26)</f>
        <v>#REF!</v>
      </c>
      <c r="I23" s="108">
        <v>0.8</v>
      </c>
      <c r="J23" s="109" t="e">
        <f>IF(F23=0,"",I23*F23)</f>
        <v>#REF!</v>
      </c>
      <c r="K23" s="109" t="e">
        <f>IF(G23=0,"",G23*I23)</f>
        <v>#REF!</v>
      </c>
      <c r="L23" s="110" t="e">
        <f>IF(F23=0,"",J23+(J23*L$14%))</f>
        <v>#REF!</v>
      </c>
      <c r="M23" s="111" t="e">
        <f>IF(G23=0,"",K23+(K23*L$14%))</f>
        <v>#REF!</v>
      </c>
    </row>
    <row r="24" spans="2:13" s="68" customFormat="1" ht="21.75" customHeight="1" x14ac:dyDescent="0.25">
      <c r="B24" s="85" t="s">
        <v>35</v>
      </c>
      <c r="C24" s="86" t="e">
        <f>'ROOM DATA'!#REF!</f>
        <v>#REF!</v>
      </c>
      <c r="D24" s="87" t="e">
        <f>IF(E24=0,0,E24/C24)</f>
        <v>#REF!</v>
      </c>
      <c r="E24" s="86" t="e">
        <f>SUM(F24:G24)</f>
        <v>#REF!</v>
      </c>
      <c r="F24" s="86" t="e">
        <f>'ROOM DATA'!#REF!</f>
        <v>#REF!</v>
      </c>
      <c r="G24" s="92" t="e">
        <f>'ROOM DATA'!#REF!</f>
        <v>#REF!</v>
      </c>
      <c r="H24" s="92"/>
      <c r="K24" s="64"/>
      <c r="M24" s="64"/>
    </row>
    <row r="25" spans="2:13" s="68" customFormat="1" ht="21.75" customHeight="1" x14ac:dyDescent="0.2">
      <c r="B25" s="88" t="s">
        <v>39</v>
      </c>
      <c r="C25" s="74" t="e">
        <f>'ROOM DATA'!#REF!</f>
        <v>#REF!</v>
      </c>
      <c r="D25" s="89" t="e">
        <f>IF(E25=0,0,E25/C25)</f>
        <v>#REF!</v>
      </c>
      <c r="E25" s="74" t="e">
        <f>SUM(F25:G25)</f>
        <v>#REF!</v>
      </c>
      <c r="F25" s="74" t="e">
        <f>'ROOM DATA'!#REF!</f>
        <v>#REF!</v>
      </c>
      <c r="G25" s="91" t="e">
        <f>'ROOM DATA'!#REF!</f>
        <v>#REF!</v>
      </c>
      <c r="H25" s="91" t="e">
        <f>#REF!</f>
        <v>#REF!</v>
      </c>
    </row>
    <row r="26" spans="2:13" s="68" customFormat="1" ht="21.75" customHeight="1" thickBot="1" x14ac:dyDescent="0.25">
      <c r="B26" s="90" t="s">
        <v>28</v>
      </c>
      <c r="C26" s="77" t="e">
        <f>'ROOM DATA'!#REF!</f>
        <v>#REF!</v>
      </c>
      <c r="D26" s="78" t="e">
        <f>IF(E26=0,0,E26/C26)</f>
        <v>#REF!</v>
      </c>
      <c r="E26" s="77" t="e">
        <f>SUM(F26:G26)</f>
        <v>#REF!</v>
      </c>
      <c r="F26" s="77" t="e">
        <f>'ROOM DATA'!#REF!</f>
        <v>#REF!</v>
      </c>
      <c r="G26" s="82" t="e">
        <f>'ROOM DATA'!#REF!</f>
        <v>#REF!</v>
      </c>
      <c r="H26" s="82" t="e">
        <f>#REF!</f>
        <v>#REF!</v>
      </c>
    </row>
    <row r="27" spans="2:13" s="59" customFormat="1" ht="21.75" customHeight="1" thickBot="1" x14ac:dyDescent="0.3">
      <c r="B27"/>
      <c r="C27"/>
      <c r="D27"/>
      <c r="E27"/>
      <c r="F27"/>
      <c r="G27"/>
      <c r="H27"/>
      <c r="I27"/>
      <c r="J27"/>
      <c r="K27"/>
      <c r="L27"/>
      <c r="M27"/>
    </row>
    <row r="28" spans="2:13" ht="19.5" customHeight="1" thickBot="1" x14ac:dyDescent="0.3">
      <c r="B28" s="84" t="s">
        <v>127</v>
      </c>
      <c r="C28" s="115">
        <f>SUM(C29:C31)</f>
        <v>0</v>
      </c>
      <c r="D28" s="124" t="e">
        <f>E28/C28</f>
        <v>#DIV/0!</v>
      </c>
      <c r="E28" s="118">
        <f t="shared" ref="E28:H28" si="4">SUM(E29:E31)</f>
        <v>0</v>
      </c>
      <c r="F28" s="118">
        <f t="shared" si="4"/>
        <v>0</v>
      </c>
      <c r="G28" s="119">
        <f t="shared" si="4"/>
        <v>0</v>
      </c>
      <c r="H28" s="119" t="e">
        <f t="shared" si="4"/>
        <v>#REF!</v>
      </c>
      <c r="I28" s="108">
        <v>0.8</v>
      </c>
      <c r="J28" s="109" t="str">
        <f>IF(F28=0,"",I28*F28)</f>
        <v/>
      </c>
      <c r="K28" s="109" t="str">
        <f>IF(G28=0,"",G28*I28)</f>
        <v/>
      </c>
      <c r="L28" s="110" t="str">
        <f>IF(F28=0,"",J28+(J28*L$14%))</f>
        <v/>
      </c>
      <c r="M28" s="111" t="str">
        <f>IF(G28=0,"",K28+(K28*L$14%))</f>
        <v/>
      </c>
    </row>
    <row r="29" spans="2:13" ht="19.5" customHeight="1" x14ac:dyDescent="0.25">
      <c r="B29" s="85" t="s">
        <v>35</v>
      </c>
      <c r="C29" s="86">
        <f>'ROOM DATA'!Y604</f>
        <v>0</v>
      </c>
      <c r="D29" s="87">
        <f>IF(E29=0,0,E29/C29)</f>
        <v>0</v>
      </c>
      <c r="E29" s="86">
        <f>SUM(F29:G29)</f>
        <v>0</v>
      </c>
      <c r="F29" s="86">
        <f>'ROOM DATA'!AH604</f>
        <v>0</v>
      </c>
      <c r="G29" s="92">
        <f>'ROOM DATA'!AI604</f>
        <v>0</v>
      </c>
      <c r="H29" s="92"/>
      <c r="I29" s="68"/>
      <c r="J29" s="68"/>
      <c r="K29" s="64"/>
      <c r="L29" s="68"/>
      <c r="M29" s="64"/>
    </row>
    <row r="30" spans="2:13" s="59" customFormat="1" ht="19.5" customHeight="1" x14ac:dyDescent="0.25">
      <c r="B30" s="88" t="s">
        <v>39</v>
      </c>
      <c r="C30" s="74">
        <f>'ROOM DATA'!AA604</f>
        <v>0</v>
      </c>
      <c r="D30" s="89">
        <f>IF(E30=0,0,E30/C30)</f>
        <v>0</v>
      </c>
      <c r="E30" s="74">
        <f>SUM(F30:G30)</f>
        <v>0</v>
      </c>
      <c r="F30" s="74">
        <f>'ROOM DATA'!AJ604</f>
        <v>0</v>
      </c>
      <c r="G30" s="91">
        <f>'ROOM DATA'!AK604</f>
        <v>0</v>
      </c>
      <c r="H30" s="91" t="e">
        <f>#REF!</f>
        <v>#REF!</v>
      </c>
      <c r="I30" s="68"/>
      <c r="J30" s="68"/>
      <c r="K30" s="68"/>
      <c r="L30" s="68"/>
      <c r="M30" s="68"/>
    </row>
    <row r="31" spans="2:13" s="59" customFormat="1" ht="19.5" customHeight="1" thickBot="1" x14ac:dyDescent="0.3">
      <c r="B31" s="90" t="s">
        <v>28</v>
      </c>
      <c r="C31" s="77">
        <f>'ROOM DATA'!AD604</f>
        <v>0</v>
      </c>
      <c r="D31" s="78">
        <f>IF(E31=0,0,E31/C31)</f>
        <v>0</v>
      </c>
      <c r="E31" s="77">
        <f>SUM(F31:G31)</f>
        <v>0</v>
      </c>
      <c r="F31" s="77">
        <f>'ROOM DATA'!AM604</f>
        <v>0</v>
      </c>
      <c r="G31" s="82">
        <f>'ROOM DATA'!AN604</f>
        <v>0</v>
      </c>
      <c r="H31" s="82" t="e">
        <f>#REF!</f>
        <v>#REF!</v>
      </c>
      <c r="I31" s="68"/>
      <c r="J31" s="68"/>
      <c r="K31" s="68"/>
      <c r="L31" s="68"/>
      <c r="M31" s="68"/>
    </row>
    <row r="32" spans="2:13" ht="19.5" customHeight="1" thickBot="1" x14ac:dyDescent="0.3"/>
    <row r="33" spans="2:13" ht="19.5" customHeight="1" thickBot="1" x14ac:dyDescent="0.3">
      <c r="B33" s="84" t="s">
        <v>128</v>
      </c>
      <c r="C33" s="115">
        <f ca="1">SUM(C34:C36)</f>
        <v>88.923913043478251</v>
      </c>
      <c r="D33" s="124">
        <f ca="1">E33/C33</f>
        <v>0.31626940471824949</v>
      </c>
      <c r="E33" s="118">
        <f t="shared" ref="E33:H33" ca="1" si="5">SUM(E34:E36)</f>
        <v>28.12391304347825</v>
      </c>
      <c r="F33" s="118">
        <f t="shared" ca="1" si="5"/>
        <v>28.12391304347825</v>
      </c>
      <c r="G33" s="119">
        <f t="shared" ca="1" si="5"/>
        <v>0</v>
      </c>
      <c r="H33" s="119" t="e">
        <f t="shared" si="5"/>
        <v>#REF!</v>
      </c>
      <c r="I33" s="108">
        <v>0.8</v>
      </c>
      <c r="J33" s="109">
        <f ca="1">IF(F33=0,"",I33*F33)</f>
        <v>22.4991304347826</v>
      </c>
      <c r="K33" s="109" t="str">
        <f ca="1">IF(G33=0,"",G33*I33)</f>
        <v/>
      </c>
      <c r="L33" s="110">
        <f ca="1">IF(F33=0,"",J33+(J33*L$14%))</f>
        <v>29.24886956521738</v>
      </c>
      <c r="M33" s="111" t="str">
        <f ca="1">IF(G33=0,"",K33+(K33*L$14%))</f>
        <v/>
      </c>
    </row>
    <row r="34" spans="2:13" ht="19.5" customHeight="1" x14ac:dyDescent="0.25">
      <c r="B34" s="85" t="s">
        <v>35</v>
      </c>
      <c r="C34" s="86">
        <f ca="1">'ROOM DATA'!Y609</f>
        <v>1.7239130434782635</v>
      </c>
      <c r="D34" s="87">
        <f ca="1">IF(E34=0,0,E34/C34)</f>
        <v>1</v>
      </c>
      <c r="E34" s="86">
        <f ca="1">SUM(F34:G34)</f>
        <v>1.7239130434782635</v>
      </c>
      <c r="F34" s="86">
        <f ca="1">'ROOM DATA'!AH609</f>
        <v>1.7239130434782635</v>
      </c>
      <c r="G34" s="92">
        <f ca="1">'ROOM DATA'!AI609</f>
        <v>0</v>
      </c>
      <c r="H34" s="92"/>
      <c r="I34" s="68"/>
      <c r="J34" s="68"/>
      <c r="K34" s="64"/>
      <c r="L34" s="68"/>
      <c r="M34" s="64"/>
    </row>
    <row r="35" spans="2:13" ht="19.5" customHeight="1" x14ac:dyDescent="0.25">
      <c r="B35" s="88" t="s">
        <v>39</v>
      </c>
      <c r="C35" s="74">
        <f ca="1">'ROOM DATA'!AA609</f>
        <v>85.999999999999986</v>
      </c>
      <c r="D35" s="89">
        <f ca="1">IF(E35=0,0,E35/C35)</f>
        <v>0.29999999999999988</v>
      </c>
      <c r="E35" s="74">
        <f ca="1">SUM(F35:G35)</f>
        <v>25.799999999999986</v>
      </c>
      <c r="F35" s="74">
        <f ca="1">'ROOM DATA'!AJ609</f>
        <v>25.799999999999986</v>
      </c>
      <c r="G35" s="91">
        <f ca="1">'ROOM DATA'!AK609</f>
        <v>0</v>
      </c>
      <c r="H35" s="91" t="e">
        <f>#REF!</f>
        <v>#REF!</v>
      </c>
      <c r="I35" s="68"/>
      <c r="J35" s="68"/>
      <c r="K35" s="68"/>
      <c r="L35" s="68"/>
      <c r="M35" s="68"/>
    </row>
    <row r="36" spans="2:13" ht="19.5" customHeight="1" thickBot="1" x14ac:dyDescent="0.3">
      <c r="B36" s="90" t="s">
        <v>28</v>
      </c>
      <c r="C36" s="77">
        <f ca="1">'ROOM DATA'!AD609</f>
        <v>1.2000000000000006</v>
      </c>
      <c r="D36" s="78">
        <f ca="1">IF(E36=0,0,E36/C36)</f>
        <v>0.5</v>
      </c>
      <c r="E36" s="77">
        <f ca="1">SUM(F36:G36)</f>
        <v>0.60000000000000031</v>
      </c>
      <c r="F36" s="77">
        <f ca="1">'ROOM DATA'!AM609</f>
        <v>0.60000000000000031</v>
      </c>
      <c r="G36" s="82">
        <f ca="1">'ROOM DATA'!AN609</f>
        <v>0</v>
      </c>
      <c r="H36" s="82" t="e">
        <f>#REF!</f>
        <v>#REF!</v>
      </c>
      <c r="I36" s="68"/>
      <c r="J36" s="68"/>
      <c r="K36" s="68"/>
      <c r="L36" s="68"/>
      <c r="M36" s="68"/>
    </row>
    <row r="37" spans="2:13" ht="19.5" customHeight="1" thickBot="1" x14ac:dyDescent="0.3"/>
    <row r="38" spans="2:13" ht="19.5" customHeight="1" thickBot="1" x14ac:dyDescent="0.3">
      <c r="B38" s="84" t="s">
        <v>129</v>
      </c>
      <c r="C38" s="115">
        <f>SUM(C39:C41)</f>
        <v>0</v>
      </c>
      <c r="D38" s="124" t="e">
        <f>E38/C38</f>
        <v>#DIV/0!</v>
      </c>
      <c r="E38" s="118">
        <f t="shared" ref="E38:H38" si="6">SUM(E39:E41)</f>
        <v>0</v>
      </c>
      <c r="F38" s="118">
        <f t="shared" si="6"/>
        <v>0</v>
      </c>
      <c r="G38" s="119">
        <f t="shared" si="6"/>
        <v>0</v>
      </c>
      <c r="H38" s="119" t="e">
        <f t="shared" si="6"/>
        <v>#REF!</v>
      </c>
      <c r="I38" s="108">
        <v>0.8</v>
      </c>
      <c r="J38" s="109" t="str">
        <f>IF(F38=0,"",I38*F38)</f>
        <v/>
      </c>
      <c r="K38" s="109" t="str">
        <f>IF(G38=0,"",G38*I38)</f>
        <v/>
      </c>
      <c r="L38" s="110" t="str">
        <f>IF(F38=0,"",J38+(J38*L$14%))</f>
        <v/>
      </c>
      <c r="M38" s="111" t="str">
        <f>IF(G38=0,"",K38+(K38*L$14%))</f>
        <v/>
      </c>
    </row>
    <row r="39" spans="2:13" ht="19.5" customHeight="1" x14ac:dyDescent="0.25">
      <c r="B39" s="85" t="s">
        <v>35</v>
      </c>
      <c r="C39" s="86" t="str">
        <f>'ROOM DATA'!Y101</f>
        <v/>
      </c>
      <c r="D39" s="87">
        <f>IF(E39=0,0,E39/C39)</f>
        <v>0</v>
      </c>
      <c r="E39" s="86">
        <f>SUM(F39:G39)</f>
        <v>0</v>
      </c>
      <c r="F39" s="86" t="str">
        <f>'ROOM DATA'!AH101</f>
        <v/>
      </c>
      <c r="G39" s="92" t="str">
        <f>'ROOM DATA'!AI101</f>
        <v/>
      </c>
      <c r="H39" s="92"/>
      <c r="I39" s="68"/>
      <c r="J39" s="68"/>
      <c r="K39" s="64"/>
      <c r="L39" s="68"/>
      <c r="M39" s="64"/>
    </row>
    <row r="40" spans="2:13" ht="19.5" customHeight="1" x14ac:dyDescent="0.25">
      <c r="B40" s="88" t="s">
        <v>39</v>
      </c>
      <c r="C40" s="74" t="str">
        <f>'ROOM DATA'!AA101</f>
        <v/>
      </c>
      <c r="D40" s="89">
        <f>IF(E40=0,0,E40/C40)</f>
        <v>0</v>
      </c>
      <c r="E40" s="74">
        <f>SUM(F40:G40)</f>
        <v>0</v>
      </c>
      <c r="F40" s="74" t="str">
        <f>'ROOM DATA'!AJ101</f>
        <v/>
      </c>
      <c r="G40" s="91" t="str">
        <f>'ROOM DATA'!AK101</f>
        <v/>
      </c>
      <c r="H40" s="91" t="e">
        <f>#REF!</f>
        <v>#REF!</v>
      </c>
      <c r="I40" s="68"/>
      <c r="J40" s="68"/>
      <c r="K40" s="68"/>
      <c r="L40" s="68"/>
      <c r="M40" s="68"/>
    </row>
    <row r="41" spans="2:13" ht="19.5" customHeight="1" thickBot="1" x14ac:dyDescent="0.3">
      <c r="B41" s="90" t="s">
        <v>28</v>
      </c>
      <c r="C41" s="77" t="str">
        <f>'ROOM DATA'!AD101</f>
        <v/>
      </c>
      <c r="D41" s="78">
        <f>IF(E41=0,0,E41/C41)</f>
        <v>0</v>
      </c>
      <c r="E41" s="77">
        <f>SUM(F41:G41)</f>
        <v>0</v>
      </c>
      <c r="F41" s="77" t="str">
        <f>'ROOM DATA'!AM101</f>
        <v/>
      </c>
      <c r="G41" s="82" t="str">
        <f>'ROOM DATA'!AN101</f>
        <v/>
      </c>
      <c r="H41" s="82" t="e">
        <f>#REF!</f>
        <v>#REF!</v>
      </c>
      <c r="I41" s="68"/>
      <c r="J41" s="68"/>
      <c r="K41" s="68"/>
      <c r="L41" s="68"/>
      <c r="M41" s="68"/>
    </row>
    <row r="42" spans="2:13" ht="19.5" customHeight="1" thickBot="1" x14ac:dyDescent="0.3"/>
    <row r="43" spans="2:13" ht="19.5" customHeight="1" thickBot="1" x14ac:dyDescent="0.3">
      <c r="B43" s="84" t="s">
        <v>130</v>
      </c>
      <c r="C43" s="115">
        <f>SUM(C44:C46)</f>
        <v>0.28864734299516909</v>
      </c>
      <c r="D43" s="124">
        <f>E43/C43</f>
        <v>0.32635983263598328</v>
      </c>
      <c r="E43" s="118">
        <f t="shared" ref="E43:H43" si="7">SUM(E44:E46)</f>
        <v>9.420289855072464E-2</v>
      </c>
      <c r="F43" s="118">
        <f t="shared" si="7"/>
        <v>9.420289855072464E-2</v>
      </c>
      <c r="G43" s="119">
        <f t="shared" si="7"/>
        <v>0</v>
      </c>
      <c r="H43" s="119" t="e">
        <f t="shared" si="7"/>
        <v>#REF!</v>
      </c>
      <c r="I43" s="108">
        <v>0.8</v>
      </c>
      <c r="J43" s="109">
        <f>IF(F43=0,"",I43*F43)</f>
        <v>7.5362318840579715E-2</v>
      </c>
      <c r="K43" s="109" t="str">
        <f>IF(G43=0,"",G43*I43)</f>
        <v/>
      </c>
      <c r="L43" s="110">
        <f>IF(F43=0,"",J43+(J43*L$14%))</f>
        <v>9.7971014492753625E-2</v>
      </c>
      <c r="M43" s="111" t="str">
        <f>IF(G43=0,"",K43+(K43*L$14%))</f>
        <v/>
      </c>
    </row>
    <row r="44" spans="2:13" ht="19.5" customHeight="1" x14ac:dyDescent="0.25">
      <c r="B44" s="85" t="s">
        <v>35</v>
      </c>
      <c r="C44" s="86">
        <f>'ROOM DATA'!Y106</f>
        <v>1.0869565217391304E-2</v>
      </c>
      <c r="D44" s="87">
        <f>IF(E44=0,0,E44/C44)</f>
        <v>1</v>
      </c>
      <c r="E44" s="86">
        <f>SUM(F44:G44)</f>
        <v>1.0869565217391304E-2</v>
      </c>
      <c r="F44" s="86">
        <f>'ROOM DATA'!AH106</f>
        <v>1.0869565217391304E-2</v>
      </c>
      <c r="G44" s="92" t="str">
        <f>'ROOM DATA'!AI106</f>
        <v/>
      </c>
      <c r="H44" s="92"/>
      <c r="I44" s="68"/>
      <c r="J44" s="68"/>
      <c r="K44" s="64"/>
      <c r="L44" s="68"/>
      <c r="M44" s="64"/>
    </row>
    <row r="45" spans="2:13" ht="19.5" customHeight="1" x14ac:dyDescent="0.25">
      <c r="B45" s="88" t="s">
        <v>39</v>
      </c>
      <c r="C45" s="74">
        <f>'ROOM DATA'!AA106</f>
        <v>0.27777777777777779</v>
      </c>
      <c r="D45" s="89">
        <f>IF(E45=0,0,E45/C45)</f>
        <v>0.3</v>
      </c>
      <c r="E45" s="74">
        <f>SUM(F45:G45)</f>
        <v>8.3333333333333329E-2</v>
      </c>
      <c r="F45" s="74">
        <f>'ROOM DATA'!AJ106</f>
        <v>8.3333333333333329E-2</v>
      </c>
      <c r="G45" s="91" t="str">
        <f>'ROOM DATA'!AK106</f>
        <v/>
      </c>
      <c r="H45" s="91" t="e">
        <f>#REF!</f>
        <v>#REF!</v>
      </c>
      <c r="I45" s="68"/>
      <c r="J45" s="68"/>
      <c r="K45" s="68"/>
      <c r="L45" s="68"/>
      <c r="M45" s="68"/>
    </row>
    <row r="46" spans="2:13" ht="19.5" customHeight="1" thickBot="1" x14ac:dyDescent="0.3">
      <c r="B46" s="90" t="s">
        <v>28</v>
      </c>
      <c r="C46" s="77" t="str">
        <f>'ROOM DATA'!AD106</f>
        <v/>
      </c>
      <c r="D46" s="78">
        <f>IF(E46=0,0,E46/C46)</f>
        <v>0</v>
      </c>
      <c r="E46" s="77">
        <f>SUM(F46:G46)</f>
        <v>0</v>
      </c>
      <c r="F46" s="77" t="str">
        <f>'ROOM DATA'!AM106</f>
        <v/>
      </c>
      <c r="G46" s="82" t="str">
        <f>'ROOM DATA'!AN106</f>
        <v/>
      </c>
      <c r="H46" s="82" t="e">
        <f>#REF!</f>
        <v>#REF!</v>
      </c>
      <c r="I46" s="68"/>
      <c r="J46" s="68"/>
      <c r="K46" s="68"/>
      <c r="L46" s="68"/>
      <c r="M46" s="68"/>
    </row>
    <row r="47" spans="2:13" ht="19.5" customHeight="1" thickBot="1" x14ac:dyDescent="0.3"/>
    <row r="48" spans="2:13" ht="19.5" customHeight="1" thickBot="1" x14ac:dyDescent="0.3">
      <c r="B48" s="84" t="s">
        <v>130</v>
      </c>
      <c r="C48" s="115">
        <f>SUM(C49:C51)</f>
        <v>0.53053140096618367</v>
      </c>
      <c r="D48" s="124">
        <f>E48/C48</f>
        <v>0.35703879074849743</v>
      </c>
      <c r="E48" s="118">
        <f t="shared" ref="E48:H48" si="8">SUM(E49:E51)</f>
        <v>0.18942028985507245</v>
      </c>
      <c r="F48" s="118">
        <f t="shared" si="8"/>
        <v>0.18942028985507245</v>
      </c>
      <c r="G48" s="119">
        <f t="shared" si="8"/>
        <v>0</v>
      </c>
      <c r="H48" s="119" t="e">
        <f t="shared" si="8"/>
        <v>#REF!</v>
      </c>
      <c r="I48" s="108">
        <v>0.8</v>
      </c>
      <c r="J48" s="109">
        <f>IF(F48=0,"",I48*F48)</f>
        <v>0.15153623188405796</v>
      </c>
      <c r="K48" s="109" t="str">
        <f>IF(G48=0,"",G48*I48)</f>
        <v/>
      </c>
      <c r="L48" s="110">
        <f>IF(F48=0,"",J48+(J48*L$14%))</f>
        <v>0.19699710144927535</v>
      </c>
      <c r="M48" s="111" t="str">
        <f>IF(G48=0,"",K48+(K48*L$14%))</f>
        <v/>
      </c>
    </row>
    <row r="49" spans="2:13" ht="19.5" customHeight="1" x14ac:dyDescent="0.25">
      <c r="B49" s="85" t="s">
        <v>35</v>
      </c>
      <c r="C49" s="86">
        <f>'ROOM DATA'!Y111</f>
        <v>2.6086956521739129E-2</v>
      </c>
      <c r="D49" s="87">
        <f>IF(E49=0,0,E49/C49)</f>
        <v>1</v>
      </c>
      <c r="E49" s="86">
        <f>SUM(F49:G49)</f>
        <v>2.6086956521739129E-2</v>
      </c>
      <c r="F49" s="86">
        <f>'ROOM DATA'!AH111</f>
        <v>2.6086956521739129E-2</v>
      </c>
      <c r="G49" s="92" t="str">
        <f>'ROOM DATA'!AI111</f>
        <v/>
      </c>
      <c r="H49" s="92"/>
      <c r="I49" s="68"/>
      <c r="J49" s="68"/>
      <c r="K49" s="64"/>
      <c r="L49" s="68"/>
      <c r="M49" s="64"/>
    </row>
    <row r="50" spans="2:13" ht="19.5" customHeight="1" x14ac:dyDescent="0.25">
      <c r="B50" s="88" t="s">
        <v>39</v>
      </c>
      <c r="C50" s="74">
        <f>'ROOM DATA'!AA111</f>
        <v>0.44444444444444448</v>
      </c>
      <c r="D50" s="89">
        <f>IF(E50=0,0,E50/C50)</f>
        <v>0.3</v>
      </c>
      <c r="E50" s="74">
        <f>SUM(F50:G50)</f>
        <v>0.13333333333333333</v>
      </c>
      <c r="F50" s="74">
        <f>'ROOM DATA'!AJ111</f>
        <v>0.13333333333333333</v>
      </c>
      <c r="G50" s="91" t="str">
        <f>'ROOM DATA'!AK111</f>
        <v/>
      </c>
      <c r="H50" s="91" t="e">
        <f>#REF!</f>
        <v>#REF!</v>
      </c>
      <c r="I50" s="68"/>
      <c r="J50" s="68"/>
      <c r="K50" s="68"/>
      <c r="L50" s="68"/>
      <c r="M50" s="68"/>
    </row>
    <row r="51" spans="2:13" ht="19.5" customHeight="1" thickBot="1" x14ac:dyDescent="0.3">
      <c r="B51" s="90" t="s">
        <v>28</v>
      </c>
      <c r="C51" s="77">
        <f>'ROOM DATA'!AD111</f>
        <v>6.0000000000000012E-2</v>
      </c>
      <c r="D51" s="78">
        <f>IF(E51=0,0,E51/C51)</f>
        <v>0.5</v>
      </c>
      <c r="E51" s="77">
        <f>SUM(F51:G51)</f>
        <v>3.0000000000000006E-2</v>
      </c>
      <c r="F51" s="77">
        <f>'ROOM DATA'!AM111</f>
        <v>3.0000000000000006E-2</v>
      </c>
      <c r="G51" s="82" t="str">
        <f>'ROOM DATA'!AN111</f>
        <v/>
      </c>
      <c r="H51" s="82" t="e">
        <f>#REF!</f>
        <v>#REF!</v>
      </c>
      <c r="I51" s="68"/>
      <c r="J51" s="68"/>
      <c r="K51" s="68"/>
      <c r="L51" s="68"/>
      <c r="M51" s="68"/>
    </row>
    <row r="52" spans="2:13" ht="19.5" customHeight="1" thickBot="1" x14ac:dyDescent="0.3"/>
    <row r="53" spans="2:13" ht="19.5" customHeight="1" thickBot="1" x14ac:dyDescent="0.3">
      <c r="B53" s="84" t="s">
        <v>131</v>
      </c>
      <c r="C53" s="115">
        <f>SUM(C54:C56)</f>
        <v>2.1739130434782608E-2</v>
      </c>
      <c r="D53" s="124">
        <f>E53/C53</f>
        <v>1</v>
      </c>
      <c r="E53" s="118">
        <f t="shared" ref="E53:H53" si="9">SUM(E54:E56)</f>
        <v>2.1739130434782608E-2</v>
      </c>
      <c r="F53" s="118">
        <f t="shared" si="9"/>
        <v>2.1739130434782608E-2</v>
      </c>
      <c r="G53" s="119">
        <f t="shared" si="9"/>
        <v>0</v>
      </c>
      <c r="H53" s="119" t="e">
        <f t="shared" si="9"/>
        <v>#REF!</v>
      </c>
      <c r="I53" s="108">
        <v>0.8</v>
      </c>
      <c r="J53" s="109">
        <f>IF(F53=0,"",I53*F53)</f>
        <v>1.7391304347826087E-2</v>
      </c>
      <c r="K53" s="109" t="str">
        <f>IF(G53=0,"",G53*I53)</f>
        <v/>
      </c>
      <c r="L53" s="110">
        <f>IF(F53=0,"",J53+(J53*L$14%))</f>
        <v>2.2608695652173914E-2</v>
      </c>
      <c r="M53" s="111" t="str">
        <f>IF(G53=0,"",K53+(K53*L$14%))</f>
        <v/>
      </c>
    </row>
    <row r="54" spans="2:13" ht="19.5" customHeight="1" x14ac:dyDescent="0.25">
      <c r="B54" s="85" t="s">
        <v>35</v>
      </c>
      <c r="C54" s="86">
        <f>'ROOM DATA'!Y116</f>
        <v>2.1739130434782608E-2</v>
      </c>
      <c r="D54" s="87">
        <f>IF(E54=0,0,E54/C54)</f>
        <v>1</v>
      </c>
      <c r="E54" s="86">
        <f>SUM(F54:G54)</f>
        <v>2.1739130434782608E-2</v>
      </c>
      <c r="F54" s="86">
        <f>'ROOM DATA'!AH116</f>
        <v>2.1739130434782608E-2</v>
      </c>
      <c r="G54" s="92" t="str">
        <f>'ROOM DATA'!AI116</f>
        <v/>
      </c>
      <c r="H54" s="92"/>
      <c r="I54" s="68"/>
      <c r="J54" s="68"/>
      <c r="K54" s="64"/>
      <c r="L54" s="68"/>
      <c r="M54" s="64"/>
    </row>
    <row r="55" spans="2:13" ht="19.5" customHeight="1" x14ac:dyDescent="0.25">
      <c r="B55" s="88" t="s">
        <v>39</v>
      </c>
      <c r="C55" s="74" t="str">
        <f>'ROOM DATA'!AA116</f>
        <v/>
      </c>
      <c r="D55" s="89">
        <f>IF(E55=0,0,E55/C55)</f>
        <v>0</v>
      </c>
      <c r="E55" s="74">
        <f>SUM(F55:G55)</f>
        <v>0</v>
      </c>
      <c r="F55" s="74" t="str">
        <f>'ROOM DATA'!AJ116</f>
        <v/>
      </c>
      <c r="G55" s="91" t="str">
        <f>'ROOM DATA'!AK116</f>
        <v/>
      </c>
      <c r="H55" s="91" t="e">
        <f>#REF!</f>
        <v>#REF!</v>
      </c>
      <c r="I55" s="68"/>
      <c r="J55" s="68"/>
      <c r="K55" s="68"/>
      <c r="L55" s="68"/>
      <c r="M55" s="68"/>
    </row>
    <row r="56" spans="2:13" ht="15.75" thickBot="1" x14ac:dyDescent="0.3">
      <c r="B56" s="90" t="s">
        <v>28</v>
      </c>
      <c r="C56" s="77" t="str">
        <f>'ROOM DATA'!AD116</f>
        <v/>
      </c>
      <c r="D56" s="78">
        <f>IF(E56=0,0,E56/C56)</f>
        <v>0</v>
      </c>
      <c r="E56" s="77">
        <f>SUM(F56:G56)</f>
        <v>0</v>
      </c>
      <c r="F56" s="77" t="str">
        <f>'ROOM DATA'!AM116</f>
        <v/>
      </c>
      <c r="G56" s="82" t="str">
        <f>'ROOM DATA'!AN116</f>
        <v/>
      </c>
      <c r="H56" s="82" t="e">
        <f>#REF!</f>
        <v>#REF!</v>
      </c>
      <c r="I56" s="68"/>
      <c r="J56" s="68"/>
      <c r="K56" s="68"/>
      <c r="L56" s="68"/>
      <c r="M56" s="68"/>
    </row>
    <row r="57" spans="2:13" ht="15.75" thickBot="1" x14ac:dyDescent="0.3"/>
    <row r="58" spans="2:13" ht="15.75" thickBot="1" x14ac:dyDescent="0.3">
      <c r="B58" s="84" t="s">
        <v>132</v>
      </c>
      <c r="C58" s="115">
        <f>SUM(C59:C61)</f>
        <v>0</v>
      </c>
      <c r="D58" s="124" t="e">
        <f>E58/C58</f>
        <v>#DIV/0!</v>
      </c>
      <c r="E58" s="118">
        <f t="shared" ref="E58:H58" si="10">SUM(E59:E61)</f>
        <v>0</v>
      </c>
      <c r="F58" s="118">
        <f t="shared" si="10"/>
        <v>0</v>
      </c>
      <c r="G58" s="119">
        <f t="shared" si="10"/>
        <v>0</v>
      </c>
      <c r="H58" s="119" t="e">
        <f t="shared" si="10"/>
        <v>#REF!</v>
      </c>
      <c r="I58" s="108">
        <v>0.8</v>
      </c>
      <c r="J58" s="109" t="str">
        <f>IF(F58=0,"",I58*F58)</f>
        <v/>
      </c>
      <c r="K58" s="109" t="str">
        <f>IF(G58=0,"",G58*I58)</f>
        <v/>
      </c>
      <c r="L58" s="110" t="str">
        <f>IF(F58=0,"",J58+(J58*L$14%))</f>
        <v/>
      </c>
      <c r="M58" s="111" t="str">
        <f>IF(G58=0,"",K58+(K58*L$14%))</f>
        <v/>
      </c>
    </row>
    <row r="59" spans="2:13" x14ac:dyDescent="0.25">
      <c r="B59" s="85" t="s">
        <v>35</v>
      </c>
      <c r="C59" s="86" t="str">
        <f>'ROOM DATA'!Y121</f>
        <v/>
      </c>
      <c r="D59" s="87">
        <f>IF(E59=0,0,E59/C59)</f>
        <v>0</v>
      </c>
      <c r="E59" s="86">
        <f>SUM(F59:G59)</f>
        <v>0</v>
      </c>
      <c r="F59" s="86" t="str">
        <f>'ROOM DATA'!AH121</f>
        <v/>
      </c>
      <c r="G59" s="92" t="str">
        <f>'ROOM DATA'!AI121</f>
        <v/>
      </c>
      <c r="H59" s="92"/>
      <c r="I59" s="68"/>
      <c r="J59" s="68"/>
      <c r="K59" s="64"/>
      <c r="L59" s="68"/>
      <c r="M59" s="64"/>
    </row>
    <row r="60" spans="2:13" x14ac:dyDescent="0.25">
      <c r="B60" s="88" t="s">
        <v>39</v>
      </c>
      <c r="C60" s="74" t="str">
        <f>'ROOM DATA'!AA121</f>
        <v/>
      </c>
      <c r="D60" s="89">
        <f>IF(E60=0,0,E60/C60)</f>
        <v>0</v>
      </c>
      <c r="E60" s="74">
        <f>SUM(F60:G60)</f>
        <v>0</v>
      </c>
      <c r="F60" s="74" t="str">
        <f>'ROOM DATA'!AJ121</f>
        <v/>
      </c>
      <c r="G60" s="91" t="str">
        <f>'ROOM DATA'!AK121</f>
        <v/>
      </c>
      <c r="H60" s="91" t="e">
        <f>#REF!</f>
        <v>#REF!</v>
      </c>
      <c r="I60" s="68"/>
      <c r="J60" s="68"/>
      <c r="K60" s="68"/>
      <c r="L60" s="68"/>
      <c r="M60" s="68"/>
    </row>
    <row r="61" spans="2:13" ht="15.75" thickBot="1" x14ac:dyDescent="0.3">
      <c r="B61" s="90" t="s">
        <v>28</v>
      </c>
      <c r="C61" s="77" t="str">
        <f>'ROOM DATA'!AD121</f>
        <v/>
      </c>
      <c r="D61" s="78">
        <f>IF(E61=0,0,E61/C61)</f>
        <v>0</v>
      </c>
      <c r="E61" s="77">
        <f>SUM(F61:G61)</f>
        <v>0</v>
      </c>
      <c r="F61" s="77" t="str">
        <f>'ROOM DATA'!AM121</f>
        <v/>
      </c>
      <c r="G61" s="82" t="str">
        <f>'ROOM DATA'!AN121</f>
        <v/>
      </c>
      <c r="H61" s="82" t="e">
        <f>#REF!</f>
        <v>#REF!</v>
      </c>
      <c r="I61" s="68"/>
      <c r="J61" s="68"/>
      <c r="K61" s="68"/>
      <c r="L61" s="68"/>
      <c r="M61" s="68"/>
    </row>
    <row r="62" spans="2:13" ht="15.75" thickBot="1" x14ac:dyDescent="0.3"/>
    <row r="63" spans="2:13" ht="15.75" thickBot="1" x14ac:dyDescent="0.3">
      <c r="B63" s="84" t="s">
        <v>133</v>
      </c>
      <c r="C63" s="115">
        <f>SUM(C64:C66)</f>
        <v>1.0869565217391304E-2</v>
      </c>
      <c r="D63" s="124">
        <f>E63/C63</f>
        <v>1</v>
      </c>
      <c r="E63" s="118">
        <f t="shared" ref="E63:H63" si="11">SUM(E64:E66)</f>
        <v>1.0869565217391304E-2</v>
      </c>
      <c r="F63" s="118">
        <f t="shared" si="11"/>
        <v>1.0869565217391304E-2</v>
      </c>
      <c r="G63" s="119">
        <f t="shared" si="11"/>
        <v>0</v>
      </c>
      <c r="H63" s="119" t="e">
        <f t="shared" si="11"/>
        <v>#REF!</v>
      </c>
      <c r="I63" s="108">
        <v>0.8</v>
      </c>
      <c r="J63" s="109">
        <f>IF(F63=0,"",I63*F63)</f>
        <v>8.6956521739130436E-3</v>
      </c>
      <c r="K63" s="109" t="str">
        <f>IF(G63=0,"",G63*I63)</f>
        <v/>
      </c>
      <c r="L63" s="110">
        <f>IF(F63=0,"",J63+(J63*L$14%))</f>
        <v>1.1304347826086957E-2</v>
      </c>
      <c r="M63" s="111" t="str">
        <f>IF(G63=0,"",K63+(K63*L$14%))</f>
        <v/>
      </c>
    </row>
    <row r="64" spans="2:13" x14ac:dyDescent="0.25">
      <c r="B64" s="85" t="s">
        <v>35</v>
      </c>
      <c r="C64" s="86">
        <f>'ROOM DATA'!Y126</f>
        <v>1.0869565217391304E-2</v>
      </c>
      <c r="D64" s="87">
        <f>IF(E64=0,0,E64/C64)</f>
        <v>1</v>
      </c>
      <c r="E64" s="86">
        <f>SUM(F64:G64)</f>
        <v>1.0869565217391304E-2</v>
      </c>
      <c r="F64" s="86">
        <f>'ROOM DATA'!AH126</f>
        <v>1.0869565217391304E-2</v>
      </c>
      <c r="G64" s="92" t="str">
        <f>'ROOM DATA'!AI126</f>
        <v/>
      </c>
      <c r="H64" s="92"/>
      <c r="I64" s="68"/>
      <c r="J64" s="68"/>
      <c r="K64" s="64"/>
      <c r="L64" s="68"/>
      <c r="M64" s="64"/>
    </row>
    <row r="65" spans="2:13" x14ac:dyDescent="0.25">
      <c r="B65" s="88" t="s">
        <v>39</v>
      </c>
      <c r="C65" s="74" t="str">
        <f>'ROOM DATA'!AA126</f>
        <v/>
      </c>
      <c r="D65" s="89">
        <f>IF(E65=0,0,E65/C65)</f>
        <v>0</v>
      </c>
      <c r="E65" s="74">
        <f>SUM(F65:G65)</f>
        <v>0</v>
      </c>
      <c r="F65" s="74" t="str">
        <f>'ROOM DATA'!AJ126</f>
        <v/>
      </c>
      <c r="G65" s="91" t="str">
        <f>'ROOM DATA'!AK126</f>
        <v/>
      </c>
      <c r="H65" s="91" t="e">
        <f>#REF!</f>
        <v>#REF!</v>
      </c>
      <c r="I65" s="68"/>
      <c r="J65" s="68"/>
      <c r="K65" s="68"/>
      <c r="L65" s="68"/>
      <c r="M65" s="68"/>
    </row>
    <row r="66" spans="2:13" ht="15.75" thickBot="1" x14ac:dyDescent="0.3">
      <c r="B66" s="90" t="s">
        <v>28</v>
      </c>
      <c r="C66" s="77" t="str">
        <f>'ROOM DATA'!AD126</f>
        <v/>
      </c>
      <c r="D66" s="78">
        <f>IF(E66=0,0,E66/C66)</f>
        <v>0</v>
      </c>
      <c r="E66" s="77">
        <f>SUM(F66:G66)</f>
        <v>0</v>
      </c>
      <c r="F66" s="77" t="str">
        <f>'ROOM DATA'!AM126</f>
        <v/>
      </c>
      <c r="G66" s="82" t="str">
        <f>'ROOM DATA'!AN126</f>
        <v/>
      </c>
      <c r="H66" s="82" t="e">
        <f>#REF!</f>
        <v>#REF!</v>
      </c>
      <c r="I66" s="68"/>
      <c r="J66" s="68"/>
      <c r="K66" s="68"/>
      <c r="L66" s="68"/>
      <c r="M66" s="68"/>
    </row>
    <row r="67" spans="2:13" ht="15.75" thickBot="1" x14ac:dyDescent="0.3"/>
    <row r="68" spans="2:13" ht="15.75" thickBot="1" x14ac:dyDescent="0.3">
      <c r="B68" s="84" t="s">
        <v>134</v>
      </c>
      <c r="C68" s="115">
        <f>SUM(C69:C71)</f>
        <v>0</v>
      </c>
      <c r="D68" s="124" t="e">
        <f>E68/C68</f>
        <v>#DIV/0!</v>
      </c>
      <c r="E68" s="118">
        <f t="shared" ref="E68:H68" si="12">SUM(E69:E71)</f>
        <v>0</v>
      </c>
      <c r="F68" s="118">
        <f t="shared" si="12"/>
        <v>0</v>
      </c>
      <c r="G68" s="119">
        <f t="shared" si="12"/>
        <v>0</v>
      </c>
      <c r="H68" s="119" t="e">
        <f t="shared" si="12"/>
        <v>#REF!</v>
      </c>
      <c r="I68" s="108">
        <v>0.8</v>
      </c>
      <c r="J68" s="109" t="str">
        <f>IF(F68=0,"",I68*F68)</f>
        <v/>
      </c>
      <c r="K68" s="109" t="str">
        <f>IF(G68=0,"",G68*I68)</f>
        <v/>
      </c>
      <c r="L68" s="110" t="str">
        <f>IF(F68=0,"",J68+(J68*L$14%))</f>
        <v/>
      </c>
      <c r="M68" s="111" t="str">
        <f>IF(G68=0,"",K68+(K68*L$14%))</f>
        <v/>
      </c>
    </row>
    <row r="69" spans="2:13" x14ac:dyDescent="0.25">
      <c r="B69" s="85" t="s">
        <v>35</v>
      </c>
      <c r="C69" s="86" t="str">
        <f>'ROOM DATA'!Y131</f>
        <v/>
      </c>
      <c r="D69" s="87">
        <f>IF(E69=0,0,E69/C69)</f>
        <v>0</v>
      </c>
      <c r="E69" s="86">
        <f>SUM(F69:G69)</f>
        <v>0</v>
      </c>
      <c r="F69" s="86" t="str">
        <f>'ROOM DATA'!AH131</f>
        <v/>
      </c>
      <c r="G69" s="92" t="str">
        <f>'ROOM DATA'!AI131</f>
        <v/>
      </c>
      <c r="H69" s="92"/>
      <c r="I69" s="68"/>
      <c r="J69" s="68"/>
      <c r="K69" s="64"/>
      <c r="L69" s="68"/>
      <c r="M69" s="64"/>
    </row>
    <row r="70" spans="2:13" x14ac:dyDescent="0.25">
      <c r="B70" s="88" t="s">
        <v>39</v>
      </c>
      <c r="C70" s="74" t="str">
        <f>'ROOM DATA'!AA131</f>
        <v/>
      </c>
      <c r="D70" s="89">
        <f>IF(E70=0,0,E70/C70)</f>
        <v>0</v>
      </c>
      <c r="E70" s="74">
        <f>SUM(F70:G70)</f>
        <v>0</v>
      </c>
      <c r="F70" s="74" t="str">
        <f>'ROOM DATA'!AJ131</f>
        <v/>
      </c>
      <c r="G70" s="91" t="str">
        <f>'ROOM DATA'!AK131</f>
        <v/>
      </c>
      <c r="H70" s="91" t="e">
        <f>#REF!</f>
        <v>#REF!</v>
      </c>
      <c r="I70" s="68"/>
      <c r="J70" s="68"/>
      <c r="K70" s="68"/>
      <c r="L70" s="68"/>
      <c r="M70" s="68"/>
    </row>
    <row r="71" spans="2:13" ht="15.75" thickBot="1" x14ac:dyDescent="0.3">
      <c r="B71" s="90" t="s">
        <v>28</v>
      </c>
      <c r="C71" s="77" t="str">
        <f>'ROOM DATA'!AD131</f>
        <v/>
      </c>
      <c r="D71" s="78">
        <f>IF(E71=0,0,E71/C71)</f>
        <v>0</v>
      </c>
      <c r="E71" s="77">
        <f>SUM(F71:G71)</f>
        <v>0</v>
      </c>
      <c r="F71" s="77" t="str">
        <f>'ROOM DATA'!AM131</f>
        <v/>
      </c>
      <c r="G71" s="82" t="str">
        <f>'ROOM DATA'!AN131</f>
        <v/>
      </c>
      <c r="H71" s="82" t="e">
        <f>#REF!</f>
        <v>#REF!</v>
      </c>
      <c r="I71" s="68"/>
      <c r="J71" s="68"/>
      <c r="K71" s="68"/>
      <c r="L71" s="68"/>
      <c r="M71" s="68"/>
    </row>
    <row r="72" spans="2:13" ht="15.75" thickBot="1" x14ac:dyDescent="0.3"/>
    <row r="73" spans="2:13" ht="15.75" thickBot="1" x14ac:dyDescent="0.3">
      <c r="B73" s="84" t="s">
        <v>135</v>
      </c>
      <c r="C73" s="115">
        <f>SUM(C74:C76)</f>
        <v>0</v>
      </c>
      <c r="D73" s="124" t="e">
        <f>E73/C73</f>
        <v>#DIV/0!</v>
      </c>
      <c r="E73" s="118">
        <f t="shared" ref="E73:H73" si="13">SUM(E74:E76)</f>
        <v>0</v>
      </c>
      <c r="F73" s="118">
        <f t="shared" si="13"/>
        <v>0</v>
      </c>
      <c r="G73" s="119">
        <f t="shared" si="13"/>
        <v>0</v>
      </c>
      <c r="H73" s="119" t="e">
        <f t="shared" si="13"/>
        <v>#REF!</v>
      </c>
      <c r="I73" s="108">
        <v>0.8</v>
      </c>
      <c r="J73" s="109" t="str">
        <f>IF(F73=0,"",I73*F73)</f>
        <v/>
      </c>
      <c r="K73" s="109" t="str">
        <f>IF(G73=0,"",G73*I73)</f>
        <v/>
      </c>
      <c r="L73" s="110" t="str">
        <f>IF(F73=0,"",J73+(J73*L$14%))</f>
        <v/>
      </c>
      <c r="M73" s="111" t="str">
        <f>IF(G73=0,"",K73+(K73*L$14%))</f>
        <v/>
      </c>
    </row>
    <row r="74" spans="2:13" x14ac:dyDescent="0.25">
      <c r="B74" s="85" t="s">
        <v>35</v>
      </c>
      <c r="C74" s="86" t="str">
        <f>'ROOM DATA'!Y136</f>
        <v/>
      </c>
      <c r="D74" s="87">
        <f>IF(E74=0,0,E74/C74)</f>
        <v>0</v>
      </c>
      <c r="E74" s="86">
        <f>SUM(F74:G74)</f>
        <v>0</v>
      </c>
      <c r="F74" s="86" t="str">
        <f>'ROOM DATA'!AH136</f>
        <v/>
      </c>
      <c r="G74" s="92" t="str">
        <f>'ROOM DATA'!AI136</f>
        <v/>
      </c>
      <c r="H74" s="92"/>
      <c r="I74" s="68"/>
      <c r="J74" s="68"/>
      <c r="K74" s="64"/>
      <c r="L74" s="68"/>
      <c r="M74" s="64"/>
    </row>
    <row r="75" spans="2:13" x14ac:dyDescent="0.25">
      <c r="B75" s="88" t="s">
        <v>39</v>
      </c>
      <c r="C75" s="74" t="str">
        <f>'ROOM DATA'!AA136</f>
        <v/>
      </c>
      <c r="D75" s="89">
        <f>IF(E75=0,0,E75/C75)</f>
        <v>0</v>
      </c>
      <c r="E75" s="74">
        <f>SUM(F75:G75)</f>
        <v>0</v>
      </c>
      <c r="F75" s="74" t="str">
        <f>'ROOM DATA'!AJ136</f>
        <v/>
      </c>
      <c r="G75" s="91" t="str">
        <f>'ROOM DATA'!AK136</f>
        <v/>
      </c>
      <c r="H75" s="91" t="e">
        <f>#REF!</f>
        <v>#REF!</v>
      </c>
      <c r="I75" s="68"/>
      <c r="J75" s="68"/>
      <c r="K75" s="68"/>
      <c r="L75" s="68"/>
      <c r="M75" s="68"/>
    </row>
    <row r="76" spans="2:13" ht="15.75" thickBot="1" x14ac:dyDescent="0.3">
      <c r="B76" s="90" t="s">
        <v>28</v>
      </c>
      <c r="C76" s="77" t="str">
        <f>'ROOM DATA'!AD136</f>
        <v/>
      </c>
      <c r="D76" s="78">
        <f>IF(E76=0,0,E76/C76)</f>
        <v>0</v>
      </c>
      <c r="E76" s="77">
        <f>SUM(F76:G76)</f>
        <v>0</v>
      </c>
      <c r="F76" s="77" t="str">
        <f>'ROOM DATA'!AM136</f>
        <v/>
      </c>
      <c r="G76" s="82" t="str">
        <f>'ROOM DATA'!AN136</f>
        <v/>
      </c>
      <c r="H76" s="82" t="e">
        <f>#REF!</f>
        <v>#REF!</v>
      </c>
      <c r="I76" s="68"/>
      <c r="J76" s="68"/>
      <c r="K76" s="68"/>
      <c r="L76" s="68"/>
      <c r="M76" s="68"/>
    </row>
    <row r="77" spans="2:13" ht="15.75" thickBot="1" x14ac:dyDescent="0.3"/>
    <row r="78" spans="2:13" ht="15.75" thickBot="1" x14ac:dyDescent="0.3">
      <c r="B78" s="84" t="s">
        <v>136</v>
      </c>
      <c r="C78" s="115">
        <f>SUM(C79:C81)</f>
        <v>3.5696859903381646</v>
      </c>
      <c r="D78" s="124">
        <f>E78/C78</f>
        <v>0.30277091721081301</v>
      </c>
      <c r="E78" s="118">
        <f t="shared" ref="E78:H78" si="14">SUM(E79:E81)</f>
        <v>1.0807971014492754</v>
      </c>
      <c r="F78" s="118">
        <f t="shared" si="14"/>
        <v>1.0807971014492754</v>
      </c>
      <c r="G78" s="119">
        <f t="shared" si="14"/>
        <v>0</v>
      </c>
      <c r="H78" s="119" t="e">
        <f t="shared" si="14"/>
        <v>#REF!</v>
      </c>
      <c r="I78" s="108">
        <v>0.8</v>
      </c>
      <c r="J78" s="109">
        <f>IF(F78=0,"",I78*F78)</f>
        <v>0.86463768115942041</v>
      </c>
      <c r="K78" s="109" t="str">
        <f>IF(G78=0,"",G78*I78)</f>
        <v/>
      </c>
      <c r="L78" s="110">
        <f>IF(F78=0,"",J78+(J78*L$14%))</f>
        <v>1.1240289855072465</v>
      </c>
      <c r="M78" s="111" t="str">
        <f>IF(G78=0,"",K78+(K78*L$14%))</f>
        <v/>
      </c>
    </row>
    <row r="79" spans="2:13" x14ac:dyDescent="0.25">
      <c r="B79" s="85" t="s">
        <v>35</v>
      </c>
      <c r="C79" s="86">
        <f>'ROOM DATA'!Y141</f>
        <v>1.4130434782608694E-2</v>
      </c>
      <c r="D79" s="87">
        <f>IF(E79=0,0,E79/C79)</f>
        <v>1</v>
      </c>
      <c r="E79" s="86">
        <f>SUM(F79:G79)</f>
        <v>1.4130434782608694E-2</v>
      </c>
      <c r="F79" s="86">
        <f>'ROOM DATA'!AH141</f>
        <v>1.4130434782608694E-2</v>
      </c>
      <c r="G79" s="92" t="str">
        <f>'ROOM DATA'!AI141</f>
        <v/>
      </c>
      <c r="H79" s="92"/>
      <c r="I79" s="68"/>
      <c r="J79" s="68"/>
      <c r="K79" s="64"/>
      <c r="L79" s="68"/>
      <c r="M79" s="64"/>
    </row>
    <row r="80" spans="2:13" x14ac:dyDescent="0.25">
      <c r="B80" s="88" t="s">
        <v>39</v>
      </c>
      <c r="C80" s="74">
        <f>'ROOM DATA'!AA141</f>
        <v>3.5555555555555558</v>
      </c>
      <c r="D80" s="89">
        <f>IF(E80=0,0,E80/C80)</f>
        <v>0.3</v>
      </c>
      <c r="E80" s="74">
        <f>SUM(F80:G80)</f>
        <v>1.0666666666666667</v>
      </c>
      <c r="F80" s="74">
        <f>'ROOM DATA'!AJ141</f>
        <v>1.0666666666666667</v>
      </c>
      <c r="G80" s="91" t="str">
        <f>'ROOM DATA'!AK141</f>
        <v/>
      </c>
      <c r="H80" s="91" t="e">
        <f>#REF!</f>
        <v>#REF!</v>
      </c>
      <c r="I80" s="68"/>
      <c r="J80" s="68"/>
      <c r="K80" s="68"/>
      <c r="L80" s="68"/>
      <c r="M80" s="68"/>
    </row>
    <row r="81" spans="2:13" ht="15.75" thickBot="1" x14ac:dyDescent="0.3">
      <c r="B81" s="90" t="s">
        <v>28</v>
      </c>
      <c r="C81" s="77" t="str">
        <f>'ROOM DATA'!AD141</f>
        <v/>
      </c>
      <c r="D81" s="78">
        <f>IF(E81=0,0,E81/C81)</f>
        <v>0</v>
      </c>
      <c r="E81" s="77">
        <f>SUM(F81:G81)</f>
        <v>0</v>
      </c>
      <c r="F81" s="77" t="str">
        <f>'ROOM DATA'!AM141</f>
        <v/>
      </c>
      <c r="G81" s="82" t="str">
        <f>'ROOM DATA'!AN141</f>
        <v/>
      </c>
      <c r="H81" s="82" t="e">
        <f>#REF!</f>
        <v>#REF!</v>
      </c>
      <c r="I81" s="68"/>
      <c r="J81" s="68"/>
      <c r="K81" s="68"/>
      <c r="L81" s="68"/>
      <c r="M81" s="68"/>
    </row>
    <row r="111" spans="2:13" ht="15.75" thickBot="1" x14ac:dyDescent="0.3"/>
    <row r="112" spans="2:13" ht="16.5" thickTop="1" thickBot="1" x14ac:dyDescent="0.3">
      <c r="B112" s="65" t="s">
        <v>84</v>
      </c>
      <c r="C112" s="116">
        <f ca="1">SUM(C34:C73)/2</f>
        <v>45.313743961352642</v>
      </c>
      <c r="D112" s="66">
        <f ca="1">E112/C112</f>
        <v>0.31730303322674058</v>
      </c>
      <c r="E112" s="105">
        <f ca="1">SUM(E34:E73)/2</f>
        <v>14.378188405797093</v>
      </c>
      <c r="F112" s="105">
        <f ca="1">SUM(F34:F73)/2</f>
        <v>14.378188405797093</v>
      </c>
      <c r="G112" s="105">
        <f ca="1">SUM(G34:G73)/2</f>
        <v>0</v>
      </c>
      <c r="H112" s="105" t="e">
        <f>SUM(H34:H73)/2</f>
        <v>#REF!</v>
      </c>
      <c r="I112" s="98"/>
      <c r="J112" s="106">
        <f>SUM(J34:J73)</f>
        <v>0.25298550724637681</v>
      </c>
      <c r="K112" s="106">
        <f>SUM(K34:K73)</f>
        <v>0</v>
      </c>
      <c r="L112" s="107">
        <f>SUM(L34:L73)</f>
        <v>0.32888115942028989</v>
      </c>
      <c r="M112" s="107" t="str">
        <f>IF(K112=0,"",K112+(K112*L$14%))</f>
        <v/>
      </c>
    </row>
    <row r="113" ht="15.75" thickTop="1" x14ac:dyDescent="0.25"/>
  </sheetData>
  <mergeCells count="1">
    <mergeCell ref="B14:B15"/>
  </mergeCells>
  <phoneticPr fontId="34" type="noConversion"/>
  <conditionalFormatting sqref="B19 B21 D21:G21 D19:E20">
    <cfRule type="cellIs" dxfId="237" priority="759" operator="equal">
      <formula>0</formula>
    </cfRule>
  </conditionalFormatting>
  <conditionalFormatting sqref="B20">
    <cfRule type="cellIs" dxfId="236" priority="758" operator="equal">
      <formula>0</formula>
    </cfRule>
  </conditionalFormatting>
  <conditionalFormatting sqref="C18:G18">
    <cfRule type="cellIs" dxfId="235" priority="757" operator="equal">
      <formula>0</formula>
    </cfRule>
  </conditionalFormatting>
  <conditionalFormatting sqref="J18">
    <cfRule type="cellIs" dxfId="234" priority="629" operator="equal">
      <formula>0</formula>
    </cfRule>
  </conditionalFormatting>
  <conditionalFormatting sqref="K18">
    <cfRule type="cellIs" dxfId="233" priority="628" operator="equal">
      <formula>0</formula>
    </cfRule>
  </conditionalFormatting>
  <conditionalFormatting sqref="I18">
    <cfRule type="cellIs" dxfId="232" priority="627" operator="equal">
      <formula>0</formula>
    </cfRule>
  </conditionalFormatting>
  <conditionalFormatting sqref="L18">
    <cfRule type="cellIs" dxfId="231" priority="626" operator="equal">
      <formula>0</formula>
    </cfRule>
  </conditionalFormatting>
  <conditionalFormatting sqref="M18">
    <cfRule type="cellIs" dxfId="230" priority="625" operator="equal">
      <formula>0</formula>
    </cfRule>
  </conditionalFormatting>
  <conditionalFormatting sqref="M23">
    <cfRule type="cellIs" dxfId="229" priority="512" operator="equal">
      <formula>0</formula>
    </cfRule>
  </conditionalFormatting>
  <conditionalFormatting sqref="G20">
    <cfRule type="cellIs" dxfId="228" priority="522" operator="equal">
      <formula>0</formula>
    </cfRule>
  </conditionalFormatting>
  <conditionalFormatting sqref="C19">
    <cfRule type="cellIs" dxfId="227" priority="528" operator="equal">
      <formula>0</formula>
    </cfRule>
  </conditionalFormatting>
  <conditionalFormatting sqref="C20">
    <cfRule type="cellIs" dxfId="226" priority="527" operator="equal">
      <formula>0</formula>
    </cfRule>
  </conditionalFormatting>
  <conditionalFormatting sqref="C21">
    <cfRule type="cellIs" dxfId="225" priority="526" operator="equal">
      <formula>0</formula>
    </cfRule>
  </conditionalFormatting>
  <conditionalFormatting sqref="F19">
    <cfRule type="cellIs" dxfId="224" priority="525" operator="equal">
      <formula>0</formula>
    </cfRule>
  </conditionalFormatting>
  <conditionalFormatting sqref="G19">
    <cfRule type="cellIs" dxfId="223" priority="524" operator="equal">
      <formula>0</formula>
    </cfRule>
  </conditionalFormatting>
  <conditionalFormatting sqref="F20">
    <cfRule type="cellIs" dxfId="222" priority="523" operator="equal">
      <formula>0</formula>
    </cfRule>
  </conditionalFormatting>
  <conditionalFormatting sqref="B24:E24 B26:G26 C25:E25">
    <cfRule type="cellIs" dxfId="221" priority="521" operator="equal">
      <formula>0</formula>
    </cfRule>
  </conditionalFormatting>
  <conditionalFormatting sqref="B25">
    <cfRule type="cellIs" dxfId="220" priority="520" operator="equal">
      <formula>0</formula>
    </cfRule>
  </conditionalFormatting>
  <conditionalFormatting sqref="K23">
    <cfRule type="cellIs" dxfId="219" priority="515" operator="equal">
      <formula>0</formula>
    </cfRule>
  </conditionalFormatting>
  <conditionalFormatting sqref="L23">
    <cfRule type="cellIs" dxfId="218" priority="513" operator="equal">
      <formula>0</formula>
    </cfRule>
  </conditionalFormatting>
  <conditionalFormatting sqref="J23">
    <cfRule type="cellIs" dxfId="217" priority="516" operator="equal">
      <formula>0</formula>
    </cfRule>
  </conditionalFormatting>
  <conditionalFormatting sqref="I23">
    <cfRule type="cellIs" dxfId="216" priority="514" operator="equal">
      <formula>0</formula>
    </cfRule>
  </conditionalFormatting>
  <conditionalFormatting sqref="C23:G23">
    <cfRule type="cellIs" dxfId="215" priority="506" operator="equal">
      <formula>0</formula>
    </cfRule>
  </conditionalFormatting>
  <conditionalFormatting sqref="F24">
    <cfRule type="cellIs" dxfId="214" priority="505" operator="equal">
      <formula>0</formula>
    </cfRule>
  </conditionalFormatting>
  <conditionalFormatting sqref="G24">
    <cfRule type="cellIs" dxfId="213" priority="504" operator="equal">
      <formula>0</formula>
    </cfRule>
  </conditionalFormatting>
  <conditionalFormatting sqref="F25">
    <cfRule type="cellIs" dxfId="212" priority="503" operator="equal">
      <formula>0</formula>
    </cfRule>
  </conditionalFormatting>
  <conditionalFormatting sqref="G25">
    <cfRule type="cellIs" dxfId="211" priority="502" operator="equal">
      <formula>0</formula>
    </cfRule>
  </conditionalFormatting>
  <conditionalFormatting sqref="H21">
    <cfRule type="cellIs" dxfId="210" priority="373" operator="equal">
      <formula>0</formula>
    </cfRule>
  </conditionalFormatting>
  <conditionalFormatting sqref="H18">
    <cfRule type="cellIs" dxfId="209" priority="372" operator="equal">
      <formula>0</formula>
    </cfRule>
  </conditionalFormatting>
  <conditionalFormatting sqref="H20">
    <cfRule type="cellIs" dxfId="208" priority="364" operator="equal">
      <formula>0</formula>
    </cfRule>
  </conditionalFormatting>
  <conditionalFormatting sqref="H19">
    <cfRule type="cellIs" dxfId="207" priority="365" operator="equal">
      <formula>0</formula>
    </cfRule>
  </conditionalFormatting>
  <conditionalFormatting sqref="H26">
    <cfRule type="cellIs" dxfId="206" priority="363" operator="equal">
      <formula>0</formula>
    </cfRule>
  </conditionalFormatting>
  <conditionalFormatting sqref="H23">
    <cfRule type="cellIs" dxfId="205" priority="361" operator="equal">
      <formula>0</formula>
    </cfRule>
  </conditionalFormatting>
  <conditionalFormatting sqref="H24">
    <cfRule type="cellIs" dxfId="204" priority="360" operator="equal">
      <formula>0</formula>
    </cfRule>
  </conditionalFormatting>
  <conditionalFormatting sqref="H25">
    <cfRule type="cellIs" dxfId="203" priority="359" operator="equal">
      <formula>0</formula>
    </cfRule>
  </conditionalFormatting>
  <conditionalFormatting sqref="G35">
    <cfRule type="cellIs" dxfId="202" priority="145" operator="equal">
      <formula>0</formula>
    </cfRule>
  </conditionalFormatting>
  <conditionalFormatting sqref="F35">
    <cfRule type="cellIs" dxfId="201" priority="146" operator="equal">
      <formula>0</formula>
    </cfRule>
  </conditionalFormatting>
  <conditionalFormatting sqref="F44">
    <cfRule type="cellIs" dxfId="200" priority="180" operator="equal">
      <formula>0</formula>
    </cfRule>
  </conditionalFormatting>
  <conditionalFormatting sqref="G45">
    <cfRule type="cellIs" dxfId="199" priority="177" operator="equal">
      <formula>0</formula>
    </cfRule>
  </conditionalFormatting>
  <conditionalFormatting sqref="B29:E29 B31:G31 C30:E30">
    <cfRule type="cellIs" dxfId="198" priority="236" operator="equal">
      <formula>0</formula>
    </cfRule>
  </conditionalFormatting>
  <conditionalFormatting sqref="B30">
    <cfRule type="cellIs" dxfId="197" priority="235" operator="equal">
      <formula>0</formula>
    </cfRule>
  </conditionalFormatting>
  <conditionalFormatting sqref="K28">
    <cfRule type="cellIs" dxfId="196" priority="233" operator="equal">
      <formula>0</formula>
    </cfRule>
  </conditionalFormatting>
  <conditionalFormatting sqref="L28">
    <cfRule type="cellIs" dxfId="195" priority="231" operator="equal">
      <formula>0</formula>
    </cfRule>
  </conditionalFormatting>
  <conditionalFormatting sqref="M28">
    <cfRule type="cellIs" dxfId="194" priority="230" operator="equal">
      <formula>0</formula>
    </cfRule>
  </conditionalFormatting>
  <conditionalFormatting sqref="J28">
    <cfRule type="cellIs" dxfId="193" priority="234" operator="equal">
      <formula>0</formula>
    </cfRule>
  </conditionalFormatting>
  <conditionalFormatting sqref="I28">
    <cfRule type="cellIs" dxfId="192" priority="232" operator="equal">
      <formula>0</formula>
    </cfRule>
  </conditionalFormatting>
  <conditionalFormatting sqref="C28:G28">
    <cfRule type="cellIs" dxfId="191" priority="229" operator="equal">
      <formula>0</formula>
    </cfRule>
  </conditionalFormatting>
  <conditionalFormatting sqref="F29">
    <cfRule type="cellIs" dxfId="190" priority="228" operator="equal">
      <formula>0</formula>
    </cfRule>
  </conditionalFormatting>
  <conditionalFormatting sqref="G29">
    <cfRule type="cellIs" dxfId="189" priority="227" operator="equal">
      <formula>0</formula>
    </cfRule>
  </conditionalFormatting>
  <conditionalFormatting sqref="F30">
    <cfRule type="cellIs" dxfId="188" priority="226" operator="equal">
      <formula>0</formula>
    </cfRule>
  </conditionalFormatting>
  <conditionalFormatting sqref="G30">
    <cfRule type="cellIs" dxfId="187" priority="225" operator="equal">
      <formula>0</formula>
    </cfRule>
  </conditionalFormatting>
  <conditionalFormatting sqref="H31">
    <cfRule type="cellIs" dxfId="186" priority="224" operator="equal">
      <formula>0</formula>
    </cfRule>
  </conditionalFormatting>
  <conditionalFormatting sqref="H28">
    <cfRule type="cellIs" dxfId="185" priority="223" operator="equal">
      <formula>0</formula>
    </cfRule>
  </conditionalFormatting>
  <conditionalFormatting sqref="H29">
    <cfRule type="cellIs" dxfId="184" priority="222" operator="equal">
      <formula>0</formula>
    </cfRule>
  </conditionalFormatting>
  <conditionalFormatting sqref="H30">
    <cfRule type="cellIs" dxfId="183" priority="221" operator="equal">
      <formula>0</formula>
    </cfRule>
  </conditionalFormatting>
  <conditionalFormatting sqref="B54:E54 B56:G56 C55:E55">
    <cfRule type="cellIs" dxfId="182" priority="112" operator="equal">
      <formula>0</formula>
    </cfRule>
  </conditionalFormatting>
  <conditionalFormatting sqref="B55">
    <cfRule type="cellIs" dxfId="181" priority="111" operator="equal">
      <formula>0</formula>
    </cfRule>
  </conditionalFormatting>
  <conditionalFormatting sqref="K53">
    <cfRule type="cellIs" dxfId="180" priority="109" operator="equal">
      <formula>0</formula>
    </cfRule>
  </conditionalFormatting>
  <conditionalFormatting sqref="L53">
    <cfRule type="cellIs" dxfId="179" priority="107" operator="equal">
      <formula>0</formula>
    </cfRule>
  </conditionalFormatting>
  <conditionalFormatting sqref="M53">
    <cfRule type="cellIs" dxfId="178" priority="106" operator="equal">
      <formula>0</formula>
    </cfRule>
  </conditionalFormatting>
  <conditionalFormatting sqref="J53">
    <cfRule type="cellIs" dxfId="177" priority="110" operator="equal">
      <formula>0</formula>
    </cfRule>
  </conditionalFormatting>
  <conditionalFormatting sqref="I53">
    <cfRule type="cellIs" dxfId="176" priority="108" operator="equal">
      <formula>0</formula>
    </cfRule>
  </conditionalFormatting>
  <conditionalFormatting sqref="C53:G53">
    <cfRule type="cellIs" dxfId="175" priority="105" operator="equal">
      <formula>0</formula>
    </cfRule>
  </conditionalFormatting>
  <conditionalFormatting sqref="F54">
    <cfRule type="cellIs" dxfId="174" priority="104" operator="equal">
      <formula>0</formula>
    </cfRule>
  </conditionalFormatting>
  <conditionalFormatting sqref="G54">
    <cfRule type="cellIs" dxfId="173" priority="103" operator="equal">
      <formula>0</formula>
    </cfRule>
  </conditionalFormatting>
  <conditionalFormatting sqref="F55">
    <cfRule type="cellIs" dxfId="172" priority="102" operator="equal">
      <formula>0</formula>
    </cfRule>
  </conditionalFormatting>
  <conditionalFormatting sqref="G55">
    <cfRule type="cellIs" dxfId="171" priority="101" operator="equal">
      <formula>0</formula>
    </cfRule>
  </conditionalFormatting>
  <conditionalFormatting sqref="H56">
    <cfRule type="cellIs" dxfId="170" priority="100" operator="equal">
      <formula>0</formula>
    </cfRule>
  </conditionalFormatting>
  <conditionalFormatting sqref="H53">
    <cfRule type="cellIs" dxfId="169" priority="99" operator="equal">
      <formula>0</formula>
    </cfRule>
  </conditionalFormatting>
  <conditionalFormatting sqref="H54">
    <cfRule type="cellIs" dxfId="168" priority="98" operator="equal">
      <formula>0</formula>
    </cfRule>
  </conditionalFormatting>
  <conditionalFormatting sqref="H55">
    <cfRule type="cellIs" dxfId="167" priority="97" operator="equal">
      <formula>0</formula>
    </cfRule>
  </conditionalFormatting>
  <conditionalFormatting sqref="B49:E49 B51:G51 C50:E50">
    <cfRule type="cellIs" dxfId="166" priority="96" operator="equal">
      <formula>0</formula>
    </cfRule>
  </conditionalFormatting>
  <conditionalFormatting sqref="B50">
    <cfRule type="cellIs" dxfId="165" priority="95" operator="equal">
      <formula>0</formula>
    </cfRule>
  </conditionalFormatting>
  <conditionalFormatting sqref="K48">
    <cfRule type="cellIs" dxfId="164" priority="93" operator="equal">
      <formula>0</formula>
    </cfRule>
  </conditionalFormatting>
  <conditionalFormatting sqref="L48">
    <cfRule type="cellIs" dxfId="163" priority="91" operator="equal">
      <formula>0</formula>
    </cfRule>
  </conditionalFormatting>
  <conditionalFormatting sqref="M48">
    <cfRule type="cellIs" dxfId="162" priority="90" operator="equal">
      <formula>0</formula>
    </cfRule>
  </conditionalFormatting>
  <conditionalFormatting sqref="J48">
    <cfRule type="cellIs" dxfId="161" priority="94" operator="equal">
      <formula>0</formula>
    </cfRule>
  </conditionalFormatting>
  <conditionalFormatting sqref="I48">
    <cfRule type="cellIs" dxfId="160" priority="92" operator="equal">
      <formula>0</formula>
    </cfRule>
  </conditionalFormatting>
  <conditionalFormatting sqref="C48:G48">
    <cfRule type="cellIs" dxfId="159" priority="89" operator="equal">
      <formula>0</formula>
    </cfRule>
  </conditionalFormatting>
  <conditionalFormatting sqref="F49">
    <cfRule type="cellIs" dxfId="158" priority="88" operator="equal">
      <formula>0</formula>
    </cfRule>
  </conditionalFormatting>
  <conditionalFormatting sqref="G49">
    <cfRule type="cellIs" dxfId="157" priority="87" operator="equal">
      <formula>0</formula>
    </cfRule>
  </conditionalFormatting>
  <conditionalFormatting sqref="F50">
    <cfRule type="cellIs" dxfId="156" priority="86" operator="equal">
      <formula>0</formula>
    </cfRule>
  </conditionalFormatting>
  <conditionalFormatting sqref="G50">
    <cfRule type="cellIs" dxfId="155" priority="85" operator="equal">
      <formula>0</formula>
    </cfRule>
  </conditionalFormatting>
  <conditionalFormatting sqref="H51">
    <cfRule type="cellIs" dxfId="154" priority="84" operator="equal">
      <formula>0</formula>
    </cfRule>
  </conditionalFormatting>
  <conditionalFormatting sqref="H48">
    <cfRule type="cellIs" dxfId="153" priority="83" operator="equal">
      <formula>0</formula>
    </cfRule>
  </conditionalFormatting>
  <conditionalFormatting sqref="H49">
    <cfRule type="cellIs" dxfId="152" priority="82" operator="equal">
      <formula>0</formula>
    </cfRule>
  </conditionalFormatting>
  <conditionalFormatting sqref="H50">
    <cfRule type="cellIs" dxfId="151" priority="81" operator="equal">
      <formula>0</formula>
    </cfRule>
  </conditionalFormatting>
  <conditionalFormatting sqref="B44:E44 B46:G46 C45:E45">
    <cfRule type="cellIs" dxfId="150" priority="188" operator="equal">
      <formula>0</formula>
    </cfRule>
  </conditionalFormatting>
  <conditionalFormatting sqref="B45 B51">
    <cfRule type="cellIs" dxfId="149" priority="187" operator="equal">
      <formula>0</formula>
    </cfRule>
  </conditionalFormatting>
  <conditionalFormatting sqref="K43">
    <cfRule type="cellIs" dxfId="148" priority="185" operator="equal">
      <formula>0</formula>
    </cfRule>
  </conditionalFormatting>
  <conditionalFormatting sqref="L43">
    <cfRule type="cellIs" dxfId="147" priority="183" operator="equal">
      <formula>0</formula>
    </cfRule>
  </conditionalFormatting>
  <conditionalFormatting sqref="M43">
    <cfRule type="cellIs" dxfId="146" priority="182" operator="equal">
      <formula>0</formula>
    </cfRule>
  </conditionalFormatting>
  <conditionalFormatting sqref="J43">
    <cfRule type="cellIs" dxfId="145" priority="186" operator="equal">
      <formula>0</formula>
    </cfRule>
  </conditionalFormatting>
  <conditionalFormatting sqref="I43">
    <cfRule type="cellIs" dxfId="144" priority="184" operator="equal">
      <formula>0</formula>
    </cfRule>
  </conditionalFormatting>
  <conditionalFormatting sqref="C43:G43">
    <cfRule type="cellIs" dxfId="143" priority="181" operator="equal">
      <formula>0</formula>
    </cfRule>
  </conditionalFormatting>
  <conditionalFormatting sqref="F39">
    <cfRule type="cellIs" dxfId="142" priority="132" operator="equal">
      <formula>0</formula>
    </cfRule>
  </conditionalFormatting>
  <conditionalFormatting sqref="G44">
    <cfRule type="cellIs" dxfId="141" priority="179" operator="equal">
      <formula>0</formula>
    </cfRule>
  </conditionalFormatting>
  <conditionalFormatting sqref="F45">
    <cfRule type="cellIs" dxfId="140" priority="178" operator="equal">
      <formula>0</formula>
    </cfRule>
  </conditionalFormatting>
  <conditionalFormatting sqref="G40">
    <cfRule type="cellIs" dxfId="139" priority="129" operator="equal">
      <formula>0</formula>
    </cfRule>
  </conditionalFormatting>
  <conditionalFormatting sqref="H46">
    <cfRule type="cellIs" dxfId="138" priority="176" operator="equal">
      <formula>0</formula>
    </cfRule>
  </conditionalFormatting>
  <conditionalFormatting sqref="H43">
    <cfRule type="cellIs" dxfId="137" priority="175" operator="equal">
      <formula>0</formula>
    </cfRule>
  </conditionalFormatting>
  <conditionalFormatting sqref="H44">
    <cfRule type="cellIs" dxfId="136" priority="174" operator="equal">
      <formula>0</formula>
    </cfRule>
  </conditionalFormatting>
  <conditionalFormatting sqref="H45">
    <cfRule type="cellIs" dxfId="135" priority="173" operator="equal">
      <formula>0</formula>
    </cfRule>
  </conditionalFormatting>
  <conditionalFormatting sqref="C58:G58">
    <cfRule type="cellIs" dxfId="134" priority="57" operator="equal">
      <formula>0</formula>
    </cfRule>
  </conditionalFormatting>
  <conditionalFormatting sqref="M58">
    <cfRule type="cellIs" dxfId="133" priority="58" operator="equal">
      <formula>0</formula>
    </cfRule>
  </conditionalFormatting>
  <conditionalFormatting sqref="H61">
    <cfRule type="cellIs" dxfId="132" priority="52" operator="equal">
      <formula>0</formula>
    </cfRule>
  </conditionalFormatting>
  <conditionalFormatting sqref="H59">
    <cfRule type="cellIs" dxfId="131" priority="50" operator="equal">
      <formula>0</formula>
    </cfRule>
  </conditionalFormatting>
  <conditionalFormatting sqref="H60">
    <cfRule type="cellIs" dxfId="130" priority="49" operator="equal">
      <formula>0</formula>
    </cfRule>
  </conditionalFormatting>
  <conditionalFormatting sqref="B74:E74 B76:G76 C75:E75">
    <cfRule type="cellIs" dxfId="129" priority="48" operator="equal">
      <formula>0</formula>
    </cfRule>
  </conditionalFormatting>
  <conditionalFormatting sqref="B34:E34 B36:G36 C35:E35">
    <cfRule type="cellIs" dxfId="128" priority="156" operator="equal">
      <formula>0</formula>
    </cfRule>
  </conditionalFormatting>
  <conditionalFormatting sqref="B35">
    <cfRule type="cellIs" dxfId="127" priority="155" operator="equal">
      <formula>0</formula>
    </cfRule>
  </conditionalFormatting>
  <conditionalFormatting sqref="K33">
    <cfRule type="cellIs" dxfId="126" priority="153" operator="equal">
      <formula>0</formula>
    </cfRule>
  </conditionalFormatting>
  <conditionalFormatting sqref="L33">
    <cfRule type="cellIs" dxfId="125" priority="151" operator="equal">
      <formula>0</formula>
    </cfRule>
  </conditionalFormatting>
  <conditionalFormatting sqref="M33">
    <cfRule type="cellIs" dxfId="124" priority="150" operator="equal">
      <formula>0</formula>
    </cfRule>
  </conditionalFormatting>
  <conditionalFormatting sqref="J33">
    <cfRule type="cellIs" dxfId="123" priority="154" operator="equal">
      <formula>0</formula>
    </cfRule>
  </conditionalFormatting>
  <conditionalFormatting sqref="I33">
    <cfRule type="cellIs" dxfId="122" priority="152" operator="equal">
      <formula>0</formula>
    </cfRule>
  </conditionalFormatting>
  <conditionalFormatting sqref="C33:G33">
    <cfRule type="cellIs" dxfId="121" priority="149" operator="equal">
      <formula>0</formula>
    </cfRule>
  </conditionalFormatting>
  <conditionalFormatting sqref="F34">
    <cfRule type="cellIs" dxfId="120" priority="148" operator="equal">
      <formula>0</formula>
    </cfRule>
  </conditionalFormatting>
  <conditionalFormatting sqref="G34">
    <cfRule type="cellIs" dxfId="119" priority="147" operator="equal">
      <formula>0</formula>
    </cfRule>
  </conditionalFormatting>
  <conditionalFormatting sqref="H36">
    <cfRule type="cellIs" dxfId="118" priority="144" operator="equal">
      <formula>0</formula>
    </cfRule>
  </conditionalFormatting>
  <conditionalFormatting sqref="H33">
    <cfRule type="cellIs" dxfId="117" priority="143" operator="equal">
      <formula>0</formula>
    </cfRule>
  </conditionalFormatting>
  <conditionalFormatting sqref="H34">
    <cfRule type="cellIs" dxfId="116" priority="142" operator="equal">
      <formula>0</formula>
    </cfRule>
  </conditionalFormatting>
  <conditionalFormatting sqref="H35">
    <cfRule type="cellIs" dxfId="115" priority="141" operator="equal">
      <formula>0</formula>
    </cfRule>
  </conditionalFormatting>
  <conditionalFormatting sqref="B39:E39 B41:G41 C40:E40">
    <cfRule type="cellIs" dxfId="114" priority="140" operator="equal">
      <formula>0</formula>
    </cfRule>
  </conditionalFormatting>
  <conditionalFormatting sqref="B40">
    <cfRule type="cellIs" dxfId="113" priority="139" operator="equal">
      <formula>0</formula>
    </cfRule>
  </conditionalFormatting>
  <conditionalFormatting sqref="K38">
    <cfRule type="cellIs" dxfId="112" priority="137" operator="equal">
      <formula>0</formula>
    </cfRule>
  </conditionalFormatting>
  <conditionalFormatting sqref="L38">
    <cfRule type="cellIs" dxfId="111" priority="135" operator="equal">
      <formula>0</formula>
    </cfRule>
  </conditionalFormatting>
  <conditionalFormatting sqref="M38">
    <cfRule type="cellIs" dxfId="110" priority="134" operator="equal">
      <formula>0</formula>
    </cfRule>
  </conditionalFormatting>
  <conditionalFormatting sqref="J38">
    <cfRule type="cellIs" dxfId="109" priority="138" operator="equal">
      <formula>0</formula>
    </cfRule>
  </conditionalFormatting>
  <conditionalFormatting sqref="I38">
    <cfRule type="cellIs" dxfId="108" priority="136" operator="equal">
      <formula>0</formula>
    </cfRule>
  </conditionalFormatting>
  <conditionalFormatting sqref="C38:G38">
    <cfRule type="cellIs" dxfId="107" priority="133" operator="equal">
      <formula>0</formula>
    </cfRule>
  </conditionalFormatting>
  <conditionalFormatting sqref="G39">
    <cfRule type="cellIs" dxfId="106" priority="131" operator="equal">
      <formula>0</formula>
    </cfRule>
  </conditionalFormatting>
  <conditionalFormatting sqref="F40">
    <cfRule type="cellIs" dxfId="105" priority="130" operator="equal">
      <formula>0</formula>
    </cfRule>
  </conditionalFormatting>
  <conditionalFormatting sqref="H41">
    <cfRule type="cellIs" dxfId="104" priority="128" operator="equal">
      <formula>0</formula>
    </cfRule>
  </conditionalFormatting>
  <conditionalFormatting sqref="H38">
    <cfRule type="cellIs" dxfId="103" priority="127" operator="equal">
      <formula>0</formula>
    </cfRule>
  </conditionalFormatting>
  <conditionalFormatting sqref="H39">
    <cfRule type="cellIs" dxfId="102" priority="126" operator="equal">
      <formula>0</formula>
    </cfRule>
  </conditionalFormatting>
  <conditionalFormatting sqref="H40">
    <cfRule type="cellIs" dxfId="101" priority="125" operator="equal">
      <formula>0</formula>
    </cfRule>
  </conditionalFormatting>
  <conditionalFormatting sqref="H80">
    <cfRule type="cellIs" dxfId="100" priority="1" operator="equal">
      <formula>0</formula>
    </cfRule>
  </conditionalFormatting>
  <conditionalFormatting sqref="C112">
    <cfRule type="cellIs" dxfId="99" priority="124" operator="equal">
      <formula>0</formula>
    </cfRule>
  </conditionalFormatting>
  <conditionalFormatting sqref="E112">
    <cfRule type="cellIs" dxfId="98" priority="123" operator="equal">
      <formula>0</formula>
    </cfRule>
  </conditionalFormatting>
  <conditionalFormatting sqref="D112">
    <cfRule type="cellIs" dxfId="97" priority="122" operator="equal">
      <formula>0</formula>
    </cfRule>
  </conditionalFormatting>
  <conditionalFormatting sqref="B112">
    <cfRule type="cellIs" dxfId="96" priority="121" operator="equal">
      <formula>0</formula>
    </cfRule>
  </conditionalFormatting>
  <conditionalFormatting sqref="F112">
    <cfRule type="cellIs" dxfId="95" priority="120" operator="equal">
      <formula>0</formula>
    </cfRule>
  </conditionalFormatting>
  <conditionalFormatting sqref="G112">
    <cfRule type="cellIs" dxfId="94" priority="119" operator="equal">
      <formula>0</formula>
    </cfRule>
  </conditionalFormatting>
  <conditionalFormatting sqref="J112">
    <cfRule type="cellIs" dxfId="93" priority="118" operator="equal">
      <formula>0</formula>
    </cfRule>
  </conditionalFormatting>
  <conditionalFormatting sqref="K112">
    <cfRule type="cellIs" dxfId="92" priority="117" operator="equal">
      <formula>0</formula>
    </cfRule>
  </conditionalFormatting>
  <conditionalFormatting sqref="I112">
    <cfRule type="cellIs" dxfId="91" priority="116" operator="equal">
      <formula>0</formula>
    </cfRule>
  </conditionalFormatting>
  <conditionalFormatting sqref="L112">
    <cfRule type="cellIs" dxfId="90" priority="115" operator="equal">
      <formula>0</formula>
    </cfRule>
  </conditionalFormatting>
  <conditionalFormatting sqref="M112">
    <cfRule type="cellIs" dxfId="89" priority="114" operator="equal">
      <formula>0</formula>
    </cfRule>
  </conditionalFormatting>
  <conditionalFormatting sqref="H112">
    <cfRule type="cellIs" dxfId="88" priority="113" operator="equal">
      <formula>0</formula>
    </cfRule>
  </conditionalFormatting>
  <conditionalFormatting sqref="B59:E59 B61:G61 C60:E60">
    <cfRule type="cellIs" dxfId="87" priority="64" operator="equal">
      <formula>0</formula>
    </cfRule>
  </conditionalFormatting>
  <conditionalFormatting sqref="B60">
    <cfRule type="cellIs" dxfId="86" priority="63" operator="equal">
      <formula>0</formula>
    </cfRule>
  </conditionalFormatting>
  <conditionalFormatting sqref="K58">
    <cfRule type="cellIs" dxfId="85" priority="61" operator="equal">
      <formula>0</formula>
    </cfRule>
  </conditionalFormatting>
  <conditionalFormatting sqref="L58">
    <cfRule type="cellIs" dxfId="84" priority="59" operator="equal">
      <formula>0</formula>
    </cfRule>
  </conditionalFormatting>
  <conditionalFormatting sqref="J58">
    <cfRule type="cellIs" dxfId="83" priority="62" operator="equal">
      <formula>0</formula>
    </cfRule>
  </conditionalFormatting>
  <conditionalFormatting sqref="I58">
    <cfRule type="cellIs" dxfId="82" priority="60" operator="equal">
      <formula>0</formula>
    </cfRule>
  </conditionalFormatting>
  <conditionalFormatting sqref="F59">
    <cfRule type="cellIs" dxfId="81" priority="56" operator="equal">
      <formula>0</formula>
    </cfRule>
  </conditionalFormatting>
  <conditionalFormatting sqref="G59">
    <cfRule type="cellIs" dxfId="80" priority="55" operator="equal">
      <formula>0</formula>
    </cfRule>
  </conditionalFormatting>
  <conditionalFormatting sqref="F60">
    <cfRule type="cellIs" dxfId="79" priority="54" operator="equal">
      <formula>0</formula>
    </cfRule>
  </conditionalFormatting>
  <conditionalFormatting sqref="G60">
    <cfRule type="cellIs" dxfId="78" priority="53" operator="equal">
      <formula>0</formula>
    </cfRule>
  </conditionalFormatting>
  <conditionalFormatting sqref="H58">
    <cfRule type="cellIs" dxfId="77" priority="51" operator="equal">
      <formula>0</formula>
    </cfRule>
  </conditionalFormatting>
  <conditionalFormatting sqref="B75">
    <cfRule type="cellIs" dxfId="76" priority="47" operator="equal">
      <formula>0</formula>
    </cfRule>
  </conditionalFormatting>
  <conditionalFormatting sqref="K73">
    <cfRule type="cellIs" dxfId="75" priority="45" operator="equal">
      <formula>0</formula>
    </cfRule>
  </conditionalFormatting>
  <conditionalFormatting sqref="L73">
    <cfRule type="cellIs" dxfId="74" priority="43" operator="equal">
      <formula>0</formula>
    </cfRule>
  </conditionalFormatting>
  <conditionalFormatting sqref="M73">
    <cfRule type="cellIs" dxfId="73" priority="42" operator="equal">
      <formula>0</formula>
    </cfRule>
  </conditionalFormatting>
  <conditionalFormatting sqref="J73">
    <cfRule type="cellIs" dxfId="72" priority="46" operator="equal">
      <formula>0</formula>
    </cfRule>
  </conditionalFormatting>
  <conditionalFormatting sqref="I73">
    <cfRule type="cellIs" dxfId="71" priority="44" operator="equal">
      <formula>0</formula>
    </cfRule>
  </conditionalFormatting>
  <conditionalFormatting sqref="C73:G73">
    <cfRule type="cellIs" dxfId="70" priority="41" operator="equal">
      <formula>0</formula>
    </cfRule>
  </conditionalFormatting>
  <conditionalFormatting sqref="F74">
    <cfRule type="cellIs" dxfId="69" priority="40" operator="equal">
      <formula>0</formula>
    </cfRule>
  </conditionalFormatting>
  <conditionalFormatting sqref="G74">
    <cfRule type="cellIs" dxfId="68" priority="39" operator="equal">
      <formula>0</formula>
    </cfRule>
  </conditionalFormatting>
  <conditionalFormatting sqref="F75">
    <cfRule type="cellIs" dxfId="67" priority="38" operator="equal">
      <formula>0</formula>
    </cfRule>
  </conditionalFormatting>
  <conditionalFormatting sqref="G75">
    <cfRule type="cellIs" dxfId="66" priority="37" operator="equal">
      <formula>0</formula>
    </cfRule>
  </conditionalFormatting>
  <conditionalFormatting sqref="H76">
    <cfRule type="cellIs" dxfId="65" priority="36" operator="equal">
      <formula>0</formula>
    </cfRule>
  </conditionalFormatting>
  <conditionalFormatting sqref="H73">
    <cfRule type="cellIs" dxfId="64" priority="35" operator="equal">
      <formula>0</formula>
    </cfRule>
  </conditionalFormatting>
  <conditionalFormatting sqref="H74">
    <cfRule type="cellIs" dxfId="63" priority="34" operator="equal">
      <formula>0</formula>
    </cfRule>
  </conditionalFormatting>
  <conditionalFormatting sqref="H75">
    <cfRule type="cellIs" dxfId="62" priority="33" operator="equal">
      <formula>0</formula>
    </cfRule>
  </conditionalFormatting>
  <conditionalFormatting sqref="B64:E64 B66:G66 C65:E65">
    <cfRule type="cellIs" dxfId="61" priority="80" operator="equal">
      <formula>0</formula>
    </cfRule>
  </conditionalFormatting>
  <conditionalFormatting sqref="B65">
    <cfRule type="cellIs" dxfId="60" priority="79" operator="equal">
      <formula>0</formula>
    </cfRule>
  </conditionalFormatting>
  <conditionalFormatting sqref="K63">
    <cfRule type="cellIs" dxfId="59" priority="77" operator="equal">
      <formula>0</formula>
    </cfRule>
  </conditionalFormatting>
  <conditionalFormatting sqref="L63">
    <cfRule type="cellIs" dxfId="58" priority="75" operator="equal">
      <formula>0</formula>
    </cfRule>
  </conditionalFormatting>
  <conditionalFormatting sqref="M63">
    <cfRule type="cellIs" dxfId="57" priority="74" operator="equal">
      <formula>0</formula>
    </cfRule>
  </conditionalFormatting>
  <conditionalFormatting sqref="J63">
    <cfRule type="cellIs" dxfId="56" priority="78" operator="equal">
      <formula>0</formula>
    </cfRule>
  </conditionalFormatting>
  <conditionalFormatting sqref="I63">
    <cfRule type="cellIs" dxfId="55" priority="76" operator="equal">
      <formula>0</formula>
    </cfRule>
  </conditionalFormatting>
  <conditionalFormatting sqref="C63:G63">
    <cfRule type="cellIs" dxfId="54" priority="73" operator="equal">
      <formula>0</formula>
    </cfRule>
  </conditionalFormatting>
  <conditionalFormatting sqref="F64">
    <cfRule type="cellIs" dxfId="53" priority="72" operator="equal">
      <formula>0</formula>
    </cfRule>
  </conditionalFormatting>
  <conditionalFormatting sqref="G64">
    <cfRule type="cellIs" dxfId="52" priority="71" operator="equal">
      <formula>0</formula>
    </cfRule>
  </conditionalFormatting>
  <conditionalFormatting sqref="F65">
    <cfRule type="cellIs" dxfId="51" priority="70" operator="equal">
      <formula>0</formula>
    </cfRule>
  </conditionalFormatting>
  <conditionalFormatting sqref="G65">
    <cfRule type="cellIs" dxfId="50" priority="69" operator="equal">
      <formula>0</formula>
    </cfRule>
  </conditionalFormatting>
  <conditionalFormatting sqref="H66">
    <cfRule type="cellIs" dxfId="49" priority="68" operator="equal">
      <formula>0</formula>
    </cfRule>
  </conditionalFormatting>
  <conditionalFormatting sqref="H63">
    <cfRule type="cellIs" dxfId="48" priority="67" operator="equal">
      <formula>0</formula>
    </cfRule>
  </conditionalFormatting>
  <conditionalFormatting sqref="H64">
    <cfRule type="cellIs" dxfId="47" priority="66" operator="equal">
      <formula>0</formula>
    </cfRule>
  </conditionalFormatting>
  <conditionalFormatting sqref="H65">
    <cfRule type="cellIs" dxfId="46" priority="65" operator="equal">
      <formula>0</formula>
    </cfRule>
  </conditionalFormatting>
  <conditionalFormatting sqref="H70">
    <cfRule type="cellIs" dxfId="45" priority="17" operator="equal">
      <formula>0</formula>
    </cfRule>
  </conditionalFormatting>
  <conditionalFormatting sqref="B69:E69 B71:G71 C70:E70">
    <cfRule type="cellIs" dxfId="44" priority="32" operator="equal">
      <formula>0</formula>
    </cfRule>
  </conditionalFormatting>
  <conditionalFormatting sqref="B70">
    <cfRule type="cellIs" dxfId="43" priority="31" operator="equal">
      <formula>0</formula>
    </cfRule>
  </conditionalFormatting>
  <conditionalFormatting sqref="K68">
    <cfRule type="cellIs" dxfId="42" priority="29" operator="equal">
      <formula>0</formula>
    </cfRule>
  </conditionalFormatting>
  <conditionalFormatting sqref="L68">
    <cfRule type="cellIs" dxfId="41" priority="27" operator="equal">
      <formula>0</formula>
    </cfRule>
  </conditionalFormatting>
  <conditionalFormatting sqref="M68">
    <cfRule type="cellIs" dxfId="40" priority="26" operator="equal">
      <formula>0</formula>
    </cfRule>
  </conditionalFormatting>
  <conditionalFormatting sqref="J68">
    <cfRule type="cellIs" dxfId="39" priority="30" operator="equal">
      <formula>0</formula>
    </cfRule>
  </conditionalFormatting>
  <conditionalFormatting sqref="I68">
    <cfRule type="cellIs" dxfId="38" priority="28" operator="equal">
      <formula>0</formula>
    </cfRule>
  </conditionalFormatting>
  <conditionalFormatting sqref="C68:G68">
    <cfRule type="cellIs" dxfId="37" priority="25" operator="equal">
      <formula>0</formula>
    </cfRule>
  </conditionalFormatting>
  <conditionalFormatting sqref="F69">
    <cfRule type="cellIs" dxfId="36" priority="24" operator="equal">
      <formula>0</formula>
    </cfRule>
  </conditionalFormatting>
  <conditionalFormatting sqref="G69">
    <cfRule type="cellIs" dxfId="35" priority="23" operator="equal">
      <formula>0</formula>
    </cfRule>
  </conditionalFormatting>
  <conditionalFormatting sqref="F70">
    <cfRule type="cellIs" dxfId="34" priority="22" operator="equal">
      <formula>0</formula>
    </cfRule>
  </conditionalFormatting>
  <conditionalFormatting sqref="G70">
    <cfRule type="cellIs" dxfId="33" priority="21" operator="equal">
      <formula>0</formula>
    </cfRule>
  </conditionalFormatting>
  <conditionalFormatting sqref="H71">
    <cfRule type="cellIs" dxfId="32" priority="20" operator="equal">
      <formula>0</formula>
    </cfRule>
  </conditionalFormatting>
  <conditionalFormatting sqref="H68">
    <cfRule type="cellIs" dxfId="31" priority="19" operator="equal">
      <formula>0</formula>
    </cfRule>
  </conditionalFormatting>
  <conditionalFormatting sqref="H69">
    <cfRule type="cellIs" dxfId="30" priority="18" operator="equal">
      <formula>0</formula>
    </cfRule>
  </conditionalFormatting>
  <conditionalFormatting sqref="B79:E79 B81:G81 C80:E80">
    <cfRule type="cellIs" dxfId="29" priority="16" operator="equal">
      <formula>0</formula>
    </cfRule>
  </conditionalFormatting>
  <conditionalFormatting sqref="B80">
    <cfRule type="cellIs" dxfId="28" priority="15" operator="equal">
      <formula>0</formula>
    </cfRule>
  </conditionalFormatting>
  <conditionalFormatting sqref="K78">
    <cfRule type="cellIs" dxfId="27" priority="13" operator="equal">
      <formula>0</formula>
    </cfRule>
  </conditionalFormatting>
  <conditionalFormatting sqref="L78">
    <cfRule type="cellIs" dxfId="26" priority="11" operator="equal">
      <formula>0</formula>
    </cfRule>
  </conditionalFormatting>
  <conditionalFormatting sqref="M78">
    <cfRule type="cellIs" dxfId="25" priority="10" operator="equal">
      <formula>0</formula>
    </cfRule>
  </conditionalFormatting>
  <conditionalFormatting sqref="J78">
    <cfRule type="cellIs" dxfId="24" priority="14" operator="equal">
      <formula>0</formula>
    </cfRule>
  </conditionalFormatting>
  <conditionalFormatting sqref="I78">
    <cfRule type="cellIs" dxfId="23" priority="12" operator="equal">
      <formula>0</formula>
    </cfRule>
  </conditionalFormatting>
  <conditionalFormatting sqref="C78:G78">
    <cfRule type="cellIs" dxfId="22" priority="9" operator="equal">
      <formula>0</formula>
    </cfRule>
  </conditionalFormatting>
  <conditionalFormatting sqref="F79">
    <cfRule type="cellIs" dxfId="21" priority="8" operator="equal">
      <formula>0</formula>
    </cfRule>
  </conditionalFormatting>
  <conditionalFormatting sqref="G79">
    <cfRule type="cellIs" dxfId="20" priority="7" operator="equal">
      <formula>0</formula>
    </cfRule>
  </conditionalFormatting>
  <conditionalFormatting sqref="F80">
    <cfRule type="cellIs" dxfId="19" priority="6" operator="equal">
      <formula>0</formula>
    </cfRule>
  </conditionalFormatting>
  <conditionalFormatting sqref="G80">
    <cfRule type="cellIs" dxfId="18" priority="5" operator="equal">
      <formula>0</formula>
    </cfRule>
  </conditionalFormatting>
  <conditionalFormatting sqref="H81">
    <cfRule type="cellIs" dxfId="17" priority="4" operator="equal">
      <formula>0</formula>
    </cfRule>
  </conditionalFormatting>
  <conditionalFormatting sqref="H78">
    <cfRule type="cellIs" dxfId="16" priority="3" operator="equal">
      <formula>0</formula>
    </cfRule>
  </conditionalFormatting>
  <conditionalFormatting sqref="H79">
    <cfRule type="cellIs" dxfId="15" priority="2" operator="equal">
      <formula>0</formula>
    </cfRule>
  </conditionalFormatting>
  <printOptions horizontalCentered="1"/>
  <pageMargins left="0.31496062992125984" right="0.31496062992125984" top="1.5748031496062993" bottom="0.74803149606299213" header="0.39370078740157483" footer="0.31496062992125984"/>
  <pageSetup paperSize="9" scale="35" orientation="portrait" r:id="rId1"/>
  <headerFooter>
    <oddHeader>&amp;L&amp;G&amp;C&amp;"Arial,Normal"&amp;12PROJET LORIENT
« CONSTRUCTION D’UN BATIMENT ADMINISTRATIF»
BILAN DE PUISSANCE&amp;R&amp;G</oddHeader>
    <oddFooter>&amp;L&amp;"Arial,Normal"&amp;12EXE-EL-17-TN-NDC-101
INDICE 0 DU 21.09.2018&amp;C&amp;"Arial,Normal"&amp;12&amp;A&amp;R&amp;"Arial,Normal"&amp;12&amp;P+5/6</oddFooter>
  </headerFooter>
  <legacyDrawingHF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B1:G32"/>
  <sheetViews>
    <sheetView topLeftCell="A11" zoomScale="85" zoomScaleNormal="85" zoomScaleSheetLayoutView="85" workbookViewId="0">
      <pane xSplit="6" ySplit="5" topLeftCell="G16" activePane="bottomRight" state="frozen"/>
      <selection activeCell="A11" sqref="A11"/>
      <selection pane="topRight" activeCell="J11" sqref="J11"/>
      <selection pane="bottomLeft" activeCell="A16" sqref="A16"/>
      <selection pane="bottomRight" activeCell="B19" sqref="B19"/>
    </sheetView>
  </sheetViews>
  <sheetFormatPr baseColWidth="10" defaultColWidth="11.42578125" defaultRowHeight="15" x14ac:dyDescent="0.25"/>
  <cols>
    <col min="2" max="2" width="25.85546875" bestFit="1" customWidth="1"/>
    <col min="3" max="3" width="20.7109375" customWidth="1"/>
    <col min="4" max="4" width="12.7109375" customWidth="1"/>
    <col min="5" max="5" width="20.7109375" customWidth="1"/>
    <col min="6" max="6" width="13.7109375" customWidth="1"/>
  </cols>
  <sheetData>
    <row r="1" spans="2:7" ht="7.5" customHeight="1" x14ac:dyDescent="0.25"/>
    <row r="2" spans="2:7" ht="7.5" customHeight="1" x14ac:dyDescent="0.25"/>
    <row r="3" spans="2:7" ht="7.5" customHeight="1" x14ac:dyDescent="0.25"/>
    <row r="4" spans="2:7" ht="7.5" customHeight="1" x14ac:dyDescent="0.25"/>
    <row r="5" spans="2:7" ht="7.5" customHeight="1" x14ac:dyDescent="0.25"/>
    <row r="6" spans="2:7" ht="7.5" customHeight="1" x14ac:dyDescent="0.25"/>
    <row r="7" spans="2:7" ht="7.5" customHeight="1" x14ac:dyDescent="0.25"/>
    <row r="8" spans="2:7" ht="7.5" customHeight="1" x14ac:dyDescent="0.25"/>
    <row r="9" spans="2:7" ht="7.5" customHeight="1" x14ac:dyDescent="0.25"/>
    <row r="10" spans="2:7" ht="7.5" customHeight="1" x14ac:dyDescent="0.25"/>
    <row r="11" spans="2:7" ht="15.75" thickBot="1" x14ac:dyDescent="0.3"/>
    <row r="12" spans="2:7" ht="26.25" thickBot="1" x14ac:dyDescent="0.3">
      <c r="B12" s="67" t="s">
        <v>106</v>
      </c>
      <c r="C12" s="60"/>
      <c r="D12" s="60"/>
      <c r="E12" s="60"/>
      <c r="F12" s="277"/>
    </row>
    <row r="13" spans="2:7" ht="24.75" customHeight="1" thickBot="1" x14ac:dyDescent="0.3"/>
    <row r="14" spans="2:7" ht="33" customHeight="1" x14ac:dyDescent="0.25">
      <c r="B14" s="386" t="s">
        <v>36</v>
      </c>
      <c r="C14" s="113" t="s">
        <v>33</v>
      </c>
      <c r="D14" s="123" t="s">
        <v>43</v>
      </c>
      <c r="E14" s="112"/>
      <c r="F14" s="271"/>
      <c r="G14" s="94"/>
    </row>
    <row r="15" spans="2:7" ht="43.5" thickBot="1" x14ac:dyDescent="0.3">
      <c r="B15" s="387"/>
      <c r="C15" s="114" t="s">
        <v>34</v>
      </c>
      <c r="D15" s="122" t="s">
        <v>44</v>
      </c>
      <c r="E15" s="83" t="s">
        <v>40</v>
      </c>
      <c r="F15" s="272" t="s">
        <v>107</v>
      </c>
    </row>
    <row r="16" spans="2:7" ht="12" customHeight="1" x14ac:dyDescent="0.25">
      <c r="D16" s="59"/>
      <c r="F16" s="59"/>
    </row>
    <row r="17" spans="2:6" s="59" customFormat="1" ht="4.1500000000000004" customHeight="1" thickBot="1" x14ac:dyDescent="0.3">
      <c r="B17" s="69"/>
      <c r="C17" s="70"/>
      <c r="D17" s="70"/>
      <c r="E17" s="70"/>
      <c r="F17" s="71"/>
    </row>
    <row r="18" spans="2:6" s="64" customFormat="1" ht="18.75" customHeight="1" x14ac:dyDescent="0.25">
      <c r="B18" s="84" t="s">
        <v>125</v>
      </c>
      <c r="C18" s="115">
        <f ca="1">SUM(C19:C20)</f>
        <v>0</v>
      </c>
      <c r="D18" s="124" t="e">
        <f ca="1">E18/C18</f>
        <v>#DIV/0!</v>
      </c>
      <c r="E18" s="118">
        <f ca="1">SUM(E19:E20)</f>
        <v>0</v>
      </c>
      <c r="F18" s="119">
        <f ca="1">SUM(F19:F20)</f>
        <v>0</v>
      </c>
    </row>
    <row r="19" spans="2:6" s="68" customFormat="1" ht="18.75" customHeight="1" x14ac:dyDescent="0.2">
      <c r="B19" s="88" t="s">
        <v>39</v>
      </c>
      <c r="C19" s="74">
        <f ca="1">'ROOM DATA'!AC601</f>
        <v>0</v>
      </c>
      <c r="D19" s="89">
        <f ca="1">IF(E19=0,0,E19/C19)</f>
        <v>0</v>
      </c>
      <c r="E19" s="74">
        <f ca="1">SUM(F19:F19)</f>
        <v>0</v>
      </c>
      <c r="F19" s="91">
        <f ca="1">'ROOM DATA'!AL601</f>
        <v>0</v>
      </c>
    </row>
    <row r="20" spans="2:6" s="68" customFormat="1" ht="18.75" customHeight="1" thickBot="1" x14ac:dyDescent="0.25">
      <c r="B20" s="90" t="s">
        <v>28</v>
      </c>
      <c r="C20" s="77">
        <f ca="1">'ROOM DATA'!AF601</f>
        <v>0</v>
      </c>
      <c r="D20" s="78">
        <f ca="1">IF(E20=0,0,E20/C20)</f>
        <v>0</v>
      </c>
      <c r="E20" s="77">
        <f ca="1">SUM(F20:F20)</f>
        <v>0</v>
      </c>
      <c r="F20" s="82">
        <f ca="1">'ROOM DATA'!AO601</f>
        <v>0</v>
      </c>
    </row>
    <row r="21" spans="2:6" s="59" customFormat="1" ht="8.1" customHeight="1" thickBot="1" x14ac:dyDescent="0.3">
      <c r="B21" s="69"/>
      <c r="C21" s="70"/>
      <c r="D21" s="70"/>
      <c r="E21" s="70"/>
      <c r="F21" s="71"/>
    </row>
    <row r="22" spans="2:6" s="64" customFormat="1" ht="18.75" customHeight="1" thickBot="1" x14ac:dyDescent="0.3">
      <c r="B22" s="79" t="s">
        <v>108</v>
      </c>
      <c r="C22" s="117">
        <f ca="1">SUM(C23:C24)</f>
        <v>0</v>
      </c>
      <c r="D22" s="125" t="e">
        <f ca="1">E22/C22</f>
        <v>#DIV/0!</v>
      </c>
      <c r="E22" s="120">
        <f ca="1">SUM(E23:E24)</f>
        <v>0</v>
      </c>
      <c r="F22" s="121">
        <f ca="1">SUM(F23:F24)</f>
        <v>0</v>
      </c>
    </row>
    <row r="23" spans="2:6" s="68" customFormat="1" ht="18.75" customHeight="1" x14ac:dyDescent="0.2">
      <c r="B23" s="80" t="s">
        <v>39</v>
      </c>
      <c r="C23" s="74">
        <f ca="1">'ROOM DATA'!AC603</f>
        <v>0</v>
      </c>
      <c r="D23" s="75">
        <f ca="1">IF(E23=0,0,E23/C23)</f>
        <v>0</v>
      </c>
      <c r="E23" s="76">
        <f ca="1">SUM(F23:F23)</f>
        <v>0</v>
      </c>
      <c r="F23" s="91">
        <f ca="1">'ROOM DATA'!AL603</f>
        <v>0</v>
      </c>
    </row>
    <row r="24" spans="2:6" s="68" customFormat="1" ht="18.75" customHeight="1" thickBot="1" x14ac:dyDescent="0.25">
      <c r="B24" s="81" t="s">
        <v>28</v>
      </c>
      <c r="C24" s="77">
        <f ca="1">'ROOM DATA'!AF603</f>
        <v>0</v>
      </c>
      <c r="D24" s="78">
        <f ca="1">IF(E24=0,0,E24/C24)</f>
        <v>0</v>
      </c>
      <c r="E24" s="77">
        <f ca="1">SUM(F24:F24)</f>
        <v>0</v>
      </c>
      <c r="F24" s="82">
        <f ca="1">'ROOM DATA'!AO603</f>
        <v>0</v>
      </c>
    </row>
    <row r="25" spans="2:6" ht="7.5" customHeight="1" x14ac:dyDescent="0.25"/>
    <row r="26" spans="2:6" ht="7.5" customHeight="1" x14ac:dyDescent="0.25"/>
    <row r="27" spans="2:6" ht="8.1" customHeight="1" x14ac:dyDescent="0.25">
      <c r="B27" s="2"/>
      <c r="C27" s="2"/>
      <c r="D27" s="2"/>
      <c r="E27" s="2"/>
      <c r="F27" s="2"/>
    </row>
    <row r="28" spans="2:6" s="59" customFormat="1" ht="8.1" customHeight="1" thickBot="1" x14ac:dyDescent="0.3">
      <c r="B28" s="61"/>
      <c r="C28" s="62"/>
      <c r="D28" s="62"/>
      <c r="E28" s="62"/>
      <c r="F28" s="63"/>
    </row>
    <row r="29" spans="2:6" s="59" customFormat="1" ht="8.1" customHeight="1" thickTop="1" thickBot="1" x14ac:dyDescent="0.3">
      <c r="B29" s="61"/>
      <c r="C29" s="62"/>
      <c r="D29" s="62"/>
      <c r="E29" s="62"/>
      <c r="F29" s="63"/>
    </row>
    <row r="30" spans="2:6" ht="16.5" customHeight="1" thickTop="1" thickBot="1" x14ac:dyDescent="0.3"/>
    <row r="31" spans="2:6" ht="16.5" thickTop="1" thickBot="1" x14ac:dyDescent="0.3">
      <c r="B31" s="65" t="s">
        <v>84</v>
      </c>
      <c r="C31" s="116">
        <f ca="1">SUM(C17:C30)/2</f>
        <v>0</v>
      </c>
      <c r="D31" s="66" t="e">
        <f ca="1">E31/C31</f>
        <v>#DIV/0!</v>
      </c>
      <c r="E31" s="105">
        <f ca="1">SUM(E17:E30)/2</f>
        <v>0</v>
      </c>
      <c r="F31" s="105">
        <f ca="1">SUM(F17:F30)/2</f>
        <v>0</v>
      </c>
    </row>
    <row r="32" spans="2:6" ht="15.75" thickTop="1" x14ac:dyDescent="0.25"/>
  </sheetData>
  <mergeCells count="1">
    <mergeCell ref="B14:B15"/>
  </mergeCells>
  <conditionalFormatting sqref="B20:F20 C19:E19 D23:E23">
    <cfRule type="cellIs" dxfId="14" priority="63" operator="equal">
      <formula>0</formula>
    </cfRule>
  </conditionalFormatting>
  <conditionalFormatting sqref="B19">
    <cfRule type="cellIs" dxfId="13" priority="62" operator="equal">
      <formula>0</formula>
    </cfRule>
  </conditionalFormatting>
  <conditionalFormatting sqref="B24 D24:F24">
    <cfRule type="cellIs" dxfId="12" priority="61" operator="equal">
      <formula>0</formula>
    </cfRule>
  </conditionalFormatting>
  <conditionalFormatting sqref="B23">
    <cfRule type="cellIs" dxfId="11" priority="60" operator="equal">
      <formula>0</formula>
    </cfRule>
  </conditionalFormatting>
  <conditionalFormatting sqref="C22:F22">
    <cfRule type="cellIs" dxfId="10" priority="59" operator="equal">
      <formula>0</formula>
    </cfRule>
  </conditionalFormatting>
  <conditionalFormatting sqref="C31">
    <cfRule type="cellIs" dxfId="9" priority="58" operator="equal">
      <formula>0</formula>
    </cfRule>
  </conditionalFormatting>
  <conditionalFormatting sqref="E31">
    <cfRule type="cellIs" dxfId="8" priority="57" operator="equal">
      <formula>0</formula>
    </cfRule>
  </conditionalFormatting>
  <conditionalFormatting sqref="D31">
    <cfRule type="cellIs" dxfId="7" priority="56" operator="equal">
      <formula>0</formula>
    </cfRule>
  </conditionalFormatting>
  <conditionalFormatting sqref="B31">
    <cfRule type="cellIs" dxfId="6" priority="55" operator="equal">
      <formula>0</formula>
    </cfRule>
  </conditionalFormatting>
  <conditionalFormatting sqref="F31">
    <cfRule type="cellIs" dxfId="5" priority="54" operator="equal">
      <formula>0</formula>
    </cfRule>
  </conditionalFormatting>
  <conditionalFormatting sqref="C18:F18">
    <cfRule type="cellIs" dxfId="4" priority="37" operator="equal">
      <formula>0</formula>
    </cfRule>
  </conditionalFormatting>
  <conditionalFormatting sqref="F19">
    <cfRule type="cellIs" dxfId="3" priority="34" operator="equal">
      <formula>0</formula>
    </cfRule>
  </conditionalFormatting>
  <conditionalFormatting sqref="C23">
    <cfRule type="cellIs" dxfId="2" priority="31" operator="equal">
      <formula>0</formula>
    </cfRule>
  </conditionalFormatting>
  <conditionalFormatting sqref="C24">
    <cfRule type="cellIs" dxfId="1" priority="30" operator="equal">
      <formula>0</formula>
    </cfRule>
  </conditionalFormatting>
  <conditionalFormatting sqref="F23">
    <cfRule type="cellIs" dxfId="0" priority="27" operator="equal">
      <formula>0</formula>
    </cfRule>
  </conditionalFormatting>
  <printOptions horizontalCentered="1"/>
  <pageMargins left="0.31496062992125984" right="0.31496062992125984" top="1.5748031496062993" bottom="0.74803149606299213" header="0.39370078740157483" footer="0.31496062992125984"/>
  <pageSetup paperSize="9" scale="59" fitToHeight="5" orientation="portrait" r:id="rId1"/>
  <headerFooter>
    <oddHeader>&amp;L&amp;G&amp;C&amp;"Arial,Normal"&amp;12PROJET LORIENT
« CONSTRUCTION D’UN BATIMENT ADMINISTRATIF»
BILAN DE PUISSANCE&amp;R&amp;G</oddHeader>
    <oddFooter>&amp;L&amp;"Arial,Normal"&amp;12EXE-EL-17-TN-NDC-101
INDICE 0 DU 21.09.2018&amp;C&amp;"Arial,Normal"&amp;12&amp;A&amp;R&amp;"Arial,Normal"&amp;12&amp;P+4/6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Cartouche</vt:lpstr>
      <vt:lpstr>SOMMAIRE</vt:lpstr>
      <vt:lpstr>ROOM DATA</vt:lpstr>
      <vt:lpstr>Puissances et FS utilisés</vt:lpstr>
      <vt:lpstr>Recap TD</vt:lpstr>
      <vt:lpstr>Recap ONDULEURS</vt:lpstr>
      <vt:lpstr>'Recap ONDULEURS'!Impression_des_titres</vt:lpstr>
      <vt:lpstr>'Recap TD'!Impression_des_titres</vt:lpstr>
      <vt:lpstr>'ROOM DATA'!Impression_des_titres</vt:lpstr>
      <vt:lpstr>Cartouche!Zone_d_impression</vt:lpstr>
      <vt:lpstr>'Puissances et FS utilisés'!Zone_d_impression</vt:lpstr>
      <vt:lpstr>'Recap ONDULEURS'!Zone_d_impression</vt:lpstr>
      <vt:lpstr>'Recap TD'!Zone_d_impression</vt:lpstr>
      <vt:lpstr>'ROOM DATA'!Zone_d_impression</vt:lpstr>
      <vt:lpstr>SOMMAIRE!Zone_d_impression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Virgadaula</dc:creator>
  <cp:lastModifiedBy>Enerly</cp:lastModifiedBy>
  <cp:lastPrinted>2018-09-24T08:35:41Z</cp:lastPrinted>
  <dcterms:created xsi:type="dcterms:W3CDTF">2016-11-30T12:37:29Z</dcterms:created>
  <dcterms:modified xsi:type="dcterms:W3CDTF">2021-01-27T11:56:56Z</dcterms:modified>
</cp:coreProperties>
</file>