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23715" windowHeight="10305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N15" i="1" l="1"/>
  <c r="K15" i="1"/>
  <c r="L15" i="1" s="1"/>
  <c r="M15" i="1"/>
  <c r="G15" i="1"/>
  <c r="N14" i="1"/>
  <c r="M14" i="1"/>
  <c r="K14" i="1"/>
  <c r="L14" i="1" s="1"/>
  <c r="G14" i="1"/>
  <c r="K13" i="1"/>
  <c r="L13" i="1" s="1"/>
  <c r="G13" i="1"/>
  <c r="N12" i="1"/>
  <c r="K12" i="1"/>
  <c r="L12" i="1" s="1"/>
  <c r="M12" i="1"/>
  <c r="G12" i="1"/>
  <c r="N11" i="1"/>
  <c r="K11" i="1"/>
  <c r="L11" i="1" s="1"/>
  <c r="M11" i="1"/>
  <c r="G11" i="1"/>
  <c r="N10" i="1"/>
  <c r="M10" i="1"/>
  <c r="K10" i="1"/>
  <c r="L10" i="1" s="1"/>
  <c r="G10" i="1"/>
  <c r="M9" i="1"/>
  <c r="G9" i="1"/>
  <c r="N8" i="1"/>
  <c r="K8" i="1"/>
  <c r="L8" i="1" s="1"/>
  <c r="M8" i="1"/>
  <c r="G8" i="1"/>
  <c r="N7" i="1"/>
  <c r="K7" i="1"/>
  <c r="L7" i="1" s="1"/>
  <c r="J7" i="1"/>
  <c r="M7" i="1" s="1"/>
  <c r="I7" i="1"/>
  <c r="G7" i="1"/>
  <c r="L6" i="1"/>
  <c r="J6" i="1"/>
  <c r="I6" i="1"/>
  <c r="M6" i="1" s="1"/>
  <c r="L5" i="1"/>
  <c r="J5" i="1"/>
  <c r="M5" i="1" s="1"/>
  <c r="I5" i="1"/>
  <c r="N5" i="1" s="1"/>
  <c r="N9" i="1" l="1"/>
  <c r="N13" i="1"/>
  <c r="N6" i="1"/>
  <c r="M13" i="1"/>
  <c r="K9" i="1"/>
  <c r="L9" i="1" s="1"/>
</calcChain>
</file>

<file path=xl/sharedStrings.xml><?xml version="1.0" encoding="utf-8"?>
<sst xmlns="http://schemas.openxmlformats.org/spreadsheetml/2006/main" count="61" uniqueCount="52">
  <si>
    <t>Axe COG</t>
  </si>
  <si>
    <t>Thème</t>
  </si>
  <si>
    <t>Processus
Métier</t>
  </si>
  <si>
    <t>Indicateurs</t>
  </si>
  <si>
    <t xml:space="preserve">SOURCE </t>
  </si>
  <si>
    <t xml:space="preserve">Période MAJ </t>
  </si>
  <si>
    <t>Résultat
2020</t>
  </si>
  <si>
    <t>Evolution 
2020</t>
  </si>
  <si>
    <t>Résultat cumulé 
2021</t>
  </si>
  <si>
    <t>Résultat période
2021</t>
  </si>
  <si>
    <t>Tendance1</t>
  </si>
  <si>
    <t>Tendance
Res cum //
Res M-1</t>
  </si>
  <si>
    <t>% d'évolution</t>
  </si>
  <si>
    <t>Tendance sur obj
annuel</t>
  </si>
  <si>
    <t>Evolution 2021</t>
  </si>
  <si>
    <t>Résultat national CUMUL</t>
  </si>
  <si>
    <t>Résultat national PERIODE</t>
  </si>
  <si>
    <t>objectif 2021</t>
  </si>
  <si>
    <t>socle</t>
  </si>
  <si>
    <t>Commentaires</t>
  </si>
  <si>
    <t>CPG</t>
  </si>
  <si>
    <t>Axe 3 :Qualité de service</t>
  </si>
  <si>
    <t>Satisfaction 
client</t>
  </si>
  <si>
    <t>Taux de satisfaction globale des assurés</t>
  </si>
  <si>
    <t>SPPR-2630</t>
  </si>
  <si>
    <t>Trimestriel</t>
  </si>
  <si>
    <t>-</t>
  </si>
  <si>
    <t>Taux de satisfaction globale des PS</t>
  </si>
  <si>
    <t>SPPR-2631</t>
  </si>
  <si>
    <t>Semestriel</t>
  </si>
  <si>
    <t>Axe 4 :Transition
numérique</t>
  </si>
  <si>
    <t>Usage des téléservices Assurés</t>
  </si>
  <si>
    <t>Taux de demandes de carte vitale 2 dématérialisées</t>
  </si>
  <si>
    <t>SPPR-5480</t>
  </si>
  <si>
    <t>Mensuel</t>
  </si>
  <si>
    <t>Taux de demandes de relevé IJ dématérialisées</t>
  </si>
  <si>
    <t>SPPR-15</t>
  </si>
  <si>
    <t>Taux d'attestations de droits dématérialisées</t>
  </si>
  <si>
    <t>SPPR-98</t>
  </si>
  <si>
    <t>Taux de déclarations nouveau-né dématérialisées</t>
  </si>
  <si>
    <t>SPPR-3692</t>
  </si>
  <si>
    <t>Usage des téléservices PS</t>
  </si>
  <si>
    <t>Taux d'Avis d'Arrêt de Travail (AAT) dématérialisées</t>
  </si>
  <si>
    <t>SPPR-44</t>
  </si>
  <si>
    <t>Taux de certificats médicaux AT/MP dématérialisés</t>
  </si>
  <si>
    <t>SPPR-45</t>
  </si>
  <si>
    <t>Taux de Déclarations du Choix de Médecin Traitant (DCMT) dématérialisées</t>
  </si>
  <si>
    <t>SPPR-99</t>
  </si>
  <si>
    <t>Taux de Protocole de Soins Electronique (PSE)</t>
  </si>
  <si>
    <t>SPPR-16</t>
  </si>
  <si>
    <t xml:space="preserve"> Taux d'utilisation ADRI</t>
  </si>
  <si>
    <t>SPPR-4035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</si>
</sst>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4"/>
      <color rgb="FFFF0000"/>
      <name val="Wingdings"/>
      <charset val="2"/>
    </font>
    <font>
      <i/>
      <sz val="11"/>
      <color theme="1"/>
      <name val="Calibri"/>
      <family val="2"/>
      <scheme val="minor"/>
    </font>
    <font>
      <b/>
      <sz val="20"/>
      <name val="Wingdings"/>
      <charset val="2"/>
    </font>
    <font>
      <b/>
      <sz val="16"/>
      <color rgb="FFFF0000"/>
      <name val="Calibri"/>
      <family val="2"/>
      <scheme val="minor"/>
    </font>
    <font>
      <sz val="9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93">
    <xf numFmtId="0" fontId="0" fillId="0" borderId="0" xfId="0"/>
    <xf numFmtId="0" fontId="3" fillId="2" borderId="1" xfId="0" applyFont="1" applyFill="1" applyBorder="1" applyAlignment="1">
      <alignment horizontal="center" wrapText="1"/>
    </xf>
    <xf numFmtId="0" fontId="4" fillId="2" borderId="1" xfId="0" applyFont="1" applyFill="1" applyBorder="1" applyAlignment="1">
      <alignment horizontal="center" wrapText="1"/>
    </xf>
    <xf numFmtId="0" fontId="4" fillId="3" borderId="1" xfId="0" applyFont="1" applyFill="1" applyBorder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2" fillId="6" borderId="5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2" fillId="7" borderId="6" xfId="0" applyFont="1" applyFill="1" applyBorder="1" applyAlignment="1">
      <alignment horizontal="center" vertical="center" wrapText="1"/>
    </xf>
    <xf numFmtId="0" fontId="2" fillId="8" borderId="6" xfId="0" applyFont="1" applyFill="1" applyBorder="1" applyAlignment="1">
      <alignment horizontal="center" vertical="center" wrapText="1"/>
    </xf>
    <xf numFmtId="0" fontId="2" fillId="9" borderId="3" xfId="0" applyFont="1" applyFill="1" applyBorder="1" applyAlignment="1">
      <alignment horizontal="center" vertical="center" wrapText="1"/>
    </xf>
    <xf numFmtId="0" fontId="2" fillId="7" borderId="2" xfId="0" applyFont="1" applyFill="1" applyBorder="1" applyAlignment="1">
      <alignment horizontal="center" vertical="center" wrapText="1"/>
    </xf>
    <xf numFmtId="0" fontId="2" fillId="10" borderId="5" xfId="0" applyFont="1" applyFill="1" applyBorder="1" applyAlignment="1">
      <alignment horizontal="center" vertical="center" wrapText="1"/>
    </xf>
    <xf numFmtId="0" fontId="2" fillId="10" borderId="7" xfId="0" applyFont="1" applyFill="1" applyBorder="1" applyAlignment="1">
      <alignment horizontal="center" vertical="center" wrapText="1"/>
    </xf>
    <xf numFmtId="1" fontId="6" fillId="11" borderId="5" xfId="0" applyNumberFormat="1" applyFont="1" applyFill="1" applyBorder="1" applyAlignment="1">
      <alignment horizontal="center" vertical="center" wrapText="1"/>
    </xf>
    <xf numFmtId="0" fontId="6" fillId="11" borderId="7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0" fillId="0" borderId="0" xfId="0" applyBorder="1" applyAlignment="1">
      <alignment wrapText="1"/>
    </xf>
    <xf numFmtId="0" fontId="5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2" fillId="0" borderId="0" xfId="0" applyFont="1" applyBorder="1" applyAlignment="1">
      <alignment horizontal="center" vertical="center" wrapText="1"/>
    </xf>
    <xf numFmtId="0" fontId="2" fillId="12" borderId="0" xfId="0" applyFont="1" applyFill="1" applyBorder="1" applyAlignment="1">
      <alignment horizontal="center" vertical="center" wrapText="1"/>
    </xf>
    <xf numFmtId="1" fontId="6" fillId="12" borderId="0" xfId="0" applyNumberFormat="1" applyFont="1" applyFill="1" applyBorder="1" applyAlignment="1">
      <alignment horizontal="center" vertical="center" wrapText="1"/>
    </xf>
    <xf numFmtId="0" fontId="6" fillId="12" borderId="0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4" fillId="13" borderId="8" xfId="0" applyFont="1" applyFill="1" applyBorder="1" applyAlignment="1">
      <alignment horizontal="center"/>
    </xf>
    <xf numFmtId="0" fontId="0" fillId="13" borderId="9" xfId="0" applyFill="1" applyBorder="1"/>
    <xf numFmtId="0" fontId="2" fillId="9" borderId="8" xfId="0" applyFont="1" applyFill="1" applyBorder="1" applyAlignment="1">
      <alignment horizontal="center" vertical="center"/>
    </xf>
    <xf numFmtId="0" fontId="2" fillId="9" borderId="8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left" vertical="center"/>
    </xf>
    <xf numFmtId="0" fontId="8" fillId="0" borderId="10" xfId="2" applyBorder="1"/>
    <xf numFmtId="0" fontId="0" fillId="0" borderId="10" xfId="0" applyBorder="1" applyAlignment="1">
      <alignment horizontal="center"/>
    </xf>
    <xf numFmtId="10" fontId="0" fillId="0" borderId="11" xfId="1" quotePrefix="1" applyNumberFormat="1" applyFont="1" applyBorder="1" applyAlignment="1">
      <alignment horizontal="center"/>
    </xf>
    <xf numFmtId="0" fontId="0" fillId="0" borderId="12" xfId="0" quotePrefix="1" applyBorder="1" applyAlignment="1">
      <alignment horizontal="center"/>
    </xf>
    <xf numFmtId="10" fontId="0" fillId="0" borderId="11" xfId="0" applyNumberFormat="1" applyBorder="1" applyAlignment="1">
      <alignment horizontal="center"/>
    </xf>
    <xf numFmtId="10" fontId="0" fillId="0" borderId="13" xfId="0" applyNumberFormat="1" applyBorder="1" applyAlignment="1">
      <alignment horizontal="center"/>
    </xf>
    <xf numFmtId="0" fontId="0" fillId="0" borderId="13" xfId="0" applyBorder="1" applyAlignment="1">
      <alignment horizontal="center"/>
    </xf>
    <xf numFmtId="0" fontId="9" fillId="0" borderId="13" xfId="0" applyFont="1" applyBorder="1" applyAlignment="1">
      <alignment horizontal="center"/>
    </xf>
    <xf numFmtId="10" fontId="10" fillId="0" borderId="13" xfId="1" applyNumberFormat="1" applyFont="1" applyBorder="1" applyAlignment="1">
      <alignment horizontal="center"/>
    </xf>
    <xf numFmtId="0" fontId="11" fillId="0" borderId="13" xfId="0" applyFont="1" applyBorder="1" applyAlignment="1">
      <alignment horizontal="center"/>
    </xf>
    <xf numFmtId="0" fontId="0" fillId="0" borderId="12" xfId="0" applyBorder="1"/>
    <xf numFmtId="10" fontId="0" fillId="4" borderId="11" xfId="1" applyNumberFormat="1" applyFont="1" applyFill="1" applyBorder="1"/>
    <xf numFmtId="10" fontId="0" fillId="4" borderId="14" xfId="1" applyNumberFormat="1" applyFont="1" applyFill="1" applyBorder="1"/>
    <xf numFmtId="10" fontId="0" fillId="14" borderId="11" xfId="1" applyNumberFormat="1" applyFont="1" applyFill="1" applyBorder="1" applyAlignment="1">
      <alignment horizontal="center"/>
    </xf>
    <xf numFmtId="10" fontId="0" fillId="15" borderId="12" xfId="1" applyNumberFormat="1" applyFont="1" applyFill="1" applyBorder="1" applyAlignment="1">
      <alignment horizontal="center"/>
    </xf>
    <xf numFmtId="0" fontId="0" fillId="0" borderId="15" xfId="0" applyBorder="1"/>
    <xf numFmtId="0" fontId="2" fillId="9" borderId="9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left" vertical="center"/>
    </xf>
    <xf numFmtId="0" fontId="8" fillId="0" borderId="16" xfId="2" applyBorder="1"/>
    <xf numFmtId="0" fontId="0" fillId="0" borderId="17" xfId="0" applyBorder="1" applyAlignment="1">
      <alignment horizontal="center"/>
    </xf>
    <xf numFmtId="10" fontId="0" fillId="0" borderId="18" xfId="1" quotePrefix="1" applyNumberFormat="1" applyFont="1" applyBorder="1" applyAlignment="1">
      <alignment horizontal="center"/>
    </xf>
    <xf numFmtId="0" fontId="0" fillId="0" borderId="19" xfId="0" quotePrefix="1" applyBorder="1" applyAlignment="1">
      <alignment horizontal="center"/>
    </xf>
    <xf numFmtId="10" fontId="0" fillId="0" borderId="18" xfId="0" applyNumberFormat="1" applyBorder="1" applyAlignment="1">
      <alignment horizontal="center"/>
    </xf>
    <xf numFmtId="10" fontId="0" fillId="0" borderId="20" xfId="0" applyNumberFormat="1" applyBorder="1" applyAlignment="1">
      <alignment horizontal="center"/>
    </xf>
    <xf numFmtId="0" fontId="0" fillId="0" borderId="20" xfId="0" applyBorder="1" applyAlignment="1">
      <alignment horizontal="center"/>
    </xf>
    <xf numFmtId="0" fontId="9" fillId="0" borderId="20" xfId="0" applyFont="1" applyBorder="1" applyAlignment="1">
      <alignment horizontal="center"/>
    </xf>
    <xf numFmtId="10" fontId="10" fillId="0" borderId="20" xfId="1" applyNumberFormat="1" applyFont="1" applyBorder="1" applyAlignment="1">
      <alignment horizontal="center"/>
    </xf>
    <xf numFmtId="0" fontId="11" fillId="0" borderId="20" xfId="0" applyFont="1" applyBorder="1" applyAlignment="1">
      <alignment horizontal="center"/>
    </xf>
    <xf numFmtId="0" fontId="0" fillId="0" borderId="19" xfId="0" applyBorder="1"/>
    <xf numFmtId="10" fontId="0" fillId="4" borderId="18" xfId="1" applyNumberFormat="1" applyFont="1" applyFill="1" applyBorder="1"/>
    <xf numFmtId="10" fontId="0" fillId="4" borderId="21" xfId="1" applyNumberFormat="1" applyFont="1" applyFill="1" applyBorder="1"/>
    <xf numFmtId="10" fontId="0" fillId="14" borderId="18" xfId="1" applyNumberFormat="1" applyFont="1" applyFill="1" applyBorder="1" applyAlignment="1">
      <alignment horizontal="center"/>
    </xf>
    <xf numFmtId="10" fontId="0" fillId="15" borderId="19" xfId="1" applyNumberFormat="1" applyFont="1" applyFill="1" applyBorder="1" applyAlignment="1">
      <alignment horizontal="center"/>
    </xf>
    <xf numFmtId="0" fontId="0" fillId="0" borderId="22" xfId="0" applyBorder="1"/>
    <xf numFmtId="0" fontId="2" fillId="16" borderId="23" xfId="0" applyFont="1" applyFill="1" applyBorder="1" applyAlignment="1">
      <alignment horizontal="center" vertical="center" wrapText="1"/>
    </xf>
    <xf numFmtId="0" fontId="2" fillId="16" borderId="8" xfId="0" applyFont="1" applyFill="1" applyBorder="1" applyAlignment="1">
      <alignment horizontal="center" vertical="center" wrapText="1"/>
    </xf>
    <xf numFmtId="0" fontId="12" fillId="0" borderId="20" xfId="0" applyFont="1" applyBorder="1" applyAlignment="1">
      <alignment horizontal="center"/>
    </xf>
    <xf numFmtId="10" fontId="0" fillId="4" borderId="18" xfId="1" applyNumberFormat="1" applyFont="1" applyFill="1" applyBorder="1" applyAlignment="1">
      <alignment horizontal="center"/>
    </xf>
    <xf numFmtId="10" fontId="0" fillId="4" borderId="21" xfId="1" applyNumberFormat="1" applyFont="1" applyFill="1" applyBorder="1" applyAlignment="1">
      <alignment horizontal="center"/>
    </xf>
    <xf numFmtId="0" fontId="2" fillId="16" borderId="23" xfId="0" applyFont="1" applyFill="1" applyBorder="1" applyAlignment="1">
      <alignment horizontal="center" vertical="center"/>
    </xf>
    <xf numFmtId="0" fontId="7" fillId="0" borderId="23" xfId="0" applyFont="1" applyFill="1" applyBorder="1" applyAlignment="1">
      <alignment horizontal="left" vertical="center"/>
    </xf>
    <xf numFmtId="0" fontId="8" fillId="0" borderId="17" xfId="2" quotePrefix="1" applyBorder="1"/>
    <xf numFmtId="0" fontId="2" fillId="16" borderId="9" xfId="0" applyFont="1" applyFill="1" applyBorder="1" applyAlignment="1">
      <alignment horizontal="center" vertical="center"/>
    </xf>
    <xf numFmtId="0" fontId="0" fillId="0" borderId="23" xfId="0" applyFont="1" applyFill="1" applyBorder="1" applyAlignment="1">
      <alignment horizontal="left" vertical="center" wrapText="1"/>
    </xf>
    <xf numFmtId="0" fontId="8" fillId="0" borderId="17" xfId="2" applyBorder="1"/>
    <xf numFmtId="10" fontId="13" fillId="15" borderId="19" xfId="1" applyNumberFormat="1" applyFont="1" applyFill="1" applyBorder="1" applyAlignment="1">
      <alignment horizontal="center" wrapText="1"/>
    </xf>
    <xf numFmtId="0" fontId="7" fillId="0" borderId="9" xfId="0" applyFont="1" applyFill="1" applyBorder="1" applyAlignment="1">
      <alignment horizontal="left" vertical="center" wrapText="1"/>
    </xf>
    <xf numFmtId="0" fontId="0" fillId="0" borderId="16" xfId="0" applyBorder="1" applyAlignment="1">
      <alignment horizontal="center"/>
    </xf>
    <xf numFmtId="10" fontId="0" fillId="0" borderId="24" xfId="0" applyNumberFormat="1" applyBorder="1" applyAlignment="1">
      <alignment horizontal="center"/>
    </xf>
    <xf numFmtId="0" fontId="0" fillId="0" borderId="25" xfId="0" applyBorder="1"/>
    <xf numFmtId="10" fontId="0" fillId="0" borderId="26" xfId="0" applyNumberFormat="1" applyBorder="1" applyAlignment="1">
      <alignment horizontal="center"/>
    </xf>
    <xf numFmtId="0" fontId="12" fillId="0" borderId="26" xfId="0" applyFont="1" applyBorder="1" applyAlignment="1">
      <alignment horizontal="center"/>
    </xf>
    <xf numFmtId="0" fontId="9" fillId="0" borderId="26" xfId="0" applyFont="1" applyBorder="1" applyAlignment="1">
      <alignment horizontal="center"/>
    </xf>
    <xf numFmtId="10" fontId="10" fillId="0" borderId="26" xfId="1" applyNumberFormat="1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10" fontId="0" fillId="4" borderId="24" xfId="1" applyNumberFormat="1" applyFont="1" applyFill="1" applyBorder="1"/>
    <xf numFmtId="10" fontId="0" fillId="4" borderId="27" xfId="1" applyNumberFormat="1" applyFont="1" applyFill="1" applyBorder="1"/>
    <xf numFmtId="10" fontId="0" fillId="14" borderId="24" xfId="1" applyNumberFormat="1" applyFont="1" applyFill="1" applyBorder="1" applyAlignment="1">
      <alignment horizontal="center"/>
    </xf>
    <xf numFmtId="10" fontId="0" fillId="15" borderId="25" xfId="1" applyNumberFormat="1" applyFont="1" applyFill="1" applyBorder="1" applyAlignment="1">
      <alignment horizontal="center"/>
    </xf>
    <xf numFmtId="0" fontId="0" fillId="0" borderId="28" xfId="0" applyBorder="1"/>
  </cellXfs>
  <cellStyles count="3">
    <cellStyle name="Lien hypertexte" xfId="2" builtinId="8"/>
    <cellStyle name="Normal" xfId="0" builtinId="0"/>
    <cellStyle name="Pourcentage" xfId="1" builtinId="5"/>
  </cellStyles>
  <dxfs count="44"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FF0000"/>
      </font>
    </dxf>
    <dxf>
      <font>
        <b/>
        <i val="0"/>
        <color rgb="FF00B0F0"/>
      </font>
    </dxf>
    <dxf>
      <font>
        <b/>
        <i val="0"/>
        <color rgb="FF00B050"/>
      </font>
    </dxf>
    <dxf>
      <font>
        <color theme="0"/>
      </font>
    </dxf>
    <dxf>
      <font>
        <color theme="0"/>
      </font>
    </dxf>
    <dxf>
      <font>
        <color rgb="FFFF0000"/>
      </font>
    </dxf>
    <dxf>
      <font>
        <b/>
        <i val="0"/>
        <color rgb="FF00B0F0"/>
      </font>
    </dxf>
    <dxf>
      <font>
        <b/>
        <i val="0"/>
        <color rgb="FF00B050"/>
      </font>
    </dxf>
    <dxf>
      <font>
        <color theme="0"/>
      </font>
      <fill>
        <patternFill>
          <bgColor rgb="FFFF0000"/>
        </patternFill>
      </fill>
    </dxf>
    <dxf>
      <font>
        <color theme="1"/>
      </font>
    </dxf>
    <dxf>
      <font>
        <color theme="0"/>
      </font>
      <fill>
        <patternFill>
          <bgColor rgb="FF00B050"/>
        </patternFill>
      </fill>
    </dxf>
    <dxf>
      <font>
        <color rgb="FF00B050"/>
      </font>
    </dxf>
    <dxf>
      <font>
        <color rgb="FFFF0000"/>
      </font>
    </dxf>
    <dxf>
      <font>
        <color theme="0"/>
      </font>
      <fill>
        <patternFill>
          <bgColor rgb="FFFF0000"/>
        </patternFill>
      </fill>
    </dxf>
    <dxf>
      <font>
        <color theme="1"/>
      </font>
    </dxf>
    <dxf>
      <font>
        <color theme="0"/>
      </font>
      <fill>
        <patternFill>
          <bgColor rgb="FF00B050"/>
        </patternFill>
      </fill>
    </dxf>
    <dxf>
      <font>
        <color rgb="FF00B050"/>
      </font>
    </dxf>
    <dxf>
      <font>
        <color rgb="FFFF0000"/>
      </font>
    </dxf>
    <dxf>
      <font>
        <color theme="0"/>
      </font>
      <fill>
        <patternFill>
          <bgColor rgb="FFFF0000"/>
        </patternFill>
      </fill>
    </dxf>
    <dxf>
      <font>
        <color theme="1"/>
      </font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pie%20de%20Copie%20de%20Objectifs_CPG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DB"/>
      <sheetName val="Evolution 2020"/>
      <sheetName val="Evolution 2021"/>
      <sheetName val="Graphique"/>
      <sheetName val="Sommaire"/>
      <sheetName val="SPPR-98"/>
      <sheetName val="SPPR-15"/>
      <sheetName val="SPPR-45"/>
      <sheetName val="SPPR-3692"/>
      <sheetName val="SPPR-2630"/>
      <sheetName val="SPPR-2631"/>
      <sheetName val="SPPR-5480"/>
      <sheetName val="SPPR-44"/>
      <sheetName val="SPPR-99"/>
      <sheetName val="SPPR-16"/>
      <sheetName val="SPPR-4035"/>
      <sheetName val="SPPR-1235"/>
      <sheetName val="SPPR-1236"/>
      <sheetName val="SPPR-1343"/>
      <sheetName val="SPPR-1387"/>
      <sheetName val="SPPR-2261"/>
      <sheetName val="SPPR-4740"/>
      <sheetName val="SPPR-5073"/>
      <sheetName val="SPPR-5074"/>
      <sheetName val="SPPR-5075"/>
      <sheetName val="SPPR-5076"/>
      <sheetName val="SPPR-5077"/>
      <sheetName val="SPPR-5078"/>
      <sheetName val="SPPR-5079"/>
      <sheetName val="SPPR-5081"/>
      <sheetName val="SPPR-5082"/>
      <sheetName val="SPPR-5083"/>
      <sheetName val="SPPR-5085"/>
      <sheetName val="SPPR-5086"/>
    </sheetNames>
    <sheetDataSet>
      <sheetData sheetId="0"/>
      <sheetData sheetId="1">
        <row r="17">
          <cell r="N17">
            <v>0</v>
          </cell>
        </row>
        <row r="22">
          <cell r="B22">
            <v>2432</v>
          </cell>
          <cell r="C22">
            <v>4860</v>
          </cell>
          <cell r="D22">
            <v>7066</v>
          </cell>
          <cell r="E22">
            <v>8504</v>
          </cell>
          <cell r="F22">
            <v>10644</v>
          </cell>
          <cell r="G22">
            <v>13739</v>
          </cell>
          <cell r="H22">
            <v>16817</v>
          </cell>
          <cell r="I22">
            <v>19583</v>
          </cell>
          <cell r="J22">
            <v>23126</v>
          </cell>
          <cell r="K22">
            <v>26725</v>
          </cell>
          <cell r="L22">
            <v>29774</v>
          </cell>
          <cell r="M22">
            <v>32488</v>
          </cell>
          <cell r="N22">
            <v>195758</v>
          </cell>
        </row>
        <row r="27">
          <cell r="B27">
            <v>69558</v>
          </cell>
          <cell r="C27">
            <v>66477</v>
          </cell>
          <cell r="D27">
            <v>73450</v>
          </cell>
          <cell r="E27">
            <v>97195</v>
          </cell>
          <cell r="F27">
            <v>86222</v>
          </cell>
          <cell r="G27">
            <v>69484</v>
          </cell>
          <cell r="H27">
            <v>60230</v>
          </cell>
          <cell r="I27">
            <v>56094</v>
          </cell>
          <cell r="J27">
            <v>62558</v>
          </cell>
          <cell r="K27">
            <v>60090</v>
          </cell>
          <cell r="L27">
            <v>66418</v>
          </cell>
          <cell r="M27">
            <v>61394</v>
          </cell>
          <cell r="N27">
            <v>829170</v>
          </cell>
        </row>
        <row r="32">
          <cell r="B32">
            <v>74187</v>
          </cell>
          <cell r="C32">
            <v>61585</v>
          </cell>
          <cell r="D32">
            <v>51465</v>
          </cell>
          <cell r="E32">
            <v>37982</v>
          </cell>
          <cell r="F32">
            <v>40545</v>
          </cell>
          <cell r="G32">
            <v>53748</v>
          </cell>
          <cell r="H32">
            <v>55808</v>
          </cell>
          <cell r="I32">
            <v>52296</v>
          </cell>
          <cell r="J32">
            <v>72861</v>
          </cell>
          <cell r="K32">
            <v>71843</v>
          </cell>
          <cell r="L32">
            <v>69178</v>
          </cell>
          <cell r="M32">
            <v>66026</v>
          </cell>
          <cell r="N32">
            <v>707524</v>
          </cell>
        </row>
        <row r="37">
          <cell r="B37">
            <v>202</v>
          </cell>
          <cell r="C37">
            <v>220</v>
          </cell>
          <cell r="D37">
            <v>271</v>
          </cell>
          <cell r="E37">
            <v>291</v>
          </cell>
          <cell r="F37">
            <v>310</v>
          </cell>
          <cell r="G37">
            <v>285</v>
          </cell>
          <cell r="H37">
            <v>359</v>
          </cell>
          <cell r="I37">
            <v>297</v>
          </cell>
          <cell r="J37">
            <v>289</v>
          </cell>
          <cell r="K37">
            <v>333</v>
          </cell>
          <cell r="L37">
            <v>288</v>
          </cell>
          <cell r="M37">
            <v>304</v>
          </cell>
          <cell r="N37">
            <v>3449</v>
          </cell>
        </row>
        <row r="43">
          <cell r="B43">
            <v>62553</v>
          </cell>
          <cell r="C43">
            <v>55839</v>
          </cell>
          <cell r="D43">
            <v>84920</v>
          </cell>
          <cell r="E43">
            <v>42168</v>
          </cell>
          <cell r="F43">
            <v>31643</v>
          </cell>
          <cell r="G43">
            <v>37870</v>
          </cell>
          <cell r="H43">
            <v>37374</v>
          </cell>
          <cell r="I43">
            <v>35782</v>
          </cell>
          <cell r="J43">
            <v>50014</v>
          </cell>
          <cell r="K43">
            <v>64691</v>
          </cell>
          <cell r="L43">
            <v>57369</v>
          </cell>
          <cell r="M43">
            <v>40315</v>
          </cell>
          <cell r="N43">
            <v>600538</v>
          </cell>
        </row>
        <row r="48">
          <cell r="B48">
            <v>3426</v>
          </cell>
          <cell r="C48">
            <v>3198</v>
          </cell>
          <cell r="D48">
            <v>3128</v>
          </cell>
          <cell r="E48">
            <v>2239</v>
          </cell>
          <cell r="F48">
            <v>2597</v>
          </cell>
          <cell r="G48">
            <v>3527</v>
          </cell>
          <cell r="H48">
            <v>3564</v>
          </cell>
          <cell r="I48">
            <v>3080</v>
          </cell>
          <cell r="J48">
            <v>3699</v>
          </cell>
          <cell r="K48">
            <v>4117</v>
          </cell>
          <cell r="L48">
            <v>3865</v>
          </cell>
          <cell r="M48">
            <v>3796</v>
          </cell>
          <cell r="N48">
            <v>40236</v>
          </cell>
        </row>
        <row r="53">
          <cell r="B53">
            <v>12604</v>
          </cell>
          <cell r="C53">
            <v>10977</v>
          </cell>
          <cell r="D53">
            <v>7185</v>
          </cell>
          <cell r="E53">
            <v>3871</v>
          </cell>
          <cell r="F53">
            <v>6286</v>
          </cell>
          <cell r="G53">
            <v>9078</v>
          </cell>
          <cell r="H53">
            <v>8713</v>
          </cell>
          <cell r="I53">
            <v>7460</v>
          </cell>
          <cell r="J53">
            <v>11030</v>
          </cell>
          <cell r="K53">
            <v>11093</v>
          </cell>
          <cell r="L53">
            <v>8988</v>
          </cell>
          <cell r="M53">
            <v>8155</v>
          </cell>
          <cell r="N53">
            <v>105440</v>
          </cell>
        </row>
        <row r="58">
          <cell r="B58">
            <v>2418</v>
          </cell>
          <cell r="C58">
            <v>2409</v>
          </cell>
          <cell r="D58">
            <v>1749</v>
          </cell>
          <cell r="E58">
            <v>1748</v>
          </cell>
          <cell r="F58">
            <v>1783</v>
          </cell>
          <cell r="G58">
            <v>2404</v>
          </cell>
          <cell r="H58">
            <v>2265</v>
          </cell>
          <cell r="I58">
            <v>1989</v>
          </cell>
          <cell r="J58">
            <v>2508</v>
          </cell>
          <cell r="K58">
            <v>2802</v>
          </cell>
          <cell r="L58">
            <v>2766</v>
          </cell>
          <cell r="M58">
            <v>2659</v>
          </cell>
          <cell r="N58">
            <v>27500</v>
          </cell>
        </row>
      </sheetData>
      <sheetData sheetId="2">
        <row r="12">
          <cell r="N12">
            <v>0</v>
          </cell>
        </row>
        <row r="17">
          <cell r="N17">
            <v>0</v>
          </cell>
        </row>
        <row r="22">
          <cell r="B22">
            <v>3413</v>
          </cell>
          <cell r="C22">
            <v>6179</v>
          </cell>
        </row>
        <row r="27">
          <cell r="B27">
            <v>74237</v>
          </cell>
        </row>
        <row r="32">
          <cell r="B32">
            <v>68850</v>
          </cell>
        </row>
        <row r="37">
          <cell r="B37">
            <v>210</v>
          </cell>
          <cell r="C37">
            <v>264</v>
          </cell>
        </row>
        <row r="42">
          <cell r="B42">
            <v>29996</v>
          </cell>
          <cell r="C42">
            <v>29636</v>
          </cell>
        </row>
        <row r="48">
          <cell r="B48">
            <v>10031</v>
          </cell>
        </row>
        <row r="53">
          <cell r="B53">
            <v>10235</v>
          </cell>
          <cell r="C53">
            <v>9425</v>
          </cell>
        </row>
        <row r="58">
          <cell r="B58">
            <v>2392</v>
          </cell>
          <cell r="C58">
            <v>2843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5"/>
  <sheetViews>
    <sheetView tabSelected="1" workbookViewId="0">
      <selection activeCell="A2" sqref="A2"/>
    </sheetView>
  </sheetViews>
  <sheetFormatPr baseColWidth="10" defaultRowHeight="15" x14ac:dyDescent="0.25"/>
  <cols>
    <col min="3" max="3" width="68.85546875" bestFit="1" customWidth="1"/>
    <col min="9" max="9" width="12.140625" bestFit="1" customWidth="1"/>
  </cols>
  <sheetData>
    <row r="1" spans="1:20" ht="57" thickBot="1" x14ac:dyDescent="0.35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  <c r="G1" s="7" t="s">
        <v>6</v>
      </c>
      <c r="H1" s="8" t="s">
        <v>7</v>
      </c>
      <c r="I1" s="9" t="s">
        <v>8</v>
      </c>
      <c r="J1" s="10" t="s">
        <v>9</v>
      </c>
      <c r="K1" s="11" t="s">
        <v>10</v>
      </c>
      <c r="L1" s="12" t="s">
        <v>11</v>
      </c>
      <c r="M1" s="12" t="s">
        <v>12</v>
      </c>
      <c r="N1" s="13" t="s">
        <v>13</v>
      </c>
      <c r="O1" s="14" t="s">
        <v>14</v>
      </c>
      <c r="P1" s="15" t="s">
        <v>15</v>
      </c>
      <c r="Q1" s="16" t="s">
        <v>16</v>
      </c>
      <c r="R1" s="17" t="s">
        <v>17</v>
      </c>
      <c r="S1" s="18" t="s">
        <v>18</v>
      </c>
      <c r="T1" s="19" t="s">
        <v>19</v>
      </c>
    </row>
    <row r="2" spans="1:20" ht="16.5" thickBot="1" x14ac:dyDescent="0.3">
      <c r="C2" s="20"/>
      <c r="D2" s="21"/>
      <c r="E2" s="22"/>
      <c r="F2" s="23"/>
      <c r="G2" s="23"/>
      <c r="H2" s="23"/>
      <c r="I2" s="24"/>
      <c r="J2" s="24"/>
      <c r="K2" s="23"/>
      <c r="L2" s="23"/>
      <c r="M2" s="23"/>
      <c r="N2" s="23"/>
      <c r="O2" s="23"/>
      <c r="P2" s="24"/>
      <c r="Q2" s="24"/>
      <c r="R2" s="25"/>
      <c r="S2" s="26"/>
      <c r="T2" s="27"/>
    </row>
    <row r="3" spans="1:20" ht="18.75" x14ac:dyDescent="0.3">
      <c r="C3" s="28" t="s">
        <v>20</v>
      </c>
      <c r="D3" s="22"/>
    </row>
    <row r="4" spans="1:20" ht="15.75" thickBot="1" x14ac:dyDescent="0.3">
      <c r="C4" s="29"/>
      <c r="D4" s="22"/>
    </row>
    <row r="5" spans="1:20" ht="30" x14ac:dyDescent="0.4">
      <c r="A5" s="30" t="s">
        <v>21</v>
      </c>
      <c r="B5" s="31" t="s">
        <v>22</v>
      </c>
      <c r="C5" s="32" t="s">
        <v>23</v>
      </c>
      <c r="D5" s="22"/>
      <c r="E5" s="33" t="s">
        <v>24</v>
      </c>
      <c r="F5" s="34" t="s">
        <v>25</v>
      </c>
      <c r="G5" s="35">
        <v>0.87</v>
      </c>
      <c r="H5" s="36" t="s">
        <v>26</v>
      </c>
      <c r="I5" s="37">
        <f>'[1]Evolution 2021'!N7</f>
        <v>0</v>
      </c>
      <c r="J5" s="38">
        <f>'[1]Evolution 2021'!P7</f>
        <v>0</v>
      </c>
      <c r="K5" s="39"/>
      <c r="L5" s="40" t="e">
        <f t="shared" ref="L5:L6" si="0">VLOOKUP(K5,$W$1:$X$3,2,0)</f>
        <v>#N/A</v>
      </c>
      <c r="M5" s="41" t="e">
        <f t="shared" ref="M5:M6" si="1">(J5-I5)/ABS(I5)</f>
        <v>#DIV/0!</v>
      </c>
      <c r="N5" s="42" t="str">
        <f>IF(I5&gt;R5,"J",IF(I5=R5,"K",IF(I5&lt;R5,"L")))</f>
        <v>L</v>
      </c>
      <c r="O5" s="43"/>
      <c r="P5" s="44"/>
      <c r="Q5" s="45"/>
      <c r="R5" s="46">
        <v>0.93</v>
      </c>
      <c r="S5" s="47">
        <v>0.83</v>
      </c>
      <c r="T5" s="48"/>
    </row>
    <row r="6" spans="1:20" ht="30.75" thickBot="1" x14ac:dyDescent="0.45">
      <c r="A6" s="49"/>
      <c r="B6" s="49"/>
      <c r="C6" s="50" t="s">
        <v>27</v>
      </c>
      <c r="D6" s="22"/>
      <c r="E6" s="51" t="s">
        <v>28</v>
      </c>
      <c r="F6" s="52" t="s">
        <v>29</v>
      </c>
      <c r="G6" s="53">
        <v>0.9</v>
      </c>
      <c r="H6" s="54" t="s">
        <v>26</v>
      </c>
      <c r="I6" s="55">
        <f>'[1]Evolution 2021'!N12</f>
        <v>0</v>
      </c>
      <c r="J6" s="56">
        <f>'[1]Evolution 2021'!P12</f>
        <v>0</v>
      </c>
      <c r="K6" s="57"/>
      <c r="L6" s="58" t="e">
        <f t="shared" si="0"/>
        <v>#N/A</v>
      </c>
      <c r="M6" s="59" t="e">
        <f t="shared" si="1"/>
        <v>#DIV/0!</v>
      </c>
      <c r="N6" s="60" t="str">
        <f>IF(I6&gt;R6,"J",IF(I6=R6,"K",IF(I6&lt;R6,"L")))</f>
        <v>L</v>
      </c>
      <c r="O6" s="61"/>
      <c r="P6" s="62"/>
      <c r="Q6" s="63"/>
      <c r="R6" s="64">
        <v>0.87</v>
      </c>
      <c r="S6" s="65">
        <v>0.77</v>
      </c>
      <c r="T6" s="66"/>
    </row>
    <row r="7" spans="1:20" ht="30" x14ac:dyDescent="0.4">
      <c r="A7" s="67" t="s">
        <v>30</v>
      </c>
      <c r="B7" s="68" t="s">
        <v>31</v>
      </c>
      <c r="C7" s="32" t="s">
        <v>32</v>
      </c>
      <c r="D7" s="22"/>
      <c r="E7" s="33" t="s">
        <v>33</v>
      </c>
      <c r="F7" s="52" t="s">
        <v>34</v>
      </c>
      <c r="G7" s="55">
        <f>'[1]Evolution 2020'!N17</f>
        <v>0</v>
      </c>
      <c r="H7" s="61"/>
      <c r="I7" s="55">
        <f>'[1]Evolution 2021'!N17</f>
        <v>0</v>
      </c>
      <c r="J7" s="56">
        <f>'[1]Evolution 2021'!P17</f>
        <v>0</v>
      </c>
      <c r="K7" s="69" t="str">
        <f>IF(I7&gt;J7,"-",IF(I7=J7,"=","+"))</f>
        <v>=</v>
      </c>
      <c r="L7" s="58" t="e">
        <f>VLOOKUP(K7,$W$1:$X$3,2,0)</f>
        <v>#N/A</v>
      </c>
      <c r="M7" s="59" t="e">
        <f>(J7-I7)/ABS(I7)</f>
        <v>#DIV/0!</v>
      </c>
      <c r="N7" s="60" t="str">
        <f t="shared" ref="N7:N10" si="2">IF(I7&gt;R7,"J",IF(I7&gt;S7,"K",IF(I7&lt;R7,"L")))</f>
        <v>L</v>
      </c>
      <c r="O7" s="61"/>
      <c r="P7" s="70">
        <v>0.73599999999999999</v>
      </c>
      <c r="Q7" s="71">
        <v>0.72260000000000002</v>
      </c>
      <c r="R7" s="64">
        <v>0.65</v>
      </c>
      <c r="S7" s="65">
        <v>0.52490000000000003</v>
      </c>
      <c r="T7" s="66"/>
    </row>
    <row r="8" spans="1:20" ht="30" x14ac:dyDescent="0.4">
      <c r="A8" s="72"/>
      <c r="B8" s="72"/>
      <c r="C8" s="73" t="s">
        <v>35</v>
      </c>
      <c r="D8" s="22"/>
      <c r="E8" s="74" t="s">
        <v>36</v>
      </c>
      <c r="F8" s="52" t="s">
        <v>34</v>
      </c>
      <c r="G8" s="55">
        <f>'[1]Evolution 2020'!N22</f>
        <v>195758</v>
      </c>
      <c r="H8" s="61"/>
      <c r="I8" s="55">
        <v>0.95920000000000005</v>
      </c>
      <c r="J8" s="56">
        <v>0.6</v>
      </c>
      <c r="K8" s="69" t="str">
        <f t="shared" ref="K8:K15" si="3">IF(I8&gt;J8,"-",IF(I8=J8,"=","+"))</f>
        <v>-</v>
      </c>
      <c r="L8" s="58" t="e">
        <f>VLOOKUP(K8,$W$1:$X$3,2,0)</f>
        <v>#N/A</v>
      </c>
      <c r="M8" s="59">
        <f t="shared" ref="M8:M15" si="4">(J8-I8)/ABS(I8)</f>
        <v>-0.37447873227689749</v>
      </c>
      <c r="N8" s="60" t="str">
        <f t="shared" si="2"/>
        <v>J</v>
      </c>
      <c r="O8" s="61"/>
      <c r="P8" s="62"/>
      <c r="Q8" s="63"/>
      <c r="R8" s="64">
        <v>0.94</v>
      </c>
      <c r="S8" s="65">
        <v>0.88770000000000004</v>
      </c>
      <c r="T8" s="66"/>
    </row>
    <row r="9" spans="1:20" ht="30" x14ac:dyDescent="0.4">
      <c r="A9" s="72"/>
      <c r="B9" s="72"/>
      <c r="C9" s="73" t="s">
        <v>37</v>
      </c>
      <c r="D9" s="22"/>
      <c r="E9" s="74" t="s">
        <v>38</v>
      </c>
      <c r="F9" s="52" t="s">
        <v>34</v>
      </c>
      <c r="G9" s="55">
        <f>'[1]Evolution 2020'!N27</f>
        <v>829170</v>
      </c>
      <c r="H9" s="61"/>
      <c r="I9" s="55">
        <v>0.72230000000000005</v>
      </c>
      <c r="J9" s="56">
        <v>0.75</v>
      </c>
      <c r="K9" s="69" t="str">
        <f t="shared" si="3"/>
        <v>+</v>
      </c>
      <c r="L9" s="58" t="e">
        <f>VLOOKUP(K9,$W$1:$X$3,2,0)</f>
        <v>#N/A</v>
      </c>
      <c r="M9" s="59">
        <f t="shared" si="4"/>
        <v>3.8349716184410833E-2</v>
      </c>
      <c r="N9" s="60" t="str">
        <f t="shared" si="2"/>
        <v>L</v>
      </c>
      <c r="O9" s="61"/>
      <c r="P9" s="62"/>
      <c r="Q9" s="63"/>
      <c r="R9" s="64">
        <v>0.94</v>
      </c>
      <c r="S9" s="65">
        <v>0.91790000000000005</v>
      </c>
      <c r="T9" s="66"/>
    </row>
    <row r="10" spans="1:20" ht="90.75" thickBot="1" x14ac:dyDescent="0.45">
      <c r="A10" s="72"/>
      <c r="B10" s="75"/>
      <c r="C10" s="76" t="s">
        <v>39</v>
      </c>
      <c r="D10" s="22"/>
      <c r="E10" s="77" t="s">
        <v>40</v>
      </c>
      <c r="F10" s="52" t="s">
        <v>34</v>
      </c>
      <c r="G10" s="55">
        <f>'[1]Evolution 2020'!N32</f>
        <v>707524</v>
      </c>
      <c r="H10" s="61"/>
      <c r="I10" s="55">
        <v>0.6885</v>
      </c>
      <c r="J10" s="56">
        <v>0.69</v>
      </c>
      <c r="K10" s="69" t="str">
        <f t="shared" si="3"/>
        <v>+</v>
      </c>
      <c r="L10" s="58" t="e">
        <f>VLOOKUP(K10,$W$1:$X$3,2,0)</f>
        <v>#N/A</v>
      </c>
      <c r="M10" s="59">
        <f t="shared" si="4"/>
        <v>2.1786492374726882E-3</v>
      </c>
      <c r="N10" s="60" t="str">
        <f t="shared" si="2"/>
        <v>K</v>
      </c>
      <c r="O10" s="61"/>
      <c r="P10" s="62"/>
      <c r="Q10" s="63"/>
      <c r="R10" s="64">
        <v>0.75</v>
      </c>
      <c r="S10" s="78">
        <v>0.45590000000000003</v>
      </c>
      <c r="T10" s="66"/>
    </row>
    <row r="11" spans="1:20" ht="30" x14ac:dyDescent="0.4">
      <c r="A11" s="72"/>
      <c r="B11" s="68" t="s">
        <v>41</v>
      </c>
      <c r="C11" s="73" t="s">
        <v>42</v>
      </c>
      <c r="D11" s="22"/>
      <c r="E11" s="77" t="s">
        <v>43</v>
      </c>
      <c r="F11" s="52" t="s">
        <v>34</v>
      </c>
      <c r="G11" s="55">
        <f>'[1]Evolution 2020'!N37</f>
        <v>3449</v>
      </c>
      <c r="H11" s="61"/>
      <c r="I11" s="55">
        <v>0.47499999999999998</v>
      </c>
      <c r="J11" s="56">
        <v>0.45</v>
      </c>
      <c r="K11" s="69" t="str">
        <f t="shared" si="3"/>
        <v>-</v>
      </c>
      <c r="L11" s="58" t="e">
        <f>VLOOKUP(K11,$W$1:$X$3,2,0)</f>
        <v>#N/A</v>
      </c>
      <c r="M11" s="59">
        <f t="shared" si="4"/>
        <v>-5.2631578947368356E-2</v>
      </c>
      <c r="N11" s="60" t="str">
        <f>IF(I11&gt;R11,"J",IF(I11&gt;S11,"K",IF(I11&lt;R11,"L")))</f>
        <v>K</v>
      </c>
      <c r="O11" s="61"/>
      <c r="P11" s="62"/>
      <c r="Q11" s="63"/>
      <c r="R11" s="64">
        <v>0.7</v>
      </c>
      <c r="S11" s="65">
        <v>0.43580000000000002</v>
      </c>
      <c r="T11" s="66"/>
    </row>
    <row r="12" spans="1:20" ht="30" x14ac:dyDescent="0.4">
      <c r="A12" s="72"/>
      <c r="B12" s="72"/>
      <c r="C12" s="73" t="s">
        <v>44</v>
      </c>
      <c r="D12" s="22"/>
      <c r="E12" s="77" t="s">
        <v>45</v>
      </c>
      <c r="F12" s="52" t="s">
        <v>34</v>
      </c>
      <c r="G12" s="55">
        <f>'[1]Evolution 2020'!N43</f>
        <v>600538</v>
      </c>
      <c r="H12" s="61"/>
      <c r="I12" s="55">
        <v>0.59630000000000005</v>
      </c>
      <c r="J12" s="56">
        <v>0.6</v>
      </c>
      <c r="K12" s="69" t="str">
        <f t="shared" si="3"/>
        <v>+</v>
      </c>
      <c r="L12" s="58" t="e">
        <f>VLOOKUP(K12,$W$1:$X$3,2,0)</f>
        <v>#N/A</v>
      </c>
      <c r="M12" s="59">
        <f t="shared" si="4"/>
        <v>6.2049304041588548E-3</v>
      </c>
      <c r="N12" s="60" t="str">
        <f t="shared" ref="N12:N15" si="5">IF(I12&gt;R12,"J",IF(I12&gt;S12,"K",IF(I12&lt;R12,"L")))</f>
        <v>J</v>
      </c>
      <c r="O12" s="61"/>
      <c r="P12" s="62"/>
      <c r="Q12" s="63"/>
      <c r="R12" s="64">
        <v>0.3</v>
      </c>
      <c r="S12" s="65">
        <v>0.26500000000000001</v>
      </c>
      <c r="T12" s="66"/>
    </row>
    <row r="13" spans="1:20" ht="30" x14ac:dyDescent="0.4">
      <c r="A13" s="72"/>
      <c r="B13" s="72"/>
      <c r="C13" s="73" t="s">
        <v>46</v>
      </c>
      <c r="D13" s="22"/>
      <c r="E13" s="77" t="s">
        <v>47</v>
      </c>
      <c r="F13" s="52" t="s">
        <v>34</v>
      </c>
      <c r="G13" s="55">
        <f>'[1]Evolution 2020'!N48</f>
        <v>40236</v>
      </c>
      <c r="H13" s="61"/>
      <c r="I13" s="55">
        <v>0.87</v>
      </c>
      <c r="J13" s="56">
        <v>0.85</v>
      </c>
      <c r="K13" s="69" t="str">
        <f t="shared" si="3"/>
        <v>-</v>
      </c>
      <c r="L13" s="58" t="e">
        <f>VLOOKUP(K13,$W$1:$X$3,2,0)</f>
        <v>#N/A</v>
      </c>
      <c r="M13" s="59">
        <f t="shared" si="4"/>
        <v>-2.2988505747126457E-2</v>
      </c>
      <c r="N13" s="60" t="str">
        <f t="shared" si="5"/>
        <v>K</v>
      </c>
      <c r="O13" s="61"/>
      <c r="P13" s="62"/>
      <c r="Q13" s="63"/>
      <c r="R13" s="64">
        <v>0.95</v>
      </c>
      <c r="S13" s="78">
        <v>0.7923</v>
      </c>
      <c r="T13" s="66"/>
    </row>
    <row r="14" spans="1:20" ht="30" x14ac:dyDescent="0.4">
      <c r="A14" s="72"/>
      <c r="B14" s="72"/>
      <c r="C14" s="73" t="s">
        <v>48</v>
      </c>
      <c r="D14" s="22"/>
      <c r="E14" s="77" t="s">
        <v>49</v>
      </c>
      <c r="F14" s="52" t="s">
        <v>34</v>
      </c>
      <c r="G14" s="55">
        <f>'[1]Evolution 2020'!N53</f>
        <v>105440</v>
      </c>
      <c r="H14" s="61"/>
      <c r="I14" s="55">
        <v>0.9</v>
      </c>
      <c r="J14" s="56">
        <v>0.91</v>
      </c>
      <c r="K14" s="69" t="str">
        <f t="shared" si="3"/>
        <v>+</v>
      </c>
      <c r="L14" s="58" t="e">
        <f>VLOOKUP(K14,$W$1:$X$3,2,0)</f>
        <v>#N/A</v>
      </c>
      <c r="M14" s="59">
        <f t="shared" si="4"/>
        <v>1.111111111111112E-2</v>
      </c>
      <c r="N14" s="60" t="str">
        <f t="shared" si="5"/>
        <v>J</v>
      </c>
      <c r="O14" s="61"/>
      <c r="P14" s="62"/>
      <c r="Q14" s="63"/>
      <c r="R14" s="64">
        <v>0.8</v>
      </c>
      <c r="S14" s="65">
        <v>0.73380000000000001</v>
      </c>
      <c r="T14" s="66"/>
    </row>
    <row r="15" spans="1:20" ht="45.75" thickBot="1" x14ac:dyDescent="0.45">
      <c r="A15" s="75"/>
      <c r="B15" s="75"/>
      <c r="C15" s="79" t="s">
        <v>50</v>
      </c>
      <c r="D15" s="22"/>
      <c r="E15" s="51" t="s">
        <v>51</v>
      </c>
      <c r="F15" s="80" t="s">
        <v>34</v>
      </c>
      <c r="G15" s="81">
        <f>'[1]Evolution 2020'!N58</f>
        <v>27500</v>
      </c>
      <c r="H15" s="82"/>
      <c r="I15" s="81">
        <v>0.52349999999999997</v>
      </c>
      <c r="J15" s="83">
        <v>0.55000000000000004</v>
      </c>
      <c r="K15" s="84" t="str">
        <f t="shared" si="3"/>
        <v>+</v>
      </c>
      <c r="L15" s="85" t="e">
        <f>VLOOKUP(K15,$W$1:$X$3,2,0)</f>
        <v>#N/A</v>
      </c>
      <c r="M15" s="86">
        <f t="shared" si="4"/>
        <v>5.0620821394460516E-2</v>
      </c>
      <c r="N15" s="87" t="str">
        <f t="shared" si="5"/>
        <v>L</v>
      </c>
      <c r="O15" s="82"/>
      <c r="P15" s="88"/>
      <c r="Q15" s="89"/>
      <c r="R15" s="90">
        <v>0.9</v>
      </c>
      <c r="S15" s="91">
        <v>0.74099999999999999</v>
      </c>
      <c r="T15" s="92"/>
    </row>
  </sheetData>
  <mergeCells count="5">
    <mergeCell ref="A5:A6"/>
    <mergeCell ref="B5:B6"/>
    <mergeCell ref="A7:A15"/>
    <mergeCell ref="B7:B10"/>
    <mergeCell ref="B11:B15"/>
  </mergeCells>
  <conditionalFormatting sqref="I7:J14">
    <cfRule type="dataBar" priority="2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{4DB51E4D-5F4D-4605-B329-39BF8235964D}</x14:id>
        </ext>
      </extLst>
    </cfRule>
  </conditionalFormatting>
  <conditionalFormatting sqref="N5:N15">
    <cfRule type="containsErrors" dxfId="43" priority="3">
      <formula>ISERROR(N5)</formula>
    </cfRule>
    <cfRule type="iconSet" priority="18">
      <iconSet iconSet="3TrafficLights2">
        <cfvo type="percent" val="0"/>
        <cfvo type="percent" val="33"/>
        <cfvo type="percent" val="67"/>
      </iconSet>
    </cfRule>
  </conditionalFormatting>
  <conditionalFormatting sqref="L5:L15">
    <cfRule type="containsErrors" dxfId="14" priority="14">
      <formula>ISERROR(L5)</formula>
    </cfRule>
  </conditionalFormatting>
  <conditionalFormatting sqref="M5:M6">
    <cfRule type="containsErrors" dxfId="7" priority="8">
      <formula>ISERROR(M5)</formula>
    </cfRule>
  </conditionalFormatting>
  <conditionalFormatting sqref="I5:J6">
    <cfRule type="containsErrors" dxfId="5" priority="7">
      <formula>ISERROR(I5)</formula>
    </cfRule>
  </conditionalFormatting>
  <conditionalFormatting sqref="I15:J15 L15:N15">
    <cfRule type="containsErrors" dxfId="3" priority="6">
      <formula>ISERROR(I15)</formula>
    </cfRule>
  </conditionalFormatting>
  <conditionalFormatting sqref="I15:J15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{BC6366B8-F03C-4C39-85EE-1FE987AF74ED}</x14:id>
        </ext>
      </extLst>
    </cfRule>
  </conditionalFormatting>
  <hyperlinks>
    <hyperlink ref="E8" location="'SPPR-15'!A1" display="SPPR-15"/>
    <hyperlink ref="E10" location="'SPPR-3692'!A1" display="SPPR-3692"/>
    <hyperlink ref="E5" location="'SPPR-2630'!A1" display="SPPR-2630"/>
    <hyperlink ref="E6" location="'SPPR-2631'!A1" display="SPPR-2631"/>
    <hyperlink ref="E7" location="'SPPR-5480'!A1" display="SPPR-5480"/>
    <hyperlink ref="E9" location="'SPPR-98'!A1" display="SPPR-98"/>
    <hyperlink ref="E11" location="'SPPR-44'!A1" display="SPPR-44"/>
    <hyperlink ref="E12" location="'SPPR-45'!A1" display="SPPR-45"/>
    <hyperlink ref="E13" location="'SPPR-99'!A1" display="SPPR-99"/>
    <hyperlink ref="E14" location="'SPPR-16'!A1" display="SPPR-16"/>
    <hyperlink ref="E15" location="'SPPR-4035'!A1" display="SPPR-4035"/>
  </hyperlinks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DB51E4D-5F4D-4605-B329-39BF8235964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I7:J14</xm:sqref>
        </x14:conditionalFormatting>
        <x14:conditionalFormatting xmlns:xm="http://schemas.microsoft.com/office/excel/2006/main">
          <x14:cfRule type="containsText" priority="2" operator="containsText" id="{9981EDAA-FB71-4A94-BD45-7FDCEA5835A3}">
            <xm:f>NOT(ISERROR(SEARCH($N$15,N5)))</xm:f>
            <xm:f>$N$15</xm:f>
            <x14:dxf>
              <font>
                <color theme="0"/>
              </font>
              <fill>
                <patternFill>
                  <bgColor rgb="FFFFC000"/>
                </patternFill>
              </fill>
            </x14:dxf>
          </x14:cfRule>
          <x14:cfRule type="containsText" priority="5" operator="containsText" id="{F2F2BFCA-623C-4459-B045-390499CA3572}">
            <xm:f>NOT(ISERROR(SEARCH($N$12,N5)))</xm:f>
            <xm:f>$N$12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14:cfRule type="containsText" priority="9" operator="containsText" id="{2439D6CA-5C3D-4F53-9105-DC034797F090}">
            <xm:f>NOT(ISERROR(SEARCH($N$11,N5)))</xm:f>
            <xm:f>$N$11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10" operator="containsText" id="{331646A6-7D1F-4F9A-A09A-790A2E4BB4EA}">
            <xm:f>NOT(ISERROR(SEARCH($N$10,N5)))</xm:f>
            <xm:f>$N$10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N5:N15</xm:sqref>
        </x14:conditionalFormatting>
        <x14:conditionalFormatting xmlns:xm="http://schemas.microsoft.com/office/excel/2006/main">
          <x14:cfRule type="containsText" priority="23" operator="containsText" id="{C9B72EC4-7A7B-4FCC-BB37-FF49B6C7F04A}">
            <xm:f>NOT(ISERROR(SEARCH($K$14,K5)))</xm:f>
            <xm:f>$K$14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24" operator="containsText" id="{C653052B-494B-4FEF-9F77-18324D984556}">
            <xm:f>NOT(ISERROR(SEARCH($K$12,K5)))</xm:f>
            <xm:f>$K$12</xm:f>
            <x14:dxf>
              <font>
                <color theme="1"/>
              </font>
            </x14:dxf>
          </x14:cfRule>
          <x14:cfRule type="containsText" priority="25" operator="containsText" id="{8531232A-B850-4436-B9F6-5728F301A2BA}">
            <xm:f>NOT(ISERROR(SEARCH($K$11,K5)))</xm:f>
            <xm:f>$K$11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L5:L6 K7:L15</xm:sqref>
        </x14:conditionalFormatting>
        <x14:conditionalFormatting xmlns:xm="http://schemas.microsoft.com/office/excel/2006/main">
          <x14:cfRule type="containsText" priority="16" operator="containsText" id="{FCFB29BF-D372-4BE0-934A-3149876F3A0E}">
            <xm:f>NOT(ISERROR(SEARCH($N$12,N5)))</xm:f>
            <xm:f>$N$12</xm:f>
            <x14:dxf>
              <font>
                <color rgb="FFFF0000"/>
              </font>
            </x14:dxf>
          </x14:cfRule>
          <x14:cfRule type="containsText" priority="17" operator="containsText" id="{55EF0BE9-D9FF-4834-84DE-6F3062A65412}">
            <xm:f>NOT(ISERROR(SEARCH($N$11,N5)))</xm:f>
            <xm:f>$N$11</xm:f>
            <x14:dxf>
              <font>
                <color rgb="FF00B050"/>
              </font>
            </x14:dxf>
          </x14:cfRule>
          <x14:cfRule type="containsText" priority="19" operator="containsText" id="{A9A1E726-A5D5-4052-B297-13FDF8BB0E40}">
            <xm:f>NOT(ISERROR(SEARCH($K$14,N5)))</xm:f>
            <xm:f>$K$14</xm:f>
            <x14:dxf>
              <font>
                <color theme="0"/>
              </font>
              <fill>
                <patternFill>
                  <bgColor rgb="FF00B050"/>
                </patternFill>
              </fill>
            </x14:dxf>
          </x14:cfRule>
          <x14:cfRule type="containsText" priority="20" operator="containsText" id="{9B5D0CD2-8A91-48C9-AB3E-679A057C648A}">
            <xm:f>NOT(ISERROR(SEARCH($K$12,N5)))</xm:f>
            <xm:f>$K$12</xm:f>
            <x14:dxf>
              <font>
                <color theme="1"/>
              </font>
            </x14:dxf>
          </x14:cfRule>
          <x14:cfRule type="containsText" priority="21" operator="containsText" id="{BE2D877D-2749-4777-BF46-8784CACB1FF1}">
            <xm:f>NOT(ISERROR(SEARCH($K$11,N5)))</xm:f>
            <xm:f>$K$11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N5:N15</xm:sqref>
        </x14:conditionalFormatting>
        <x14:conditionalFormatting xmlns:xm="http://schemas.microsoft.com/office/excel/2006/main">
          <x14:cfRule type="containsText" priority="11" operator="containsText" id="{3D533BF4-DB11-45A9-9723-04BCB4400E23}">
            <xm:f>NOT(ISERROR(SEARCH($L$14,L5)))</xm:f>
            <xm:f>$L$14</xm:f>
            <x14:dxf>
              <font>
                <b/>
                <i val="0"/>
                <color rgb="FF00B050"/>
              </font>
            </x14:dxf>
          </x14:cfRule>
          <x14:cfRule type="containsText" priority="12" operator="containsText" id="{E0FCEAC3-9122-4036-9BE1-DCB0D279854E}">
            <xm:f>NOT(ISERROR(SEARCH($L$12,L5)))</xm:f>
            <xm:f>$L$12</xm:f>
            <x14:dxf>
              <font>
                <b/>
                <i val="0"/>
                <color rgb="FF00B0F0"/>
              </font>
            </x14:dxf>
          </x14:cfRule>
          <x14:cfRule type="containsText" priority="13" operator="containsText" id="{A02C2F6C-AE6B-4BA6-9C6C-8A068C7B4A88}">
            <xm:f>NOT(ISERROR(SEARCH($L$11,L5)))</xm:f>
            <xm:f>$L$11</xm:f>
            <x14:dxf>
              <font>
                <color rgb="FFFF0000"/>
              </font>
            </x14:dxf>
          </x14:cfRule>
          <x14:cfRule type="containsText" priority="15" operator="containsText" id="{22C73A5C-D511-4A15-820C-01315865B55D}">
            <xm:f>NOT(ISERROR(SEARCH($L$10,L5)))</xm:f>
            <xm:f>$L$10</xm:f>
            <x14:dxf>
              <font>
                <color theme="0"/>
              </font>
            </x14:dxf>
          </x14:cfRule>
          <xm:sqref>L5:L15</xm:sqref>
        </x14:conditionalFormatting>
        <x14:conditionalFormatting xmlns:xm="http://schemas.microsoft.com/office/excel/2006/main">
          <x14:cfRule type="containsText" priority="4" operator="containsText" id="{EC6B84D2-1F2E-4A7B-A184-239BFEE66E19}">
            <xm:f>NOT(ISERROR(SEARCH($N$9,N5)))</xm:f>
            <xm:f>$N$9</xm:f>
            <x14:dxf>
              <fill>
                <patternFill>
                  <bgColor theme="0"/>
                </patternFill>
              </fill>
            </x14:dxf>
          </x14:cfRule>
          <xm:sqref>N5:N6</xm:sqref>
        </x14:conditionalFormatting>
        <x14:conditionalFormatting xmlns:xm="http://schemas.microsoft.com/office/excel/2006/main">
          <x14:cfRule type="dataBar" id="{BC6366B8-F03C-4C39-85EE-1FE987AF74E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I15:J15</xm:sqref>
        </x14:conditionalFormatting>
      </x14:conditionalFormattings>
    </ext>
    <ext xmlns:x14="http://schemas.microsoft.com/office/spreadsheetml/2009/9/main" uri="{05C60535-1F16-4fd2-B633-F4F36F0B64E0}">
      <x14:sparklineGroups xmlns:xm="http://schemas.microsoft.com/office/excel/2006/main">
        <x14:sparklineGroup lineWeight="3" displayEmptyCellsAs="gap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'[1]Evolution 2021'!B53:M53</xm:f>
              <xm:sqref>O14</xm:sqref>
            </x14:sparkline>
          </x14:sparklines>
        </x14:sparklineGroup>
        <x14:sparklineGroup lineWeight="3" displayEmptyCellsAs="gap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'[1]Evolution 2021'!B48:M48</xm:f>
              <xm:sqref>O13</xm:sqref>
            </x14:sparkline>
          </x14:sparklines>
        </x14:sparklineGroup>
        <x14:sparklineGroup lineWeight="3" displayEmptyCellsAs="gap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'[1]Evolution 2021'!B42:M42</xm:f>
              <xm:sqref>O12</xm:sqref>
            </x14:sparkline>
          </x14:sparklines>
        </x14:sparklineGroup>
        <x14:sparklineGroup lineWeight="3" displayEmptyCellsAs="gap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'[1]Evolution 2021'!B37:M37</xm:f>
              <xm:sqref>O11</xm:sqref>
            </x14:sparkline>
          </x14:sparklines>
        </x14:sparklineGroup>
        <x14:sparklineGroup lineWeight="3" displayEmptyCellsAs="gap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'[1]Evolution 2021'!B32:M32</xm:f>
              <xm:sqref>O10</xm:sqref>
            </x14:sparkline>
          </x14:sparklines>
        </x14:sparklineGroup>
        <x14:sparklineGroup lineWeight="3" displayEmptyCellsAs="gap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'[1]Evolution 2021'!B27:M27</xm:f>
              <xm:sqref>O9</xm:sqref>
            </x14:sparkline>
          </x14:sparklines>
        </x14:sparklineGroup>
        <x14:sparklineGroup lineWeight="3" displayEmptyCellsAs="gap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'[1]Evolution 2021'!B22:M22</xm:f>
              <xm:sqref>O8</xm:sqref>
            </x14:sparkline>
          </x14:sparklines>
        </x14:sparklineGroup>
        <x14:sparklineGroup lineWeight="3" displayEmptyCellsAs="gap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'[1]Evolution 2021'!B17:M17</xm:f>
              <xm:sqref>O7</xm:sqref>
            </x14:sparkline>
          </x14:sparklines>
        </x14:sparklineGroup>
        <x14:sparklineGroup lineWeight="3" displayEmptyCellsAs="gap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'[1]Evolution 2020'!B53:M53</xm:f>
              <xm:sqref>H14</xm:sqref>
            </x14:sparkline>
          </x14:sparklines>
        </x14:sparklineGroup>
        <x14:sparklineGroup lineWeight="3" displayEmptyCellsAs="gap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'[1]Evolution 2020'!B48:M48</xm:f>
              <xm:sqref>H13</xm:sqref>
            </x14:sparkline>
          </x14:sparklines>
        </x14:sparklineGroup>
        <x14:sparklineGroup lineWeight="3" displayEmptyCellsAs="gap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'[1]Evolution 2020'!B43:M43</xm:f>
              <xm:sqref>H12</xm:sqref>
            </x14:sparkline>
          </x14:sparklines>
        </x14:sparklineGroup>
        <x14:sparklineGroup lineWeight="3" displayEmptyCellsAs="gap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'[1]Evolution 2020'!B37:M37</xm:f>
              <xm:sqref>H11</xm:sqref>
            </x14:sparkline>
          </x14:sparklines>
        </x14:sparklineGroup>
        <x14:sparklineGroup lineWeight="3" displayEmptyCellsAs="gap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'[1]Evolution 2020'!B32:M32</xm:f>
              <xm:sqref>H10</xm:sqref>
            </x14:sparkline>
          </x14:sparklines>
        </x14:sparklineGroup>
        <x14:sparklineGroup lineWeight="3" displayEmptyCellsAs="gap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'[1]Evolution 2020'!B27:M27</xm:f>
              <xm:sqref>H9</xm:sqref>
            </x14:sparkline>
          </x14:sparklines>
        </x14:sparklineGroup>
        <x14:sparklineGroup lineWeight="3" displayEmptyCellsAs="gap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'[1]Evolution 2020'!B22:N22</xm:f>
              <xm:sqref>H8</xm:sqref>
            </x14:sparkline>
          </x14:sparklines>
        </x14:sparklineGroup>
        <x14:sparklineGroup lineWeight="3" displayEmptyCellsAs="gap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'[1]Evolution 2020'!B17:M17</xm:f>
              <xm:sqref>H7</xm:sqref>
            </x14:sparkline>
          </x14:sparklines>
        </x14:sparklineGroup>
        <x14:sparklineGroup lineWeight="2.25" displayEmptyCellsAs="gap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'[1]Evolution 2021'!B12:M12</xm:f>
              <xm:sqref>O6</xm:sqref>
            </x14:sparkline>
          </x14:sparklines>
        </x14:sparklineGroup>
        <x14:sparklineGroup lineWeight="2.25" displayEmptyCellsAs="gap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'[1]Evolution 2021'!B7:M7</xm:f>
              <xm:sqref>O5</xm:sqref>
            </x14:sparkline>
          </x14:sparklines>
        </x14:sparklineGroup>
        <x14:sparklineGroup lineWeight="2.25" displayEmptyCellsAs="gap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'[1]Evolution 2021'!B58:M58</xm:f>
              <xm:sqref>O15</xm:sqref>
            </x14:sparkline>
          </x14:sparklines>
        </x14:sparklineGroup>
        <x14:sparklineGroup lineWeight="2.25" displayEmptyCellsAs="gap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'[1]Evolution 2020'!B58:M58</xm:f>
              <xm:sqref>H15</xm:sqref>
            </x14:sparkline>
          </x14:sparklines>
        </x14:sparklineGroup>
      </x14:sparklineGroup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CNAMTS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HAUWEL ARMELLE</dc:creator>
  <cp:lastModifiedBy>HAUWEL ARMELLE</cp:lastModifiedBy>
  <dcterms:created xsi:type="dcterms:W3CDTF">2021-03-29T13:14:54Z</dcterms:created>
  <dcterms:modified xsi:type="dcterms:W3CDTF">2021-03-29T13:27:34Z</dcterms:modified>
</cp:coreProperties>
</file>