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defaultThemeVersion="124226"/>
  <bookViews>
    <workbookView xWindow="-15" yWindow="6135" windowWidth="19320" windowHeight="6195"/>
  </bookViews>
  <sheets>
    <sheet name="Planning des agents" sheetId="1" r:id="rId1"/>
    <sheet name="Legende" sheetId="2" r:id="rId2"/>
  </sheets>
  <definedNames>
    <definedName name="_xlnm.Print_Titles" localSheetId="1">Legende!$1:$2</definedName>
    <definedName name="_xlnm.Print_Titles" localSheetId="0">'Planning des agents'!$A:$A,'Planning des agents'!$2:$3</definedName>
  </definedNames>
  <calcPr calcId="145621"/>
</workbook>
</file>

<file path=xl/calcChain.xml><?xml version="1.0" encoding="utf-8"?>
<calcChain xmlns="http://schemas.openxmlformats.org/spreadsheetml/2006/main">
  <c r="P37" i="1" l="1"/>
  <c r="M37" i="1"/>
  <c r="L37" i="1"/>
  <c r="H32" i="1"/>
  <c r="I32" i="1"/>
  <c r="K32" i="1"/>
  <c r="L32" i="1"/>
  <c r="M32" i="1"/>
  <c r="N32" i="1"/>
  <c r="P32" i="1"/>
  <c r="H33" i="1"/>
  <c r="I33" i="1"/>
  <c r="K33" i="1" s="1"/>
  <c r="L33" i="1"/>
  <c r="M33" i="1"/>
  <c r="N33" i="1"/>
  <c r="P33" i="1"/>
  <c r="H34" i="1"/>
  <c r="I34" i="1"/>
  <c r="K34" i="1" s="1"/>
  <c r="L34" i="1"/>
  <c r="M34" i="1"/>
  <c r="N34" i="1"/>
  <c r="P34" i="1"/>
  <c r="H35" i="1"/>
  <c r="I35" i="1"/>
  <c r="K35" i="1" s="1"/>
  <c r="L35" i="1"/>
  <c r="M35" i="1"/>
  <c r="N35" i="1"/>
  <c r="P35" i="1"/>
  <c r="H36" i="1"/>
  <c r="I36" i="1"/>
  <c r="K36" i="1" s="1"/>
  <c r="L36" i="1"/>
  <c r="M36" i="1"/>
  <c r="N36" i="1"/>
  <c r="P36" i="1"/>
  <c r="H37" i="1"/>
  <c r="I37" i="1"/>
  <c r="K37" i="1" s="1"/>
  <c r="N37" i="1"/>
  <c r="H38" i="1"/>
  <c r="I38" i="1"/>
  <c r="K38" i="1" s="1"/>
  <c r="L38" i="1"/>
  <c r="M38" i="1"/>
  <c r="N38" i="1"/>
  <c r="P38" i="1"/>
  <c r="H39" i="1"/>
  <c r="I39" i="1"/>
  <c r="K39" i="1" s="1"/>
  <c r="L39" i="1"/>
  <c r="M39" i="1"/>
  <c r="N39" i="1"/>
  <c r="P39" i="1"/>
  <c r="H40" i="1"/>
  <c r="I40" i="1"/>
  <c r="K40" i="1" s="1"/>
  <c r="J40" i="1"/>
  <c r="T40" i="1" s="1"/>
  <c r="L40" i="1"/>
  <c r="M40" i="1"/>
  <c r="N40" i="1"/>
  <c r="P40" i="1"/>
  <c r="H41" i="1"/>
  <c r="I41" i="1"/>
  <c r="K41" i="1" s="1"/>
  <c r="L41" i="1"/>
  <c r="M41" i="1"/>
  <c r="N41" i="1"/>
  <c r="P41" i="1"/>
  <c r="H42" i="1"/>
  <c r="I42" i="1"/>
  <c r="K42" i="1" s="1"/>
  <c r="L42" i="1"/>
  <c r="M42" i="1"/>
  <c r="N42" i="1"/>
  <c r="P42" i="1"/>
  <c r="H43" i="1"/>
  <c r="I43" i="1"/>
  <c r="K43" i="1" s="1"/>
  <c r="L43" i="1"/>
  <c r="M43" i="1"/>
  <c r="N43" i="1"/>
  <c r="P43" i="1"/>
  <c r="H44" i="1"/>
  <c r="I44" i="1"/>
  <c r="K44" i="1" s="1"/>
  <c r="L44" i="1"/>
  <c r="M44" i="1"/>
  <c r="N44" i="1"/>
  <c r="P44" i="1"/>
  <c r="H45" i="1"/>
  <c r="J45" i="1" s="1"/>
  <c r="T45" i="1" s="1"/>
  <c r="I45" i="1"/>
  <c r="K45" i="1" s="1"/>
  <c r="L45" i="1"/>
  <c r="M45" i="1"/>
  <c r="N45" i="1"/>
  <c r="P45" i="1"/>
  <c r="H46" i="1"/>
  <c r="I46" i="1"/>
  <c r="K46" i="1" s="1"/>
  <c r="L46" i="1"/>
  <c r="M46" i="1"/>
  <c r="N46" i="1"/>
  <c r="P46" i="1"/>
  <c r="H27" i="1"/>
  <c r="I27" i="1"/>
  <c r="L27" i="1"/>
  <c r="M27" i="1"/>
  <c r="N27" i="1"/>
  <c r="P27" i="1"/>
  <c r="H28" i="1"/>
  <c r="I28" i="1"/>
  <c r="L28" i="1"/>
  <c r="M28" i="1"/>
  <c r="N28" i="1"/>
  <c r="P28" i="1"/>
  <c r="H29" i="1"/>
  <c r="I29" i="1"/>
  <c r="K29" i="1" s="1"/>
  <c r="L29" i="1"/>
  <c r="M29" i="1"/>
  <c r="N29" i="1"/>
  <c r="P29" i="1"/>
  <c r="H31" i="1"/>
  <c r="I31" i="1"/>
  <c r="K31" i="1" s="1"/>
  <c r="L31" i="1"/>
  <c r="M31" i="1"/>
  <c r="N31" i="1"/>
  <c r="P31" i="1"/>
  <c r="H19" i="1"/>
  <c r="I19" i="1"/>
  <c r="L19" i="1"/>
  <c r="M19" i="1"/>
  <c r="N19" i="1"/>
  <c r="P19" i="1"/>
  <c r="H20" i="1"/>
  <c r="I20" i="1"/>
  <c r="K20" i="1" s="1"/>
  <c r="L20" i="1"/>
  <c r="M20" i="1"/>
  <c r="N20" i="1"/>
  <c r="P20" i="1"/>
  <c r="H21" i="1"/>
  <c r="I21" i="1"/>
  <c r="K21" i="1" s="1"/>
  <c r="L21" i="1"/>
  <c r="M21" i="1"/>
  <c r="N21" i="1"/>
  <c r="P21" i="1"/>
  <c r="H22" i="1"/>
  <c r="I22" i="1"/>
  <c r="K22" i="1" s="1"/>
  <c r="L22" i="1"/>
  <c r="M22" i="1"/>
  <c r="N22" i="1"/>
  <c r="P22" i="1"/>
  <c r="H23" i="1"/>
  <c r="I23" i="1"/>
  <c r="L23" i="1"/>
  <c r="M23" i="1"/>
  <c r="N23" i="1"/>
  <c r="P23" i="1"/>
  <c r="H24" i="1"/>
  <c r="I24" i="1"/>
  <c r="K24" i="1" s="1"/>
  <c r="L24" i="1"/>
  <c r="M24" i="1"/>
  <c r="N24" i="1"/>
  <c r="P24" i="1"/>
  <c r="H25" i="1"/>
  <c r="I25" i="1"/>
  <c r="K25" i="1" s="1"/>
  <c r="L25" i="1"/>
  <c r="M25" i="1"/>
  <c r="N25" i="1"/>
  <c r="P25" i="1"/>
  <c r="H26" i="1"/>
  <c r="I26" i="1"/>
  <c r="K26" i="1" s="1"/>
  <c r="L26" i="1"/>
  <c r="M26" i="1"/>
  <c r="N26" i="1"/>
  <c r="P26" i="1"/>
  <c r="J46" i="1" l="1"/>
  <c r="T46" i="1" s="1"/>
  <c r="J38" i="1"/>
  <c r="T38" i="1" s="1"/>
  <c r="J42" i="1"/>
  <c r="T42" i="1" s="1"/>
  <c r="J43" i="1"/>
  <c r="T43" i="1" s="1"/>
  <c r="Q45" i="1"/>
  <c r="R45" i="1" s="1"/>
  <c r="J33" i="1"/>
  <c r="T33" i="1" s="1"/>
  <c r="Q41" i="1"/>
  <c r="R41" i="1" s="1"/>
  <c r="Q37" i="1"/>
  <c r="R37" i="1" s="1"/>
  <c r="J36" i="1"/>
  <c r="T36" i="1" s="1"/>
  <c r="J35" i="1"/>
  <c r="T35" i="1" s="1"/>
  <c r="J44" i="1"/>
  <c r="T44" i="1" s="1"/>
  <c r="Q44" i="1"/>
  <c r="Q46" i="1"/>
  <c r="R46" i="1" s="1"/>
  <c r="Q33" i="1"/>
  <c r="R33" i="1" s="1"/>
  <c r="Q32" i="1"/>
  <c r="R32" i="1" s="1"/>
  <c r="J41" i="1"/>
  <c r="T41" i="1" s="1"/>
  <c r="J39" i="1"/>
  <c r="T39" i="1" s="1"/>
  <c r="Q38" i="1"/>
  <c r="R38" i="1" s="1"/>
  <c r="Q35" i="1"/>
  <c r="R35" i="1" s="1"/>
  <c r="Q43" i="1"/>
  <c r="R43" i="1" s="1"/>
  <c r="Q40" i="1"/>
  <c r="R40" i="1" s="1"/>
  <c r="Q39" i="1"/>
  <c r="R39" i="1" s="1"/>
  <c r="Q34" i="1"/>
  <c r="R34" i="1" s="1"/>
  <c r="Q42" i="1"/>
  <c r="R42" i="1" s="1"/>
  <c r="J37" i="1"/>
  <c r="T37" i="1" s="1"/>
  <c r="J34" i="1"/>
  <c r="T34" i="1" s="1"/>
  <c r="J32" i="1"/>
  <c r="T32" i="1" s="1"/>
  <c r="J31" i="1"/>
  <c r="T31" i="1" s="1"/>
  <c r="J29" i="1"/>
  <c r="T29" i="1" s="1"/>
  <c r="J28" i="1"/>
  <c r="T28" i="1" s="1"/>
  <c r="K28" i="1"/>
  <c r="Q28" i="1" s="1"/>
  <c r="R28" i="1" s="1"/>
  <c r="J27" i="1"/>
  <c r="T27" i="1" s="1"/>
  <c r="Q26" i="1"/>
  <c r="R26" i="1" s="1"/>
  <c r="J26" i="1"/>
  <c r="T26" i="1" s="1"/>
  <c r="J25" i="1"/>
  <c r="T25" i="1" s="1"/>
  <c r="Q24" i="1"/>
  <c r="R24" i="1" s="1"/>
  <c r="J24" i="1"/>
  <c r="T24" i="1" s="1"/>
  <c r="J23" i="1"/>
  <c r="T23" i="1" s="1"/>
  <c r="K23" i="1"/>
  <c r="Q23" i="1" s="1"/>
  <c r="R23" i="1" s="1"/>
  <c r="Q22" i="1"/>
  <c r="R22" i="1" s="1"/>
  <c r="J22" i="1"/>
  <c r="T22" i="1" s="1"/>
  <c r="Q21" i="1"/>
  <c r="R21" i="1" s="1"/>
  <c r="J21" i="1"/>
  <c r="T21" i="1" s="1"/>
  <c r="J20" i="1"/>
  <c r="T20" i="1" s="1"/>
  <c r="J19" i="1"/>
  <c r="T19" i="1" s="1"/>
  <c r="K19" i="1"/>
  <c r="Q19" i="1" s="1"/>
  <c r="R19" i="1" s="1"/>
  <c r="R44" i="1"/>
  <c r="Q20" i="1"/>
  <c r="R20" i="1" s="1"/>
  <c r="Q25" i="1"/>
  <c r="R25" i="1" s="1"/>
  <c r="Q31" i="1"/>
  <c r="R31" i="1" s="1"/>
  <c r="Q29" i="1"/>
  <c r="R29" i="1" s="1"/>
  <c r="K27" i="1"/>
  <c r="Q27" i="1" s="1"/>
  <c r="R27" i="1" s="1"/>
  <c r="P5" i="1" l="1"/>
  <c r="P6" i="1"/>
  <c r="P7" i="1"/>
  <c r="P8" i="1"/>
  <c r="P9" i="1"/>
  <c r="P10" i="1"/>
  <c r="P30" i="1"/>
  <c r="P11" i="1"/>
  <c r="P12" i="1"/>
  <c r="P13" i="1"/>
  <c r="P14" i="1"/>
  <c r="P15" i="1"/>
  <c r="P16" i="1"/>
  <c r="P17" i="1"/>
  <c r="P18" i="1"/>
  <c r="P4" i="1"/>
  <c r="H4" i="1"/>
  <c r="I4" i="1"/>
  <c r="K4" i="1" s="1"/>
  <c r="L4" i="1"/>
  <c r="M4" i="1"/>
  <c r="N4" i="1"/>
  <c r="H5" i="1"/>
  <c r="I5" i="1"/>
  <c r="K5" i="1" s="1"/>
  <c r="L5" i="1"/>
  <c r="M5" i="1"/>
  <c r="N5" i="1"/>
  <c r="H6" i="1"/>
  <c r="I6" i="1"/>
  <c r="K6" i="1" s="1"/>
  <c r="L6" i="1"/>
  <c r="M6" i="1"/>
  <c r="N6" i="1"/>
  <c r="H7" i="1"/>
  <c r="I7" i="1"/>
  <c r="K7" i="1" s="1"/>
  <c r="L7" i="1"/>
  <c r="M7" i="1"/>
  <c r="N7" i="1"/>
  <c r="H8" i="1"/>
  <c r="I8" i="1"/>
  <c r="L8" i="1"/>
  <c r="M8" i="1"/>
  <c r="N8" i="1"/>
  <c r="H9" i="1"/>
  <c r="I9" i="1"/>
  <c r="K9" i="1" s="1"/>
  <c r="L9" i="1"/>
  <c r="M9" i="1"/>
  <c r="N9" i="1"/>
  <c r="H10" i="1"/>
  <c r="I10" i="1"/>
  <c r="K10" i="1" s="1"/>
  <c r="L10" i="1"/>
  <c r="M10" i="1"/>
  <c r="N10" i="1"/>
  <c r="H30" i="1"/>
  <c r="I30" i="1"/>
  <c r="K30" i="1" s="1"/>
  <c r="L30" i="1"/>
  <c r="M30" i="1"/>
  <c r="N30" i="1"/>
  <c r="H11" i="1"/>
  <c r="I11" i="1"/>
  <c r="K11" i="1" s="1"/>
  <c r="L11" i="1"/>
  <c r="M11" i="1"/>
  <c r="N11" i="1"/>
  <c r="H12" i="1"/>
  <c r="I12" i="1"/>
  <c r="K12" i="1" s="1"/>
  <c r="L12" i="1"/>
  <c r="M12" i="1"/>
  <c r="N12" i="1"/>
  <c r="H13" i="1"/>
  <c r="I13" i="1"/>
  <c r="K13" i="1" s="1"/>
  <c r="L13" i="1"/>
  <c r="M13" i="1"/>
  <c r="N13" i="1"/>
  <c r="H14" i="1"/>
  <c r="I14" i="1"/>
  <c r="K14" i="1" s="1"/>
  <c r="L14" i="1"/>
  <c r="M14" i="1"/>
  <c r="N14" i="1"/>
  <c r="H15" i="1"/>
  <c r="I15" i="1"/>
  <c r="K15" i="1" s="1"/>
  <c r="L15" i="1"/>
  <c r="M15" i="1"/>
  <c r="N15" i="1"/>
  <c r="H16" i="1"/>
  <c r="I16" i="1"/>
  <c r="K16" i="1" s="1"/>
  <c r="L16" i="1"/>
  <c r="M16" i="1"/>
  <c r="N16" i="1"/>
  <c r="H17" i="1"/>
  <c r="I17" i="1"/>
  <c r="K17" i="1" s="1"/>
  <c r="L17" i="1"/>
  <c r="M17" i="1"/>
  <c r="N17" i="1"/>
  <c r="H18" i="1"/>
  <c r="I18" i="1"/>
  <c r="K18" i="1" s="1"/>
  <c r="L18" i="1"/>
  <c r="M18" i="1"/>
  <c r="N18" i="1"/>
  <c r="Q13" i="1" l="1"/>
  <c r="R13" i="1" s="1"/>
  <c r="Q5" i="1"/>
  <c r="R5" i="1" s="1"/>
  <c r="Q14" i="1"/>
  <c r="R14" i="1" s="1"/>
  <c r="Q17" i="1"/>
  <c r="R17" i="1" s="1"/>
  <c r="Q9" i="1"/>
  <c r="R9" i="1" s="1"/>
  <c r="Q11" i="1"/>
  <c r="R11" i="1" s="1"/>
  <c r="Q16" i="1"/>
  <c r="R16" i="1" s="1"/>
  <c r="Q18" i="1"/>
  <c r="R18" i="1" s="1"/>
  <c r="Q15" i="1"/>
  <c r="R15" i="1" s="1"/>
  <c r="Q12" i="1"/>
  <c r="R12" i="1" s="1"/>
  <c r="J16" i="1"/>
  <c r="T16" i="1" s="1"/>
  <c r="J13" i="1"/>
  <c r="T13" i="1" s="1"/>
  <c r="Q7" i="1"/>
  <c r="R7" i="1" s="1"/>
  <c r="Q4" i="1"/>
  <c r="R4" i="1" s="1"/>
  <c r="Q30" i="1"/>
  <c r="R30" i="1" s="1"/>
  <c r="Q10" i="1"/>
  <c r="R10" i="1" s="1"/>
  <c r="Q6" i="1"/>
  <c r="R6" i="1" s="1"/>
  <c r="J14" i="1"/>
  <c r="T14" i="1" s="1"/>
  <c r="J8" i="1"/>
  <c r="T8" i="1" s="1"/>
  <c r="J4" i="1"/>
  <c r="T4" i="1" s="1"/>
  <c r="J15" i="1"/>
  <c r="T15" i="1" s="1"/>
  <c r="J11" i="1"/>
  <c r="T11" i="1" s="1"/>
  <c r="J17" i="1"/>
  <c r="T17" i="1" s="1"/>
  <c r="J6" i="1"/>
  <c r="T6" i="1" s="1"/>
  <c r="J30" i="1"/>
  <c r="T30" i="1" s="1"/>
  <c r="K8" i="1"/>
  <c r="J5" i="1"/>
  <c r="T5" i="1" s="1"/>
  <c r="J18" i="1"/>
  <c r="T18" i="1" s="1"/>
  <c r="J12" i="1"/>
  <c r="T12" i="1" s="1"/>
  <c r="J9" i="1"/>
  <c r="T9" i="1" s="1"/>
  <c r="J7" i="1"/>
  <c r="T7" i="1" s="1"/>
  <c r="J10" i="1"/>
  <c r="T10" i="1" s="1"/>
  <c r="Q8" i="1" l="1"/>
  <c r="R8" i="1" s="1"/>
  <c r="Q36" i="1" l="1"/>
  <c r="R36" i="1" s="1"/>
</calcChain>
</file>

<file path=xl/sharedStrings.xml><?xml version="1.0" encoding="utf-8"?>
<sst xmlns="http://schemas.openxmlformats.org/spreadsheetml/2006/main" count="201" uniqueCount="99">
  <si>
    <t>R.H.</t>
  </si>
  <si>
    <t>RS</t>
  </si>
  <si>
    <t>RTT</t>
  </si>
  <si>
    <t>CA</t>
  </si>
  <si>
    <t>F.C.</t>
  </si>
  <si>
    <t>Rec</t>
  </si>
  <si>
    <t>Rtp</t>
  </si>
  <si>
    <t>08h00</t>
  </si>
  <si>
    <t>MS</t>
  </si>
  <si>
    <t>RN</t>
  </si>
  <si>
    <t>07h00</t>
  </si>
  <si>
    <t>Horaire</t>
  </si>
  <si>
    <t>Libelle</t>
  </si>
  <si>
    <t>Duree</t>
  </si>
  <si>
    <t>Type de planification</t>
  </si>
  <si>
    <t>07h40</t>
  </si>
  <si>
    <t>Normal</t>
  </si>
  <si>
    <t>09h00-16h40</t>
  </si>
  <si>
    <t>A.I.</t>
  </si>
  <si>
    <t>Abs Inqualifiée</t>
  </si>
  <si>
    <t>00h00</t>
  </si>
  <si>
    <t>A.Q.</t>
  </si>
  <si>
    <t>Abs Qualifiée</t>
  </si>
  <si>
    <t>C.E.</t>
  </si>
  <si>
    <t>Congé Excep</t>
  </si>
  <si>
    <t>C.A.</t>
  </si>
  <si>
    <t>Congés Annuels</t>
  </si>
  <si>
    <t>05h30-12h30</t>
  </si>
  <si>
    <t>Formation</t>
  </si>
  <si>
    <t>J.F.</t>
  </si>
  <si>
    <t>Jours Fériés</t>
  </si>
  <si>
    <t>JFL</t>
  </si>
  <si>
    <t>J Férie Libre</t>
  </si>
  <si>
    <t>08h30-17h00</t>
  </si>
  <si>
    <t>08h30-12h40 13h30-17h00</t>
  </si>
  <si>
    <t>08h30-17h10</t>
  </si>
  <si>
    <t>08h30-12h30 13h30-17h10</t>
  </si>
  <si>
    <t>La2</t>
  </si>
  <si>
    <t>08h00-15h00</t>
  </si>
  <si>
    <t>06h50-14h30</t>
  </si>
  <si>
    <t>07h00-14h40</t>
  </si>
  <si>
    <t>Mext</t>
  </si>
  <si>
    <t>mission ext.</t>
  </si>
  <si>
    <t>21h00-07h00</t>
  </si>
  <si>
    <t>10h00</t>
  </si>
  <si>
    <t>R.C.</t>
  </si>
  <si>
    <t>Repos Compens.</t>
  </si>
  <si>
    <t>Récupération</t>
  </si>
  <si>
    <t>Repos Hebdo</t>
  </si>
  <si>
    <t>Repos Nuit</t>
  </si>
  <si>
    <t>Récup HSup</t>
  </si>
  <si>
    <t>08h15-15h55</t>
  </si>
  <si>
    <t>Rp tps partiel</t>
  </si>
  <si>
    <t>12h20-20h00</t>
  </si>
  <si>
    <t>12h50-20h30</t>
  </si>
  <si>
    <t>13h50-21h30</t>
  </si>
  <si>
    <t>13h30-21h10</t>
  </si>
  <si>
    <t>21h00-09h40</t>
  </si>
  <si>
    <t>12h40</t>
  </si>
  <si>
    <t>15h15-20h30</t>
  </si>
  <si>
    <t>05h15</t>
  </si>
  <si>
    <t>07h00-12h15</t>
  </si>
  <si>
    <t>RH</t>
  </si>
  <si>
    <t>BALANCE HORAIRE</t>
  </si>
  <si>
    <t>HEURES SUPP</t>
  </si>
  <si>
    <t>FERIES</t>
  </si>
  <si>
    <t>RCV 20</t>
  </si>
  <si>
    <t xml:space="preserve">CA </t>
  </si>
  <si>
    <t>RCV</t>
  </si>
  <si>
    <t>CA en heures</t>
  </si>
  <si>
    <t>RTT en heures</t>
  </si>
  <si>
    <t>RCV en heures</t>
  </si>
  <si>
    <t>total des congés  restants</t>
  </si>
  <si>
    <t>ajustement jours restants équilibrage RH/FERIE</t>
  </si>
  <si>
    <t>equilibrage  RH /ferie</t>
  </si>
  <si>
    <t>equilibrage  RH /ferie en heures</t>
  </si>
  <si>
    <t>CONGES</t>
  </si>
  <si>
    <t>EQUILIBRAGE</t>
  </si>
  <si>
    <t>nombre de jours soustrait pour que  HS positif</t>
  </si>
  <si>
    <t>nombre d'heures soustraites pour que HS positif</t>
  </si>
  <si>
    <t>jours restants définitif</t>
  </si>
  <si>
    <t>jours posés en janvier</t>
  </si>
  <si>
    <t>HEURES SUPP APRES REEQUILIBRAGE JOURS RESTANTS pour que HS+</t>
  </si>
  <si>
    <t>a renseigner</t>
  </si>
  <si>
    <t>JOUR</t>
  </si>
  <si>
    <t>NUIT</t>
  </si>
  <si>
    <t>ok</t>
  </si>
  <si>
    <t>OK</t>
  </si>
  <si>
    <t>OK 2 jours basculés en H sur2021</t>
  </si>
  <si>
    <t>OK  1 jours basculé en H sur2021</t>
  </si>
  <si>
    <t xml:space="preserve">OK </t>
  </si>
  <si>
    <t>OK 0,6 jours basculés en heures</t>
  </si>
  <si>
    <t>OK 0,4 jours basculés en H sur 2021</t>
  </si>
  <si>
    <t xml:space="preserve">OK 4 jours en  CET ou H ? </t>
  </si>
  <si>
    <t>OK -- 2 jrs RTT en maladie</t>
  </si>
  <si>
    <t xml:space="preserve"> </t>
  </si>
  <si>
    <t>OK // 3 sur CET</t>
  </si>
  <si>
    <t>OK : 5 jours à rendre sur 2021</t>
  </si>
  <si>
    <t xml:space="preserve">OK reste 3,8 sur CET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</si>
</sst>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"/>
    <numFmt numFmtId="165" formatCode="h:mm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color rgb="FF000000"/>
      <name val="Verdana"/>
      <family val="2"/>
    </font>
    <font>
      <b/>
      <sz val="11"/>
      <color rgb="FF000000"/>
      <name val="Verdana"/>
      <family val="2"/>
    </font>
    <font>
      <sz val="11"/>
      <color theme="1"/>
      <name val="Verdana"/>
      <family val="2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CDFFCD"/>
        <bgColor indexed="64"/>
      </patternFill>
    </fill>
    <fill>
      <patternFill patternType="solid">
        <fgColor rgb="FFCDF3FF"/>
        <bgColor indexed="64"/>
      </patternFill>
    </fill>
    <fill>
      <patternFill patternType="solid">
        <fgColor rgb="FFFFCDFF"/>
        <bgColor indexed="64"/>
      </patternFill>
    </fill>
    <fill>
      <patternFill patternType="solid">
        <fgColor rgb="FFFFF3B3"/>
        <bgColor indexed="64"/>
      </patternFill>
    </fill>
    <fill>
      <patternFill patternType="solid">
        <fgColor rgb="FFFFB3B3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 applyFont="0" applyFill="0" applyBorder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3">
    <xf numFmtId="0" fontId="0" fillId="0" borderId="0" xfId="0"/>
    <xf numFmtId="0" fontId="19" fillId="39" borderId="10" xfId="0" applyNumberFormat="1" applyFont="1" applyFill="1" applyBorder="1" applyAlignment="1" applyProtection="1">
      <alignment horizontal="center" vertical="center" wrapText="1"/>
    </xf>
    <xf numFmtId="0" fontId="18" fillId="37" borderId="10" xfId="0" applyNumberFormat="1" applyFont="1" applyFill="1" applyBorder="1" applyAlignment="1" applyProtection="1">
      <alignment wrapText="1"/>
    </xf>
    <xf numFmtId="0" fontId="18" fillId="40" borderId="10" xfId="0" applyNumberFormat="1" applyFont="1" applyFill="1" applyBorder="1" applyAlignment="1" applyProtection="1">
      <alignment wrapText="1"/>
    </xf>
    <xf numFmtId="0" fontId="18" fillId="35" borderId="10" xfId="0" applyNumberFormat="1" applyFont="1" applyFill="1" applyBorder="1" applyAlignment="1" applyProtection="1">
      <alignment wrapText="1"/>
    </xf>
    <xf numFmtId="0" fontId="18" fillId="33" borderId="10" xfId="0" applyNumberFormat="1" applyFont="1" applyFill="1" applyBorder="1" applyAlignment="1" applyProtection="1">
      <alignment wrapText="1"/>
    </xf>
    <xf numFmtId="0" fontId="18" fillId="36" borderId="10" xfId="0" applyNumberFormat="1" applyFont="1" applyFill="1" applyBorder="1" applyAlignment="1" applyProtection="1">
      <alignment wrapText="1"/>
    </xf>
    <xf numFmtId="0" fontId="18" fillId="38" borderId="10" xfId="0" applyNumberFormat="1" applyFont="1" applyFill="1" applyBorder="1" applyAlignment="1" applyProtection="1">
      <alignment wrapText="1"/>
    </xf>
    <xf numFmtId="0" fontId="18" fillId="34" borderId="10" xfId="0" applyNumberFormat="1" applyFont="1" applyFill="1" applyBorder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6" fillId="0" borderId="19" xfId="0" applyNumberFormat="1" applyFont="1" applyBorder="1" applyAlignment="1">
      <alignment horizontal="center" vertical="center" wrapText="1"/>
    </xf>
    <xf numFmtId="0" fontId="16" fillId="0" borderId="0" xfId="0" applyNumberFormat="1" applyFont="1" applyBorder="1" applyAlignment="1">
      <alignment horizontal="center" vertical="center" wrapText="1"/>
    </xf>
    <xf numFmtId="165" fontId="0" fillId="0" borderId="19" xfId="0" applyNumberFormat="1" applyBorder="1" applyAlignment="1">
      <alignment horizontal="center" vertical="center" wrapText="1"/>
    </xf>
    <xf numFmtId="164" fontId="0" fillId="0" borderId="13" xfId="0" applyNumberFormat="1" applyBorder="1" applyAlignment="1">
      <alignment horizontal="center" vertical="center" wrapText="1"/>
    </xf>
    <xf numFmtId="164" fontId="0" fillId="0" borderId="12" xfId="0" applyNumberFormat="1" applyBorder="1" applyAlignment="1">
      <alignment horizontal="center" vertical="center" wrapText="1"/>
    </xf>
    <xf numFmtId="164" fontId="0" fillId="41" borderId="20" xfId="0" applyNumberForma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164" fontId="0" fillId="41" borderId="21" xfId="0" applyNumberFormat="1" applyFill="1" applyBorder="1" applyAlignment="1">
      <alignment horizontal="center" vertical="center" wrapText="1"/>
    </xf>
    <xf numFmtId="0" fontId="16" fillId="0" borderId="21" xfId="0" applyFont="1" applyBorder="1" applyAlignment="1">
      <alignment horizontal="center" vertical="center" wrapText="1"/>
    </xf>
    <xf numFmtId="164" fontId="0" fillId="42" borderId="16" xfId="0" applyNumberFormat="1" applyFill="1" applyBorder="1" applyAlignment="1">
      <alignment horizontal="center" vertical="center" wrapText="1"/>
    </xf>
    <xf numFmtId="0" fontId="0" fillId="42" borderId="13" xfId="0" applyFill="1" applyBorder="1" applyAlignment="1">
      <alignment horizontal="center" vertical="center" wrapText="1"/>
    </xf>
    <xf numFmtId="0" fontId="0" fillId="41" borderId="21" xfId="0" applyNumberFormat="1" applyFill="1" applyBorder="1" applyAlignment="1">
      <alignment horizontal="center" vertical="center" wrapText="1"/>
    </xf>
    <xf numFmtId="0" fontId="0" fillId="43" borderId="12" xfId="0" applyFill="1" applyBorder="1" applyAlignment="1">
      <alignment horizontal="center" vertical="center" wrapText="1"/>
    </xf>
    <xf numFmtId="0" fontId="22" fillId="0" borderId="0" xfId="0" applyFont="1" applyAlignment="1">
      <alignment horizontal="left" vertical="top" wrapText="1"/>
    </xf>
    <xf numFmtId="0" fontId="21" fillId="0" borderId="0" xfId="0" applyFont="1" applyAlignment="1">
      <alignment horizontal="left" vertical="top" wrapText="1"/>
    </xf>
    <xf numFmtId="0" fontId="20" fillId="0" borderId="0" xfId="0" applyFont="1" applyAlignment="1">
      <alignment horizontal="left" vertical="top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42" borderId="0" xfId="0" applyFill="1" applyAlignment="1">
      <alignment horizontal="center" vertical="center" wrapText="1"/>
    </xf>
    <xf numFmtId="0" fontId="16" fillId="0" borderId="14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9"/>
  <sheetViews>
    <sheetView tabSelected="1" zoomScale="80" zoomScaleNormal="80" workbookViewId="0">
      <pane ySplit="2" topLeftCell="A3" activePane="bottomLeft" state="frozen"/>
      <selection pane="bottomLeft" activeCell="W22" sqref="W22"/>
    </sheetView>
  </sheetViews>
  <sheetFormatPr baseColWidth="10" defaultRowHeight="15" x14ac:dyDescent="0.25"/>
  <cols>
    <col min="1" max="1" width="23.5703125" style="34" customWidth="1"/>
    <col min="2" max="3" width="15.42578125" style="9" customWidth="1"/>
    <col min="4" max="4" width="21.140625" style="9" customWidth="1"/>
    <col min="5" max="5" width="15" style="9" customWidth="1"/>
    <col min="6" max="6" width="14.140625" style="9" customWidth="1"/>
    <col min="7" max="7" width="13.42578125" style="9" customWidth="1"/>
    <col min="8" max="8" width="17.42578125" style="9" customWidth="1"/>
    <col min="9" max="9" width="12" style="9" hidden="1" customWidth="1"/>
    <col min="10" max="10" width="16" style="9" hidden="1" customWidth="1"/>
    <col min="11" max="11" width="12.5703125" style="9" hidden="1" customWidth="1"/>
    <col min="12" max="12" width="11.5703125" style="9" hidden="1" customWidth="1"/>
    <col min="13" max="13" width="11.7109375" style="9" hidden="1" customWidth="1"/>
    <col min="14" max="14" width="20.85546875" style="9" hidden="1" customWidth="1"/>
    <col min="15" max="15" width="14" style="9" customWidth="1"/>
    <col min="16" max="16" width="16.42578125" style="9" customWidth="1"/>
    <col min="17" max="17" width="20.28515625" style="9" customWidth="1"/>
    <col min="18" max="18" width="19.5703125" style="9" customWidth="1"/>
    <col min="19" max="19" width="16" style="9" customWidth="1"/>
    <col min="20" max="20" width="14.5703125" style="9" customWidth="1"/>
    <col min="21" max="21" width="31.5703125" style="9" customWidth="1"/>
    <col min="22" max="36" width="7" style="9" customWidth="1"/>
    <col min="37" max="16384" width="11.42578125" style="9"/>
  </cols>
  <sheetData>
    <row r="1" spans="1:21" ht="88.5" customHeight="1" thickBot="1" x14ac:dyDescent="0.3">
      <c r="E1" s="40" t="s">
        <v>76</v>
      </c>
      <c r="F1" s="41"/>
      <c r="G1" s="41"/>
      <c r="H1" s="42"/>
      <c r="I1" s="40" t="s">
        <v>77</v>
      </c>
      <c r="J1" s="41"/>
      <c r="K1" s="42"/>
      <c r="O1" s="10" t="s">
        <v>78</v>
      </c>
      <c r="P1" s="10" t="s">
        <v>79</v>
      </c>
    </row>
    <row r="2" spans="1:21" ht="73.5" customHeight="1" x14ac:dyDescent="0.25">
      <c r="B2" s="10" t="s">
        <v>62</v>
      </c>
      <c r="C2" s="10" t="s">
        <v>65</v>
      </c>
      <c r="D2" s="11" t="s">
        <v>63</v>
      </c>
      <c r="E2" s="10" t="s">
        <v>2</v>
      </c>
      <c r="F2" s="10" t="s">
        <v>3</v>
      </c>
      <c r="G2" s="10" t="s">
        <v>66</v>
      </c>
      <c r="H2" s="12" t="s">
        <v>72</v>
      </c>
      <c r="I2" s="13" t="s">
        <v>74</v>
      </c>
      <c r="J2" s="12" t="s">
        <v>73</v>
      </c>
      <c r="K2" s="14" t="s">
        <v>75</v>
      </c>
      <c r="L2" s="15" t="s">
        <v>70</v>
      </c>
      <c r="M2" s="15" t="s">
        <v>69</v>
      </c>
      <c r="N2" s="15" t="s">
        <v>71</v>
      </c>
      <c r="O2" s="16"/>
      <c r="P2" s="16"/>
      <c r="Q2" s="17" t="s">
        <v>64</v>
      </c>
      <c r="R2" s="9" t="s">
        <v>82</v>
      </c>
      <c r="S2" s="9" t="s">
        <v>81</v>
      </c>
      <c r="T2" s="9" t="s">
        <v>80</v>
      </c>
    </row>
    <row r="3" spans="1:21" ht="48.75" customHeight="1" x14ac:dyDescent="0.25">
      <c r="B3" s="33" t="s">
        <v>83</v>
      </c>
      <c r="C3" s="33" t="s">
        <v>83</v>
      </c>
      <c r="D3" s="33" t="s">
        <v>83</v>
      </c>
      <c r="E3" s="33" t="s">
        <v>83</v>
      </c>
      <c r="F3" s="33" t="s">
        <v>83</v>
      </c>
      <c r="G3" s="33" t="s">
        <v>83</v>
      </c>
      <c r="H3" s="14"/>
      <c r="I3" s="13"/>
      <c r="J3" s="18"/>
      <c r="K3" s="14"/>
      <c r="L3" s="16"/>
      <c r="M3" s="16"/>
      <c r="N3" s="16"/>
      <c r="O3" s="33" t="s">
        <v>83</v>
      </c>
      <c r="P3" s="16"/>
      <c r="Q3" s="18"/>
      <c r="S3" s="33" t="s">
        <v>83</v>
      </c>
    </row>
    <row r="4" spans="1:21" ht="18" customHeight="1" x14ac:dyDescent="0.25">
      <c r="A4" s="35"/>
      <c r="B4" s="19">
        <v>104</v>
      </c>
      <c r="C4" s="19">
        <v>11</v>
      </c>
      <c r="D4" s="30">
        <v>1.7569444444444444</v>
      </c>
      <c r="E4" s="31">
        <v>0</v>
      </c>
      <c r="F4" s="31">
        <v>0</v>
      </c>
      <c r="G4" s="31">
        <v>0</v>
      </c>
      <c r="H4" s="20">
        <f t="shared" ref="H4:H18" si="0">E4+F4+G4</f>
        <v>0</v>
      </c>
      <c r="I4" s="13">
        <f t="shared" ref="I4:I18" si="1">(104-B4+(11-C4))</f>
        <v>0</v>
      </c>
      <c r="J4" s="21">
        <f t="shared" ref="J4:J18" si="2">H4+I4</f>
        <v>0</v>
      </c>
      <c r="K4" s="22">
        <f>I4*$C$51</f>
        <v>0</v>
      </c>
      <c r="L4" s="23">
        <f>E4*$C$51</f>
        <v>0</v>
      </c>
      <c r="M4" s="23">
        <f>F4*$C$52</f>
        <v>0</v>
      </c>
      <c r="N4" s="23">
        <f>G4*$C$53</f>
        <v>0</v>
      </c>
      <c r="O4" s="16"/>
      <c r="P4" s="24">
        <f>O4*$C$52</f>
        <v>0</v>
      </c>
      <c r="Q4" s="25">
        <f>D4-(L4+M4+N4+K4)-(S4*$C$52)</f>
        <v>0.1597222222222221</v>
      </c>
      <c r="R4" s="28">
        <f t="shared" ref="R4:R18" si="3">P4+Q4</f>
        <v>0.1597222222222221</v>
      </c>
      <c r="S4" s="32">
        <v>5</v>
      </c>
      <c r="T4" s="29">
        <f t="shared" ref="T4:T18" si="4">J4-O4</f>
        <v>0</v>
      </c>
      <c r="U4" s="9" t="s">
        <v>86</v>
      </c>
    </row>
    <row r="5" spans="1:21" ht="18" customHeight="1" x14ac:dyDescent="0.25">
      <c r="A5" s="35"/>
      <c r="B5" s="19">
        <v>104</v>
      </c>
      <c r="C5" s="19">
        <v>11</v>
      </c>
      <c r="D5" s="30">
        <v>4.9034722222222227</v>
      </c>
      <c r="E5" s="31">
        <v>5</v>
      </c>
      <c r="F5" s="31">
        <v>0</v>
      </c>
      <c r="G5" s="31"/>
      <c r="H5" s="20">
        <f t="shared" si="0"/>
        <v>5</v>
      </c>
      <c r="I5" s="13">
        <f t="shared" si="1"/>
        <v>0</v>
      </c>
      <c r="J5" s="21">
        <f t="shared" si="2"/>
        <v>5</v>
      </c>
      <c r="K5" s="22">
        <f>I5*$C$51</f>
        <v>0</v>
      </c>
      <c r="L5" s="23">
        <f>E5*$C$51</f>
        <v>1.5972222222222223</v>
      </c>
      <c r="M5" s="23">
        <f>F5*$C$52</f>
        <v>0</v>
      </c>
      <c r="N5" s="23">
        <f>G5*$C$53</f>
        <v>0</v>
      </c>
      <c r="O5" s="16"/>
      <c r="P5" s="24">
        <f>O5*$C$52</f>
        <v>0</v>
      </c>
      <c r="Q5" s="25">
        <f>D5-(L5+M5+N5+K5)-(S5*$C$52)</f>
        <v>1.0701388888888892</v>
      </c>
      <c r="R5" s="28">
        <f t="shared" si="3"/>
        <v>1.0701388888888892</v>
      </c>
      <c r="S5" s="32">
        <v>7</v>
      </c>
      <c r="T5" s="29">
        <f t="shared" si="4"/>
        <v>5</v>
      </c>
      <c r="U5" s="9" t="s">
        <v>86</v>
      </c>
    </row>
    <row r="6" spans="1:21" ht="18" customHeight="1" x14ac:dyDescent="0.25">
      <c r="A6" s="35"/>
      <c r="B6" s="19">
        <v>104</v>
      </c>
      <c r="C6" s="19">
        <v>11</v>
      </c>
      <c r="D6" s="30">
        <v>4.1263888888888891</v>
      </c>
      <c r="E6" s="31">
        <v>6</v>
      </c>
      <c r="F6" s="31">
        <v>1</v>
      </c>
      <c r="G6" s="31"/>
      <c r="H6" s="20">
        <f t="shared" si="0"/>
        <v>7</v>
      </c>
      <c r="I6" s="13">
        <f t="shared" si="1"/>
        <v>0</v>
      </c>
      <c r="J6" s="21">
        <f t="shared" si="2"/>
        <v>7</v>
      </c>
      <c r="K6" s="22">
        <f>I6*$C$51</f>
        <v>0</v>
      </c>
      <c r="L6" s="23">
        <f>E6*$C$51</f>
        <v>1.916666666666667</v>
      </c>
      <c r="M6" s="23">
        <f>F6*$C$52</f>
        <v>0.31944444444444448</v>
      </c>
      <c r="N6" s="23">
        <f>G6*$C$53</f>
        <v>0</v>
      </c>
      <c r="O6" s="16"/>
      <c r="P6" s="24">
        <f>O6*$C$52</f>
        <v>0</v>
      </c>
      <c r="Q6" s="25">
        <f>D6-(L6+M6+N6+K6)-(S6*$C$52)</f>
        <v>1.2513888888888887</v>
      </c>
      <c r="R6" s="28">
        <f t="shared" si="3"/>
        <v>1.2513888888888887</v>
      </c>
      <c r="S6" s="32">
        <v>2</v>
      </c>
      <c r="T6" s="29">
        <f t="shared" si="4"/>
        <v>7</v>
      </c>
      <c r="U6" s="9" t="s">
        <v>86</v>
      </c>
    </row>
    <row r="7" spans="1:21" ht="18" customHeight="1" x14ac:dyDescent="0.25">
      <c r="A7" s="35"/>
      <c r="B7" s="19">
        <v>104</v>
      </c>
      <c r="C7" s="19">
        <v>11</v>
      </c>
      <c r="D7" s="30">
        <v>5.8590277777777784</v>
      </c>
      <c r="E7" s="31">
        <v>16.600000000000001</v>
      </c>
      <c r="F7" s="31">
        <v>3.3</v>
      </c>
      <c r="G7" s="31">
        <v>2</v>
      </c>
      <c r="H7" s="20">
        <f t="shared" si="0"/>
        <v>21.900000000000002</v>
      </c>
      <c r="I7" s="13">
        <f t="shared" si="1"/>
        <v>0</v>
      </c>
      <c r="J7" s="21">
        <f t="shared" si="2"/>
        <v>21.900000000000002</v>
      </c>
      <c r="K7" s="22">
        <f>I7*$C$51</f>
        <v>0</v>
      </c>
      <c r="L7" s="23">
        <f>E7*$C$51</f>
        <v>5.3027777777777789</v>
      </c>
      <c r="M7" s="23">
        <f>F7*$C$52</f>
        <v>1.0541666666666667</v>
      </c>
      <c r="N7" s="23">
        <f>G7*$C$53</f>
        <v>0</v>
      </c>
      <c r="O7" s="16">
        <v>4</v>
      </c>
      <c r="P7" s="24">
        <f>O7*$C$52</f>
        <v>1.2777777777777779</v>
      </c>
      <c r="Q7" s="25">
        <f>D7-(L7+M7+N7+K7)-(S7*$C$52)</f>
        <v>-1.2965277777777788</v>
      </c>
      <c r="R7" s="28">
        <f t="shared" si="3"/>
        <v>-1.8750000000000933E-2</v>
      </c>
      <c r="S7" s="32">
        <v>2.5</v>
      </c>
      <c r="T7" s="29">
        <f t="shared" si="4"/>
        <v>17.900000000000002</v>
      </c>
      <c r="U7" s="9" t="s">
        <v>86</v>
      </c>
    </row>
    <row r="8" spans="1:21" ht="18" customHeight="1" x14ac:dyDescent="0.25">
      <c r="A8" s="35"/>
      <c r="B8" s="19">
        <v>104</v>
      </c>
      <c r="C8" s="19">
        <v>11</v>
      </c>
      <c r="D8" s="30">
        <v>2.4298611111111112</v>
      </c>
      <c r="E8" s="31">
        <v>3.1</v>
      </c>
      <c r="F8" s="31">
        <v>0.2</v>
      </c>
      <c r="G8" s="31"/>
      <c r="H8" s="20">
        <f t="shared" si="0"/>
        <v>3.3000000000000003</v>
      </c>
      <c r="I8" s="13">
        <f t="shared" si="1"/>
        <v>0</v>
      </c>
      <c r="J8" s="21">
        <f t="shared" si="2"/>
        <v>3.3000000000000003</v>
      </c>
      <c r="K8" s="22">
        <f>I8*$C$51</f>
        <v>0</v>
      </c>
      <c r="L8" s="23">
        <f>E8*$C$51</f>
        <v>0.99027777777777792</v>
      </c>
      <c r="M8" s="23">
        <f>F8*$C$52</f>
        <v>6.3888888888888898E-2</v>
      </c>
      <c r="N8" s="23">
        <f>G8*$C$53</f>
        <v>0</v>
      </c>
      <c r="O8" s="16">
        <v>3.3</v>
      </c>
      <c r="P8" s="24">
        <f>O8*$C$52</f>
        <v>1.0541666666666667</v>
      </c>
      <c r="Q8" s="25">
        <f>D8-(L8+M8+N8+K8)-(S8*$C$52)</f>
        <v>-0.86041666666666683</v>
      </c>
      <c r="R8" s="28">
        <f t="shared" si="3"/>
        <v>0.19374999999999987</v>
      </c>
      <c r="S8" s="32">
        <v>7</v>
      </c>
      <c r="T8" s="29">
        <f t="shared" si="4"/>
        <v>0</v>
      </c>
      <c r="U8" s="9" t="s">
        <v>86</v>
      </c>
    </row>
    <row r="9" spans="1:21" ht="18" customHeight="1" x14ac:dyDescent="0.25">
      <c r="A9" s="35"/>
      <c r="B9" s="19">
        <v>104</v>
      </c>
      <c r="C9" s="19">
        <v>11</v>
      </c>
      <c r="D9" s="30">
        <v>4.5152777777777775</v>
      </c>
      <c r="E9" s="31">
        <v>1.2</v>
      </c>
      <c r="F9" s="31">
        <v>0.4</v>
      </c>
      <c r="G9" s="31"/>
      <c r="H9" s="20">
        <f t="shared" si="0"/>
        <v>1.6</v>
      </c>
      <c r="I9" s="13">
        <f t="shared" si="1"/>
        <v>0</v>
      </c>
      <c r="J9" s="21">
        <f t="shared" si="2"/>
        <v>1.6</v>
      </c>
      <c r="K9" s="22">
        <f>I9*$C$51</f>
        <v>0</v>
      </c>
      <c r="L9" s="23">
        <f>E9*$C$51</f>
        <v>0.38333333333333336</v>
      </c>
      <c r="M9" s="23">
        <f>F9*$C$52</f>
        <v>0.1277777777777778</v>
      </c>
      <c r="N9" s="23">
        <f>G9*$C$53</f>
        <v>0</v>
      </c>
      <c r="O9" s="16"/>
      <c r="P9" s="24">
        <f>O9*$C$52</f>
        <v>0</v>
      </c>
      <c r="Q9" s="25">
        <f>D9-(L9+M9+N9+K9)-(S9*$C$52)</f>
        <v>2.0874999999999995</v>
      </c>
      <c r="R9" s="28">
        <f t="shared" si="3"/>
        <v>2.0874999999999995</v>
      </c>
      <c r="S9" s="32">
        <v>6</v>
      </c>
      <c r="T9" s="29">
        <f t="shared" si="4"/>
        <v>1.6</v>
      </c>
      <c r="U9" s="9" t="s">
        <v>86</v>
      </c>
    </row>
    <row r="10" spans="1:21" ht="18" customHeight="1" x14ac:dyDescent="0.25">
      <c r="A10" s="35"/>
      <c r="B10" s="19">
        <v>104</v>
      </c>
      <c r="C10" s="19">
        <v>11</v>
      </c>
      <c r="D10" s="30">
        <v>3.4680555555555554</v>
      </c>
      <c r="E10" s="31">
        <v>7</v>
      </c>
      <c r="F10" s="31">
        <v>2</v>
      </c>
      <c r="G10" s="31"/>
      <c r="H10" s="20">
        <f t="shared" si="0"/>
        <v>9</v>
      </c>
      <c r="I10" s="13">
        <f t="shared" si="1"/>
        <v>0</v>
      </c>
      <c r="J10" s="21">
        <f t="shared" si="2"/>
        <v>9</v>
      </c>
      <c r="K10" s="22">
        <f>I10*$C$51</f>
        <v>0</v>
      </c>
      <c r="L10" s="23">
        <f>E10*$C$51</f>
        <v>2.2361111111111112</v>
      </c>
      <c r="M10" s="23">
        <f>F10*$C$52</f>
        <v>0.63888888888888895</v>
      </c>
      <c r="N10" s="23">
        <f>G10*$C$53</f>
        <v>0</v>
      </c>
      <c r="O10" s="16">
        <v>4</v>
      </c>
      <c r="P10" s="24">
        <f>O10*$C$52</f>
        <v>1.2777777777777779</v>
      </c>
      <c r="Q10" s="25">
        <f>D10-(L10+M10+N10+K10)-(S10*$C$52)</f>
        <v>-1.0041666666666669</v>
      </c>
      <c r="R10" s="28">
        <f t="shared" si="3"/>
        <v>0.27361111111111103</v>
      </c>
      <c r="S10" s="32">
        <v>5</v>
      </c>
      <c r="T10" s="29">
        <f t="shared" si="4"/>
        <v>5</v>
      </c>
      <c r="U10" s="9" t="s">
        <v>86</v>
      </c>
    </row>
    <row r="11" spans="1:21" ht="18" customHeight="1" x14ac:dyDescent="0.25">
      <c r="A11" s="35"/>
      <c r="B11" s="19">
        <v>104</v>
      </c>
      <c r="C11" s="19">
        <v>11</v>
      </c>
      <c r="D11" s="30">
        <v>3.7111111111111108</v>
      </c>
      <c r="E11" s="31">
        <v>11</v>
      </c>
      <c r="F11" s="31">
        <v>1</v>
      </c>
      <c r="G11" s="31"/>
      <c r="H11" s="20">
        <f t="shared" si="0"/>
        <v>12</v>
      </c>
      <c r="I11" s="13">
        <f t="shared" si="1"/>
        <v>0</v>
      </c>
      <c r="J11" s="21">
        <f t="shared" si="2"/>
        <v>12</v>
      </c>
      <c r="K11" s="22">
        <f>I11*$C$51</f>
        <v>0</v>
      </c>
      <c r="L11" s="23">
        <f>E11*$C$51</f>
        <v>3.5138888888888893</v>
      </c>
      <c r="M11" s="23">
        <f>F11*$C$52</f>
        <v>0.31944444444444448</v>
      </c>
      <c r="N11" s="23">
        <f>G11*$C$53</f>
        <v>0</v>
      </c>
      <c r="O11" s="16">
        <v>8</v>
      </c>
      <c r="P11" s="24">
        <f>O11*$C$52</f>
        <v>2.5555555555555558</v>
      </c>
      <c r="Q11" s="25">
        <f>D11-(L11+M11+N11+K11)-(S11*$C$52)</f>
        <v>-2.0388888888888901</v>
      </c>
      <c r="R11" s="28">
        <f t="shared" si="3"/>
        <v>0.51666666666666572</v>
      </c>
      <c r="S11" s="32">
        <v>6</v>
      </c>
      <c r="T11" s="29">
        <f t="shared" si="4"/>
        <v>4</v>
      </c>
    </row>
    <row r="12" spans="1:21" ht="18" customHeight="1" x14ac:dyDescent="0.25">
      <c r="B12" s="19">
        <v>104</v>
      </c>
      <c r="C12" s="19">
        <v>11</v>
      </c>
      <c r="D12" s="30">
        <v>2.59375</v>
      </c>
      <c r="E12" s="31">
        <v>0</v>
      </c>
      <c r="F12" s="31">
        <v>0</v>
      </c>
      <c r="G12" s="31">
        <v>0</v>
      </c>
      <c r="H12" s="20">
        <f t="shared" si="0"/>
        <v>0</v>
      </c>
      <c r="I12" s="13">
        <f t="shared" si="1"/>
        <v>0</v>
      </c>
      <c r="J12" s="21">
        <f t="shared" si="2"/>
        <v>0</v>
      </c>
      <c r="K12" s="22">
        <f>I12*$C$51</f>
        <v>0</v>
      </c>
      <c r="L12" s="23">
        <f>E12*$C$51</f>
        <v>0</v>
      </c>
      <c r="M12" s="23">
        <f>F12*$C$52</f>
        <v>0</v>
      </c>
      <c r="N12" s="23">
        <f>G12*$C$53</f>
        <v>0</v>
      </c>
      <c r="O12" s="16"/>
      <c r="P12" s="24">
        <f>O12*$C$52</f>
        <v>0</v>
      </c>
      <c r="Q12" s="25">
        <f>D12-(L12+M12+N12+K12)-(S12*$C$52)</f>
        <v>0.35763888888888884</v>
      </c>
      <c r="R12" s="28">
        <f t="shared" si="3"/>
        <v>0.35763888888888884</v>
      </c>
      <c r="S12" s="32">
        <v>7</v>
      </c>
      <c r="T12" s="29">
        <f t="shared" si="4"/>
        <v>0</v>
      </c>
      <c r="U12" s="9" t="s">
        <v>87</v>
      </c>
    </row>
    <row r="13" spans="1:21" ht="18" customHeight="1" x14ac:dyDescent="0.25">
      <c r="A13" s="36"/>
      <c r="B13" s="19">
        <v>104</v>
      </c>
      <c r="C13" s="19">
        <v>11</v>
      </c>
      <c r="D13" s="30">
        <v>8.4048611111111118</v>
      </c>
      <c r="E13" s="31">
        <v>15.4</v>
      </c>
      <c r="F13" s="31">
        <v>2.4</v>
      </c>
      <c r="G13" s="31">
        <v>0</v>
      </c>
      <c r="H13" s="20">
        <f t="shared" si="0"/>
        <v>17.8</v>
      </c>
      <c r="I13" s="13">
        <f t="shared" si="1"/>
        <v>0</v>
      </c>
      <c r="J13" s="21">
        <f t="shared" si="2"/>
        <v>17.8</v>
      </c>
      <c r="K13" s="22">
        <f>I13*$C$51</f>
        <v>0</v>
      </c>
      <c r="L13" s="23">
        <f>E13*$C$51</f>
        <v>4.9194444444444452</v>
      </c>
      <c r="M13" s="23">
        <f>F13*$C$52</f>
        <v>0.76666666666666672</v>
      </c>
      <c r="N13" s="23">
        <f>G13*$C$53</f>
        <v>0</v>
      </c>
      <c r="O13" s="16"/>
      <c r="P13" s="24">
        <f>O13*$C$52</f>
        <v>0</v>
      </c>
      <c r="Q13" s="25">
        <f>D13-(L13+M13+N13+K13)-(S13*$C$52)</f>
        <v>1.1215277777777777</v>
      </c>
      <c r="R13" s="28">
        <f t="shared" si="3"/>
        <v>1.1215277777777777</v>
      </c>
      <c r="S13" s="32">
        <v>5</v>
      </c>
      <c r="T13" s="29">
        <f t="shared" si="4"/>
        <v>17.8</v>
      </c>
      <c r="U13" s="9" t="s">
        <v>87</v>
      </c>
    </row>
    <row r="14" spans="1:21" ht="18" customHeight="1" x14ac:dyDescent="0.25">
      <c r="B14" s="19">
        <v>104</v>
      </c>
      <c r="C14" s="19">
        <v>11</v>
      </c>
      <c r="D14" s="30">
        <v>1.0659722222222221</v>
      </c>
      <c r="E14" s="31">
        <v>1</v>
      </c>
      <c r="F14" s="31"/>
      <c r="G14" s="31"/>
      <c r="H14" s="20">
        <f t="shared" si="0"/>
        <v>1</v>
      </c>
      <c r="I14" s="13">
        <f t="shared" si="1"/>
        <v>0</v>
      </c>
      <c r="J14" s="21">
        <f t="shared" si="2"/>
        <v>1</v>
      </c>
      <c r="K14" s="22">
        <f>I14*$C$51</f>
        <v>0</v>
      </c>
      <c r="L14" s="23">
        <f>E14*$C$51</f>
        <v>0.31944444444444448</v>
      </c>
      <c r="M14" s="23">
        <f>F14*$C$52</f>
        <v>0</v>
      </c>
      <c r="N14" s="23">
        <f>G14*$C$53</f>
        <v>0</v>
      </c>
      <c r="O14" s="16">
        <v>1</v>
      </c>
      <c r="P14" s="24">
        <f>O14*$C$52</f>
        <v>0.31944444444444448</v>
      </c>
      <c r="Q14" s="25">
        <f>D14-(L14+M14+N14+K14)-(S14*$C$52)</f>
        <v>-0.2118055555555558</v>
      </c>
      <c r="R14" s="28">
        <f t="shared" si="3"/>
        <v>0.10763888888888867</v>
      </c>
      <c r="S14" s="32">
        <v>3</v>
      </c>
      <c r="T14" s="29">
        <f t="shared" si="4"/>
        <v>0</v>
      </c>
      <c r="U14" s="9" t="s">
        <v>86</v>
      </c>
    </row>
    <row r="15" spans="1:21" ht="18" customHeight="1" x14ac:dyDescent="0.25">
      <c r="A15" s="36"/>
      <c r="B15" s="19">
        <v>104</v>
      </c>
      <c r="C15" s="19">
        <v>11</v>
      </c>
      <c r="D15" s="30">
        <v>3.0104166666666665</v>
      </c>
      <c r="E15" s="31">
        <v>0.7</v>
      </c>
      <c r="F15" s="31">
        <v>1.3</v>
      </c>
      <c r="G15" s="31"/>
      <c r="H15" s="20">
        <f t="shared" si="0"/>
        <v>2</v>
      </c>
      <c r="I15" s="13">
        <f t="shared" si="1"/>
        <v>0</v>
      </c>
      <c r="J15" s="21">
        <f t="shared" si="2"/>
        <v>2</v>
      </c>
      <c r="K15" s="22">
        <f>I15*$C$51</f>
        <v>0</v>
      </c>
      <c r="L15" s="23">
        <f>E15*$C$51</f>
        <v>0.22361111111111112</v>
      </c>
      <c r="M15" s="23">
        <f>F15*$C$52</f>
        <v>0.41527777777777786</v>
      </c>
      <c r="N15" s="23">
        <f>G15*$C$53</f>
        <v>0</v>
      </c>
      <c r="O15" s="16">
        <v>0</v>
      </c>
      <c r="P15" s="24">
        <f>O15*$C$52</f>
        <v>0</v>
      </c>
      <c r="Q15" s="25">
        <f>D15-(L15+M15+N15+K15)-(S15*$C$52)</f>
        <v>0.45486111111111072</v>
      </c>
      <c r="R15" s="28">
        <f t="shared" si="3"/>
        <v>0.45486111111111072</v>
      </c>
      <c r="S15" s="32">
        <v>6</v>
      </c>
      <c r="T15" s="29">
        <f t="shared" si="4"/>
        <v>2</v>
      </c>
      <c r="U15" s="9" t="s">
        <v>88</v>
      </c>
    </row>
    <row r="16" spans="1:21" ht="18" customHeight="1" x14ac:dyDescent="0.25">
      <c r="B16" s="19">
        <v>104</v>
      </c>
      <c r="C16" s="19">
        <v>11</v>
      </c>
      <c r="D16" s="30">
        <v>0.6777777777777777</v>
      </c>
      <c r="E16" s="31">
        <v>0</v>
      </c>
      <c r="F16" s="31">
        <v>0</v>
      </c>
      <c r="G16" s="31">
        <v>0</v>
      </c>
      <c r="H16" s="20">
        <f t="shared" si="0"/>
        <v>0</v>
      </c>
      <c r="I16" s="13">
        <f t="shared" si="1"/>
        <v>0</v>
      </c>
      <c r="J16" s="21">
        <f t="shared" si="2"/>
        <v>0</v>
      </c>
      <c r="K16" s="22">
        <f>I16*$C$51</f>
        <v>0</v>
      </c>
      <c r="L16" s="23">
        <f>E16*$C$51</f>
        <v>0</v>
      </c>
      <c r="M16" s="23">
        <f>F16*$C$52</f>
        <v>0</v>
      </c>
      <c r="N16" s="23">
        <f>G16*$C$53</f>
        <v>0</v>
      </c>
      <c r="O16" s="16"/>
      <c r="P16" s="24">
        <f>O16*$C$52</f>
        <v>0</v>
      </c>
      <c r="Q16" s="25">
        <f>D16-(L16+M16+N16+K16)-(S16*$C$52)</f>
        <v>3.8888888888888751E-2</v>
      </c>
      <c r="R16" s="28">
        <f t="shared" si="3"/>
        <v>3.8888888888888751E-2</v>
      </c>
      <c r="S16" s="32">
        <v>2</v>
      </c>
      <c r="T16" s="29">
        <f t="shared" si="4"/>
        <v>0</v>
      </c>
      <c r="U16" s="9" t="s">
        <v>87</v>
      </c>
    </row>
    <row r="17" spans="1:21" ht="18" customHeight="1" x14ac:dyDescent="0.25">
      <c r="A17" s="36"/>
      <c r="B17" s="19">
        <v>104</v>
      </c>
      <c r="C17" s="19">
        <v>11</v>
      </c>
      <c r="D17" s="30">
        <v>2.7604166666666665</v>
      </c>
      <c r="E17" s="31">
        <v>1</v>
      </c>
      <c r="F17" s="31"/>
      <c r="G17" s="31"/>
      <c r="H17" s="20">
        <f t="shared" si="0"/>
        <v>1</v>
      </c>
      <c r="I17" s="13">
        <f t="shared" si="1"/>
        <v>0</v>
      </c>
      <c r="J17" s="21">
        <f t="shared" si="2"/>
        <v>1</v>
      </c>
      <c r="K17" s="22">
        <f>I17*$C$51</f>
        <v>0</v>
      </c>
      <c r="L17" s="23">
        <f>E17*$C$51</f>
        <v>0.31944444444444448</v>
      </c>
      <c r="M17" s="23">
        <f>F17*$C$52</f>
        <v>0</v>
      </c>
      <c r="N17" s="23">
        <f>G17*$C$53</f>
        <v>0</v>
      </c>
      <c r="O17" s="16">
        <v>1</v>
      </c>
      <c r="P17" s="24">
        <f>O17*$C$52</f>
        <v>0.31944444444444448</v>
      </c>
      <c r="Q17" s="25">
        <f>D17-(L17+M17+N17+K17)-(S17*$C$52)</f>
        <v>-0.11458333333333393</v>
      </c>
      <c r="R17" s="28">
        <f t="shared" si="3"/>
        <v>0.20486111111111055</v>
      </c>
      <c r="S17" s="32">
        <v>8</v>
      </c>
      <c r="T17" s="29">
        <f t="shared" si="4"/>
        <v>0</v>
      </c>
      <c r="U17" s="9" t="s">
        <v>87</v>
      </c>
    </row>
    <row r="18" spans="1:21" ht="18" customHeight="1" x14ac:dyDescent="0.25">
      <c r="B18" s="19">
        <v>104</v>
      </c>
      <c r="C18" s="19">
        <v>11</v>
      </c>
      <c r="D18" s="30">
        <v>2.1812499999999999</v>
      </c>
      <c r="E18" s="31">
        <v>0</v>
      </c>
      <c r="F18" s="31">
        <v>0</v>
      </c>
      <c r="G18" s="31">
        <v>0</v>
      </c>
      <c r="H18" s="20">
        <f t="shared" si="0"/>
        <v>0</v>
      </c>
      <c r="I18" s="13">
        <f t="shared" si="1"/>
        <v>0</v>
      </c>
      <c r="J18" s="21">
        <f t="shared" si="2"/>
        <v>0</v>
      </c>
      <c r="K18" s="22">
        <f>I18*$C$51</f>
        <v>0</v>
      </c>
      <c r="L18" s="23">
        <f>E18*$C$51</f>
        <v>0</v>
      </c>
      <c r="M18" s="23">
        <f>F18*$C$52</f>
        <v>0</v>
      </c>
      <c r="N18" s="23">
        <f>G18*$C$53</f>
        <v>0</v>
      </c>
      <c r="O18" s="16"/>
      <c r="P18" s="24">
        <f>O18*$C$52</f>
        <v>0</v>
      </c>
      <c r="Q18" s="25">
        <f>D18-(L18+M18+N18+K18)-(S18*$C$52)</f>
        <v>0.26458333333333295</v>
      </c>
      <c r="R18" s="28">
        <f t="shared" si="3"/>
        <v>0.26458333333333295</v>
      </c>
      <c r="S18" s="32">
        <v>6</v>
      </c>
      <c r="T18" s="29">
        <f t="shared" si="4"/>
        <v>0</v>
      </c>
      <c r="U18" s="9" t="s">
        <v>87</v>
      </c>
    </row>
    <row r="19" spans="1:21" ht="18" customHeight="1" x14ac:dyDescent="0.25">
      <c r="A19" s="36"/>
      <c r="B19" s="19">
        <v>104</v>
      </c>
      <c r="C19" s="19">
        <v>11</v>
      </c>
      <c r="D19" s="30">
        <v>6.9701388888888891</v>
      </c>
      <c r="E19" s="31">
        <v>10</v>
      </c>
      <c r="F19" s="31">
        <v>8</v>
      </c>
      <c r="G19" s="31">
        <v>0</v>
      </c>
      <c r="H19" s="20">
        <f t="shared" ref="H19:H26" si="5">E19+F19+G19</f>
        <v>18</v>
      </c>
      <c r="I19" s="13">
        <f t="shared" ref="I19:I26" si="6">(104-B19+(11-C19))</f>
        <v>0</v>
      </c>
      <c r="J19" s="21">
        <f t="shared" ref="J19:J26" si="7">H19+I19</f>
        <v>18</v>
      </c>
      <c r="K19" s="22">
        <f>I19*$C$51</f>
        <v>0</v>
      </c>
      <c r="L19" s="23">
        <f>E19*$C$51</f>
        <v>3.1944444444444446</v>
      </c>
      <c r="M19" s="23">
        <f>F19*$C$52</f>
        <v>2.5555555555555558</v>
      </c>
      <c r="N19" s="23">
        <f>G19*$C$53</f>
        <v>0</v>
      </c>
      <c r="O19" s="16"/>
      <c r="P19" s="24">
        <f>O19*$C$52</f>
        <v>0</v>
      </c>
      <c r="Q19" s="25">
        <f>D19-(L19+M19+N19+K19)-(S19*$C$52)</f>
        <v>1.2201388888888891</v>
      </c>
      <c r="R19" s="28">
        <f t="shared" ref="R19:R26" si="8">P19+Q19</f>
        <v>1.2201388888888891</v>
      </c>
      <c r="S19" s="32"/>
      <c r="T19" s="29">
        <f t="shared" ref="T19:T26" si="9">J19-O19</f>
        <v>18</v>
      </c>
      <c r="U19" s="9" t="s">
        <v>87</v>
      </c>
    </row>
    <row r="20" spans="1:21" x14ac:dyDescent="0.25">
      <c r="B20" s="19">
        <v>104</v>
      </c>
      <c r="C20" s="19">
        <v>11</v>
      </c>
      <c r="D20" s="30">
        <v>1.8277777777777777</v>
      </c>
      <c r="E20" s="31">
        <v>4</v>
      </c>
      <c r="F20" s="31">
        <v>0</v>
      </c>
      <c r="G20" s="31">
        <v>0</v>
      </c>
      <c r="H20" s="20">
        <f t="shared" si="5"/>
        <v>4</v>
      </c>
      <c r="I20" s="13">
        <f t="shared" si="6"/>
        <v>0</v>
      </c>
      <c r="J20" s="21">
        <f t="shared" si="7"/>
        <v>4</v>
      </c>
      <c r="K20" s="22">
        <f>I20*$C$51</f>
        <v>0</v>
      </c>
      <c r="L20" s="23">
        <f>E20*$C$51</f>
        <v>1.2777777777777779</v>
      </c>
      <c r="M20" s="23">
        <f>F20*$C$52</f>
        <v>0</v>
      </c>
      <c r="N20" s="23">
        <f>G20*$C$53</f>
        <v>0</v>
      </c>
      <c r="O20" s="16"/>
      <c r="P20" s="24">
        <f>O20*$C$52</f>
        <v>0</v>
      </c>
      <c r="Q20" s="25">
        <f>D20-(L20+M20+N20+K20)-(S20*$C$52)</f>
        <v>-8.8888888888889128E-2</v>
      </c>
      <c r="R20" s="28">
        <f t="shared" si="8"/>
        <v>-8.8888888888889128E-2</v>
      </c>
      <c r="S20" s="32">
        <v>2</v>
      </c>
      <c r="T20" s="29">
        <f t="shared" si="9"/>
        <v>4</v>
      </c>
      <c r="U20" s="9" t="s">
        <v>87</v>
      </c>
    </row>
    <row r="21" spans="1:21" x14ac:dyDescent="0.25">
      <c r="A21" s="36"/>
      <c r="B21" s="19">
        <v>104</v>
      </c>
      <c r="C21" s="19">
        <v>11</v>
      </c>
      <c r="D21" s="30">
        <v>1.9548611111111109</v>
      </c>
      <c r="E21" s="31">
        <v>1</v>
      </c>
      <c r="F21" s="31">
        <v>0</v>
      </c>
      <c r="G21" s="31">
        <v>0</v>
      </c>
      <c r="H21" s="20">
        <f t="shared" si="5"/>
        <v>1</v>
      </c>
      <c r="I21" s="13">
        <f t="shared" si="6"/>
        <v>0</v>
      </c>
      <c r="J21" s="21">
        <f t="shared" si="7"/>
        <v>1</v>
      </c>
      <c r="K21" s="22">
        <f>I21*$C$51</f>
        <v>0</v>
      </c>
      <c r="L21" s="23">
        <f>E21*$C$51</f>
        <v>0.31944444444444448</v>
      </c>
      <c r="M21" s="23">
        <f>F21*$C$52</f>
        <v>0</v>
      </c>
      <c r="N21" s="23">
        <f>G21*$C$53</f>
        <v>0</v>
      </c>
      <c r="O21" s="16"/>
      <c r="P21" s="24">
        <f>O21*$C$52</f>
        <v>0</v>
      </c>
      <c r="Q21" s="25">
        <f>D21-(L21+M21+N21+K21)-(S21*$C$52)</f>
        <v>0.67708333333333304</v>
      </c>
      <c r="R21" s="28">
        <f t="shared" si="8"/>
        <v>0.67708333333333304</v>
      </c>
      <c r="S21" s="32">
        <v>3</v>
      </c>
      <c r="T21" s="29">
        <f t="shared" si="9"/>
        <v>1</v>
      </c>
      <c r="U21" s="9" t="s">
        <v>89</v>
      </c>
    </row>
    <row r="22" spans="1:21" ht="18" customHeight="1" x14ac:dyDescent="0.25">
      <c r="B22" s="19">
        <v>104</v>
      </c>
      <c r="C22" s="19">
        <v>11</v>
      </c>
      <c r="D22" s="30">
        <v>2.8569444444444443</v>
      </c>
      <c r="E22" s="31">
        <v>0.4</v>
      </c>
      <c r="F22" s="31">
        <v>0.2</v>
      </c>
      <c r="G22" s="31">
        <v>0</v>
      </c>
      <c r="H22" s="20">
        <f t="shared" si="5"/>
        <v>0.60000000000000009</v>
      </c>
      <c r="I22" s="13">
        <f t="shared" si="6"/>
        <v>0</v>
      </c>
      <c r="J22" s="21">
        <f t="shared" si="7"/>
        <v>0.60000000000000009</v>
      </c>
      <c r="K22" s="22">
        <f>I22*$C$51</f>
        <v>0</v>
      </c>
      <c r="L22" s="23">
        <f>E22*$C$51</f>
        <v>0.1277777777777778</v>
      </c>
      <c r="M22" s="23">
        <f>F22*$C$52</f>
        <v>6.3888888888888898E-2</v>
      </c>
      <c r="N22" s="23">
        <f>G22*$C$53</f>
        <v>0</v>
      </c>
      <c r="O22" s="16"/>
      <c r="P22" s="24">
        <f>O22*$C$52</f>
        <v>0</v>
      </c>
      <c r="Q22" s="25">
        <f>D22-(L22+M22+N22+K22)-(S22*$C$52)</f>
        <v>1.0680555555555551</v>
      </c>
      <c r="R22" s="28">
        <f t="shared" si="8"/>
        <v>1.0680555555555551</v>
      </c>
      <c r="S22" s="32">
        <v>5</v>
      </c>
      <c r="T22" s="29">
        <f t="shared" si="9"/>
        <v>0.60000000000000009</v>
      </c>
      <c r="U22" s="9" t="s">
        <v>87</v>
      </c>
    </row>
    <row r="23" spans="1:21" x14ac:dyDescent="0.25">
      <c r="A23" s="36"/>
      <c r="B23" s="19">
        <v>104</v>
      </c>
      <c r="C23" s="19">
        <v>11</v>
      </c>
      <c r="D23" s="30">
        <v>0.81458333333333333</v>
      </c>
      <c r="E23" s="31">
        <v>0</v>
      </c>
      <c r="F23" s="31">
        <v>0</v>
      </c>
      <c r="G23" s="31">
        <v>0</v>
      </c>
      <c r="H23" s="20">
        <f t="shared" si="5"/>
        <v>0</v>
      </c>
      <c r="I23" s="13">
        <f t="shared" si="6"/>
        <v>0</v>
      </c>
      <c r="J23" s="21">
        <f t="shared" si="7"/>
        <v>0</v>
      </c>
      <c r="K23" s="22">
        <f>I23*$C$51</f>
        <v>0</v>
      </c>
      <c r="L23" s="23">
        <f>E23*$C$51</f>
        <v>0</v>
      </c>
      <c r="M23" s="23">
        <f>F23*$C$52</f>
        <v>0</v>
      </c>
      <c r="N23" s="23">
        <f>G23*$C$53</f>
        <v>0</v>
      </c>
      <c r="O23" s="16"/>
      <c r="P23" s="24">
        <f>O23*$C$52</f>
        <v>0</v>
      </c>
      <c r="Q23" s="25">
        <f>D23-(L23+M23+N23+K23)-(S23*$C$52)</f>
        <v>0.17569444444444438</v>
      </c>
      <c r="R23" s="28">
        <f t="shared" si="8"/>
        <v>0.17569444444444438</v>
      </c>
      <c r="S23" s="32">
        <v>2</v>
      </c>
      <c r="T23" s="29">
        <f t="shared" si="9"/>
        <v>0</v>
      </c>
      <c r="U23" s="9" t="s">
        <v>87</v>
      </c>
    </row>
    <row r="24" spans="1:21" x14ac:dyDescent="0.25">
      <c r="B24" s="19">
        <v>104</v>
      </c>
      <c r="C24" s="19">
        <v>11</v>
      </c>
      <c r="D24" s="30">
        <v>4.2347222222222225</v>
      </c>
      <c r="E24" s="31">
        <v>6</v>
      </c>
      <c r="F24" s="31">
        <v>2</v>
      </c>
      <c r="G24" s="31">
        <v>0</v>
      </c>
      <c r="H24" s="20">
        <f t="shared" si="5"/>
        <v>8</v>
      </c>
      <c r="I24" s="13">
        <f t="shared" si="6"/>
        <v>0</v>
      </c>
      <c r="J24" s="21">
        <f t="shared" si="7"/>
        <v>8</v>
      </c>
      <c r="K24" s="22">
        <f>I24*$C$51</f>
        <v>0</v>
      </c>
      <c r="L24" s="23">
        <f>E24*$C$51</f>
        <v>1.916666666666667</v>
      </c>
      <c r="M24" s="23">
        <f>F24*$C$52</f>
        <v>0.63888888888888895</v>
      </c>
      <c r="N24" s="23">
        <f>G24*$C$53</f>
        <v>0</v>
      </c>
      <c r="O24" s="16"/>
      <c r="P24" s="24">
        <f>O24*$C$52</f>
        <v>0</v>
      </c>
      <c r="Q24" s="25">
        <f>D24-(L24+M24+N24+K24)-(S24*$C$52)</f>
        <v>0.4013888888888888</v>
      </c>
      <c r="R24" s="28">
        <f t="shared" si="8"/>
        <v>0.4013888888888888</v>
      </c>
      <c r="S24" s="32">
        <v>4</v>
      </c>
      <c r="T24" s="29">
        <f t="shared" si="9"/>
        <v>8</v>
      </c>
      <c r="U24" s="9" t="s">
        <v>87</v>
      </c>
    </row>
    <row r="25" spans="1:21" x14ac:dyDescent="0.25">
      <c r="B25" s="19">
        <v>104</v>
      </c>
      <c r="C25" s="19">
        <v>11</v>
      </c>
      <c r="D25" s="30">
        <v>0.50277777777777777</v>
      </c>
      <c r="E25" s="31">
        <v>1</v>
      </c>
      <c r="F25" s="31">
        <v>0</v>
      </c>
      <c r="G25" s="31">
        <v>0</v>
      </c>
      <c r="H25" s="20">
        <f t="shared" si="5"/>
        <v>1</v>
      </c>
      <c r="I25" s="13">
        <f t="shared" si="6"/>
        <v>0</v>
      </c>
      <c r="J25" s="21">
        <f t="shared" si="7"/>
        <v>1</v>
      </c>
      <c r="K25" s="22">
        <f>I25*$C$51</f>
        <v>0</v>
      </c>
      <c r="L25" s="23">
        <f>E25*$C$51</f>
        <v>0.31944444444444448</v>
      </c>
      <c r="M25" s="23">
        <f>F25*$C$52</f>
        <v>0</v>
      </c>
      <c r="N25" s="23">
        <f>G25*$C$53</f>
        <v>0</v>
      </c>
      <c r="O25" s="16">
        <v>1</v>
      </c>
      <c r="P25" s="24">
        <f>O25*$C$52</f>
        <v>0.31944444444444448</v>
      </c>
      <c r="Q25" s="25">
        <f>D25-(L25+M25+N25+K25)-(S25*$C$52)</f>
        <v>-0.13611111111111118</v>
      </c>
      <c r="R25" s="28">
        <f t="shared" si="8"/>
        <v>0.18333333333333329</v>
      </c>
      <c r="S25" s="32">
        <v>1</v>
      </c>
      <c r="T25" s="29">
        <f t="shared" si="9"/>
        <v>0</v>
      </c>
      <c r="U25" s="9" t="s">
        <v>87</v>
      </c>
    </row>
    <row r="26" spans="1:21" x14ac:dyDescent="0.25">
      <c r="B26" s="19">
        <v>104</v>
      </c>
      <c r="C26" s="19">
        <v>11</v>
      </c>
      <c r="D26" s="30">
        <v>5.6597222222222223</v>
      </c>
      <c r="E26" s="31">
        <v>12.2</v>
      </c>
      <c r="F26" s="31">
        <v>1.4</v>
      </c>
      <c r="G26" s="31">
        <v>0</v>
      </c>
      <c r="H26" s="20">
        <f t="shared" si="5"/>
        <v>13.6</v>
      </c>
      <c r="I26" s="13">
        <f t="shared" si="6"/>
        <v>0</v>
      </c>
      <c r="J26" s="21">
        <f t="shared" si="7"/>
        <v>13.6</v>
      </c>
      <c r="K26" s="22">
        <f>I26*$C$51</f>
        <v>0</v>
      </c>
      <c r="L26" s="23">
        <f>E26*$C$51</f>
        <v>3.8972222222222226</v>
      </c>
      <c r="M26" s="23">
        <f>F26*$C$52</f>
        <v>0.44722222222222224</v>
      </c>
      <c r="N26" s="23">
        <f>G26*$C$53</f>
        <v>0</v>
      </c>
      <c r="O26" s="16"/>
      <c r="P26" s="24">
        <f>O26*$C$52</f>
        <v>0</v>
      </c>
      <c r="Q26" s="25">
        <f>D26-(L26+M26+N26+K26)-(S26*$C$52)</f>
        <v>0.67638888888888837</v>
      </c>
      <c r="R26" s="28">
        <f t="shared" si="8"/>
        <v>0.67638888888888837</v>
      </c>
      <c r="S26" s="32">
        <v>2</v>
      </c>
      <c r="T26" s="29">
        <f t="shared" si="9"/>
        <v>13.6</v>
      </c>
      <c r="U26" s="9" t="s">
        <v>90</v>
      </c>
    </row>
    <row r="27" spans="1:21" x14ac:dyDescent="0.25">
      <c r="B27" s="19">
        <v>104</v>
      </c>
      <c r="C27" s="19">
        <v>11</v>
      </c>
      <c r="D27" s="30">
        <v>1.5847222222222221</v>
      </c>
      <c r="E27" s="31">
        <v>0</v>
      </c>
      <c r="F27" s="31">
        <v>0</v>
      </c>
      <c r="G27" s="31">
        <v>0</v>
      </c>
      <c r="H27" s="20">
        <f t="shared" ref="H27:H31" si="10">E27+F27+G27</f>
        <v>0</v>
      </c>
      <c r="I27" s="13">
        <f t="shared" ref="I27:I31" si="11">(104-B27+(11-C27))</f>
        <v>0</v>
      </c>
      <c r="J27" s="21">
        <f t="shared" ref="J27:J31" si="12">H27+I27</f>
        <v>0</v>
      </c>
      <c r="K27" s="22">
        <f>I27*$C$51</f>
        <v>0</v>
      </c>
      <c r="L27" s="23">
        <f>E27*$C$51</f>
        <v>0</v>
      </c>
      <c r="M27" s="23">
        <f>F27*$C$52</f>
        <v>0</v>
      </c>
      <c r="N27" s="23">
        <f>G27*$C$53</f>
        <v>0</v>
      </c>
      <c r="O27" s="16"/>
      <c r="P27" s="24">
        <f>O27*$C$52</f>
        <v>0</v>
      </c>
      <c r="Q27" s="25">
        <f>D27-(L27+M27+N27+K27)-(S27*$C$52)</f>
        <v>0.94583333333333319</v>
      </c>
      <c r="R27" s="28">
        <f t="shared" ref="R27:R31" si="13">P27+Q27</f>
        <v>0.94583333333333319</v>
      </c>
      <c r="S27" s="32">
        <v>2</v>
      </c>
      <c r="T27" s="29">
        <f t="shared" ref="T27:T31" si="14">J27-O27</f>
        <v>0</v>
      </c>
      <c r="U27" s="9" t="s">
        <v>87</v>
      </c>
    </row>
    <row r="28" spans="1:21" x14ac:dyDescent="0.25">
      <c r="B28" s="19">
        <v>104</v>
      </c>
      <c r="C28" s="19">
        <v>11</v>
      </c>
      <c r="D28" s="30">
        <v>0.8534722222222223</v>
      </c>
      <c r="E28" s="31">
        <v>0.2</v>
      </c>
      <c r="F28" s="31">
        <v>0.4</v>
      </c>
      <c r="G28" s="31">
        <v>0</v>
      </c>
      <c r="H28" s="20">
        <f t="shared" si="10"/>
        <v>0.60000000000000009</v>
      </c>
      <c r="I28" s="13">
        <f t="shared" si="11"/>
        <v>0</v>
      </c>
      <c r="J28" s="21">
        <f t="shared" si="12"/>
        <v>0.60000000000000009</v>
      </c>
      <c r="K28" s="22">
        <f>I28*$C$51</f>
        <v>0</v>
      </c>
      <c r="L28" s="23">
        <f>E28*$C$51</f>
        <v>6.3888888888888898E-2</v>
      </c>
      <c r="M28" s="23">
        <f>F28*$C$52</f>
        <v>0.1277777777777778</v>
      </c>
      <c r="N28" s="23">
        <f>G28*$C$53</f>
        <v>0</v>
      </c>
      <c r="O28" s="16"/>
      <c r="P28" s="24">
        <f>O28*$C$52</f>
        <v>0</v>
      </c>
      <c r="Q28" s="25">
        <f>D28-(L28+M28+N28+K28)-(S28*$C$52)</f>
        <v>2.2916666666666585E-2</v>
      </c>
      <c r="R28" s="28">
        <f t="shared" si="13"/>
        <v>2.2916666666666585E-2</v>
      </c>
      <c r="S28" s="32">
        <v>2</v>
      </c>
      <c r="T28" s="29">
        <f t="shared" si="14"/>
        <v>0.60000000000000009</v>
      </c>
      <c r="U28" s="9" t="s">
        <v>91</v>
      </c>
    </row>
    <row r="29" spans="1:21" x14ac:dyDescent="0.25">
      <c r="B29" s="19">
        <v>104</v>
      </c>
      <c r="C29" s="19">
        <v>11</v>
      </c>
      <c r="D29" s="30">
        <v>1.2868055555555555</v>
      </c>
      <c r="E29" s="31">
        <v>0.1</v>
      </c>
      <c r="F29" s="31">
        <v>0.3</v>
      </c>
      <c r="G29" s="31">
        <v>0</v>
      </c>
      <c r="H29" s="20">
        <f t="shared" si="10"/>
        <v>0.4</v>
      </c>
      <c r="I29" s="13">
        <f t="shared" si="11"/>
        <v>0</v>
      </c>
      <c r="J29" s="21">
        <f t="shared" si="12"/>
        <v>0.4</v>
      </c>
      <c r="K29" s="22">
        <f>I29*$C$51</f>
        <v>0</v>
      </c>
      <c r="L29" s="23">
        <f>E29*$C$51</f>
        <v>3.1944444444444449E-2</v>
      </c>
      <c r="M29" s="23">
        <f>F29*$C$52</f>
        <v>9.583333333333334E-2</v>
      </c>
      <c r="N29" s="23">
        <f>G29*$C$53</f>
        <v>0</v>
      </c>
      <c r="O29" s="16"/>
      <c r="P29" s="24">
        <f>O29*$C$52</f>
        <v>0</v>
      </c>
      <c r="Q29" s="25">
        <f>D29-(L29+M29+N29+K29)-(S29*$C$52)</f>
        <v>0.20069444444444429</v>
      </c>
      <c r="R29" s="28">
        <f t="shared" si="13"/>
        <v>0.20069444444444429</v>
      </c>
      <c r="S29" s="32">
        <v>3</v>
      </c>
      <c r="T29" s="29">
        <f t="shared" si="14"/>
        <v>0.4</v>
      </c>
      <c r="U29" s="38" t="s">
        <v>92</v>
      </c>
    </row>
    <row r="30" spans="1:21" ht="18" customHeight="1" x14ac:dyDescent="0.25">
      <c r="A30" s="35"/>
      <c r="B30" s="19">
        <v>104</v>
      </c>
      <c r="C30" s="19">
        <v>11</v>
      </c>
      <c r="D30" s="30">
        <v>3.1027777777777779</v>
      </c>
      <c r="E30" s="31">
        <v>8</v>
      </c>
      <c r="F30" s="31">
        <v>0</v>
      </c>
      <c r="G30" s="31">
        <v>0</v>
      </c>
      <c r="H30" s="20">
        <f>E30+F30+G30</f>
        <v>8</v>
      </c>
      <c r="I30" s="13">
        <f>(104-B30+(11-C30))</f>
        <v>0</v>
      </c>
      <c r="J30" s="21">
        <f>H30+I30</f>
        <v>8</v>
      </c>
      <c r="K30" s="22">
        <f>I30*$C$51</f>
        <v>0</v>
      </c>
      <c r="L30" s="23">
        <f>E30*$C$51</f>
        <v>2.5555555555555558</v>
      </c>
      <c r="M30" s="23">
        <f>F30*$C$52</f>
        <v>0</v>
      </c>
      <c r="N30" s="23">
        <f>G30*$C$53</f>
        <v>0</v>
      </c>
      <c r="O30" s="16">
        <v>4</v>
      </c>
      <c r="P30" s="24">
        <f>O30*$C$52</f>
        <v>1.2777777777777779</v>
      </c>
      <c r="Q30" s="25">
        <f>D30-(L30+M30+N30+K30)-(S30*$C$52)</f>
        <v>-1.0500000000000003</v>
      </c>
      <c r="R30" s="28">
        <f>P30+Q30</f>
        <v>0.22777777777777763</v>
      </c>
      <c r="S30" s="32">
        <v>5</v>
      </c>
      <c r="T30" s="29">
        <f>J30-O30</f>
        <v>4</v>
      </c>
      <c r="U30" s="9" t="s">
        <v>93</v>
      </c>
    </row>
    <row r="31" spans="1:21" x14ac:dyDescent="0.25">
      <c r="B31" s="19">
        <v>104</v>
      </c>
      <c r="C31" s="19">
        <v>11</v>
      </c>
      <c r="D31" s="30">
        <v>3.3638888888888889</v>
      </c>
      <c r="E31" s="31">
        <v>0.2</v>
      </c>
      <c r="F31" s="31">
        <v>0.4</v>
      </c>
      <c r="G31" s="31">
        <v>0</v>
      </c>
      <c r="H31" s="20">
        <f t="shared" si="10"/>
        <v>0.60000000000000009</v>
      </c>
      <c r="I31" s="13">
        <f t="shared" si="11"/>
        <v>0</v>
      </c>
      <c r="J31" s="21">
        <f t="shared" si="12"/>
        <v>0.60000000000000009</v>
      </c>
      <c r="K31" s="22">
        <f>I31*$C$51</f>
        <v>0</v>
      </c>
      <c r="L31" s="23">
        <f>E31*$C$51</f>
        <v>6.3888888888888898E-2</v>
      </c>
      <c r="M31" s="23">
        <f>F31*$C$52</f>
        <v>0.1277777777777778</v>
      </c>
      <c r="N31" s="23">
        <f>G31*$C$53</f>
        <v>0</v>
      </c>
      <c r="O31" s="16"/>
      <c r="P31" s="24">
        <f>O31*$C$52</f>
        <v>0</v>
      </c>
      <c r="Q31" s="25">
        <f>D31-(L31+M31+N31+K31)-(S31*$C$52)</f>
        <v>0.93611111111111089</v>
      </c>
      <c r="R31" s="28">
        <f t="shared" si="13"/>
        <v>0.93611111111111089</v>
      </c>
      <c r="S31" s="32">
        <v>7</v>
      </c>
      <c r="T31" s="29">
        <f t="shared" si="14"/>
        <v>0.60000000000000009</v>
      </c>
      <c r="U31" s="9" t="s">
        <v>91</v>
      </c>
    </row>
    <row r="32" spans="1:21" x14ac:dyDescent="0.25">
      <c r="B32" s="19">
        <v>104</v>
      </c>
      <c r="C32" s="19">
        <v>11</v>
      </c>
      <c r="D32" s="30">
        <v>2.2597222222222224</v>
      </c>
      <c r="E32" s="31">
        <v>0</v>
      </c>
      <c r="F32" s="31">
        <v>0</v>
      </c>
      <c r="G32" s="31">
        <v>0</v>
      </c>
      <c r="H32" s="20">
        <f t="shared" ref="H32:H46" si="15">E32+F32+G32</f>
        <v>0</v>
      </c>
      <c r="I32" s="13">
        <f t="shared" ref="I32:I46" si="16">(104-B32+(11-C32))</f>
        <v>0</v>
      </c>
      <c r="J32" s="21">
        <f t="shared" ref="J32:J46" si="17">H32+I32</f>
        <v>0</v>
      </c>
      <c r="K32" s="22">
        <f>I32*$C$51</f>
        <v>0</v>
      </c>
      <c r="L32" s="23">
        <f>E32*$C$51</f>
        <v>0</v>
      </c>
      <c r="M32" s="23">
        <f>F32*$C$52</f>
        <v>0</v>
      </c>
      <c r="N32" s="23">
        <f>G32*$C$53</f>
        <v>0</v>
      </c>
      <c r="O32" s="16"/>
      <c r="P32" s="24">
        <f>O32*$C$52</f>
        <v>0</v>
      </c>
      <c r="Q32" s="25">
        <f>D32-(L32+M32+N32+K32)-(S32*$C$52)</f>
        <v>2.3611111111111249E-2</v>
      </c>
      <c r="R32" s="28">
        <f t="shared" ref="R32:R46" si="18">P32+Q32</f>
        <v>2.3611111111111249E-2</v>
      </c>
      <c r="S32" s="32">
        <v>7</v>
      </c>
      <c r="T32" s="29">
        <f t="shared" ref="T32:T46" si="19">J32-O32</f>
        <v>0</v>
      </c>
      <c r="U32" s="9" t="s">
        <v>94</v>
      </c>
    </row>
    <row r="33" spans="2:21" x14ac:dyDescent="0.25">
      <c r="B33" s="19">
        <v>104</v>
      </c>
      <c r="C33" s="19">
        <v>11</v>
      </c>
      <c r="D33" s="30">
        <v>4.5229166666666663</v>
      </c>
      <c r="E33" s="31">
        <v>6</v>
      </c>
      <c r="F33" s="31">
        <v>0</v>
      </c>
      <c r="G33" s="31"/>
      <c r="H33" s="20">
        <f t="shared" si="15"/>
        <v>6</v>
      </c>
      <c r="I33" s="13">
        <f t="shared" si="16"/>
        <v>0</v>
      </c>
      <c r="J33" s="21">
        <f t="shared" si="17"/>
        <v>6</v>
      </c>
      <c r="K33" s="22">
        <f>I33*$C$51</f>
        <v>0</v>
      </c>
      <c r="L33" s="23">
        <f>E33*$C$51</f>
        <v>1.916666666666667</v>
      </c>
      <c r="M33" s="23">
        <f>F33*$C$52</f>
        <v>0</v>
      </c>
      <c r="N33" s="23">
        <f>G33*$C$53</f>
        <v>0</v>
      </c>
      <c r="O33" s="16">
        <v>3</v>
      </c>
      <c r="P33" s="24">
        <f>O33*$C$52</f>
        <v>0.95833333333333348</v>
      </c>
      <c r="Q33" s="25">
        <f>D33-(L33+M33+N33+K33)-(S33*$C$52)</f>
        <v>-0.58819444444444535</v>
      </c>
      <c r="R33" s="28">
        <f t="shared" si="18"/>
        <v>0.37013888888888813</v>
      </c>
      <c r="S33" s="32">
        <v>10</v>
      </c>
      <c r="T33" s="29">
        <f t="shared" si="19"/>
        <v>3</v>
      </c>
      <c r="U33" s="9" t="s">
        <v>96</v>
      </c>
    </row>
    <row r="34" spans="2:21" x14ac:dyDescent="0.25">
      <c r="B34" s="19">
        <v>104</v>
      </c>
      <c r="C34" s="19">
        <v>11</v>
      </c>
      <c r="D34" s="30">
        <v>2.0013888888888887</v>
      </c>
      <c r="E34" s="31">
        <v>0</v>
      </c>
      <c r="F34" s="31">
        <v>0</v>
      </c>
      <c r="G34" s="31">
        <v>0</v>
      </c>
      <c r="H34" s="20">
        <f t="shared" si="15"/>
        <v>0</v>
      </c>
      <c r="I34" s="13">
        <f t="shared" si="16"/>
        <v>0</v>
      </c>
      <c r="J34" s="21">
        <f t="shared" si="17"/>
        <v>0</v>
      </c>
      <c r="K34" s="22">
        <f>I34*$C$51</f>
        <v>0</v>
      </c>
      <c r="L34" s="23">
        <f>E34*$C$51</f>
        <v>0</v>
      </c>
      <c r="M34" s="23">
        <f>F34*$C$52</f>
        <v>0</v>
      </c>
      <c r="N34" s="23">
        <f>G34*$C$53</f>
        <v>0</v>
      </c>
      <c r="O34" s="16"/>
      <c r="P34" s="24">
        <f>O34*$C$52</f>
        <v>0</v>
      </c>
      <c r="Q34" s="25">
        <f>D34-(L34+M34+N34+K34)-(S34*$C$52)</f>
        <v>0.40416666666666634</v>
      </c>
      <c r="R34" s="28">
        <f t="shared" si="18"/>
        <v>0.40416666666666634</v>
      </c>
      <c r="S34" s="32">
        <v>5</v>
      </c>
      <c r="T34" s="29">
        <f t="shared" si="19"/>
        <v>0</v>
      </c>
      <c r="U34" s="9" t="s">
        <v>87</v>
      </c>
    </row>
    <row r="35" spans="2:21" x14ac:dyDescent="0.25">
      <c r="B35" s="19">
        <v>104</v>
      </c>
      <c r="C35" s="19">
        <v>11</v>
      </c>
      <c r="D35" s="30">
        <v>2.4090277777777778</v>
      </c>
      <c r="E35" s="31">
        <v>4</v>
      </c>
      <c r="F35" s="31">
        <v>0</v>
      </c>
      <c r="G35" s="31">
        <v>0</v>
      </c>
      <c r="H35" s="20">
        <f t="shared" si="15"/>
        <v>4</v>
      </c>
      <c r="I35" s="13">
        <f t="shared" si="16"/>
        <v>0</v>
      </c>
      <c r="J35" s="21">
        <f t="shared" si="17"/>
        <v>4</v>
      </c>
      <c r="K35" s="22">
        <f>I35*$C$51</f>
        <v>0</v>
      </c>
      <c r="L35" s="23">
        <f>E35*$C$51</f>
        <v>1.2777777777777779</v>
      </c>
      <c r="M35" s="23">
        <f>F35*$C$52</f>
        <v>0</v>
      </c>
      <c r="N35" s="23">
        <f>G35*$C$53</f>
        <v>0</v>
      </c>
      <c r="O35" s="16">
        <v>2</v>
      </c>
      <c r="P35" s="24">
        <f>O35*$C$52</f>
        <v>0.63888888888888895</v>
      </c>
      <c r="Q35" s="25">
        <f>D35-(L35+M35+N35+K35)-(S35*$C$52)</f>
        <v>-0.46597222222222245</v>
      </c>
      <c r="R35" s="28">
        <f t="shared" si="18"/>
        <v>0.1729166666666665</v>
      </c>
      <c r="S35" s="32">
        <v>5</v>
      </c>
      <c r="T35" s="29">
        <f t="shared" si="19"/>
        <v>2</v>
      </c>
      <c r="U35" s="37" t="s">
        <v>88</v>
      </c>
    </row>
    <row r="36" spans="2:21" x14ac:dyDescent="0.25">
      <c r="B36" s="19">
        <v>104</v>
      </c>
      <c r="C36" s="19">
        <v>11</v>
      </c>
      <c r="D36" s="30">
        <v>0</v>
      </c>
      <c r="E36" s="31">
        <v>3</v>
      </c>
      <c r="F36" s="31">
        <v>0</v>
      </c>
      <c r="G36" s="31">
        <v>0</v>
      </c>
      <c r="H36" s="20">
        <f t="shared" si="15"/>
        <v>3</v>
      </c>
      <c r="I36" s="13">
        <f t="shared" si="16"/>
        <v>0</v>
      </c>
      <c r="J36" s="21">
        <f t="shared" si="17"/>
        <v>3</v>
      </c>
      <c r="K36" s="22">
        <f>I36*$C$51</f>
        <v>0</v>
      </c>
      <c r="L36" s="23">
        <f>E36*$C$51</f>
        <v>0.95833333333333348</v>
      </c>
      <c r="M36" s="23">
        <f>F36*$C$52</f>
        <v>0</v>
      </c>
      <c r="N36" s="23">
        <f>G36*$C$53</f>
        <v>0</v>
      </c>
      <c r="O36" s="16">
        <v>8</v>
      </c>
      <c r="P36" s="24">
        <f>O36*$C$52</f>
        <v>2.5555555555555558</v>
      </c>
      <c r="Q36" s="25">
        <f>D36-(L36+M36+N36+K36)-(S36*$C$52)</f>
        <v>-0.95833333333333348</v>
      </c>
      <c r="R36" s="28">
        <f t="shared" si="18"/>
        <v>1.5972222222222223</v>
      </c>
      <c r="S36" s="32">
        <v>0</v>
      </c>
      <c r="T36" s="29">
        <f t="shared" si="19"/>
        <v>-5</v>
      </c>
      <c r="U36" s="39" t="s">
        <v>97</v>
      </c>
    </row>
    <row r="37" spans="2:21" x14ac:dyDescent="0.25">
      <c r="B37" s="19">
        <v>104</v>
      </c>
      <c r="C37" s="19">
        <v>11</v>
      </c>
      <c r="D37" s="30">
        <v>4.0597222222222227</v>
      </c>
      <c r="E37" s="31">
        <v>3</v>
      </c>
      <c r="F37" s="31">
        <v>0.8</v>
      </c>
      <c r="G37" s="31"/>
      <c r="H37" s="20">
        <f t="shared" si="15"/>
        <v>3.8</v>
      </c>
      <c r="I37" s="13">
        <f t="shared" si="16"/>
        <v>0</v>
      </c>
      <c r="J37" s="21">
        <f t="shared" si="17"/>
        <v>3.8</v>
      </c>
      <c r="K37" s="22">
        <f>I37*$C$56</f>
        <v>0</v>
      </c>
      <c r="L37" s="23">
        <f>E37*$C$56</f>
        <v>0.76666666666666683</v>
      </c>
      <c r="M37" s="23">
        <f>F37*$C$56</f>
        <v>0.20444444444444448</v>
      </c>
      <c r="N37" s="23">
        <f>G37*$C$53</f>
        <v>0</v>
      </c>
      <c r="O37" s="16"/>
      <c r="P37" s="24">
        <f>O37*$C$56</f>
        <v>0</v>
      </c>
      <c r="Q37" s="25">
        <f>D37-(L37+M37+N37+K37)-(S37*$C$56)</f>
        <v>0.78861111111111137</v>
      </c>
      <c r="R37" s="28">
        <f t="shared" si="18"/>
        <v>0.78861111111111137</v>
      </c>
      <c r="S37" s="32">
        <v>9</v>
      </c>
      <c r="T37" s="29">
        <f t="shared" si="19"/>
        <v>3.8</v>
      </c>
      <c r="U37" s="9" t="s">
        <v>98</v>
      </c>
    </row>
    <row r="38" spans="2:21" x14ac:dyDescent="0.25">
      <c r="B38" s="19">
        <v>104</v>
      </c>
      <c r="C38" s="19">
        <v>11</v>
      </c>
      <c r="D38" s="30">
        <v>0.67361111111111116</v>
      </c>
      <c r="E38" s="31">
        <v>-0.5</v>
      </c>
      <c r="F38" s="31">
        <v>2.65</v>
      </c>
      <c r="G38" s="31"/>
      <c r="H38" s="20">
        <f t="shared" si="15"/>
        <v>2.15</v>
      </c>
      <c r="I38" s="13">
        <f t="shared" si="16"/>
        <v>0</v>
      </c>
      <c r="J38" s="21">
        <f t="shared" si="17"/>
        <v>2.15</v>
      </c>
      <c r="K38" s="22">
        <f>I38*$C$51</f>
        <v>0</v>
      </c>
      <c r="L38" s="23">
        <f>E38*$C$51</f>
        <v>-0.15972222222222224</v>
      </c>
      <c r="M38" s="23">
        <f>F38*$C$52</f>
        <v>0.84652777777777788</v>
      </c>
      <c r="N38" s="23">
        <f>G38*$C$53</f>
        <v>0</v>
      </c>
      <c r="O38" s="16">
        <v>2.15</v>
      </c>
      <c r="P38" s="24">
        <f>O38*$C$52</f>
        <v>0.68680555555555556</v>
      </c>
      <c r="Q38" s="25">
        <f>D38-(L38+M38+N38+K38)-(S38*$C$52)</f>
        <v>-0.65208333333333346</v>
      </c>
      <c r="R38" s="28">
        <f t="shared" si="18"/>
        <v>3.4722222222222099E-2</v>
      </c>
      <c r="S38" s="32">
        <v>2</v>
      </c>
      <c r="T38" s="29">
        <f t="shared" si="19"/>
        <v>0</v>
      </c>
      <c r="U38" s="9" t="s">
        <v>90</v>
      </c>
    </row>
    <row r="39" spans="2:21" x14ac:dyDescent="0.25">
      <c r="B39" s="19"/>
      <c r="C39" s="19"/>
      <c r="D39" s="30"/>
      <c r="E39" s="31"/>
      <c r="F39" s="31"/>
      <c r="G39" s="31"/>
      <c r="H39" s="20">
        <f t="shared" si="15"/>
        <v>0</v>
      </c>
      <c r="I39" s="13">
        <f t="shared" si="16"/>
        <v>115</v>
      </c>
      <c r="J39" s="21">
        <f t="shared" si="17"/>
        <v>115</v>
      </c>
      <c r="K39" s="22">
        <f>I39*$C$51</f>
        <v>36.736111111111114</v>
      </c>
      <c r="L39" s="23">
        <f>E39*$C$51</f>
        <v>0</v>
      </c>
      <c r="M39" s="23">
        <f>F39*$C$52</f>
        <v>0</v>
      </c>
      <c r="N39" s="23">
        <f>G39*$C$53</f>
        <v>0</v>
      </c>
      <c r="O39" s="16"/>
      <c r="P39" s="24">
        <f>O39*$C$52</f>
        <v>0</v>
      </c>
      <c r="Q39" s="25">
        <f>D39-(L39+M39+N39+K39)-(S39*$C$52)</f>
        <v>-36.736111111111114</v>
      </c>
      <c r="R39" s="28">
        <f t="shared" si="18"/>
        <v>-36.736111111111114</v>
      </c>
      <c r="S39" s="32"/>
      <c r="T39" s="29">
        <f t="shared" si="19"/>
        <v>115</v>
      </c>
    </row>
    <row r="40" spans="2:21" x14ac:dyDescent="0.25">
      <c r="B40" s="19"/>
      <c r="C40" s="19"/>
      <c r="D40" s="30"/>
      <c r="E40" s="31"/>
      <c r="F40" s="31"/>
      <c r="G40" s="31"/>
      <c r="H40" s="20">
        <f t="shared" si="15"/>
        <v>0</v>
      </c>
      <c r="I40" s="13">
        <f t="shared" si="16"/>
        <v>115</v>
      </c>
      <c r="J40" s="21">
        <f t="shared" si="17"/>
        <v>115</v>
      </c>
      <c r="K40" s="22">
        <f>I40*$C$51</f>
        <v>36.736111111111114</v>
      </c>
      <c r="L40" s="23">
        <f>E40*$C$51</f>
        <v>0</v>
      </c>
      <c r="M40" s="23">
        <f>F40*$C$52</f>
        <v>0</v>
      </c>
      <c r="N40" s="23">
        <f>G40*$C$53</f>
        <v>0</v>
      </c>
      <c r="O40" s="16"/>
      <c r="P40" s="24">
        <f>O40*$C$52</f>
        <v>0</v>
      </c>
      <c r="Q40" s="25">
        <f>D40-(L40+M40+N40+K40)-(S40*$C$52)</f>
        <v>-36.736111111111114</v>
      </c>
      <c r="R40" s="28">
        <f t="shared" si="18"/>
        <v>-36.736111111111114</v>
      </c>
      <c r="S40" s="32"/>
      <c r="T40" s="29">
        <f t="shared" si="19"/>
        <v>115</v>
      </c>
    </row>
    <row r="41" spans="2:21" x14ac:dyDescent="0.25">
      <c r="B41" s="19"/>
      <c r="C41" s="19"/>
      <c r="D41" s="30"/>
      <c r="E41" s="31"/>
      <c r="F41" s="31"/>
      <c r="G41" s="31"/>
      <c r="H41" s="20">
        <f t="shared" si="15"/>
        <v>0</v>
      </c>
      <c r="I41" s="13">
        <f t="shared" si="16"/>
        <v>115</v>
      </c>
      <c r="J41" s="21">
        <f t="shared" si="17"/>
        <v>115</v>
      </c>
      <c r="K41" s="22">
        <f>I41*$C$51</f>
        <v>36.736111111111114</v>
      </c>
      <c r="L41" s="23">
        <f>E41*$C$51</f>
        <v>0</v>
      </c>
      <c r="M41" s="23">
        <f>F41*$C$52</f>
        <v>0</v>
      </c>
      <c r="N41" s="23">
        <f>G41*$C$53</f>
        <v>0</v>
      </c>
      <c r="O41" s="16"/>
      <c r="P41" s="24">
        <f>O41*$C$52</f>
        <v>0</v>
      </c>
      <c r="Q41" s="25">
        <f>D41-(L41+M41+N41+K41)-(S41*$C$52)</f>
        <v>-36.736111111111114</v>
      </c>
      <c r="R41" s="28">
        <f t="shared" si="18"/>
        <v>-36.736111111111114</v>
      </c>
      <c r="S41" s="32"/>
      <c r="T41" s="29">
        <f t="shared" si="19"/>
        <v>115</v>
      </c>
    </row>
    <row r="42" spans="2:21" x14ac:dyDescent="0.25">
      <c r="B42" s="19"/>
      <c r="C42" s="19"/>
      <c r="D42" s="30"/>
      <c r="E42" s="31"/>
      <c r="F42" s="31"/>
      <c r="G42" s="31"/>
      <c r="H42" s="20">
        <f t="shared" si="15"/>
        <v>0</v>
      </c>
      <c r="I42" s="13">
        <f t="shared" si="16"/>
        <v>115</v>
      </c>
      <c r="J42" s="21">
        <f t="shared" si="17"/>
        <v>115</v>
      </c>
      <c r="K42" s="22">
        <f>I42*$C$51</f>
        <v>36.736111111111114</v>
      </c>
      <c r="L42" s="23">
        <f>E42*$C$51</f>
        <v>0</v>
      </c>
      <c r="M42" s="23">
        <f>F42*$C$52</f>
        <v>0</v>
      </c>
      <c r="N42" s="23">
        <f>G42*$C$53</f>
        <v>0</v>
      </c>
      <c r="O42" s="16"/>
      <c r="P42" s="24">
        <f>O42*$C$52</f>
        <v>0</v>
      </c>
      <c r="Q42" s="25">
        <f>D42-(L42+M42+N42+K42)-(S42*$C$52)</f>
        <v>-36.736111111111114</v>
      </c>
      <c r="R42" s="28">
        <f t="shared" si="18"/>
        <v>-36.736111111111114</v>
      </c>
      <c r="S42" s="32"/>
      <c r="T42" s="29">
        <f t="shared" si="19"/>
        <v>115</v>
      </c>
    </row>
    <row r="43" spans="2:21" x14ac:dyDescent="0.25">
      <c r="B43" s="19"/>
      <c r="C43" s="19"/>
      <c r="D43" s="30"/>
      <c r="E43" s="31"/>
      <c r="F43" s="31"/>
      <c r="G43" s="31"/>
      <c r="H43" s="20">
        <f t="shared" si="15"/>
        <v>0</v>
      </c>
      <c r="I43" s="13">
        <f t="shared" si="16"/>
        <v>115</v>
      </c>
      <c r="J43" s="21">
        <f t="shared" si="17"/>
        <v>115</v>
      </c>
      <c r="K43" s="22">
        <f>I43*$C$51</f>
        <v>36.736111111111114</v>
      </c>
      <c r="L43" s="23">
        <f>E43*$C$51</f>
        <v>0</v>
      </c>
      <c r="M43" s="23">
        <f>F43*$C$52</f>
        <v>0</v>
      </c>
      <c r="N43" s="23">
        <f>G43*$C$53</f>
        <v>0</v>
      </c>
      <c r="O43" s="16"/>
      <c r="P43" s="24">
        <f>O43*$C$52</f>
        <v>0</v>
      </c>
      <c r="Q43" s="25">
        <f>D43-(L43+M43+N43+K43)-(S43*$C$52)</f>
        <v>-36.736111111111114</v>
      </c>
      <c r="R43" s="28">
        <f t="shared" si="18"/>
        <v>-36.736111111111114</v>
      </c>
      <c r="S43" s="32"/>
      <c r="T43" s="29">
        <f t="shared" si="19"/>
        <v>115</v>
      </c>
    </row>
    <row r="44" spans="2:21" x14ac:dyDescent="0.25">
      <c r="B44" s="19"/>
      <c r="C44" s="19"/>
      <c r="D44" s="30"/>
      <c r="E44" s="31"/>
      <c r="F44" s="31"/>
      <c r="G44" s="31"/>
      <c r="H44" s="20">
        <f t="shared" si="15"/>
        <v>0</v>
      </c>
      <c r="I44" s="13">
        <f t="shared" si="16"/>
        <v>115</v>
      </c>
      <c r="J44" s="21">
        <f t="shared" si="17"/>
        <v>115</v>
      </c>
      <c r="K44" s="22">
        <f>I44*$C$51</f>
        <v>36.736111111111114</v>
      </c>
      <c r="L44" s="23">
        <f>E44*$C$51</f>
        <v>0</v>
      </c>
      <c r="M44" s="23">
        <f>F44*$C$52</f>
        <v>0</v>
      </c>
      <c r="N44" s="23">
        <f>G44*$C$53</f>
        <v>0</v>
      </c>
      <c r="O44" s="16"/>
      <c r="P44" s="24">
        <f>O44*$C$52</f>
        <v>0</v>
      </c>
      <c r="Q44" s="25">
        <f>D44-(L44+M44+N44+K44)-(S44*$C$52)</f>
        <v>-36.736111111111114</v>
      </c>
      <c r="R44" s="28">
        <f t="shared" si="18"/>
        <v>-36.736111111111114</v>
      </c>
      <c r="S44" s="32"/>
      <c r="T44" s="29">
        <f t="shared" si="19"/>
        <v>115</v>
      </c>
    </row>
    <row r="45" spans="2:21" x14ac:dyDescent="0.25">
      <c r="B45" s="19"/>
      <c r="C45" s="19"/>
      <c r="D45" s="30"/>
      <c r="E45" s="31"/>
      <c r="F45" s="31"/>
      <c r="G45" s="31"/>
      <c r="H45" s="20">
        <f t="shared" si="15"/>
        <v>0</v>
      </c>
      <c r="I45" s="13">
        <f t="shared" si="16"/>
        <v>115</v>
      </c>
      <c r="J45" s="21">
        <f t="shared" si="17"/>
        <v>115</v>
      </c>
      <c r="K45" s="22">
        <f>I45*$C$51</f>
        <v>36.736111111111114</v>
      </c>
      <c r="L45" s="23">
        <f>E45*$C$51</f>
        <v>0</v>
      </c>
      <c r="M45" s="23">
        <f>F45*$C$52</f>
        <v>0</v>
      </c>
      <c r="N45" s="23">
        <f>G45*$C$53</f>
        <v>0</v>
      </c>
      <c r="O45" s="16"/>
      <c r="P45" s="24">
        <f>O45*$C$52</f>
        <v>0</v>
      </c>
      <c r="Q45" s="25">
        <f>D45-(L45+M45+N45+K45)-(S45*$C$52)</f>
        <v>-36.736111111111114</v>
      </c>
      <c r="R45" s="28">
        <f t="shared" si="18"/>
        <v>-36.736111111111114</v>
      </c>
      <c r="S45" s="32"/>
      <c r="T45" s="29">
        <f t="shared" si="19"/>
        <v>115</v>
      </c>
    </row>
    <row r="46" spans="2:21" x14ac:dyDescent="0.25">
      <c r="B46" s="19"/>
      <c r="C46" s="19"/>
      <c r="D46" s="30"/>
      <c r="E46" s="31"/>
      <c r="F46" s="31"/>
      <c r="G46" s="31"/>
      <c r="H46" s="20">
        <f t="shared" si="15"/>
        <v>0</v>
      </c>
      <c r="I46" s="13">
        <f t="shared" si="16"/>
        <v>115</v>
      </c>
      <c r="J46" s="21">
        <f t="shared" si="17"/>
        <v>115</v>
      </c>
      <c r="K46" s="22">
        <f>I46*$C$51</f>
        <v>36.736111111111114</v>
      </c>
      <c r="L46" s="23">
        <f>E46*$C$51</f>
        <v>0</v>
      </c>
      <c r="M46" s="23">
        <f>F46*$C$52</f>
        <v>0</v>
      </c>
      <c r="N46" s="23">
        <f>G46*$C$53</f>
        <v>0</v>
      </c>
      <c r="O46" s="16"/>
      <c r="P46" s="24">
        <f>O46*$C$52</f>
        <v>0</v>
      </c>
      <c r="Q46" s="25">
        <f>D46-(L46+M46+N46+K46)-(S46*$C$52)</f>
        <v>-36.736111111111114</v>
      </c>
      <c r="R46" s="28">
        <f t="shared" si="18"/>
        <v>-36.736111111111114</v>
      </c>
      <c r="S46" s="32"/>
      <c r="T46" s="29">
        <f t="shared" si="19"/>
        <v>115</v>
      </c>
    </row>
    <row r="49" spans="2:6" x14ac:dyDescent="0.25">
      <c r="B49" s="9" t="s">
        <v>84</v>
      </c>
      <c r="E49" s="9" t="s">
        <v>85</v>
      </c>
    </row>
    <row r="51" spans="2:6" x14ac:dyDescent="0.25">
      <c r="B51" s="9" t="s">
        <v>67</v>
      </c>
      <c r="C51" s="26">
        <v>0.31944444444444448</v>
      </c>
      <c r="E51" s="9" t="s">
        <v>67</v>
      </c>
      <c r="F51" s="26">
        <v>0.41666666666666669</v>
      </c>
    </row>
    <row r="52" spans="2:6" x14ac:dyDescent="0.25">
      <c r="B52" s="27" t="s">
        <v>2</v>
      </c>
      <c r="C52" s="26">
        <v>0.31944444444444448</v>
      </c>
    </row>
    <row r="53" spans="2:6" x14ac:dyDescent="0.25">
      <c r="B53" s="9" t="s">
        <v>68</v>
      </c>
      <c r="C53" s="26">
        <v>0</v>
      </c>
    </row>
    <row r="56" spans="2:6" x14ac:dyDescent="0.25">
      <c r="B56" s="9" t="s">
        <v>67</v>
      </c>
      <c r="C56" s="26">
        <v>0.25555555555555559</v>
      </c>
    </row>
    <row r="57" spans="2:6" x14ac:dyDescent="0.25">
      <c r="B57" s="27" t="s">
        <v>2</v>
      </c>
      <c r="C57" s="26">
        <v>0.25555555555555559</v>
      </c>
    </row>
    <row r="58" spans="2:6" x14ac:dyDescent="0.25">
      <c r="B58" s="9" t="s">
        <v>68</v>
      </c>
      <c r="C58" s="26">
        <v>0</v>
      </c>
    </row>
    <row r="69" spans="21:21" x14ac:dyDescent="0.25">
      <c r="U69" s="9" t="s">
        <v>95</v>
      </c>
    </row>
  </sheetData>
  <mergeCells count="2">
    <mergeCell ref="E1:H1"/>
    <mergeCell ref="I1:K1"/>
  </mergeCells>
  <conditionalFormatting sqref="B4:C46">
    <cfRule type="cellIs" dxfId="6" priority="13" operator="equal">
      <formula>104</formula>
    </cfRule>
    <cfRule type="cellIs" dxfId="5" priority="14" operator="greaterThan">
      <formula>104</formula>
    </cfRule>
    <cfRule type="cellIs" dxfId="4" priority="15" operator="lessThan">
      <formula>104</formula>
    </cfRule>
  </conditionalFormatting>
  <conditionalFormatting sqref="C4:C46">
    <cfRule type="cellIs" dxfId="3" priority="10" operator="equal">
      <formula>11</formula>
    </cfRule>
    <cfRule type="cellIs" dxfId="2" priority="11" operator="greaterThan">
      <formula>11</formula>
    </cfRule>
    <cfRule type="cellIs" dxfId="1" priority="12" operator="lessThan">
      <formula>11</formula>
    </cfRule>
  </conditionalFormatting>
  <conditionalFormatting sqref="Q4:Q46">
    <cfRule type="cellIs" dxfId="0" priority="9" operator="lessThan">
      <formula>0</formula>
    </cfRule>
  </conditionalFormatting>
  <pageMargins left="0" right="0" top="0.6" bottom="1" header="0.11" footer="0.1"/>
  <pageSetup paperSize="8" scale="55" fitToHeight="0" orientation="landscape" r:id="rId1"/>
  <headerFooter>
    <oddHeader>&amp;L446 CESAME STE GEMMES&amp;CPlanning collectif des agents
Planning : S5BLAR - Secteur5 Bleu Ardoise          (43)&amp;Rdu 01/10/2017 au 31/10/2017</oddHeader>
    <oddFooter>&amp;LBLANDIN CEDRIC&amp;CPage &amp;Amp;P sur &amp;Amp;N&amp;RDate d'édition : 21/10/17 13h31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33"/>
  <sheetViews>
    <sheetView workbookViewId="0"/>
  </sheetViews>
  <sheetFormatPr baseColWidth="10" defaultRowHeight="15" x14ac:dyDescent="0.25"/>
  <cols>
    <col min="1" max="1" width="20.5703125" customWidth="1"/>
    <col min="2" max="2" width="30.85546875" customWidth="1"/>
    <col min="3" max="3" width="10.28515625" customWidth="1"/>
    <col min="4" max="4" width="20.5703125" customWidth="1"/>
  </cols>
  <sheetData>
    <row r="1" spans="1:4" x14ac:dyDescent="0.25">
      <c r="A1" s="1" t="s">
        <v>11</v>
      </c>
      <c r="B1" s="1" t="s">
        <v>12</v>
      </c>
      <c r="C1" s="1" t="s">
        <v>13</v>
      </c>
      <c r="D1" s="1" t="s">
        <v>14</v>
      </c>
    </row>
    <row r="2" spans="1:4" x14ac:dyDescent="0.25">
      <c r="A2" s="2" t="s">
        <v>8</v>
      </c>
      <c r="B2" s="3" t="s">
        <v>8</v>
      </c>
      <c r="C2" s="3" t="s">
        <v>15</v>
      </c>
      <c r="D2" s="3" t="s">
        <v>16</v>
      </c>
    </row>
    <row r="3" spans="1:4" x14ac:dyDescent="0.25">
      <c r="A3" s="4" t="s">
        <v>17</v>
      </c>
      <c r="B3" s="5" t="s">
        <v>17</v>
      </c>
      <c r="C3" s="5" t="s">
        <v>15</v>
      </c>
      <c r="D3" s="5" t="s">
        <v>16</v>
      </c>
    </row>
    <row r="4" spans="1:4" x14ac:dyDescent="0.25">
      <c r="A4" s="5" t="s">
        <v>18</v>
      </c>
      <c r="B4" s="3" t="s">
        <v>19</v>
      </c>
      <c r="C4" s="3" t="s">
        <v>20</v>
      </c>
      <c r="D4" s="3" t="s">
        <v>16</v>
      </c>
    </row>
    <row r="5" spans="1:4" x14ac:dyDescent="0.25">
      <c r="A5" s="5" t="s">
        <v>21</v>
      </c>
      <c r="B5" s="5" t="s">
        <v>22</v>
      </c>
      <c r="C5" s="5" t="s">
        <v>20</v>
      </c>
      <c r="D5" s="5" t="s">
        <v>16</v>
      </c>
    </row>
    <row r="6" spans="1:4" x14ac:dyDescent="0.25">
      <c r="A6" s="5" t="s">
        <v>23</v>
      </c>
      <c r="B6" s="3" t="s">
        <v>24</v>
      </c>
      <c r="C6" s="3" t="s">
        <v>20</v>
      </c>
      <c r="D6" s="3" t="s">
        <v>16</v>
      </c>
    </row>
    <row r="7" spans="1:4" x14ac:dyDescent="0.25">
      <c r="A7" s="5" t="s">
        <v>25</v>
      </c>
      <c r="B7" s="5" t="s">
        <v>26</v>
      </c>
      <c r="C7" s="5" t="s">
        <v>20</v>
      </c>
      <c r="D7" s="5" t="s">
        <v>16</v>
      </c>
    </row>
    <row r="8" spans="1:4" x14ac:dyDescent="0.25">
      <c r="A8" s="4" t="s">
        <v>27</v>
      </c>
      <c r="B8" s="3" t="s">
        <v>27</v>
      </c>
      <c r="C8" s="3" t="s">
        <v>10</v>
      </c>
      <c r="D8" s="3" t="s">
        <v>16</v>
      </c>
    </row>
    <row r="9" spans="1:4" x14ac:dyDescent="0.25">
      <c r="A9" s="5" t="s">
        <v>4</v>
      </c>
      <c r="B9" s="5" t="s">
        <v>28</v>
      </c>
      <c r="C9" s="5" t="s">
        <v>20</v>
      </c>
      <c r="D9" s="5" t="s">
        <v>16</v>
      </c>
    </row>
    <row r="10" spans="1:4" x14ac:dyDescent="0.25">
      <c r="A10" s="5" t="s">
        <v>29</v>
      </c>
      <c r="B10" s="3" t="s">
        <v>30</v>
      </c>
      <c r="C10" s="3" t="s">
        <v>20</v>
      </c>
      <c r="D10" s="3" t="s">
        <v>16</v>
      </c>
    </row>
    <row r="11" spans="1:4" x14ac:dyDescent="0.25">
      <c r="A11" s="5" t="s">
        <v>31</v>
      </c>
      <c r="B11" s="5" t="s">
        <v>32</v>
      </c>
      <c r="C11" s="5" t="s">
        <v>20</v>
      </c>
      <c r="D11" s="5" t="s">
        <v>16</v>
      </c>
    </row>
    <row r="12" spans="1:4" x14ac:dyDescent="0.25">
      <c r="A12" s="4" t="s">
        <v>33</v>
      </c>
      <c r="B12" s="3" t="s">
        <v>34</v>
      </c>
      <c r="C12" s="3" t="s">
        <v>15</v>
      </c>
      <c r="D12" s="3" t="s">
        <v>16</v>
      </c>
    </row>
    <row r="13" spans="1:4" x14ac:dyDescent="0.25">
      <c r="A13" s="4" t="s">
        <v>35</v>
      </c>
      <c r="B13" s="5" t="s">
        <v>36</v>
      </c>
      <c r="C13" s="5" t="s">
        <v>15</v>
      </c>
      <c r="D13" s="5" t="s">
        <v>16</v>
      </c>
    </row>
    <row r="14" spans="1:4" x14ac:dyDescent="0.25">
      <c r="A14" s="4" t="s">
        <v>37</v>
      </c>
      <c r="B14" s="3" t="s">
        <v>38</v>
      </c>
      <c r="C14" s="3" t="s">
        <v>10</v>
      </c>
      <c r="D14" s="3" t="s">
        <v>16</v>
      </c>
    </row>
    <row r="15" spans="1:4" x14ac:dyDescent="0.25">
      <c r="A15" s="6" t="s">
        <v>39</v>
      </c>
      <c r="B15" s="5" t="s">
        <v>39</v>
      </c>
      <c r="C15" s="5" t="s">
        <v>15</v>
      </c>
      <c r="D15" s="5" t="s">
        <v>16</v>
      </c>
    </row>
    <row r="16" spans="1:4" x14ac:dyDescent="0.25">
      <c r="A16" s="6" t="s">
        <v>40</v>
      </c>
      <c r="B16" s="3" t="s">
        <v>40</v>
      </c>
      <c r="C16" s="3" t="s">
        <v>15</v>
      </c>
      <c r="D16" s="3" t="s">
        <v>16</v>
      </c>
    </row>
    <row r="17" spans="1:4" x14ac:dyDescent="0.25">
      <c r="A17" s="5" t="s">
        <v>41</v>
      </c>
      <c r="B17" s="5" t="s">
        <v>42</v>
      </c>
      <c r="C17" s="5" t="s">
        <v>7</v>
      </c>
      <c r="D17" s="5" t="s">
        <v>16</v>
      </c>
    </row>
    <row r="18" spans="1:4" x14ac:dyDescent="0.25">
      <c r="A18" s="7" t="s">
        <v>43</v>
      </c>
      <c r="B18" s="3" t="s">
        <v>43</v>
      </c>
      <c r="C18" s="3" t="s">
        <v>44</v>
      </c>
      <c r="D18" s="3" t="s">
        <v>16</v>
      </c>
    </row>
    <row r="19" spans="1:4" x14ac:dyDescent="0.25">
      <c r="A19" s="5" t="s">
        <v>45</v>
      </c>
      <c r="B19" s="5" t="s">
        <v>46</v>
      </c>
      <c r="C19" s="5" t="s">
        <v>20</v>
      </c>
      <c r="D19" s="5" t="s">
        <v>16</v>
      </c>
    </row>
    <row r="20" spans="1:4" x14ac:dyDescent="0.25">
      <c r="A20" s="5" t="s">
        <v>5</v>
      </c>
      <c r="B20" s="3" t="s">
        <v>47</v>
      </c>
      <c r="C20" s="3" t="s">
        <v>20</v>
      </c>
      <c r="D20" s="3" t="s">
        <v>16</v>
      </c>
    </row>
    <row r="21" spans="1:4" x14ac:dyDescent="0.25">
      <c r="A21" s="5" t="s">
        <v>0</v>
      </c>
      <c r="B21" s="5" t="s">
        <v>48</v>
      </c>
      <c r="C21" s="5" t="s">
        <v>20</v>
      </c>
      <c r="D21" s="5" t="s">
        <v>16</v>
      </c>
    </row>
    <row r="22" spans="1:4" x14ac:dyDescent="0.25">
      <c r="A22" s="5" t="s">
        <v>9</v>
      </c>
      <c r="B22" s="3" t="s">
        <v>49</v>
      </c>
      <c r="C22" s="3" t="s">
        <v>20</v>
      </c>
      <c r="D22" s="3" t="s">
        <v>16</v>
      </c>
    </row>
    <row r="23" spans="1:4" x14ac:dyDescent="0.25">
      <c r="A23" s="5" t="s">
        <v>1</v>
      </c>
      <c r="B23" s="5" t="s">
        <v>50</v>
      </c>
      <c r="C23" s="5" t="s">
        <v>20</v>
      </c>
      <c r="D23" s="5" t="s">
        <v>16</v>
      </c>
    </row>
    <row r="24" spans="1:4" x14ac:dyDescent="0.25">
      <c r="A24" s="4" t="s">
        <v>51</v>
      </c>
      <c r="B24" s="3" t="s">
        <v>51</v>
      </c>
      <c r="C24" s="3" t="s">
        <v>15</v>
      </c>
      <c r="D24" s="3" t="s">
        <v>16</v>
      </c>
    </row>
    <row r="25" spans="1:4" x14ac:dyDescent="0.25">
      <c r="A25" s="5" t="s">
        <v>6</v>
      </c>
      <c r="B25" s="5" t="s">
        <v>52</v>
      </c>
      <c r="C25" s="5" t="s">
        <v>20</v>
      </c>
      <c r="D25" s="5" t="s">
        <v>16</v>
      </c>
    </row>
    <row r="26" spans="1:4" x14ac:dyDescent="0.25">
      <c r="A26" s="8" t="s">
        <v>53</v>
      </c>
      <c r="B26" s="3" t="s">
        <v>53</v>
      </c>
      <c r="C26" s="3" t="s">
        <v>15</v>
      </c>
      <c r="D26" s="3" t="s">
        <v>16</v>
      </c>
    </row>
    <row r="27" spans="1:4" x14ac:dyDescent="0.25">
      <c r="A27" s="8" t="s">
        <v>54</v>
      </c>
      <c r="B27" s="5" t="s">
        <v>54</v>
      </c>
      <c r="C27" s="5" t="s">
        <v>15</v>
      </c>
      <c r="D27" s="5" t="s">
        <v>16</v>
      </c>
    </row>
    <row r="28" spans="1:4" x14ac:dyDescent="0.25">
      <c r="A28" s="8" t="s">
        <v>55</v>
      </c>
      <c r="B28" s="3" t="s">
        <v>55</v>
      </c>
      <c r="C28" s="3" t="s">
        <v>15</v>
      </c>
      <c r="D28" s="3" t="s">
        <v>16</v>
      </c>
    </row>
    <row r="29" spans="1:4" x14ac:dyDescent="0.25">
      <c r="A29" s="8" t="s">
        <v>56</v>
      </c>
      <c r="B29" s="5" t="s">
        <v>56</v>
      </c>
      <c r="C29" s="5" t="s">
        <v>15</v>
      </c>
      <c r="D29" s="5" t="s">
        <v>16</v>
      </c>
    </row>
    <row r="30" spans="1:4" x14ac:dyDescent="0.25">
      <c r="A30" s="7" t="s">
        <v>57</v>
      </c>
      <c r="B30" s="3" t="s">
        <v>57</v>
      </c>
      <c r="C30" s="3" t="s">
        <v>58</v>
      </c>
      <c r="D30" s="3" t="s">
        <v>16</v>
      </c>
    </row>
    <row r="31" spans="1:4" x14ac:dyDescent="0.25">
      <c r="A31" s="4" t="s">
        <v>59</v>
      </c>
      <c r="B31" s="5" t="s">
        <v>59</v>
      </c>
      <c r="C31" s="5" t="s">
        <v>60</v>
      </c>
      <c r="D31" s="5" t="s">
        <v>16</v>
      </c>
    </row>
    <row r="32" spans="1:4" x14ac:dyDescent="0.25">
      <c r="A32" s="4" t="s">
        <v>61</v>
      </c>
      <c r="B32" s="3" t="s">
        <v>61</v>
      </c>
      <c r="C32" s="3" t="s">
        <v>60</v>
      </c>
      <c r="D32" s="3" t="s">
        <v>16</v>
      </c>
    </row>
    <row r="33" spans="1:4" x14ac:dyDescent="0.25">
      <c r="A33" s="1"/>
      <c r="B33" s="1"/>
      <c r="C33" s="1"/>
      <c r="D33" s="1"/>
    </row>
  </sheetData>
  <printOptions horizontalCentered="1"/>
  <pageMargins left="0.3" right="0.3" top="1" bottom="0.75" header="0.11" footer="0.1"/>
  <pageSetup paperSize="9" fitToHeight="0" orientation="portrait" horizontalDpi="0" verticalDpi="0"/>
  <headerFooter>
    <oddHeader>&amp;L446 CESAME STE GEMMES&amp;CPlanning collectif des agents
Planning : S5BLAR - Secteur5 Bleu Ardoise          (43)&amp;Rdu 01/10/2017 au 31/10/2017</oddHeader>
    <oddFooter>&amp;LBLANDIN CEDRIC&amp;CPage &amp;Amp;P sur &amp;Amp;N&amp;RDate d'édition : 21/10/17 13h31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 des agents</vt:lpstr>
      <vt:lpstr>Legende</vt:lpstr>
      <vt:lpstr>Legende!Impression_des_titres</vt:lpstr>
      <vt:lpstr>'Planning des agents'!Impression_des_titres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 Cédric</dc:creator>
  <cp:lastModifiedBy>cedric.blandin</cp:lastModifiedBy>
  <cp:lastPrinted>2021-01-22T10:51:31Z</cp:lastPrinted>
  <dcterms:created xsi:type="dcterms:W3CDTF">2017-10-21T13:31:36Z</dcterms:created>
  <dcterms:modified xsi:type="dcterms:W3CDTF">2021-01-22T15:09:40Z</dcterms:modified>
</cp:coreProperties>
</file>