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png" ContentType="image/png"/>
  <Default Extension="bin" ContentType="application/vnd.openxmlformats-officedocument.spreadsheetml.printerSettings"/>
  <Override PartName="/xl/tables/table3.xml" ContentType="application/vnd.openxmlformats-officedocument.spreadsheetml.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20" windowWidth="20115" windowHeight="7995" activeTab="1"/>
  </bookViews>
  <sheets>
    <sheet name="recap" sheetId="1" r:id="rId1"/>
    <sheet name="grille" sheetId="19" r:id="rId2"/>
    <sheet name="PS" sheetId="2" r:id="rId3"/>
    <sheet name="2" sheetId="3" r:id="rId4"/>
    <sheet name="4" sheetId="4" r:id="rId5"/>
    <sheet name="6" sheetId="5" r:id="rId6"/>
    <sheet name="9" sheetId="6" r:id="rId7"/>
    <sheet name="11" sheetId="7" r:id="rId8"/>
    <sheet name="14" sheetId="8" r:id="rId9"/>
    <sheet name="17" sheetId="9" r:id="rId10"/>
    <sheet name="20" sheetId="10" r:id="rId11"/>
    <sheet name="21" sheetId="11" r:id="rId12"/>
    <sheet name="23" sheetId="12" r:id="rId13"/>
    <sheet name="26" sheetId="13" r:id="rId14"/>
    <sheet name="28" sheetId="14" r:id="rId15"/>
    <sheet name="30" sheetId="16" r:id="rId16"/>
    <sheet name="32" sheetId="15" r:id="rId17"/>
    <sheet name="32 (2)" sheetId="17" r:id="rId18"/>
    <sheet name="32 (3)" sheetId="18" r:id="rId19"/>
  </sheets>
  <externalReferences>
    <externalReference r:id="rId20"/>
  </externalReferences>
  <calcPr calcId="125725"/>
</workbook>
</file>

<file path=xl/calcChain.xml><?xml version="1.0" encoding="utf-8"?>
<calcChain xmlns="http://schemas.openxmlformats.org/spreadsheetml/2006/main">
  <c r="AM23" i="19"/>
  <c r="AL23"/>
  <c r="AK23"/>
  <c r="AJ23"/>
  <c r="AI23"/>
  <c r="AH23"/>
  <c r="AG23"/>
  <c r="AF23"/>
  <c r="AE23"/>
  <c r="AD23"/>
  <c r="AC23"/>
  <c r="AB23"/>
  <c r="AA23"/>
  <c r="Z23"/>
  <c r="Y23"/>
  <c r="X23"/>
  <c r="W23"/>
  <c r="V23"/>
  <c r="U23"/>
  <c r="T23"/>
  <c r="S23"/>
  <c r="R23"/>
  <c r="Q23"/>
  <c r="P23"/>
  <c r="O23"/>
  <c r="N23"/>
  <c r="M23"/>
  <c r="L23"/>
  <c r="K23"/>
  <c r="J23"/>
  <c r="I23"/>
  <c r="H23"/>
  <c r="G23"/>
  <c r="AM22"/>
  <c r="AL22"/>
  <c r="AK22"/>
  <c r="AJ22"/>
  <c r="AI22"/>
  <c r="AH22"/>
  <c r="AG22"/>
  <c r="AF22"/>
  <c r="AE22"/>
  <c r="AD22"/>
  <c r="AC22"/>
  <c r="AB22"/>
  <c r="AA22"/>
  <c r="Z22"/>
  <c r="Y22"/>
  <c r="X22"/>
  <c r="W22"/>
  <c r="V22"/>
  <c r="U22"/>
  <c r="T22"/>
  <c r="S22"/>
  <c r="R22"/>
  <c r="Q22"/>
  <c r="P22"/>
  <c r="O22"/>
  <c r="N22"/>
  <c r="M22"/>
  <c r="L22"/>
  <c r="K22"/>
  <c r="J22"/>
  <c r="I22"/>
  <c r="H22"/>
  <c r="G22"/>
  <c r="AM21"/>
  <c r="AM24" s="1"/>
  <c r="AL21"/>
  <c r="AL24" s="1"/>
  <c r="AK21"/>
  <c r="AK24" s="1"/>
  <c r="AJ21"/>
  <c r="AJ24" s="1"/>
  <c r="AI21"/>
  <c r="AI24" s="1"/>
  <c r="AH21"/>
  <c r="AH24" s="1"/>
  <c r="AG21"/>
  <c r="AG24" s="1"/>
  <c r="AF21"/>
  <c r="AF24" s="1"/>
  <c r="AE21"/>
  <c r="AE24" s="1"/>
  <c r="AD21"/>
  <c r="AD24" s="1"/>
  <c r="AC21"/>
  <c r="AC24" s="1"/>
  <c r="AB21"/>
  <c r="AB24" s="1"/>
  <c r="AA21"/>
  <c r="AA24" s="1"/>
  <c r="Z21"/>
  <c r="Z24" s="1"/>
  <c r="Y21"/>
  <c r="Y24" s="1"/>
  <c r="X21"/>
  <c r="X24" s="1"/>
  <c r="W21"/>
  <c r="W24" s="1"/>
  <c r="V21"/>
  <c r="V24" s="1"/>
  <c r="U21"/>
  <c r="U24" s="1"/>
  <c r="T21"/>
  <c r="T24" s="1"/>
  <c r="S21"/>
  <c r="S24" s="1"/>
  <c r="R21"/>
  <c r="R24" s="1"/>
  <c r="Q21"/>
  <c r="Q24" s="1"/>
  <c r="P21"/>
  <c r="P24" s="1"/>
  <c r="O21"/>
  <c r="O24" s="1"/>
  <c r="N21"/>
  <c r="N24" s="1"/>
  <c r="M21"/>
  <c r="M24" s="1"/>
  <c r="L21"/>
  <c r="L24" s="1"/>
  <c r="K21"/>
  <c r="K24" s="1"/>
  <c r="J21"/>
  <c r="J24" s="1"/>
  <c r="I21"/>
  <c r="I24" s="1"/>
  <c r="H21"/>
  <c r="H24" s="1"/>
  <c r="G24"/>
  <c r="AM17"/>
  <c r="AL17"/>
  <c r="AK17"/>
  <c r="AJ17"/>
  <c r="AI17"/>
  <c r="AH17"/>
  <c r="AG17"/>
  <c r="AF17"/>
  <c r="AE17"/>
  <c r="AD17"/>
  <c r="AC17"/>
  <c r="AB17"/>
  <c r="AA17"/>
  <c r="Z17"/>
  <c r="Y17"/>
  <c r="X17"/>
  <c r="W17"/>
  <c r="V17"/>
  <c r="U17"/>
  <c r="T17"/>
  <c r="S17"/>
  <c r="R17"/>
  <c r="Q17"/>
  <c r="P17"/>
  <c r="O17"/>
  <c r="N17"/>
  <c r="M17"/>
  <c r="L17"/>
  <c r="K17"/>
  <c r="J17"/>
  <c r="I17"/>
  <c r="H17"/>
  <c r="G17"/>
  <c r="E15"/>
  <c r="E14"/>
  <c r="E13"/>
  <c r="E12"/>
  <c r="E11"/>
  <c r="E10"/>
  <c r="E9"/>
  <c r="E8"/>
  <c r="E7"/>
  <c r="E6"/>
  <c r="E5"/>
  <c r="E4"/>
  <c r="E3"/>
  <c r="E2"/>
  <c r="AI23" i="18" l="1"/>
  <c r="AH23"/>
  <c r="AG23"/>
  <c r="AF23"/>
  <c r="AE23"/>
  <c r="AD23"/>
  <c r="AC23"/>
  <c r="AB23"/>
  <c r="AA23"/>
  <c r="Z23"/>
  <c r="Y23"/>
  <c r="X23"/>
  <c r="W23"/>
  <c r="V23"/>
  <c r="U23"/>
  <c r="T23"/>
  <c r="S23"/>
  <c r="R23"/>
  <c r="Q23"/>
  <c r="P23"/>
  <c r="O23"/>
  <c r="N23"/>
  <c r="M23"/>
  <c r="L23"/>
  <c r="K23"/>
  <c r="J23"/>
  <c r="I23"/>
  <c r="H23"/>
  <c r="G23"/>
  <c r="F23"/>
  <c r="E23"/>
  <c r="D23"/>
  <c r="C23"/>
  <c r="AI22"/>
  <c r="AH22"/>
  <c r="AG22"/>
  <c r="AF22"/>
  <c r="AE22"/>
  <c r="AD22"/>
  <c r="AC22"/>
  <c r="AB22"/>
  <c r="AA22"/>
  <c r="Z22"/>
  <c r="Y22"/>
  <c r="X22"/>
  <c r="W22"/>
  <c r="V22"/>
  <c r="U22"/>
  <c r="T22"/>
  <c r="S22"/>
  <c r="R22"/>
  <c r="Q22"/>
  <c r="P22"/>
  <c r="O22"/>
  <c r="N22"/>
  <c r="M22"/>
  <c r="L22"/>
  <c r="K22"/>
  <c r="J22"/>
  <c r="I22"/>
  <c r="H22"/>
  <c r="G22"/>
  <c r="F22"/>
  <c r="E22"/>
  <c r="D22"/>
  <c r="C22"/>
  <c r="AI21"/>
  <c r="AI24" s="1"/>
  <c r="AH21"/>
  <c r="AH24" s="1"/>
  <c r="AG21"/>
  <c r="AG24" s="1"/>
  <c r="AF21"/>
  <c r="AF24" s="1"/>
  <c r="AE21"/>
  <c r="AE24" s="1"/>
  <c r="AD21"/>
  <c r="AD24" s="1"/>
  <c r="AC21"/>
  <c r="AC24" s="1"/>
  <c r="AB21"/>
  <c r="AB24" s="1"/>
  <c r="AA21"/>
  <c r="AA24" s="1"/>
  <c r="Z21"/>
  <c r="Z24" s="1"/>
  <c r="Y21"/>
  <c r="Y24" s="1"/>
  <c r="X21"/>
  <c r="X24" s="1"/>
  <c r="W21"/>
  <c r="W24" s="1"/>
  <c r="V21"/>
  <c r="V24" s="1"/>
  <c r="U21"/>
  <c r="U24" s="1"/>
  <c r="T21"/>
  <c r="T24" s="1"/>
  <c r="S21"/>
  <c r="S24" s="1"/>
  <c r="R21"/>
  <c r="R24" s="1"/>
  <c r="Q21"/>
  <c r="Q24" s="1"/>
  <c r="P21"/>
  <c r="P24" s="1"/>
  <c r="O21"/>
  <c r="O24" s="1"/>
  <c r="N21"/>
  <c r="N24" s="1"/>
  <c r="M21"/>
  <c r="M24" s="1"/>
  <c r="L21"/>
  <c r="L24" s="1"/>
  <c r="K21"/>
  <c r="K24" s="1"/>
  <c r="J21"/>
  <c r="J24" s="1"/>
  <c r="I21"/>
  <c r="I24" s="1"/>
  <c r="H21"/>
  <c r="H24" s="1"/>
  <c r="G21"/>
  <c r="G24" s="1"/>
  <c r="F21"/>
  <c r="F24" s="1"/>
  <c r="E21"/>
  <c r="E24" s="1"/>
  <c r="D21"/>
  <c r="D24" s="1"/>
  <c r="C21"/>
  <c r="C24" s="1"/>
  <c r="AI17"/>
  <c r="AH17"/>
  <c r="AG17"/>
  <c r="AF17"/>
  <c r="AE17"/>
  <c r="AD17"/>
  <c r="AC17"/>
  <c r="AB17"/>
  <c r="AA17"/>
  <c r="Z17"/>
  <c r="Y17"/>
  <c r="X17"/>
  <c r="W17"/>
  <c r="V17"/>
  <c r="U17"/>
  <c r="T17"/>
  <c r="S17"/>
  <c r="R17"/>
  <c r="Q17"/>
  <c r="P17"/>
  <c r="O17"/>
  <c r="N17"/>
  <c r="M17"/>
  <c r="L17"/>
  <c r="K17"/>
  <c r="J17"/>
  <c r="I17"/>
  <c r="H17"/>
  <c r="G17"/>
  <c r="F17"/>
  <c r="E17"/>
  <c r="D17"/>
  <c r="C17"/>
  <c r="AM16"/>
  <c r="AL16"/>
  <c r="AK16"/>
  <c r="AM15"/>
  <c r="AL15"/>
  <c r="AK15"/>
  <c r="AM14"/>
  <c r="AL14"/>
  <c r="AK14"/>
  <c r="AM13"/>
  <c r="AL13"/>
  <c r="AK13"/>
  <c r="AM12"/>
  <c r="AL12"/>
  <c r="AK12"/>
  <c r="AM11"/>
  <c r="AL11"/>
  <c r="AK11"/>
  <c r="AM10"/>
  <c r="AL10"/>
  <c r="AK10"/>
  <c r="AM9"/>
  <c r="AL9"/>
  <c r="AK9"/>
  <c r="AM8"/>
  <c r="AL8"/>
  <c r="AK8"/>
  <c r="AM7"/>
  <c r="AL7"/>
  <c r="AK7"/>
  <c r="AM6"/>
  <c r="AL6"/>
  <c r="AK6"/>
  <c r="AM5"/>
  <c r="AL5"/>
  <c r="AK5"/>
  <c r="AM4"/>
  <c r="AL4"/>
  <c r="AK4"/>
  <c r="AM3"/>
  <c r="AL3"/>
  <c r="AK3"/>
  <c r="AM2"/>
  <c r="AL2"/>
  <c r="AK2"/>
  <c r="AI23" i="17" l="1"/>
  <c r="AH23"/>
  <c r="AG23"/>
  <c r="AF23"/>
  <c r="AE23"/>
  <c r="AD23"/>
  <c r="AC23"/>
  <c r="AB23"/>
  <c r="AA23"/>
  <c r="Z23"/>
  <c r="Y23"/>
  <c r="X23"/>
  <c r="W23"/>
  <c r="V23"/>
  <c r="U23"/>
  <c r="T23"/>
  <c r="S23"/>
  <c r="R23"/>
  <c r="Q23"/>
  <c r="P23"/>
  <c r="O23"/>
  <c r="N23"/>
  <c r="M23"/>
  <c r="L23"/>
  <c r="K23"/>
  <c r="J23"/>
  <c r="I23"/>
  <c r="H23"/>
  <c r="G23"/>
  <c r="F23"/>
  <c r="E23"/>
  <c r="D23"/>
  <c r="C23"/>
  <c r="AI22"/>
  <c r="AH22"/>
  <c r="AG22"/>
  <c r="AF22"/>
  <c r="AE22"/>
  <c r="AD22"/>
  <c r="AC22"/>
  <c r="AB22"/>
  <c r="AA22"/>
  <c r="Z22"/>
  <c r="Y22"/>
  <c r="X22"/>
  <c r="W22"/>
  <c r="V22"/>
  <c r="U22"/>
  <c r="T22"/>
  <c r="S22"/>
  <c r="R22"/>
  <c r="Q22"/>
  <c r="P22"/>
  <c r="O22"/>
  <c r="N22"/>
  <c r="M22"/>
  <c r="L22"/>
  <c r="K22"/>
  <c r="J22"/>
  <c r="I22"/>
  <c r="H22"/>
  <c r="G22"/>
  <c r="F22"/>
  <c r="E22"/>
  <c r="D22"/>
  <c r="C22"/>
  <c r="AI21"/>
  <c r="AI24" s="1"/>
  <c r="AH21"/>
  <c r="AH24" s="1"/>
  <c r="AG21"/>
  <c r="AG24" s="1"/>
  <c r="AF21"/>
  <c r="AF24" s="1"/>
  <c r="AE21"/>
  <c r="AE24" s="1"/>
  <c r="AD21"/>
  <c r="AD24" s="1"/>
  <c r="AC21"/>
  <c r="AC24" s="1"/>
  <c r="AB21"/>
  <c r="AB24" s="1"/>
  <c r="AA21"/>
  <c r="AA24" s="1"/>
  <c r="Z21"/>
  <c r="Z24" s="1"/>
  <c r="Y21"/>
  <c r="Y24" s="1"/>
  <c r="X21"/>
  <c r="X24" s="1"/>
  <c r="W21"/>
  <c r="W24" s="1"/>
  <c r="V21"/>
  <c r="V24" s="1"/>
  <c r="U21"/>
  <c r="U24" s="1"/>
  <c r="T21"/>
  <c r="T24" s="1"/>
  <c r="S21"/>
  <c r="S24" s="1"/>
  <c r="R21"/>
  <c r="R24" s="1"/>
  <c r="Q21"/>
  <c r="Q24" s="1"/>
  <c r="P21"/>
  <c r="P24" s="1"/>
  <c r="O21"/>
  <c r="O24" s="1"/>
  <c r="N21"/>
  <c r="N24" s="1"/>
  <c r="M21"/>
  <c r="M24" s="1"/>
  <c r="L21"/>
  <c r="L24" s="1"/>
  <c r="K21"/>
  <c r="K24" s="1"/>
  <c r="J21"/>
  <c r="J24" s="1"/>
  <c r="I21"/>
  <c r="I24" s="1"/>
  <c r="H21"/>
  <c r="H24" s="1"/>
  <c r="G21"/>
  <c r="G24" s="1"/>
  <c r="F21"/>
  <c r="F24" s="1"/>
  <c r="E21"/>
  <c r="E24" s="1"/>
  <c r="D21"/>
  <c r="C21"/>
  <c r="AI17"/>
  <c r="AH17"/>
  <c r="AG17"/>
  <c r="AF17"/>
  <c r="AE17"/>
  <c r="AD17"/>
  <c r="AC17"/>
  <c r="AB17"/>
  <c r="AA17"/>
  <c r="Z17"/>
  <c r="Y17"/>
  <c r="X17"/>
  <c r="W17"/>
  <c r="V17"/>
  <c r="U17"/>
  <c r="T17"/>
  <c r="S17"/>
  <c r="R17"/>
  <c r="Q17"/>
  <c r="P17"/>
  <c r="O17"/>
  <c r="N17"/>
  <c r="M17"/>
  <c r="L17"/>
  <c r="K17"/>
  <c r="J17"/>
  <c r="I17"/>
  <c r="H17"/>
  <c r="G17"/>
  <c r="F17"/>
  <c r="E17"/>
  <c r="D17"/>
  <c r="C17"/>
  <c r="AM16"/>
  <c r="AL16"/>
  <c r="AK16"/>
  <c r="AM15"/>
  <c r="AL15"/>
  <c r="AK15"/>
  <c r="AM14"/>
  <c r="AL14"/>
  <c r="AK14"/>
  <c r="AM13"/>
  <c r="AL13"/>
  <c r="AK13"/>
  <c r="AM12"/>
  <c r="AL12"/>
  <c r="AK12"/>
  <c r="AM11"/>
  <c r="AL11"/>
  <c r="AK11"/>
  <c r="AM10"/>
  <c r="AL10"/>
  <c r="AK10"/>
  <c r="AM9"/>
  <c r="AL9"/>
  <c r="AK9"/>
  <c r="AM8"/>
  <c r="AL8"/>
  <c r="AK8"/>
  <c r="AM7"/>
  <c r="AL7"/>
  <c r="AK7"/>
  <c r="AM6"/>
  <c r="AL6"/>
  <c r="AK6"/>
  <c r="AM5"/>
  <c r="AL5"/>
  <c r="AK5"/>
  <c r="AM4"/>
  <c r="AL4"/>
  <c r="AK4"/>
  <c r="AM3"/>
  <c r="AL3"/>
  <c r="AK3"/>
  <c r="AM2"/>
  <c r="AL2"/>
  <c r="AK2"/>
  <c r="AI23" i="16"/>
  <c r="AH23"/>
  <c r="AG23"/>
  <c r="AF23"/>
  <c r="AE23"/>
  <c r="AD23"/>
  <c r="AC23"/>
  <c r="AB23"/>
  <c r="AA23"/>
  <c r="Z23"/>
  <c r="Y23"/>
  <c r="X23"/>
  <c r="W23"/>
  <c r="V23"/>
  <c r="U23"/>
  <c r="T23"/>
  <c r="S23"/>
  <c r="R23"/>
  <c r="Q23"/>
  <c r="P23"/>
  <c r="O23"/>
  <c r="N23"/>
  <c r="M23"/>
  <c r="L23"/>
  <c r="K23"/>
  <c r="J23"/>
  <c r="I23"/>
  <c r="H23"/>
  <c r="G23"/>
  <c r="F23"/>
  <c r="E23"/>
  <c r="D23"/>
  <c r="C23"/>
  <c r="AI22"/>
  <c r="AH22"/>
  <c r="AG22"/>
  <c r="AF22"/>
  <c r="AE22"/>
  <c r="AD22"/>
  <c r="AC22"/>
  <c r="AB22"/>
  <c r="AA22"/>
  <c r="Z22"/>
  <c r="Y22"/>
  <c r="X22"/>
  <c r="W22"/>
  <c r="V22"/>
  <c r="U22"/>
  <c r="T22"/>
  <c r="S22"/>
  <c r="R22"/>
  <c r="Q22"/>
  <c r="P22"/>
  <c r="O22"/>
  <c r="N22"/>
  <c r="M22"/>
  <c r="L22"/>
  <c r="K22"/>
  <c r="J22"/>
  <c r="I22"/>
  <c r="H22"/>
  <c r="G22"/>
  <c r="F22"/>
  <c r="E22"/>
  <c r="D22"/>
  <c r="C22"/>
  <c r="AI21"/>
  <c r="AI24" s="1"/>
  <c r="AH21"/>
  <c r="AH24" s="1"/>
  <c r="AG21"/>
  <c r="AG24" s="1"/>
  <c r="AF21"/>
  <c r="AF24" s="1"/>
  <c r="AE21"/>
  <c r="AE24" s="1"/>
  <c r="AD21"/>
  <c r="AD24" s="1"/>
  <c r="AC21"/>
  <c r="AC24" s="1"/>
  <c r="AB21"/>
  <c r="AB24" s="1"/>
  <c r="AA21"/>
  <c r="AA24" s="1"/>
  <c r="Z21"/>
  <c r="Z24" s="1"/>
  <c r="Y21"/>
  <c r="Y24" s="1"/>
  <c r="X21"/>
  <c r="X24" s="1"/>
  <c r="W21"/>
  <c r="W24" s="1"/>
  <c r="V21"/>
  <c r="V24" s="1"/>
  <c r="U21"/>
  <c r="U24" s="1"/>
  <c r="T21"/>
  <c r="T24" s="1"/>
  <c r="S21"/>
  <c r="S24" s="1"/>
  <c r="R21"/>
  <c r="R24" s="1"/>
  <c r="Q21"/>
  <c r="Q24" s="1"/>
  <c r="P21"/>
  <c r="P24" s="1"/>
  <c r="O21"/>
  <c r="O24" s="1"/>
  <c r="N21"/>
  <c r="N24" s="1"/>
  <c r="M21"/>
  <c r="M24" s="1"/>
  <c r="L21"/>
  <c r="L24" s="1"/>
  <c r="K21"/>
  <c r="K24" s="1"/>
  <c r="J21"/>
  <c r="J24" s="1"/>
  <c r="I21"/>
  <c r="I24" s="1"/>
  <c r="H21"/>
  <c r="H24" s="1"/>
  <c r="G21"/>
  <c r="G24" s="1"/>
  <c r="F21"/>
  <c r="F24" s="1"/>
  <c r="E21"/>
  <c r="D21"/>
  <c r="D24" s="1"/>
  <c r="C21"/>
  <c r="AI17"/>
  <c r="AH17"/>
  <c r="AG17"/>
  <c r="AF17"/>
  <c r="AE17"/>
  <c r="AD17"/>
  <c r="AC17"/>
  <c r="AB17"/>
  <c r="AA17"/>
  <c r="Z17"/>
  <c r="Y17"/>
  <c r="X17"/>
  <c r="W17"/>
  <c r="V17"/>
  <c r="U17"/>
  <c r="T17"/>
  <c r="S17"/>
  <c r="R17"/>
  <c r="Q17"/>
  <c r="P17"/>
  <c r="O17"/>
  <c r="N17"/>
  <c r="M17"/>
  <c r="L17"/>
  <c r="K17"/>
  <c r="J17"/>
  <c r="I17"/>
  <c r="H17"/>
  <c r="G17"/>
  <c r="F17"/>
  <c r="E17"/>
  <c r="D17"/>
  <c r="C17"/>
  <c r="AM15"/>
  <c r="AL15"/>
  <c r="AK15"/>
  <c r="AM14"/>
  <c r="AL14"/>
  <c r="AK14"/>
  <c r="AM13"/>
  <c r="AL13"/>
  <c r="AK13"/>
  <c r="AM12"/>
  <c r="AL12"/>
  <c r="AK12"/>
  <c r="AM11"/>
  <c r="AL11"/>
  <c r="AK11"/>
  <c r="AM10"/>
  <c r="AL10"/>
  <c r="AK10"/>
  <c r="AM9"/>
  <c r="AL9"/>
  <c r="AK9"/>
  <c r="AM8"/>
  <c r="AL8"/>
  <c r="AK8"/>
  <c r="AM7"/>
  <c r="AL7"/>
  <c r="AK7"/>
  <c r="AM6"/>
  <c r="AL6"/>
  <c r="AK6"/>
  <c r="AM5"/>
  <c r="AL5"/>
  <c r="AK5"/>
  <c r="AM4"/>
  <c r="AL4"/>
  <c r="AK4"/>
  <c r="AM3"/>
  <c r="AL3"/>
  <c r="AK3"/>
  <c r="AM2"/>
  <c r="AM17" s="1"/>
  <c r="AL2"/>
  <c r="AK2"/>
  <c r="AK17" s="1"/>
  <c r="AK2" i="15"/>
  <c r="AL2"/>
  <c r="AM2"/>
  <c r="AK3"/>
  <c r="AL3"/>
  <c r="AM3"/>
  <c r="AK4"/>
  <c r="AL4"/>
  <c r="AM4"/>
  <c r="AK5"/>
  <c r="AL5"/>
  <c r="AM5"/>
  <c r="AK6"/>
  <c r="AL6"/>
  <c r="AM6"/>
  <c r="AK7"/>
  <c r="AL7"/>
  <c r="AM7"/>
  <c r="AK8"/>
  <c r="AL8"/>
  <c r="AM8"/>
  <c r="AK9"/>
  <c r="AL9"/>
  <c r="AM9"/>
  <c r="AK10"/>
  <c r="AL10"/>
  <c r="AM10"/>
  <c r="AK11"/>
  <c r="AL11"/>
  <c r="AM11"/>
  <c r="AK12"/>
  <c r="AL12"/>
  <c r="AM12"/>
  <c r="AK13"/>
  <c r="AL13"/>
  <c r="AM13"/>
  <c r="AK14"/>
  <c r="AL14"/>
  <c r="AM14"/>
  <c r="AK15"/>
  <c r="AL15"/>
  <c r="AM15"/>
  <c r="AK16"/>
  <c r="AL16"/>
  <c r="AM16"/>
  <c r="C17"/>
  <c r="D17"/>
  <c r="E17"/>
  <c r="F17"/>
  <c r="G17"/>
  <c r="H17"/>
  <c r="I17"/>
  <c r="J17"/>
  <c r="K17"/>
  <c r="L17"/>
  <c r="M17"/>
  <c r="N17"/>
  <c r="O17"/>
  <c r="P17"/>
  <c r="Q17"/>
  <c r="R17"/>
  <c r="S17"/>
  <c r="T17"/>
  <c r="U17"/>
  <c r="V17"/>
  <c r="W17"/>
  <c r="X17"/>
  <c r="Y17"/>
  <c r="Z17"/>
  <c r="AA17"/>
  <c r="AB17"/>
  <c r="AC17"/>
  <c r="AD17"/>
  <c r="AE17"/>
  <c r="AF17"/>
  <c r="AG17"/>
  <c r="AH17"/>
  <c r="AI17"/>
  <c r="C21"/>
  <c r="D21"/>
  <c r="E21"/>
  <c r="F21"/>
  <c r="G21"/>
  <c r="H21"/>
  <c r="H24" s="1"/>
  <c r="I21"/>
  <c r="J21"/>
  <c r="J24" s="1"/>
  <c r="K21"/>
  <c r="L21"/>
  <c r="L24" s="1"/>
  <c r="M21"/>
  <c r="N21"/>
  <c r="N24" s="1"/>
  <c r="O21"/>
  <c r="P21"/>
  <c r="P24" s="1"/>
  <c r="Q21"/>
  <c r="R21"/>
  <c r="R24" s="1"/>
  <c r="S21"/>
  <c r="T21"/>
  <c r="T24" s="1"/>
  <c r="U21"/>
  <c r="V21"/>
  <c r="V24" s="1"/>
  <c r="W21"/>
  <c r="X21"/>
  <c r="X24" s="1"/>
  <c r="Y21"/>
  <c r="Z21"/>
  <c r="Z24" s="1"/>
  <c r="AA21"/>
  <c r="AB21"/>
  <c r="AB24" s="1"/>
  <c r="AC21"/>
  <c r="AD21"/>
  <c r="AD24" s="1"/>
  <c r="AE21"/>
  <c r="AF21"/>
  <c r="AF24" s="1"/>
  <c r="AG21"/>
  <c r="AH21"/>
  <c r="AH24" s="1"/>
  <c r="AI21"/>
  <c r="C22"/>
  <c r="D22"/>
  <c r="E22"/>
  <c r="F22"/>
  <c r="G22"/>
  <c r="H22"/>
  <c r="I22"/>
  <c r="J22"/>
  <c r="K22"/>
  <c r="L22"/>
  <c r="M22"/>
  <c r="N22"/>
  <c r="O22"/>
  <c r="P22"/>
  <c r="Q22"/>
  <c r="R22"/>
  <c r="S22"/>
  <c r="T22"/>
  <c r="U22"/>
  <c r="V22"/>
  <c r="W22"/>
  <c r="X22"/>
  <c r="Y22"/>
  <c r="Z22"/>
  <c r="AA22"/>
  <c r="AB22"/>
  <c r="AC22"/>
  <c r="AD22"/>
  <c r="AE22"/>
  <c r="AF22"/>
  <c r="AG22"/>
  <c r="AH22"/>
  <c r="AI22"/>
  <c r="C23"/>
  <c r="D23"/>
  <c r="E23"/>
  <c r="F23"/>
  <c r="G23"/>
  <c r="H23"/>
  <c r="I23"/>
  <c r="J23"/>
  <c r="K23"/>
  <c r="L23"/>
  <c r="M23"/>
  <c r="N23"/>
  <c r="O23"/>
  <c r="P23"/>
  <c r="Q23"/>
  <c r="R23"/>
  <c r="S23"/>
  <c r="T23"/>
  <c r="U23"/>
  <c r="V23"/>
  <c r="W23"/>
  <c r="X23"/>
  <c r="Y23"/>
  <c r="Z23"/>
  <c r="AA23"/>
  <c r="AB23"/>
  <c r="AC23"/>
  <c r="AD23"/>
  <c r="AE23"/>
  <c r="AF23"/>
  <c r="AG23"/>
  <c r="AH23"/>
  <c r="AI23"/>
  <c r="E24"/>
  <c r="G24"/>
  <c r="I24"/>
  <c r="K24"/>
  <c r="M24"/>
  <c r="O24"/>
  <c r="Q24"/>
  <c r="S24"/>
  <c r="U24"/>
  <c r="W24"/>
  <c r="Y24"/>
  <c r="AA24"/>
  <c r="AC24"/>
  <c r="AE24"/>
  <c r="AG24"/>
  <c r="AI24"/>
  <c r="AK2" i="14"/>
  <c r="AL2"/>
  <c r="AM2"/>
  <c r="AK3"/>
  <c r="AL3"/>
  <c r="AM3"/>
  <c r="AK4"/>
  <c r="AL4"/>
  <c r="AM4"/>
  <c r="AK5"/>
  <c r="AL5"/>
  <c r="AM5"/>
  <c r="AK6"/>
  <c r="AL6"/>
  <c r="AM6"/>
  <c r="AK7"/>
  <c r="AL7"/>
  <c r="AM7"/>
  <c r="AK8"/>
  <c r="AL8"/>
  <c r="AM8"/>
  <c r="AK9"/>
  <c r="AL9"/>
  <c r="AM9"/>
  <c r="AK10"/>
  <c r="AL10"/>
  <c r="AM10"/>
  <c r="AK11"/>
  <c r="AL11"/>
  <c r="AM11"/>
  <c r="AK12"/>
  <c r="AL12"/>
  <c r="AM12"/>
  <c r="AK13"/>
  <c r="AL13"/>
  <c r="AM13"/>
  <c r="AK14"/>
  <c r="AL14"/>
  <c r="AM14"/>
  <c r="AK15"/>
  <c r="AL15"/>
  <c r="AM15"/>
  <c r="C17"/>
  <c r="D17"/>
  <c r="E17"/>
  <c r="F17"/>
  <c r="G17"/>
  <c r="H17"/>
  <c r="I17"/>
  <c r="J17"/>
  <c r="K17"/>
  <c r="L17"/>
  <c r="M17"/>
  <c r="N17"/>
  <c r="O17"/>
  <c r="P17"/>
  <c r="Q17"/>
  <c r="R17"/>
  <c r="S17"/>
  <c r="T17"/>
  <c r="U17"/>
  <c r="V17"/>
  <c r="W17"/>
  <c r="X17"/>
  <c r="Y17"/>
  <c r="Z17"/>
  <c r="AA17"/>
  <c r="AB17"/>
  <c r="AC17"/>
  <c r="AD17"/>
  <c r="AE17"/>
  <c r="AF17"/>
  <c r="AG17"/>
  <c r="AH17"/>
  <c r="AI17"/>
  <c r="C21"/>
  <c r="D21"/>
  <c r="E21"/>
  <c r="F21"/>
  <c r="G21"/>
  <c r="H21"/>
  <c r="I21"/>
  <c r="J21"/>
  <c r="K21"/>
  <c r="L21"/>
  <c r="M21"/>
  <c r="N21"/>
  <c r="O21"/>
  <c r="P21"/>
  <c r="Q21"/>
  <c r="R21"/>
  <c r="S21"/>
  <c r="T21"/>
  <c r="U21"/>
  <c r="V21"/>
  <c r="W21"/>
  <c r="X21"/>
  <c r="Y21"/>
  <c r="Z21"/>
  <c r="AA21"/>
  <c r="AB21"/>
  <c r="AC21"/>
  <c r="AD21"/>
  <c r="AE21"/>
  <c r="AF21"/>
  <c r="AG21"/>
  <c r="AH21"/>
  <c r="AI21"/>
  <c r="C22"/>
  <c r="D22"/>
  <c r="E22"/>
  <c r="F22"/>
  <c r="G22"/>
  <c r="H22"/>
  <c r="I22"/>
  <c r="J22"/>
  <c r="K22"/>
  <c r="L22"/>
  <c r="M22"/>
  <c r="N22"/>
  <c r="O22"/>
  <c r="P22"/>
  <c r="Q22"/>
  <c r="R22"/>
  <c r="S22"/>
  <c r="T22"/>
  <c r="U22"/>
  <c r="V22"/>
  <c r="W22"/>
  <c r="X22"/>
  <c r="Y22"/>
  <c r="Z22"/>
  <c r="AA22"/>
  <c r="AB22"/>
  <c r="AC22"/>
  <c r="AD22"/>
  <c r="AE22"/>
  <c r="AF22"/>
  <c r="AG22"/>
  <c r="AH22"/>
  <c r="AI22"/>
  <c r="C23"/>
  <c r="D23"/>
  <c r="E23"/>
  <c r="F23"/>
  <c r="G23"/>
  <c r="H23"/>
  <c r="I23"/>
  <c r="J23"/>
  <c r="K23"/>
  <c r="L23"/>
  <c r="M23"/>
  <c r="N23"/>
  <c r="O23"/>
  <c r="P23"/>
  <c r="Q23"/>
  <c r="R23"/>
  <c r="S23"/>
  <c r="T23"/>
  <c r="U23"/>
  <c r="V23"/>
  <c r="W23"/>
  <c r="X23"/>
  <c r="Y23"/>
  <c r="Z23"/>
  <c r="AA23"/>
  <c r="AB23"/>
  <c r="AC23"/>
  <c r="AD23"/>
  <c r="AE23"/>
  <c r="AF23"/>
  <c r="AG23"/>
  <c r="AH23"/>
  <c r="AI23"/>
  <c r="AK2" i="13"/>
  <c r="AL2"/>
  <c r="AM2"/>
  <c r="AK3"/>
  <c r="AL3"/>
  <c r="AM3"/>
  <c r="AK4"/>
  <c r="AL4"/>
  <c r="AM4"/>
  <c r="AK5"/>
  <c r="AL5"/>
  <c r="AM5"/>
  <c r="AK6"/>
  <c r="AL6"/>
  <c r="AM6"/>
  <c r="AK7"/>
  <c r="AL7"/>
  <c r="AM7"/>
  <c r="AK8"/>
  <c r="AL8"/>
  <c r="AM8"/>
  <c r="AK9"/>
  <c r="AL9"/>
  <c r="AM9"/>
  <c r="AK10"/>
  <c r="AL10"/>
  <c r="AM10"/>
  <c r="AK11"/>
  <c r="AL11"/>
  <c r="AM11"/>
  <c r="AK12"/>
  <c r="AL12"/>
  <c r="AM12"/>
  <c r="AK13"/>
  <c r="AL13"/>
  <c r="AM13"/>
  <c r="AK14"/>
  <c r="AL14"/>
  <c r="AM14"/>
  <c r="AK15"/>
  <c r="AL15"/>
  <c r="AM15"/>
  <c r="C17"/>
  <c r="D17"/>
  <c r="E17"/>
  <c r="F17"/>
  <c r="G17"/>
  <c r="H17"/>
  <c r="I17"/>
  <c r="J17"/>
  <c r="K17"/>
  <c r="L17"/>
  <c r="M17"/>
  <c r="N17"/>
  <c r="O17"/>
  <c r="P17"/>
  <c r="Q17"/>
  <c r="R17"/>
  <c r="S17"/>
  <c r="T17"/>
  <c r="U17"/>
  <c r="V17"/>
  <c r="W17"/>
  <c r="X17"/>
  <c r="Y17"/>
  <c r="Z17"/>
  <c r="AA17"/>
  <c r="AB17"/>
  <c r="AC17"/>
  <c r="AD17"/>
  <c r="AE17"/>
  <c r="AF17"/>
  <c r="AG17"/>
  <c r="AH17"/>
  <c r="AI17"/>
  <c r="AK17"/>
  <c r="AL17"/>
  <c r="AM17"/>
  <c r="C19"/>
  <c r="D19"/>
  <c r="E19"/>
  <c r="F19"/>
  <c r="G19"/>
  <c r="H19"/>
  <c r="I19"/>
  <c r="J19"/>
  <c r="K19"/>
  <c r="L19"/>
  <c r="M19"/>
  <c r="N19"/>
  <c r="O19"/>
  <c r="P19"/>
  <c r="Q19"/>
  <c r="R19"/>
  <c r="S19"/>
  <c r="T19"/>
  <c r="U19"/>
  <c r="V19"/>
  <c r="W19"/>
  <c r="X19"/>
  <c r="Y19"/>
  <c r="Z19"/>
  <c r="AA19"/>
  <c r="AB19"/>
  <c r="AC19"/>
  <c r="AD19"/>
  <c r="AE19"/>
  <c r="AF19"/>
  <c r="AG19"/>
  <c r="AH19"/>
  <c r="C21"/>
  <c r="D21"/>
  <c r="E21"/>
  <c r="F21"/>
  <c r="G21"/>
  <c r="H21"/>
  <c r="I21"/>
  <c r="J21"/>
  <c r="K21"/>
  <c r="L21"/>
  <c r="M21"/>
  <c r="N21"/>
  <c r="O21"/>
  <c r="P21"/>
  <c r="Q21"/>
  <c r="R21"/>
  <c r="S21"/>
  <c r="T21"/>
  <c r="U21"/>
  <c r="V21"/>
  <c r="W21"/>
  <c r="X21"/>
  <c r="Y21"/>
  <c r="Z21"/>
  <c r="AA21"/>
  <c r="AB21"/>
  <c r="AC21"/>
  <c r="AD21"/>
  <c r="AE21"/>
  <c r="AF21"/>
  <c r="AG21"/>
  <c r="AH21"/>
  <c r="AI21"/>
  <c r="C22"/>
  <c r="D22"/>
  <c r="E22"/>
  <c r="F22"/>
  <c r="G22"/>
  <c r="H22"/>
  <c r="I22"/>
  <c r="J22"/>
  <c r="K22"/>
  <c r="L22"/>
  <c r="M22"/>
  <c r="N22"/>
  <c r="O22"/>
  <c r="P22"/>
  <c r="Q22"/>
  <c r="R22"/>
  <c r="S22"/>
  <c r="T22"/>
  <c r="U22"/>
  <c r="V22"/>
  <c r="W22"/>
  <c r="X22"/>
  <c r="Y22"/>
  <c r="Z22"/>
  <c r="AA22"/>
  <c r="AB22"/>
  <c r="AC22"/>
  <c r="AD22"/>
  <c r="AE22"/>
  <c r="AF22"/>
  <c r="AG22"/>
  <c r="AH22"/>
  <c r="AI22"/>
  <c r="C23"/>
  <c r="D23"/>
  <c r="E23"/>
  <c r="F23"/>
  <c r="G23"/>
  <c r="H23"/>
  <c r="I23"/>
  <c r="J23"/>
  <c r="K23"/>
  <c r="L23"/>
  <c r="M23"/>
  <c r="N23"/>
  <c r="O23"/>
  <c r="P23"/>
  <c r="Q23"/>
  <c r="R23"/>
  <c r="S23"/>
  <c r="T23"/>
  <c r="U23"/>
  <c r="V23"/>
  <c r="W23"/>
  <c r="X23"/>
  <c r="Y23"/>
  <c r="Z23"/>
  <c r="AA23"/>
  <c r="AB23"/>
  <c r="AC23"/>
  <c r="AD23"/>
  <c r="AE23"/>
  <c r="AE24" s="1"/>
  <c r="AF23"/>
  <c r="AG23"/>
  <c r="AG24" s="1"/>
  <c r="AH23"/>
  <c r="AI23"/>
  <c r="AI24" s="1"/>
  <c r="C24"/>
  <c r="D24"/>
  <c r="E24"/>
  <c r="F24"/>
  <c r="G24"/>
  <c r="H24"/>
  <c r="I24"/>
  <c r="J24"/>
  <c r="K24"/>
  <c r="L24"/>
  <c r="M24"/>
  <c r="N24"/>
  <c r="O24"/>
  <c r="P24"/>
  <c r="Q24"/>
  <c r="R24"/>
  <c r="S24"/>
  <c r="T24"/>
  <c r="U24"/>
  <c r="V24"/>
  <c r="W24"/>
  <c r="X24"/>
  <c r="Y24"/>
  <c r="Z24"/>
  <c r="AA24"/>
  <c r="AB24"/>
  <c r="AC24"/>
  <c r="AD24"/>
  <c r="AF24"/>
  <c r="AH24"/>
  <c r="AK2" i="12"/>
  <c r="AL2"/>
  <c r="AM2"/>
  <c r="AK3"/>
  <c r="AL3"/>
  <c r="AM3"/>
  <c r="AK4"/>
  <c r="AL4"/>
  <c r="AM4"/>
  <c r="AK5"/>
  <c r="AL5"/>
  <c r="AM5"/>
  <c r="AK6"/>
  <c r="AL6"/>
  <c r="AM6"/>
  <c r="AK7"/>
  <c r="AL7"/>
  <c r="AM7"/>
  <c r="AK8"/>
  <c r="AL8"/>
  <c r="AM8"/>
  <c r="AK9"/>
  <c r="AL9"/>
  <c r="AM9"/>
  <c r="AK10"/>
  <c r="AL10"/>
  <c r="AM10"/>
  <c r="AK11"/>
  <c r="AL11"/>
  <c r="AM11"/>
  <c r="AK12"/>
  <c r="AL12"/>
  <c r="AM12"/>
  <c r="AK13"/>
  <c r="AL13"/>
  <c r="AM13"/>
  <c r="AK14"/>
  <c r="AL14"/>
  <c r="AM14"/>
  <c r="AK15"/>
  <c r="AL15"/>
  <c r="AM15"/>
  <c r="C17"/>
  <c r="D17"/>
  <c r="E17"/>
  <c r="F17"/>
  <c r="G17"/>
  <c r="H17"/>
  <c r="I17"/>
  <c r="J17"/>
  <c r="K17"/>
  <c r="L17"/>
  <c r="M17"/>
  <c r="N17"/>
  <c r="O17"/>
  <c r="P17"/>
  <c r="Q17"/>
  <c r="R17"/>
  <c r="S17"/>
  <c r="T17"/>
  <c r="U17"/>
  <c r="V17"/>
  <c r="W17"/>
  <c r="X17"/>
  <c r="Y17"/>
  <c r="Z17"/>
  <c r="AA17"/>
  <c r="AB17"/>
  <c r="AC17"/>
  <c r="AD17"/>
  <c r="AE17"/>
  <c r="AF17"/>
  <c r="AG17"/>
  <c r="AH17"/>
  <c r="AI17"/>
  <c r="AK17"/>
  <c r="AL17"/>
  <c r="AM17"/>
  <c r="C21"/>
  <c r="D21"/>
  <c r="E21"/>
  <c r="F21"/>
  <c r="G21"/>
  <c r="H21"/>
  <c r="I21"/>
  <c r="J21"/>
  <c r="K21"/>
  <c r="L21"/>
  <c r="M21"/>
  <c r="N21"/>
  <c r="O21"/>
  <c r="P21"/>
  <c r="Q21"/>
  <c r="R21"/>
  <c r="S21"/>
  <c r="T21"/>
  <c r="U21"/>
  <c r="V21"/>
  <c r="W21"/>
  <c r="X21"/>
  <c r="Y21"/>
  <c r="Z21"/>
  <c r="AA21"/>
  <c r="AB21"/>
  <c r="AC21"/>
  <c r="AD21"/>
  <c r="AE21"/>
  <c r="AF21"/>
  <c r="AG21"/>
  <c r="AH21"/>
  <c r="AI21"/>
  <c r="C22"/>
  <c r="D22"/>
  <c r="E22"/>
  <c r="F22"/>
  <c r="G22"/>
  <c r="H22"/>
  <c r="I22"/>
  <c r="J22"/>
  <c r="K22"/>
  <c r="L22"/>
  <c r="M22"/>
  <c r="N22"/>
  <c r="O22"/>
  <c r="P22"/>
  <c r="Q22"/>
  <c r="R22"/>
  <c r="S22"/>
  <c r="T22"/>
  <c r="U22"/>
  <c r="V22"/>
  <c r="W22"/>
  <c r="X22"/>
  <c r="Y22"/>
  <c r="Z22"/>
  <c r="AA22"/>
  <c r="AB22"/>
  <c r="AC22"/>
  <c r="AD22"/>
  <c r="AE22"/>
  <c r="AF22"/>
  <c r="AG22"/>
  <c r="AH22"/>
  <c r="AI22"/>
  <c r="C23"/>
  <c r="D23"/>
  <c r="E23"/>
  <c r="F23"/>
  <c r="G23"/>
  <c r="H23"/>
  <c r="I23"/>
  <c r="J23"/>
  <c r="K23"/>
  <c r="L23"/>
  <c r="M23"/>
  <c r="N23"/>
  <c r="O23"/>
  <c r="P23"/>
  <c r="Q23"/>
  <c r="Q24" s="1"/>
  <c r="R23"/>
  <c r="S23"/>
  <c r="S24" s="1"/>
  <c r="T23"/>
  <c r="U23"/>
  <c r="U24" s="1"/>
  <c r="V23"/>
  <c r="W23"/>
  <c r="W24" s="1"/>
  <c r="X23"/>
  <c r="Y23"/>
  <c r="Y24" s="1"/>
  <c r="Z23"/>
  <c r="AA23"/>
  <c r="AA24" s="1"/>
  <c r="AB23"/>
  <c r="AC23"/>
  <c r="AC24" s="1"/>
  <c r="AD23"/>
  <c r="AE23"/>
  <c r="AE24" s="1"/>
  <c r="AF23"/>
  <c r="AG23"/>
  <c r="AG24" s="1"/>
  <c r="AH23"/>
  <c r="AI23"/>
  <c r="AI24" s="1"/>
  <c r="C24"/>
  <c r="D24"/>
  <c r="E24"/>
  <c r="F24"/>
  <c r="G24"/>
  <c r="H24"/>
  <c r="I24"/>
  <c r="J24"/>
  <c r="K24"/>
  <c r="L24"/>
  <c r="M24"/>
  <c r="N24"/>
  <c r="O24"/>
  <c r="P24"/>
  <c r="R24"/>
  <c r="T24"/>
  <c r="V24"/>
  <c r="X24"/>
  <c r="Z24"/>
  <c r="AB24"/>
  <c r="AD24"/>
  <c r="AF24"/>
  <c r="AH24"/>
  <c r="AK2" i="11"/>
  <c r="AL2"/>
  <c r="AM2"/>
  <c r="AK3"/>
  <c r="AL3"/>
  <c r="AM3"/>
  <c r="AK4"/>
  <c r="AL4"/>
  <c r="AM4"/>
  <c r="AK5"/>
  <c r="AL5"/>
  <c r="AM5"/>
  <c r="AK6"/>
  <c r="AL6"/>
  <c r="AM6"/>
  <c r="AK7"/>
  <c r="AL7"/>
  <c r="AM7"/>
  <c r="AK8"/>
  <c r="AL8"/>
  <c r="AM8"/>
  <c r="AK9"/>
  <c r="AL9"/>
  <c r="AM9"/>
  <c r="AK10"/>
  <c r="AL10"/>
  <c r="AM10"/>
  <c r="AK11"/>
  <c r="AL11"/>
  <c r="AM11"/>
  <c r="AK12"/>
  <c r="AL12"/>
  <c r="AM12"/>
  <c r="AK13"/>
  <c r="AL13"/>
  <c r="AM13"/>
  <c r="AK14"/>
  <c r="AL14"/>
  <c r="AM14"/>
  <c r="AK15"/>
  <c r="AL15"/>
  <c r="AM15"/>
  <c r="AK16"/>
  <c r="AL16"/>
  <c r="AM16"/>
  <c r="C17"/>
  <c r="D17"/>
  <c r="E17"/>
  <c r="F17"/>
  <c r="G17"/>
  <c r="H17"/>
  <c r="I17"/>
  <c r="J17"/>
  <c r="K17"/>
  <c r="L17"/>
  <c r="M17"/>
  <c r="N17"/>
  <c r="O17"/>
  <c r="P17"/>
  <c r="Q17"/>
  <c r="R17"/>
  <c r="S17"/>
  <c r="T17"/>
  <c r="U17"/>
  <c r="V17"/>
  <c r="W17"/>
  <c r="X17"/>
  <c r="Y17"/>
  <c r="Z17"/>
  <c r="AA17"/>
  <c r="AB17"/>
  <c r="AC17"/>
  <c r="AD17"/>
  <c r="AE17"/>
  <c r="AF17"/>
  <c r="AG17"/>
  <c r="AH17"/>
  <c r="AI17"/>
  <c r="C21"/>
  <c r="D21"/>
  <c r="E21"/>
  <c r="F21"/>
  <c r="G21"/>
  <c r="H21"/>
  <c r="I21"/>
  <c r="J21"/>
  <c r="K21"/>
  <c r="L21"/>
  <c r="M21"/>
  <c r="N21"/>
  <c r="O21"/>
  <c r="P21"/>
  <c r="Q21"/>
  <c r="R21"/>
  <c r="S21"/>
  <c r="T21"/>
  <c r="U21"/>
  <c r="V21"/>
  <c r="W21"/>
  <c r="X21"/>
  <c r="Y21"/>
  <c r="Z21"/>
  <c r="AA21"/>
  <c r="AB21"/>
  <c r="AC21"/>
  <c r="AD21"/>
  <c r="AE21"/>
  <c r="AF21"/>
  <c r="AG21"/>
  <c r="AH21"/>
  <c r="AI21"/>
  <c r="C22"/>
  <c r="D22"/>
  <c r="E22"/>
  <c r="F22"/>
  <c r="G22"/>
  <c r="H22"/>
  <c r="I22"/>
  <c r="J22"/>
  <c r="K22"/>
  <c r="L22"/>
  <c r="M22"/>
  <c r="N22"/>
  <c r="O22"/>
  <c r="P22"/>
  <c r="Q22"/>
  <c r="R22"/>
  <c r="S22"/>
  <c r="T22"/>
  <c r="U22"/>
  <c r="V22"/>
  <c r="W22"/>
  <c r="X22"/>
  <c r="Y22"/>
  <c r="Z22"/>
  <c r="AA22"/>
  <c r="AB22"/>
  <c r="AC22"/>
  <c r="AD22"/>
  <c r="AE22"/>
  <c r="AF22"/>
  <c r="AG22"/>
  <c r="AH22"/>
  <c r="AI22"/>
  <c r="C23"/>
  <c r="D23"/>
  <c r="E23"/>
  <c r="F23"/>
  <c r="G23"/>
  <c r="H23"/>
  <c r="I23"/>
  <c r="J23"/>
  <c r="K23"/>
  <c r="L23"/>
  <c r="M23"/>
  <c r="N23"/>
  <c r="O23"/>
  <c r="P23"/>
  <c r="Q23"/>
  <c r="R23"/>
  <c r="S23"/>
  <c r="T23"/>
  <c r="U23"/>
  <c r="V23"/>
  <c r="W23"/>
  <c r="X23"/>
  <c r="Y23"/>
  <c r="Z23"/>
  <c r="AA23"/>
  <c r="AB23"/>
  <c r="AC23"/>
  <c r="AD23"/>
  <c r="AE23"/>
  <c r="AF23"/>
  <c r="AG23"/>
  <c r="AH23"/>
  <c r="AI23"/>
  <c r="C24"/>
  <c r="D24"/>
  <c r="E24"/>
  <c r="F24"/>
  <c r="G24"/>
  <c r="H24"/>
  <c r="I24"/>
  <c r="J24"/>
  <c r="K24"/>
  <c r="L24"/>
  <c r="M24"/>
  <c r="N24"/>
  <c r="O24"/>
  <c r="P24"/>
  <c r="Q24"/>
  <c r="R24"/>
  <c r="S24"/>
  <c r="T24"/>
  <c r="U24"/>
  <c r="V24"/>
  <c r="W24"/>
  <c r="X24"/>
  <c r="Y24"/>
  <c r="Z24"/>
  <c r="AA24"/>
  <c r="AB24"/>
  <c r="AC24"/>
  <c r="AD24"/>
  <c r="AE24"/>
  <c r="AF24"/>
  <c r="AG24"/>
  <c r="AH24"/>
  <c r="AI24"/>
  <c r="D36"/>
  <c r="AL2" i="10"/>
  <c r="AM2"/>
  <c r="AN2"/>
  <c r="AL3"/>
  <c r="AM3"/>
  <c r="AN3"/>
  <c r="AL4"/>
  <c r="AM4"/>
  <c r="AN4"/>
  <c r="AL5"/>
  <c r="AM5"/>
  <c r="AN5"/>
  <c r="AL6"/>
  <c r="AM6"/>
  <c r="AN6"/>
  <c r="AL7"/>
  <c r="AM7"/>
  <c r="AN7"/>
  <c r="AL8"/>
  <c r="AM8"/>
  <c r="AN8"/>
  <c r="AL9"/>
  <c r="AM9"/>
  <c r="AN9"/>
  <c r="AL10"/>
  <c r="AM10"/>
  <c r="AN10"/>
  <c r="AL11"/>
  <c r="AM11"/>
  <c r="AN11"/>
  <c r="AL12"/>
  <c r="AM12"/>
  <c r="AN12"/>
  <c r="AL13"/>
  <c r="AM13"/>
  <c r="AN13"/>
  <c r="AL14"/>
  <c r="AM14"/>
  <c r="AN14"/>
  <c r="AL15"/>
  <c r="AM15"/>
  <c r="AN15"/>
  <c r="C17"/>
  <c r="D17"/>
  <c r="E17"/>
  <c r="F17"/>
  <c r="G17"/>
  <c r="H17"/>
  <c r="I17"/>
  <c r="J17"/>
  <c r="K17"/>
  <c r="L17"/>
  <c r="M17"/>
  <c r="N17"/>
  <c r="O17"/>
  <c r="P17"/>
  <c r="Q17"/>
  <c r="R17"/>
  <c r="S17"/>
  <c r="T17"/>
  <c r="U17"/>
  <c r="V17"/>
  <c r="W17"/>
  <c r="X17"/>
  <c r="Y17"/>
  <c r="Z17"/>
  <c r="AA17"/>
  <c r="AB17"/>
  <c r="AC17"/>
  <c r="AD17"/>
  <c r="AE17"/>
  <c r="AF17"/>
  <c r="AG17"/>
  <c r="AH17"/>
  <c r="AI17"/>
  <c r="AJ17"/>
  <c r="AL17"/>
  <c r="AM17"/>
  <c r="AN17"/>
  <c r="C21"/>
  <c r="D21"/>
  <c r="E21"/>
  <c r="F21"/>
  <c r="G21"/>
  <c r="H21"/>
  <c r="I21"/>
  <c r="J21"/>
  <c r="K21"/>
  <c r="L21"/>
  <c r="M21"/>
  <c r="N21"/>
  <c r="O21"/>
  <c r="P21"/>
  <c r="Q21"/>
  <c r="R21"/>
  <c r="S21"/>
  <c r="T21"/>
  <c r="U21"/>
  <c r="V21"/>
  <c r="W21"/>
  <c r="X21"/>
  <c r="Y21"/>
  <c r="Z21"/>
  <c r="AA21"/>
  <c r="AB21"/>
  <c r="AC21"/>
  <c r="AD21"/>
  <c r="AE21"/>
  <c r="AF21"/>
  <c r="AG21"/>
  <c r="AH21"/>
  <c r="AJ21"/>
  <c r="C22"/>
  <c r="D22"/>
  <c r="E22"/>
  <c r="F22"/>
  <c r="G22"/>
  <c r="H22"/>
  <c r="I22"/>
  <c r="J22"/>
  <c r="K22"/>
  <c r="L22"/>
  <c r="M22"/>
  <c r="N22"/>
  <c r="O22"/>
  <c r="P22"/>
  <c r="Q22"/>
  <c r="R22"/>
  <c r="S22"/>
  <c r="T22"/>
  <c r="U22"/>
  <c r="V22"/>
  <c r="W22"/>
  <c r="X22"/>
  <c r="Y22"/>
  <c r="Z22"/>
  <c r="AA22"/>
  <c r="AB22"/>
  <c r="AC22"/>
  <c r="AD22"/>
  <c r="AE22"/>
  <c r="AF22"/>
  <c r="AG22"/>
  <c r="AH22"/>
  <c r="AJ22"/>
  <c r="C23"/>
  <c r="D23"/>
  <c r="E23"/>
  <c r="F23"/>
  <c r="G23"/>
  <c r="H23"/>
  <c r="I23"/>
  <c r="J23"/>
  <c r="K23"/>
  <c r="L23"/>
  <c r="M23"/>
  <c r="N23"/>
  <c r="O23"/>
  <c r="P23"/>
  <c r="Q23"/>
  <c r="R23"/>
  <c r="S23"/>
  <c r="T23"/>
  <c r="U23"/>
  <c r="V23"/>
  <c r="W23"/>
  <c r="X23"/>
  <c r="Y23"/>
  <c r="Z23"/>
  <c r="AA23"/>
  <c r="AB23"/>
  <c r="AC23"/>
  <c r="AD23"/>
  <c r="AE23"/>
  <c r="AE24" s="1"/>
  <c r="AF23"/>
  <c r="AG23"/>
  <c r="AG24" s="1"/>
  <c r="AH23"/>
  <c r="AJ23"/>
  <c r="AJ24" s="1"/>
  <c r="C24"/>
  <c r="D24"/>
  <c r="E24"/>
  <c r="F24"/>
  <c r="G24"/>
  <c r="H24"/>
  <c r="I24"/>
  <c r="J24"/>
  <c r="K24"/>
  <c r="L24"/>
  <c r="M24"/>
  <c r="N24"/>
  <c r="O24"/>
  <c r="P24"/>
  <c r="Q24"/>
  <c r="R24"/>
  <c r="S24"/>
  <c r="T24"/>
  <c r="U24"/>
  <c r="V24"/>
  <c r="W24"/>
  <c r="X24"/>
  <c r="Y24"/>
  <c r="Z24"/>
  <c r="AA24"/>
  <c r="AB24"/>
  <c r="AC24"/>
  <c r="AD24"/>
  <c r="AF24"/>
  <c r="AH24"/>
  <c r="AK2" i="9"/>
  <c r="AK17" s="1"/>
  <c r="AL2"/>
  <c r="AM2"/>
  <c r="AM17" s="1"/>
  <c r="AK3"/>
  <c r="AL3"/>
  <c r="AM3"/>
  <c r="AK4"/>
  <c r="AL4"/>
  <c r="AM4"/>
  <c r="AK5"/>
  <c r="AL5"/>
  <c r="AM5"/>
  <c r="AK6"/>
  <c r="AL6"/>
  <c r="AM6"/>
  <c r="AK7"/>
  <c r="AL7"/>
  <c r="AM7"/>
  <c r="AK8"/>
  <c r="AL8"/>
  <c r="AM8"/>
  <c r="AK9"/>
  <c r="AL9"/>
  <c r="AM9"/>
  <c r="AK10"/>
  <c r="AL10"/>
  <c r="AM10"/>
  <c r="AK11"/>
  <c r="AL11"/>
  <c r="AM11"/>
  <c r="AK12"/>
  <c r="AL12"/>
  <c r="AM12"/>
  <c r="AK13"/>
  <c r="AL13"/>
  <c r="AM13"/>
  <c r="AK14"/>
  <c r="AL14"/>
  <c r="AM14"/>
  <c r="AK15"/>
  <c r="AL15"/>
  <c r="AM15"/>
  <c r="C17"/>
  <c r="D17"/>
  <c r="E17"/>
  <c r="F17"/>
  <c r="G17"/>
  <c r="H17"/>
  <c r="I17"/>
  <c r="J17"/>
  <c r="K17"/>
  <c r="L17"/>
  <c r="M17"/>
  <c r="N17"/>
  <c r="O17"/>
  <c r="P17"/>
  <c r="Q17"/>
  <c r="R17"/>
  <c r="S17"/>
  <c r="T17"/>
  <c r="U17"/>
  <c r="V17"/>
  <c r="W17"/>
  <c r="X17"/>
  <c r="Y17"/>
  <c r="Z17"/>
  <c r="AA17"/>
  <c r="AB17"/>
  <c r="AC17"/>
  <c r="AD17"/>
  <c r="AE17"/>
  <c r="AF17"/>
  <c r="AG17"/>
  <c r="AH17"/>
  <c r="AI17"/>
  <c r="AL17"/>
  <c r="C21"/>
  <c r="C24" s="1"/>
  <c r="D21"/>
  <c r="E21"/>
  <c r="E24" s="1"/>
  <c r="F21"/>
  <c r="G21"/>
  <c r="G24" s="1"/>
  <c r="H21"/>
  <c r="I21"/>
  <c r="I24" s="1"/>
  <c r="J21"/>
  <c r="K21"/>
  <c r="K24" s="1"/>
  <c r="L21"/>
  <c r="M21"/>
  <c r="M24" s="1"/>
  <c r="N21"/>
  <c r="O21"/>
  <c r="O24" s="1"/>
  <c r="P21"/>
  <c r="Q21"/>
  <c r="Q24" s="1"/>
  <c r="R21"/>
  <c r="S21"/>
  <c r="S24" s="1"/>
  <c r="T21"/>
  <c r="U21"/>
  <c r="U24" s="1"/>
  <c r="V21"/>
  <c r="W21"/>
  <c r="W24" s="1"/>
  <c r="X21"/>
  <c r="Y21"/>
  <c r="Y24" s="1"/>
  <c r="Z21"/>
  <c r="AA21"/>
  <c r="AA24" s="1"/>
  <c r="AB21"/>
  <c r="AC21"/>
  <c r="AC24" s="1"/>
  <c r="AD21"/>
  <c r="AE21"/>
  <c r="AE24" s="1"/>
  <c r="AF21"/>
  <c r="AG21"/>
  <c r="AG24" s="1"/>
  <c r="AH21"/>
  <c r="AI21"/>
  <c r="AI24" s="1"/>
  <c r="C22"/>
  <c r="D22"/>
  <c r="E22"/>
  <c r="F22"/>
  <c r="G22"/>
  <c r="H22"/>
  <c r="I22"/>
  <c r="J22"/>
  <c r="K22"/>
  <c r="L22"/>
  <c r="M22"/>
  <c r="N22"/>
  <c r="O22"/>
  <c r="P22"/>
  <c r="Q22"/>
  <c r="R22"/>
  <c r="S22"/>
  <c r="T22"/>
  <c r="U22"/>
  <c r="V22"/>
  <c r="W22"/>
  <c r="X22"/>
  <c r="Y22"/>
  <c r="Z22"/>
  <c r="AA22"/>
  <c r="AB22"/>
  <c r="AC22"/>
  <c r="AD22"/>
  <c r="AE22"/>
  <c r="AF22"/>
  <c r="AG22"/>
  <c r="AH22"/>
  <c r="AI22"/>
  <c r="C23"/>
  <c r="D23"/>
  <c r="E23"/>
  <c r="F23"/>
  <c r="G23"/>
  <c r="H23"/>
  <c r="I23"/>
  <c r="J23"/>
  <c r="K23"/>
  <c r="L23"/>
  <c r="M23"/>
  <c r="N23"/>
  <c r="O23"/>
  <c r="P23"/>
  <c r="Q23"/>
  <c r="R23"/>
  <c r="S23"/>
  <c r="T23"/>
  <c r="U23"/>
  <c r="V23"/>
  <c r="W23"/>
  <c r="X23"/>
  <c r="Y23"/>
  <c r="Z23"/>
  <c r="AA23"/>
  <c r="AB23"/>
  <c r="AC23"/>
  <c r="AD23"/>
  <c r="AE23"/>
  <c r="AF23"/>
  <c r="AG23"/>
  <c r="AH23"/>
  <c r="AI23"/>
  <c r="D24"/>
  <c r="F24"/>
  <c r="H24"/>
  <c r="J24"/>
  <c r="L24"/>
  <c r="N24"/>
  <c r="P24"/>
  <c r="R24"/>
  <c r="T24"/>
  <c r="V24"/>
  <c r="X24"/>
  <c r="Z24"/>
  <c r="AB24"/>
  <c r="AD24"/>
  <c r="AF24"/>
  <c r="AH24"/>
  <c r="AK2" i="8"/>
  <c r="AL2"/>
  <c r="AL17" s="1"/>
  <c r="AM2"/>
  <c r="AK3"/>
  <c r="AL3"/>
  <c r="AM3"/>
  <c r="AK4"/>
  <c r="AL4"/>
  <c r="AM4"/>
  <c r="AK5"/>
  <c r="AL5"/>
  <c r="AM5"/>
  <c r="AK6"/>
  <c r="AL6"/>
  <c r="AM6"/>
  <c r="AK7"/>
  <c r="AL7"/>
  <c r="AM7"/>
  <c r="AK8"/>
  <c r="AL8"/>
  <c r="AM8"/>
  <c r="AK9"/>
  <c r="AL9"/>
  <c r="AM9"/>
  <c r="AK10"/>
  <c r="AL10"/>
  <c r="AM10"/>
  <c r="AK11"/>
  <c r="AL11"/>
  <c r="AM11"/>
  <c r="AK12"/>
  <c r="AL12"/>
  <c r="AM12"/>
  <c r="AK13"/>
  <c r="AL13"/>
  <c r="AM13"/>
  <c r="AK14"/>
  <c r="AL14"/>
  <c r="AM14"/>
  <c r="AK15"/>
  <c r="AL15"/>
  <c r="AM15"/>
  <c r="C17"/>
  <c r="D17"/>
  <c r="E17"/>
  <c r="F17"/>
  <c r="G17"/>
  <c r="H17"/>
  <c r="I17"/>
  <c r="J17"/>
  <c r="K17"/>
  <c r="L17"/>
  <c r="M17"/>
  <c r="N17"/>
  <c r="O17"/>
  <c r="P17"/>
  <c r="Q17"/>
  <c r="R17"/>
  <c r="S17"/>
  <c r="T17"/>
  <c r="U17"/>
  <c r="V17"/>
  <c r="W17"/>
  <c r="X17"/>
  <c r="Y17"/>
  <c r="Z17"/>
  <c r="AA17"/>
  <c r="AB17"/>
  <c r="AC17"/>
  <c r="AD17"/>
  <c r="AE17"/>
  <c r="AF17"/>
  <c r="AG17"/>
  <c r="AH17"/>
  <c r="AI17"/>
  <c r="AK17"/>
  <c r="AM17"/>
  <c r="C21"/>
  <c r="D21"/>
  <c r="D24" s="1"/>
  <c r="E21"/>
  <c r="F21"/>
  <c r="F24" s="1"/>
  <c r="G21"/>
  <c r="H21"/>
  <c r="H24" s="1"/>
  <c r="I21"/>
  <c r="J21"/>
  <c r="J24" s="1"/>
  <c r="K21"/>
  <c r="L21"/>
  <c r="L24" s="1"/>
  <c r="M21"/>
  <c r="N21"/>
  <c r="N24" s="1"/>
  <c r="O21"/>
  <c r="P21"/>
  <c r="P24" s="1"/>
  <c r="Q21"/>
  <c r="R21"/>
  <c r="R24" s="1"/>
  <c r="S21"/>
  <c r="T21"/>
  <c r="T24" s="1"/>
  <c r="U21"/>
  <c r="V21"/>
  <c r="V24" s="1"/>
  <c r="W21"/>
  <c r="X21"/>
  <c r="X24" s="1"/>
  <c r="Y21"/>
  <c r="Z21"/>
  <c r="Z24" s="1"/>
  <c r="AA21"/>
  <c r="AB21"/>
  <c r="AB24" s="1"/>
  <c r="AC21"/>
  <c r="AD21"/>
  <c r="AD24" s="1"/>
  <c r="AE21"/>
  <c r="AF21"/>
  <c r="AF24" s="1"/>
  <c r="AG21"/>
  <c r="AH21"/>
  <c r="AH24" s="1"/>
  <c r="AI21"/>
  <c r="C22"/>
  <c r="D22"/>
  <c r="E22"/>
  <c r="F22"/>
  <c r="G22"/>
  <c r="H22"/>
  <c r="I22"/>
  <c r="J22"/>
  <c r="K22"/>
  <c r="L22"/>
  <c r="M22"/>
  <c r="N22"/>
  <c r="O22"/>
  <c r="P22"/>
  <c r="Q22"/>
  <c r="R22"/>
  <c r="S22"/>
  <c r="T22"/>
  <c r="U22"/>
  <c r="V22"/>
  <c r="W22"/>
  <c r="X22"/>
  <c r="Y22"/>
  <c r="Z22"/>
  <c r="AA22"/>
  <c r="AB22"/>
  <c r="AC22"/>
  <c r="AD22"/>
  <c r="AE22"/>
  <c r="AF22"/>
  <c r="AG22"/>
  <c r="AH22"/>
  <c r="AI22"/>
  <c r="C23"/>
  <c r="D23"/>
  <c r="E23"/>
  <c r="F23"/>
  <c r="G23"/>
  <c r="H23"/>
  <c r="I23"/>
  <c r="J23"/>
  <c r="K23"/>
  <c r="L23"/>
  <c r="M23"/>
  <c r="N23"/>
  <c r="O23"/>
  <c r="P23"/>
  <c r="Q23"/>
  <c r="R23"/>
  <c r="S23"/>
  <c r="T23"/>
  <c r="U23"/>
  <c r="V23"/>
  <c r="W23"/>
  <c r="X23"/>
  <c r="Y23"/>
  <c r="Z23"/>
  <c r="AA23"/>
  <c r="AB23"/>
  <c r="AC23"/>
  <c r="AD23"/>
  <c r="AE23"/>
  <c r="AF23"/>
  <c r="AG23"/>
  <c r="AH23"/>
  <c r="AI23"/>
  <c r="C24"/>
  <c r="E24"/>
  <c r="G24"/>
  <c r="I24"/>
  <c r="K24"/>
  <c r="M24"/>
  <c r="O24"/>
  <c r="Q24"/>
  <c r="S24"/>
  <c r="U24"/>
  <c r="W24"/>
  <c r="Y24"/>
  <c r="AA24"/>
  <c r="AC24"/>
  <c r="AE24"/>
  <c r="AG24"/>
  <c r="AI24"/>
  <c r="AK2" i="7"/>
  <c r="AL2"/>
  <c r="AM2"/>
  <c r="AK3"/>
  <c r="AL3"/>
  <c r="AM3"/>
  <c r="AK4"/>
  <c r="AL4"/>
  <c r="AM4"/>
  <c r="AK5"/>
  <c r="AL5"/>
  <c r="AM5"/>
  <c r="AK6"/>
  <c r="AL6"/>
  <c r="AM6"/>
  <c r="AK7"/>
  <c r="AL7"/>
  <c r="AM7"/>
  <c r="AK8"/>
  <c r="AL8"/>
  <c r="AM8"/>
  <c r="AK9"/>
  <c r="AL9"/>
  <c r="AM9"/>
  <c r="AK10"/>
  <c r="AL10"/>
  <c r="AM10"/>
  <c r="AK11"/>
  <c r="AL11"/>
  <c r="AM11"/>
  <c r="AK12"/>
  <c r="AL12"/>
  <c r="AM12"/>
  <c r="AK13"/>
  <c r="AL13"/>
  <c r="AM13"/>
  <c r="AK14"/>
  <c r="AL14"/>
  <c r="AM14"/>
  <c r="AK15"/>
  <c r="AL15"/>
  <c r="AM15"/>
  <c r="C17"/>
  <c r="D17"/>
  <c r="E17"/>
  <c r="F17"/>
  <c r="G17"/>
  <c r="H17"/>
  <c r="I17"/>
  <c r="J17"/>
  <c r="K17"/>
  <c r="L17"/>
  <c r="M17"/>
  <c r="N17"/>
  <c r="O17"/>
  <c r="P17"/>
  <c r="Q17"/>
  <c r="R17"/>
  <c r="S17"/>
  <c r="T17"/>
  <c r="U17"/>
  <c r="V17"/>
  <c r="W17"/>
  <c r="X17"/>
  <c r="Y17"/>
  <c r="Z17"/>
  <c r="AA17"/>
  <c r="AB17"/>
  <c r="AC17"/>
  <c r="AD17"/>
  <c r="AE17"/>
  <c r="AF17"/>
  <c r="AG17"/>
  <c r="AH17"/>
  <c r="AI17"/>
  <c r="AK17"/>
  <c r="AL17"/>
  <c r="AM17"/>
  <c r="C21"/>
  <c r="D21"/>
  <c r="E21"/>
  <c r="F21"/>
  <c r="G21"/>
  <c r="H21"/>
  <c r="I21"/>
  <c r="J21"/>
  <c r="K21"/>
  <c r="L21"/>
  <c r="M21"/>
  <c r="N21"/>
  <c r="O21"/>
  <c r="P21"/>
  <c r="Q21"/>
  <c r="R21"/>
  <c r="S21"/>
  <c r="T21"/>
  <c r="U21"/>
  <c r="V21"/>
  <c r="W21"/>
  <c r="X21"/>
  <c r="Y21"/>
  <c r="Z21"/>
  <c r="AA21"/>
  <c r="AB21"/>
  <c r="AC21"/>
  <c r="AD21"/>
  <c r="AE21"/>
  <c r="AF21"/>
  <c r="AG21"/>
  <c r="AH21"/>
  <c r="AI21"/>
  <c r="C22"/>
  <c r="D22"/>
  <c r="E22"/>
  <c r="F22"/>
  <c r="G22"/>
  <c r="H22"/>
  <c r="I22"/>
  <c r="J22"/>
  <c r="K22"/>
  <c r="L22"/>
  <c r="M22"/>
  <c r="N22"/>
  <c r="O22"/>
  <c r="P22"/>
  <c r="Q22"/>
  <c r="R22"/>
  <c r="S22"/>
  <c r="T22"/>
  <c r="U22"/>
  <c r="V22"/>
  <c r="W22"/>
  <c r="X22"/>
  <c r="Y22"/>
  <c r="Z22"/>
  <c r="AA22"/>
  <c r="AB22"/>
  <c r="AC22"/>
  <c r="AD22"/>
  <c r="AE22"/>
  <c r="AF22"/>
  <c r="AG22"/>
  <c r="AH22"/>
  <c r="AI22"/>
  <c r="C23"/>
  <c r="D23"/>
  <c r="E23"/>
  <c r="F23"/>
  <c r="G23"/>
  <c r="H23"/>
  <c r="I23"/>
  <c r="J23"/>
  <c r="K23"/>
  <c r="L23"/>
  <c r="M23"/>
  <c r="N23"/>
  <c r="O23"/>
  <c r="P23"/>
  <c r="Q23"/>
  <c r="R23"/>
  <c r="S23"/>
  <c r="T23"/>
  <c r="U23"/>
  <c r="V23"/>
  <c r="W23"/>
  <c r="X23"/>
  <c r="Y23"/>
  <c r="Z23"/>
  <c r="AA23"/>
  <c r="AB23"/>
  <c r="AC23"/>
  <c r="AD23"/>
  <c r="AE23"/>
  <c r="AF23"/>
  <c r="AG23"/>
  <c r="AH23"/>
  <c r="AI23"/>
  <c r="AI24" s="1"/>
  <c r="C24"/>
  <c r="D24"/>
  <c r="E24"/>
  <c r="F24"/>
  <c r="G24"/>
  <c r="H24"/>
  <c r="I24"/>
  <c r="J24"/>
  <c r="K24"/>
  <c r="L24"/>
  <c r="M24"/>
  <c r="N24"/>
  <c r="O24"/>
  <c r="P24"/>
  <c r="Q24"/>
  <c r="R24"/>
  <c r="S24"/>
  <c r="T24"/>
  <c r="U24"/>
  <c r="V24"/>
  <c r="W24"/>
  <c r="X24"/>
  <c r="Y24"/>
  <c r="Z24"/>
  <c r="AA24"/>
  <c r="AB24"/>
  <c r="AC24"/>
  <c r="AD24"/>
  <c r="AE24"/>
  <c r="AF24"/>
  <c r="AG24"/>
  <c r="AH24"/>
  <c r="AK2" i="6"/>
  <c r="AL2"/>
  <c r="AM2"/>
  <c r="AK3"/>
  <c r="AK17" s="1"/>
  <c r="AL3"/>
  <c r="AM3"/>
  <c r="AM17" s="1"/>
  <c r="AK4"/>
  <c r="AL4"/>
  <c r="AM4"/>
  <c r="AK5"/>
  <c r="AL5"/>
  <c r="AM5"/>
  <c r="AK6"/>
  <c r="AL6"/>
  <c r="AM6"/>
  <c r="AK7"/>
  <c r="AL7"/>
  <c r="AM7"/>
  <c r="AK8"/>
  <c r="AL8"/>
  <c r="AM8"/>
  <c r="AK9"/>
  <c r="AL9"/>
  <c r="AM9"/>
  <c r="AK10"/>
  <c r="AL10"/>
  <c r="AM10"/>
  <c r="AK11"/>
  <c r="AL11"/>
  <c r="AM11"/>
  <c r="AK12"/>
  <c r="AL12"/>
  <c r="AM12"/>
  <c r="AK13"/>
  <c r="AL13"/>
  <c r="AM13"/>
  <c r="AK14"/>
  <c r="AL14"/>
  <c r="AM14"/>
  <c r="AK15"/>
  <c r="AL15"/>
  <c r="AM15"/>
  <c r="AK16"/>
  <c r="AL16"/>
  <c r="AM16"/>
  <c r="C17"/>
  <c r="D17"/>
  <c r="E17"/>
  <c r="F17"/>
  <c r="G17"/>
  <c r="H17"/>
  <c r="I17"/>
  <c r="J17"/>
  <c r="K17"/>
  <c r="L17"/>
  <c r="M17"/>
  <c r="N17"/>
  <c r="O17"/>
  <c r="P17"/>
  <c r="Q17"/>
  <c r="R17"/>
  <c r="S17"/>
  <c r="T17"/>
  <c r="U17"/>
  <c r="V17"/>
  <c r="W17"/>
  <c r="X17"/>
  <c r="Y17"/>
  <c r="Z17"/>
  <c r="AA17"/>
  <c r="AB17"/>
  <c r="AC17"/>
  <c r="AD17"/>
  <c r="AE17"/>
  <c r="AF17"/>
  <c r="AG17"/>
  <c r="AH17"/>
  <c r="AI17"/>
  <c r="AL17"/>
  <c r="C21"/>
  <c r="C24" s="1"/>
  <c r="D21"/>
  <c r="E21"/>
  <c r="E24" s="1"/>
  <c r="F21"/>
  <c r="G21"/>
  <c r="G24" s="1"/>
  <c r="H21"/>
  <c r="I21"/>
  <c r="I24" s="1"/>
  <c r="J21"/>
  <c r="K21"/>
  <c r="K24" s="1"/>
  <c r="L21"/>
  <c r="M21"/>
  <c r="M24" s="1"/>
  <c r="N21"/>
  <c r="O21"/>
  <c r="O24" s="1"/>
  <c r="P21"/>
  <c r="Q21"/>
  <c r="Q24" s="1"/>
  <c r="R21"/>
  <c r="S21"/>
  <c r="S24" s="1"/>
  <c r="T21"/>
  <c r="U21"/>
  <c r="U24" s="1"/>
  <c r="V21"/>
  <c r="W21"/>
  <c r="W24" s="1"/>
  <c r="X21"/>
  <c r="Y21"/>
  <c r="Y24" s="1"/>
  <c r="Z21"/>
  <c r="AA21"/>
  <c r="AA24" s="1"/>
  <c r="AB21"/>
  <c r="AC21"/>
  <c r="AC24" s="1"/>
  <c r="AD21"/>
  <c r="AE21"/>
  <c r="AE24" s="1"/>
  <c r="AF21"/>
  <c r="AG21"/>
  <c r="AG24" s="1"/>
  <c r="AH21"/>
  <c r="AI21"/>
  <c r="AI24" s="1"/>
  <c r="C22"/>
  <c r="D22"/>
  <c r="E22"/>
  <c r="F22"/>
  <c r="G22"/>
  <c r="H22"/>
  <c r="I22"/>
  <c r="J22"/>
  <c r="K22"/>
  <c r="L22"/>
  <c r="M22"/>
  <c r="N22"/>
  <c r="O22"/>
  <c r="P22"/>
  <c r="Q22"/>
  <c r="R22"/>
  <c r="S22"/>
  <c r="T22"/>
  <c r="U22"/>
  <c r="V22"/>
  <c r="W22"/>
  <c r="X22"/>
  <c r="Y22"/>
  <c r="Z22"/>
  <c r="AA22"/>
  <c r="AB22"/>
  <c r="AC22"/>
  <c r="AD22"/>
  <c r="AE22"/>
  <c r="AF22"/>
  <c r="AG22"/>
  <c r="AH22"/>
  <c r="AI22"/>
  <c r="C23"/>
  <c r="D23"/>
  <c r="E23"/>
  <c r="F23"/>
  <c r="G23"/>
  <c r="H23"/>
  <c r="I23"/>
  <c r="J23"/>
  <c r="K23"/>
  <c r="L23"/>
  <c r="M23"/>
  <c r="N23"/>
  <c r="O23"/>
  <c r="P23"/>
  <c r="Q23"/>
  <c r="R23"/>
  <c r="S23"/>
  <c r="T23"/>
  <c r="U23"/>
  <c r="V23"/>
  <c r="W23"/>
  <c r="X23"/>
  <c r="Y23"/>
  <c r="Z23"/>
  <c r="AA23"/>
  <c r="AB23"/>
  <c r="AC23"/>
  <c r="AD23"/>
  <c r="AE23"/>
  <c r="AF23"/>
  <c r="AG23"/>
  <c r="AH23"/>
  <c r="AI23"/>
  <c r="D24"/>
  <c r="F24"/>
  <c r="H24"/>
  <c r="J24"/>
  <c r="L24"/>
  <c r="N24"/>
  <c r="P24"/>
  <c r="R24"/>
  <c r="T24"/>
  <c r="V24"/>
  <c r="X24"/>
  <c r="Z24"/>
  <c r="AB24"/>
  <c r="AD24"/>
  <c r="AF24"/>
  <c r="AH24"/>
  <c r="C17" i="5"/>
  <c r="D17"/>
  <c r="E17"/>
  <c r="F17"/>
  <c r="G17"/>
  <c r="H17"/>
  <c r="I17"/>
  <c r="J17"/>
  <c r="K17"/>
  <c r="L17"/>
  <c r="M17"/>
  <c r="N17"/>
  <c r="O17"/>
  <c r="P17"/>
  <c r="Q17"/>
  <c r="R17"/>
  <c r="S17"/>
  <c r="C21"/>
  <c r="D21"/>
  <c r="E21"/>
  <c r="F21"/>
  <c r="G21"/>
  <c r="H21"/>
  <c r="I21"/>
  <c r="J21"/>
  <c r="K21"/>
  <c r="L21"/>
  <c r="M21"/>
  <c r="N21"/>
  <c r="O21"/>
  <c r="P21"/>
  <c r="Q21"/>
  <c r="R21"/>
  <c r="S21"/>
  <c r="C22"/>
  <c r="D22"/>
  <c r="E22"/>
  <c r="F22"/>
  <c r="G22"/>
  <c r="H22"/>
  <c r="I22"/>
  <c r="J22"/>
  <c r="K22"/>
  <c r="L22"/>
  <c r="M22"/>
  <c r="N22"/>
  <c r="O22"/>
  <c r="P22"/>
  <c r="Q22"/>
  <c r="R22"/>
  <c r="S22"/>
  <c r="C23"/>
  <c r="D23"/>
  <c r="E23"/>
  <c r="F23"/>
  <c r="G23"/>
  <c r="H23"/>
  <c r="I23"/>
  <c r="I24" s="1"/>
  <c r="J23"/>
  <c r="K23"/>
  <c r="K24" s="1"/>
  <c r="L23"/>
  <c r="M23"/>
  <c r="M24" s="1"/>
  <c r="N23"/>
  <c r="O23"/>
  <c r="O24" s="1"/>
  <c r="P23"/>
  <c r="Q23"/>
  <c r="Q24" s="1"/>
  <c r="R23"/>
  <c r="S23"/>
  <c r="S24" s="1"/>
  <c r="C24"/>
  <c r="D24"/>
  <c r="E24"/>
  <c r="F24"/>
  <c r="G24"/>
  <c r="H24"/>
  <c r="J24"/>
  <c r="L24"/>
  <c r="N24"/>
  <c r="P24"/>
  <c r="R24"/>
  <c r="C17" i="4"/>
  <c r="D17"/>
  <c r="E17"/>
  <c r="F17"/>
  <c r="G17"/>
  <c r="H17"/>
  <c r="I17"/>
  <c r="J17"/>
  <c r="K17"/>
  <c r="L17"/>
  <c r="M17"/>
  <c r="N17"/>
  <c r="O17"/>
  <c r="P17"/>
  <c r="Q17"/>
  <c r="R17"/>
  <c r="S17"/>
  <c r="C17" i="3"/>
  <c r="D17"/>
  <c r="E17"/>
  <c r="F17"/>
  <c r="G17"/>
  <c r="H17"/>
  <c r="I17"/>
  <c r="J17"/>
  <c r="K17"/>
  <c r="L17"/>
  <c r="M17"/>
  <c r="N17"/>
  <c r="O17"/>
  <c r="P17"/>
  <c r="Q17"/>
  <c r="R17"/>
  <c r="S17"/>
  <c r="I29" i="2"/>
  <c r="B5" i="1"/>
  <c r="B6"/>
  <c r="B7" s="1"/>
  <c r="E14"/>
  <c r="AL17" i="16" l="1"/>
  <c r="D24" i="17"/>
  <c r="C24"/>
  <c r="AI24" i="14"/>
  <c r="P24"/>
  <c r="O24"/>
  <c r="I24"/>
  <c r="E24"/>
  <c r="W24"/>
  <c r="AE24"/>
  <c r="AD24"/>
  <c r="U24"/>
  <c r="S24"/>
  <c r="AL17"/>
  <c r="AK17"/>
  <c r="AH24"/>
  <c r="AM17"/>
  <c r="AF24"/>
  <c r="K24"/>
  <c r="N24"/>
  <c r="AG24"/>
  <c r="AC24"/>
  <c r="AA24"/>
  <c r="Y24"/>
  <c r="Z24"/>
  <c r="T24"/>
  <c r="Q24"/>
  <c r="R24"/>
  <c r="V24"/>
  <c r="X24"/>
  <c r="AB24"/>
  <c r="M24"/>
  <c r="L24"/>
  <c r="H24"/>
  <c r="G24"/>
  <c r="J24"/>
  <c r="C24"/>
  <c r="D24"/>
  <c r="F24"/>
  <c r="F24" i="15"/>
  <c r="D24"/>
  <c r="C24"/>
  <c r="C24" i="16"/>
  <c r="E24"/>
</calcChain>
</file>

<file path=xl/comments1.xml><?xml version="1.0" encoding="utf-8"?>
<comments xmlns="http://schemas.openxmlformats.org/spreadsheetml/2006/main">
  <authors>
    <author>Anthony</author>
  </authors>
  <commentList>
    <comment ref="C14" authorId="0">
      <text>
        <r>
          <rPr>
            <b/>
            <sz val="9"/>
            <color indexed="81"/>
            <rFont val="Tahoma"/>
            <family val="2"/>
          </rPr>
          <t>73 West Ham - Hull     2       4,8
109 Seville - Malaga    1        1,65
724 Corelaine Glenavon 1      2,25
43 Aston Villa Liverpool 2      1,80
175 Vitesse PSV            2       2,05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10 Evuab ( TFC 2
16 Montp - Nantes 2
44 Congo-Tunisie 2
79 Dundee Utd - Motherwell 2
247 Espanyol - Almeria 2</t>
        </r>
      </text>
    </comment>
    <comment ref="C16" authorId="0">
      <text>
        <r>
          <rPr>
            <sz val="9"/>
            <color indexed="81"/>
            <rFont val="Tahoma"/>
            <family val="2"/>
          </rPr>
          <t>46 PSV 2 4,4
49 Liverpool 2 2,50
64 B. M'gladbach 12,15
67 Villarreal 2 2,50
73 Everton 1 1,63
88 Sp Lisbonne 1 2,65</t>
        </r>
      </text>
    </comment>
    <comment ref="C17" authorId="0">
      <text>
        <r>
          <rPr>
            <sz val="9"/>
            <color indexed="81"/>
            <rFont val="Tahoma"/>
            <family val="2"/>
          </rPr>
          <t>247 Man Utd - Sunderland 2 8,5
691 Zaragoza - Llagostera 2 
232 Sevilla - At Madrid 2
631 Excesior R. - Heerenveen 2
256 WBA - Southampton 2</t>
        </r>
      </text>
    </comment>
    <comment ref="C18" authorId="0">
      <text>
        <r>
          <rPr>
            <sz val="9"/>
            <color indexed="81"/>
            <rFont val="Tahoma"/>
            <family val="2"/>
          </rPr>
          <t>211 Espanyol - Cordoba 2 6
319 Brest - Sochaux 2
259 Liverpool - Man City 1
268 Cagliari - H. Vérone 1
265 Chievo - Milan AC 1</t>
        </r>
      </text>
    </comment>
    <comment ref="C19" authorId="0">
      <text>
        <r>
          <rPr>
            <sz val="9"/>
            <color indexed="81"/>
            <rFont val="Tahoma"/>
            <family val="2"/>
          </rPr>
          <t xml:space="preserve">259 Ipswich brentford 2
271 Nottingham - M'brough 2
451 Mainz - B. M'bach        1
</t>
        </r>
      </text>
    </comment>
    <comment ref="C20" authorId="0">
      <text>
        <r>
          <rPr>
            <sz val="9"/>
            <color indexed="81"/>
            <rFont val="Tahoma"/>
            <family val="2"/>
          </rPr>
          <t xml:space="preserve">475 Barça - R. Vallecano 2
</t>
        </r>
        <r>
          <rPr>
            <b/>
            <sz val="9"/>
            <color indexed="81"/>
            <rFont val="Tahoma"/>
            <family val="2"/>
          </rPr>
          <t>466 Ath. Bilbao - R. Madrid 1
481 Villarreal - Celta 1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58 Sandhausen - Braunschweig 2 2,45</t>
        </r>
        <r>
          <rPr>
            <sz val="9"/>
            <color indexed="81"/>
            <rFont val="Tahoma"/>
            <family val="2"/>
          </rPr>
          <t xml:space="preserve">
184 WBA - Stoke City 2 3,15
280 Dortmund - Cologne 2 8,50
</t>
        </r>
        <r>
          <rPr>
            <b/>
            <sz val="9"/>
            <color indexed="81"/>
            <rFont val="Tahoma"/>
            <family val="2"/>
          </rPr>
          <t>388 Brentford - Cardiff 2 3,75</t>
        </r>
        <r>
          <rPr>
            <sz val="9"/>
            <color indexed="81"/>
            <rFont val="Tahoma"/>
            <family val="2"/>
          </rPr>
          <t xml:space="preserve">
400 Brighton - Wolves 2 2,90</t>
        </r>
      </text>
    </comment>
  </commentList>
</comments>
</file>

<file path=xl/comments2.xml><?xml version="1.0" encoding="utf-8"?>
<comments xmlns="http://schemas.openxmlformats.org/spreadsheetml/2006/main">
  <authors>
    <author>Anthony</author>
    <author>mapomme</author>
  </authors>
  <commentList>
    <comment ref="G1" authorId="0">
      <text>
        <r>
          <rPr>
            <b/>
            <sz val="9"/>
            <color indexed="81"/>
            <rFont val="Tahoma"/>
            <family val="2"/>
          </rPr>
          <t>celle que je sent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>logique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class/absent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" authorId="0">
      <text>
        <r>
          <rPr>
            <b/>
            <sz val="9"/>
            <color indexed="81"/>
            <rFont val="Tahoma"/>
            <family val="2"/>
          </rPr>
          <t>surprises1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" authorId="0">
      <text>
        <r>
          <rPr>
            <b/>
            <sz val="9"/>
            <color indexed="81"/>
            <rFont val="Tahoma"/>
            <family val="2"/>
          </rPr>
          <t>surprises2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" authorId="1">
      <text>
        <r>
          <rPr>
            <b/>
            <sz val="11"/>
            <color indexed="81"/>
            <rFont val="Tahoma"/>
            <family val="2"/>
          </rPr>
          <t>Double-cliquer
pour remplir
la ligne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F3" authorId="1">
      <text>
        <r>
          <rPr>
            <b/>
            <sz val="11"/>
            <color indexed="81"/>
            <rFont val="Tahoma"/>
            <family val="2"/>
          </rPr>
          <t>Double-cliquer
pour remplir
la ligne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F4" authorId="1">
      <text>
        <r>
          <rPr>
            <b/>
            <sz val="11"/>
            <color indexed="81"/>
            <rFont val="Tahoma"/>
            <family val="2"/>
          </rPr>
          <t>Double-cliquer
pour remplir
la ligne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F5" authorId="1">
      <text>
        <r>
          <rPr>
            <b/>
            <sz val="11"/>
            <color indexed="81"/>
            <rFont val="Tahoma"/>
            <family val="2"/>
          </rPr>
          <t>Double-cliquer
pour remplir
la ligne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F6" authorId="1">
      <text>
        <r>
          <rPr>
            <b/>
            <sz val="11"/>
            <color indexed="81"/>
            <rFont val="Tahoma"/>
            <family val="2"/>
          </rPr>
          <t>Double-cliquer
pour remplir
la ligne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F7" authorId="1">
      <text>
        <r>
          <rPr>
            <b/>
            <sz val="11"/>
            <color indexed="81"/>
            <rFont val="Tahoma"/>
            <family val="2"/>
          </rPr>
          <t>Double-cliquer
pour remplir
la ligne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F8" authorId="1">
      <text>
        <r>
          <rPr>
            <b/>
            <sz val="11"/>
            <color indexed="81"/>
            <rFont val="Tahoma"/>
            <family val="2"/>
          </rPr>
          <t>Double-cliquer
pour remplir
la ligne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F9" authorId="1">
      <text>
        <r>
          <rPr>
            <b/>
            <sz val="11"/>
            <color indexed="81"/>
            <rFont val="Tahoma"/>
            <family val="2"/>
          </rPr>
          <t>Double-cliquer
pour remplir
la ligne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F10" authorId="1">
      <text>
        <r>
          <rPr>
            <b/>
            <sz val="11"/>
            <color indexed="81"/>
            <rFont val="Tahoma"/>
            <family val="2"/>
          </rPr>
          <t>Double-cliquer
pour remplir
la ligne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F11" authorId="1">
      <text>
        <r>
          <rPr>
            <b/>
            <sz val="11"/>
            <color indexed="81"/>
            <rFont val="Tahoma"/>
            <family val="2"/>
          </rPr>
          <t>Double-cliquer
pour remplir
la ligne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F12" authorId="1">
      <text>
        <r>
          <rPr>
            <b/>
            <sz val="11"/>
            <color indexed="81"/>
            <rFont val="Tahoma"/>
            <family val="2"/>
          </rPr>
          <t>Double-cliquer
pour remplir
la ligne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F13" authorId="1">
      <text>
        <r>
          <rPr>
            <b/>
            <sz val="11"/>
            <color indexed="81"/>
            <rFont val="Tahoma"/>
            <family val="2"/>
          </rPr>
          <t>Double-cliquer
pour remplir
la ligne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F14" authorId="1">
      <text>
        <r>
          <rPr>
            <b/>
            <sz val="11"/>
            <color indexed="81"/>
            <rFont val="Tahoma"/>
            <family val="2"/>
          </rPr>
          <t>Double-cliquer
pour remplir
la ligne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F15" authorId="1">
      <text>
        <r>
          <rPr>
            <b/>
            <sz val="11"/>
            <color indexed="81"/>
            <rFont val="Tahoma"/>
            <family val="2"/>
          </rPr>
          <t>Double-cliquer
pour remplir
la ligne</t>
        </r>
        <r>
          <rPr>
            <sz val="11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Anthony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celle que je sent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logique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class/absent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ordi.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surprises1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surprises2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" authorId="0">
      <text>
        <r>
          <rPr>
            <sz val="9"/>
            <color indexed="81"/>
            <rFont val="Tahoma"/>
            <family val="2"/>
          </rPr>
          <t xml:space="preserve">1 Bastia - Bordeaux </t>
        </r>
      </text>
    </comment>
    <comment ref="A3" authorId="0">
      <text>
        <r>
          <rPr>
            <sz val="9"/>
            <color indexed="81"/>
            <rFont val="Tahoma"/>
            <family val="2"/>
          </rPr>
          <t xml:space="preserve">2 Evian-Thonon - Toulouse </t>
        </r>
      </text>
    </comment>
    <comment ref="A4" authorId="0">
      <text>
        <r>
          <rPr>
            <sz val="9"/>
            <color indexed="81"/>
            <rFont val="Tahoma"/>
            <family val="2"/>
          </rPr>
          <t xml:space="preserve">3 Guingamp - Lorient </t>
        </r>
      </text>
    </comment>
  </commentList>
</comments>
</file>

<file path=xl/comments4.xml><?xml version="1.0" encoding="utf-8"?>
<comments xmlns="http://schemas.openxmlformats.org/spreadsheetml/2006/main">
  <authors>
    <author>Anthony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celle que je sent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logique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class/absent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surprises1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surprises2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Anthony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celle que je sent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logique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class/absent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surprises1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surprises2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Anthony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celle que je sent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logique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class/absent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surprises1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surprises2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Anthony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celle que je sent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logique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class/absent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surprises1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surprises2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Anthony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celle que je sent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logique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class/absent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surprises1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surprises2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Anthony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celle que je sent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logique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class/absent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surprises1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surprises2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Anthony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celle que je sent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logique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class/absent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surprises1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AsianBookie</t>
        </r>
      </text>
    </comment>
  </commentList>
</comments>
</file>

<file path=xl/comments11.xml><?xml version="1.0" encoding="utf-8"?>
<comments xmlns="http://schemas.openxmlformats.org/spreadsheetml/2006/main">
  <authors>
    <author>Anthony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celle que je sent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logique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class/absent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surprises1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surprises2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>
  <authors>
    <author>Anthony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celle que je sent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logique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class/absent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surprises1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surprises2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O1" authorId="0">
      <text>
        <r>
          <rPr>
            <b/>
            <sz val="9"/>
            <color indexed="81"/>
            <rFont val="Tahoma"/>
            <family val="2"/>
          </rPr>
          <t>cote 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P1" authorId="0">
      <text>
        <r>
          <rPr>
            <b/>
            <sz val="9"/>
            <color indexed="81"/>
            <rFont val="Tahoma"/>
            <family val="2"/>
          </rPr>
          <t>cote 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Q1" authorId="0">
      <text>
        <r>
          <rPr>
            <b/>
            <sz val="9"/>
            <color indexed="81"/>
            <rFont val="Tahoma"/>
            <family val="2"/>
          </rPr>
          <t>cote 2</t>
        </r>
      </text>
    </comment>
    <comment ref="A2" authorId="0">
      <text/>
    </comment>
  </commentList>
</comments>
</file>

<file path=xl/comments13.xml><?xml version="1.0" encoding="utf-8"?>
<comments xmlns="http://schemas.openxmlformats.org/spreadsheetml/2006/main">
  <authors>
    <author>Anthony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celle que je sent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logique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class/absent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surprises1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surprises2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4.xml><?xml version="1.0" encoding="utf-8"?>
<comments xmlns="http://schemas.openxmlformats.org/spreadsheetml/2006/main">
  <authors>
    <author>Anthony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celle que je sent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logique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class/absent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surprises1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surprises2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5.xml><?xml version="1.0" encoding="utf-8"?>
<comments xmlns="http://schemas.openxmlformats.org/spreadsheetml/2006/main">
  <authors>
    <author>Anthony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celle que je sent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logique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class/absent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surprises1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surprises2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<sst xmlns="http://schemas.openxmlformats.org/spreadsheetml/2006/main" count="2083" uniqueCount="385">
  <si>
    <t>PS 3</t>
  </si>
  <si>
    <t>PS 5</t>
  </si>
  <si>
    <t>PS 3/5</t>
  </si>
  <si>
    <t>PS 6</t>
  </si>
  <si>
    <t>gains</t>
  </si>
  <si>
    <t>mise</t>
  </si>
  <si>
    <t>Nbre correct</t>
  </si>
  <si>
    <t>libellé jeu</t>
  </si>
  <si>
    <t>Date</t>
  </si>
  <si>
    <t>09 69 36 60 60</t>
  </si>
  <si>
    <t>PARIONS SPORTS (TABLEAU DE JEUX)</t>
  </si>
  <si>
    <t>5000 ou plus =&gt; chèque fdj</t>
  </si>
  <si>
    <t>De 300 à 4999 =&gt; virement</t>
  </si>
  <si>
    <r>
      <rPr>
        <b/>
        <u val="singleAccounting"/>
        <sz val="11"/>
        <color theme="1"/>
        <rFont val="Calibri"/>
        <family val="2"/>
        <scheme val="minor"/>
      </rPr>
      <t xml:space="preserve">GAINS </t>
    </r>
    <r>
      <rPr>
        <b/>
        <sz val="11"/>
        <color theme="1"/>
        <rFont val="Calibri"/>
        <family val="2"/>
        <scheme val="minor"/>
      </rPr>
      <t>:</t>
    </r>
  </si>
  <si>
    <t>Gains réels</t>
  </si>
  <si>
    <t>Gain maxi</t>
  </si>
  <si>
    <t>Mise totale</t>
  </si>
  <si>
    <t>Mise maximale</t>
  </si>
  <si>
    <t>Meilleur résultat</t>
  </si>
  <si>
    <t>il y a</t>
  </si>
  <si>
    <t>Afficher</t>
  </si>
  <si>
    <t>Libellé</t>
  </si>
  <si>
    <t>Nombres de triples</t>
  </si>
  <si>
    <t>Nombre de doubles</t>
  </si>
  <si>
    <t>lf 15</t>
  </si>
  <si>
    <t>Recapitulatif +/- value sur le LOTO FOOT 15</t>
  </si>
  <si>
    <t>Sampdoria - Cagliari</t>
  </si>
  <si>
    <t>6</t>
  </si>
  <si>
    <t>Mainz 05 - Borussia MG</t>
  </si>
  <si>
    <t>Athletic Bilbao - Real</t>
  </si>
  <si>
    <t>Nottingham Forest - Middlesbrough</t>
  </si>
  <si>
    <t>Ipswich Town - Brentford</t>
  </si>
  <si>
    <t>Barcelona - Rayo Vallecano</t>
  </si>
  <si>
    <t>Villarreal - Celta</t>
  </si>
  <si>
    <t>**</t>
  </si>
  <si>
    <t>Penafiel - Moreirense</t>
  </si>
  <si>
    <t>Stoke City - Hull City</t>
  </si>
  <si>
    <t>***</t>
  </si>
  <si>
    <t>Bangor City - Prestatyn Town</t>
  </si>
  <si>
    <t>Gaziantepspor - Kasimpasaspor</t>
  </si>
  <si>
    <t>Eibar - Athletic Bilbao</t>
  </si>
  <si>
    <t>Avellino - Ternana</t>
  </si>
  <si>
    <t>Las Palmas - Tenerife</t>
  </si>
  <si>
    <t>Rotheram United - Millwall</t>
  </si>
  <si>
    <t>Rayo Vallecano - Levante</t>
  </si>
  <si>
    <t>*</t>
  </si>
  <si>
    <t>Palermo - Empoli</t>
  </si>
  <si>
    <t>5</t>
  </si>
  <si>
    <t>Chievo Verona - Milan</t>
  </si>
  <si>
    <t>Cagliari - Hellas Verona</t>
  </si>
  <si>
    <t>Atalanta - Sampdoria</t>
  </si>
  <si>
    <t>Brestois - Sochaux-Montbeliard</t>
  </si>
  <si>
    <t>Espanyol - Cordoba</t>
  </si>
  <si>
    <t>3/5</t>
  </si>
  <si>
    <t>West Bromwich A. - Southampton</t>
  </si>
  <si>
    <t>Excelsior Rotter. - Heerenveen</t>
  </si>
  <si>
    <t>Sevilla - At Madrid</t>
  </si>
  <si>
    <t>Zaragoza - Llagostera</t>
  </si>
  <si>
    <t>Manchester Utd. - Sunderland</t>
  </si>
  <si>
    <t>Colonne1</t>
  </si>
  <si>
    <t>résultat</t>
  </si>
  <si>
    <t>type</t>
  </si>
  <si>
    <t>Sureté</t>
  </si>
  <si>
    <t>côte</t>
  </si>
  <si>
    <t>Prono</t>
  </si>
  <si>
    <t>Match</t>
  </si>
  <si>
    <t>N° match</t>
  </si>
  <si>
    <t xml:space="preserve">- </t>
  </si>
  <si>
    <t>10/14</t>
  </si>
  <si>
    <t>11/14</t>
  </si>
  <si>
    <t>12/14</t>
  </si>
  <si>
    <t xml:space="preserve">13/14 </t>
  </si>
  <si>
    <t xml:space="preserve">14/14 </t>
  </si>
  <si>
    <t>no 3</t>
  </si>
  <si>
    <t>TOTAL CORRECT</t>
  </si>
  <si>
    <t>15</t>
  </si>
  <si>
    <t>N</t>
  </si>
  <si>
    <t>Auxerre - Strasbourg</t>
  </si>
  <si>
    <t>DinanLehonFC-Guingamp</t>
  </si>
  <si>
    <t>SAS Epinal - Metz</t>
  </si>
  <si>
    <t>Dunkerque - Rennes</t>
  </si>
  <si>
    <t>Beauvais - Cholet</t>
  </si>
  <si>
    <t>Cons.Marseille-ACAjaccio</t>
  </si>
  <si>
    <t>Dep.Corog.-AthleticBil.</t>
  </si>
  <si>
    <t>Lens - Lyon</t>
  </si>
  <si>
    <t>Grenoble - Marseille</t>
  </si>
  <si>
    <t>Caen - Dijon</t>
  </si>
  <si>
    <t>St Etienne - Nancy</t>
  </si>
  <si>
    <t>Nîmes - Monaco</t>
  </si>
  <si>
    <t>Bordeaux - Toulouse</t>
  </si>
  <si>
    <t>RAPPORTS</t>
  </si>
  <si>
    <t>Bastia - Lille</t>
  </si>
  <si>
    <t>Résultats</t>
  </si>
  <si>
    <t>16</t>
  </si>
  <si>
    <t>14</t>
  </si>
  <si>
    <t>13</t>
  </si>
  <si>
    <t>12</t>
  </si>
  <si>
    <t>11</t>
  </si>
  <si>
    <t>10</t>
  </si>
  <si>
    <t>9</t>
  </si>
  <si>
    <t>8</t>
  </si>
  <si>
    <t>7</t>
  </si>
  <si>
    <t>4</t>
  </si>
  <si>
    <t>3</t>
  </si>
  <si>
    <t>2</t>
  </si>
  <si>
    <t>1</t>
  </si>
  <si>
    <t>P 1 000 000 €</t>
  </si>
  <si>
    <t>Monaco - Bordeaux</t>
  </si>
  <si>
    <t>FCBarcelo.-AtleticoMad.</t>
  </si>
  <si>
    <t>Naples-Juventus Turin</t>
  </si>
  <si>
    <t>AS Rome - Lazio Rome</t>
  </si>
  <si>
    <t>Fiorentina - Palerme</t>
  </si>
  <si>
    <t>Nantes - Metz</t>
  </si>
  <si>
    <t>Lyon - Toulouse</t>
  </si>
  <si>
    <t>Celta Vigo-FC Valence</t>
  </si>
  <si>
    <t>Torino - Milan AC</t>
  </si>
  <si>
    <t>11 sur 14</t>
  </si>
  <si>
    <t>Evian Thonon - Rennes</t>
  </si>
  <si>
    <t>12 sur 14</t>
  </si>
  <si>
    <t>Guingamp - Lens</t>
  </si>
  <si>
    <t>13 sur 14</t>
  </si>
  <si>
    <t>Nice - Lorient</t>
  </si>
  <si>
    <t>14 sur 14</t>
  </si>
  <si>
    <t>Lille - Caen</t>
  </si>
  <si>
    <t>Reims - St Etienne</t>
  </si>
  <si>
    <t>P 500 000 €</t>
  </si>
  <si>
    <t>Marseille - Guingamp</t>
  </si>
  <si>
    <t>Manchester City - Arsenal</t>
  </si>
  <si>
    <t>FC Séville - Malaga</t>
  </si>
  <si>
    <t>Chievo Vérone - Fiorentina</t>
  </si>
  <si>
    <t>Lazio Rome - Naples</t>
  </si>
  <si>
    <t>Rennes - St Etienne</t>
  </si>
  <si>
    <t>Paris SG - Evian</t>
  </si>
  <si>
    <t>Palerme - AS Rome</t>
  </si>
  <si>
    <t>Espa. Barcelone - Celta</t>
  </si>
  <si>
    <t>Toulouse - Bastia</t>
  </si>
  <si>
    <t>Caen - Reims</t>
  </si>
  <si>
    <t>Lorient - Lille</t>
  </si>
  <si>
    <t>Metz - Montpellier</t>
  </si>
  <si>
    <t>Monaco - Nantes</t>
  </si>
  <si>
    <t>totaux</t>
  </si>
  <si>
    <t>P 3 000 000 €</t>
  </si>
  <si>
    <t>15 St Etienne - Paris SG</t>
  </si>
  <si>
    <t>14 FC Valence - FC Séville</t>
  </si>
  <si>
    <t>13 AthleticBilbao - Malaga</t>
  </si>
  <si>
    <t>12 Fiorentina - AS Rome</t>
  </si>
  <si>
    <t>11 Sampdoria - Palerme</t>
  </si>
  <si>
    <t>10 Reims - Lens</t>
  </si>
  <si>
    <t>9 Rennes - Caen</t>
  </si>
  <si>
    <t>8 Lyon - Metz</t>
  </si>
  <si>
    <t>7 Lazio Rome - Milan AC</t>
  </si>
  <si>
    <t>6 Villarreal - Levante</t>
  </si>
  <si>
    <t>5 Real Sociedad - Eibar</t>
  </si>
  <si>
    <t>12 sur 15</t>
  </si>
  <si>
    <t>4 Montpellier - Nantes</t>
  </si>
  <si>
    <t>13 sur 15</t>
  </si>
  <si>
    <t>3 Guingamp - Lorient</t>
  </si>
  <si>
    <t>14 sur 15</t>
  </si>
  <si>
    <t>2 Evian-Thonon - Toulouse</t>
  </si>
  <si>
    <t>15 sur 15</t>
  </si>
  <si>
    <t>1 Bastia - Bordeaux</t>
  </si>
  <si>
    <t>résultats</t>
  </si>
  <si>
    <t>32</t>
  </si>
  <si>
    <t>31</t>
  </si>
  <si>
    <t>30</t>
  </si>
  <si>
    <t>29</t>
  </si>
  <si>
    <t>28</t>
  </si>
  <si>
    <t>27</t>
  </si>
  <si>
    <t>26</t>
  </si>
  <si>
    <t>25</t>
  </si>
  <si>
    <t>24</t>
  </si>
  <si>
    <t>23</t>
  </si>
  <si>
    <t>22</t>
  </si>
  <si>
    <t>21</t>
  </si>
  <si>
    <t>20</t>
  </si>
  <si>
    <t>19</t>
  </si>
  <si>
    <t>18</t>
  </si>
  <si>
    <t>17</t>
  </si>
  <si>
    <t>Monaco - Lyon</t>
  </si>
  <si>
    <t>FC Barcelone - Villarreal</t>
  </si>
  <si>
    <t>Arsenal - Aston Villa</t>
  </si>
  <si>
    <t>Sassuolo - Inter Milan</t>
  </si>
  <si>
    <t>Augsburg - Hoffenheim</t>
  </si>
  <si>
    <t>Bordeaux - Guingamp</t>
  </si>
  <si>
    <t>Caen - St Etienne</t>
  </si>
  <si>
    <t>Celta Vigo - Cordoba</t>
  </si>
  <si>
    <t>Granada CF - Elche</t>
  </si>
  <si>
    <t>Lens - Bastia</t>
  </si>
  <si>
    <t>Toulouse - Reims</t>
  </si>
  <si>
    <t>Metz - Nice</t>
  </si>
  <si>
    <t>Lorient - Montpellier</t>
  </si>
  <si>
    <t>Nantes - Lille</t>
  </si>
  <si>
    <t>http://www.cjoint.com/15jv/EAFtE0IOzZX.htm</t>
  </si>
  <si>
    <t>Lyon - Paris SG</t>
  </si>
  <si>
    <t>West Ham - Man Utd</t>
  </si>
  <si>
    <r>
      <t xml:space="preserve">Espa. Barcelone - </t>
    </r>
    <r>
      <rPr>
        <b/>
        <sz val="11"/>
        <color theme="1"/>
        <rFont val="Calibri"/>
        <family val="2"/>
        <scheme val="minor"/>
      </rPr>
      <t>FC Valence</t>
    </r>
  </si>
  <si>
    <r>
      <t>Inter Milan</t>
    </r>
    <r>
      <rPr>
        <sz val="11"/>
        <color theme="1"/>
        <rFont val="Calibri"/>
        <family val="2"/>
        <scheme val="minor"/>
      </rPr>
      <t xml:space="preserve"> - Palerme</t>
    </r>
  </si>
  <si>
    <t>Sporting Lisbon - Benfica</t>
  </si>
  <si>
    <r>
      <t>Guingamp</t>
    </r>
    <r>
      <rPr>
        <sz val="11"/>
        <color theme="1"/>
        <rFont val="Calibri"/>
        <family val="2"/>
        <scheme val="minor"/>
      </rPr>
      <t xml:space="preserve"> - Monaco</t>
    </r>
  </si>
  <si>
    <t>Nice - Nantes</t>
  </si>
  <si>
    <r>
      <t>Juventus Turin</t>
    </r>
    <r>
      <rPr>
        <sz val="11"/>
        <color theme="1"/>
        <rFont val="Calibri"/>
        <family val="2"/>
        <scheme val="minor"/>
      </rPr>
      <t xml:space="preserve"> - Milan AC</t>
    </r>
  </si>
  <si>
    <t>Real Sociedad - Celta</t>
  </si>
  <si>
    <r>
      <t xml:space="preserve">Reims - </t>
    </r>
    <r>
      <rPr>
        <b/>
        <sz val="11"/>
        <color theme="1"/>
        <rFont val="Calibri"/>
        <family val="2"/>
        <scheme val="minor"/>
      </rPr>
      <t>Lorient</t>
    </r>
  </si>
  <si>
    <r>
      <rPr>
        <b/>
        <sz val="11"/>
        <color theme="1"/>
        <rFont val="Calibri"/>
        <family val="2"/>
        <scheme val="minor"/>
      </rPr>
      <t xml:space="preserve">Bastia </t>
    </r>
    <r>
      <rPr>
        <sz val="11"/>
        <color theme="1"/>
        <rFont val="Calibri"/>
        <family val="2"/>
        <scheme val="minor"/>
      </rPr>
      <t>- Metz</t>
    </r>
  </si>
  <si>
    <r>
      <t>Caen</t>
    </r>
    <r>
      <rPr>
        <sz val="11"/>
        <color theme="1"/>
        <rFont val="Calibri"/>
        <family val="2"/>
        <scheme val="minor"/>
      </rPr>
      <t xml:space="preserve"> - Toulouse</t>
    </r>
  </si>
  <si>
    <t>-</t>
  </si>
  <si>
    <r>
      <t xml:space="preserve">Evian-Thonon - </t>
    </r>
    <r>
      <rPr>
        <b/>
        <sz val="11"/>
        <color theme="1"/>
        <rFont val="Calibri"/>
        <family val="2"/>
        <scheme val="minor"/>
      </rPr>
      <t>Bordeaux</t>
    </r>
  </si>
  <si>
    <r>
      <t>Montpellier -</t>
    </r>
    <r>
      <rPr>
        <b/>
        <sz val="11"/>
        <color theme="1"/>
        <rFont val="Calibri"/>
        <family val="2"/>
        <scheme val="minor"/>
      </rPr>
      <t xml:space="preserve"> Lille</t>
    </r>
  </si>
  <si>
    <t>totaux (contrôle)</t>
  </si>
  <si>
    <t>Lorient - Lyon</t>
  </si>
  <si>
    <r>
      <t>Arsenal</t>
    </r>
    <r>
      <rPr>
        <sz val="11"/>
        <color theme="1"/>
        <rFont val="Calibri"/>
        <family val="2"/>
        <scheme val="minor"/>
      </rPr>
      <t xml:space="preserve"> - Middlesborough</t>
    </r>
  </si>
  <si>
    <r>
      <t>Aston Villa</t>
    </r>
    <r>
      <rPr>
        <sz val="11"/>
        <color theme="1"/>
        <rFont val="Calibri"/>
        <family val="2"/>
        <scheme val="minor"/>
      </rPr>
      <t xml:space="preserve"> - Leicester</t>
    </r>
  </si>
  <si>
    <r>
      <rPr>
        <b/>
        <sz val="11"/>
        <color theme="1"/>
        <rFont val="Calibri"/>
        <family val="2"/>
        <scheme val="minor"/>
      </rPr>
      <t>Sporting Braga -</t>
    </r>
    <r>
      <rPr>
        <sz val="11"/>
        <color theme="1"/>
        <rFont val="Calibri"/>
        <family val="2"/>
        <scheme val="minor"/>
      </rPr>
      <t xml:space="preserve"> Arouca</t>
    </r>
  </si>
  <si>
    <r>
      <t>Atalanta Bergame -</t>
    </r>
    <r>
      <rPr>
        <b/>
        <sz val="11"/>
        <color theme="1"/>
        <rFont val="Calibri"/>
        <family val="2"/>
        <scheme val="minor"/>
      </rPr>
      <t xml:space="preserve"> Inter</t>
    </r>
  </si>
  <si>
    <r>
      <t xml:space="preserve">Metz - </t>
    </r>
    <r>
      <rPr>
        <b/>
        <sz val="11"/>
        <color theme="1"/>
        <rFont val="Calibri"/>
        <family val="2"/>
        <scheme val="minor"/>
      </rPr>
      <t>Guingamp</t>
    </r>
  </si>
  <si>
    <r>
      <t>Bordeaux</t>
    </r>
    <r>
      <rPr>
        <sz val="11"/>
        <color theme="1"/>
        <rFont val="Calibri"/>
        <family val="2"/>
        <scheme val="minor"/>
      </rPr>
      <t xml:space="preserve"> - St Etienne</t>
    </r>
  </si>
  <si>
    <r>
      <rPr>
        <b/>
        <sz val="11"/>
        <color theme="1"/>
        <rFont val="Calibri"/>
        <family val="2"/>
        <scheme val="minor"/>
      </rPr>
      <t>Palerme</t>
    </r>
    <r>
      <rPr>
        <sz val="11"/>
        <color theme="1"/>
        <rFont val="Calibri"/>
        <family val="2"/>
        <scheme val="minor"/>
      </rPr>
      <t xml:space="preserve"> - Naples</t>
    </r>
  </si>
  <si>
    <r>
      <t xml:space="preserve">Malaga - </t>
    </r>
    <r>
      <rPr>
        <b/>
        <sz val="11"/>
        <color theme="1"/>
        <rFont val="Calibri"/>
        <family val="2"/>
        <scheme val="minor"/>
      </rPr>
      <t>Espanyol</t>
    </r>
  </si>
  <si>
    <r>
      <rPr>
        <b/>
        <sz val="11"/>
        <color theme="1"/>
        <rFont val="Calibri"/>
        <family val="2"/>
        <scheme val="minor"/>
      </rPr>
      <t xml:space="preserve">Toulouse </t>
    </r>
    <r>
      <rPr>
        <sz val="11"/>
        <color theme="1"/>
        <rFont val="Calibri"/>
        <family val="2"/>
        <scheme val="minor"/>
      </rPr>
      <t>- Rennes</t>
    </r>
  </si>
  <si>
    <r>
      <t xml:space="preserve">Nantes - </t>
    </r>
    <r>
      <rPr>
        <b/>
        <sz val="11"/>
        <color theme="1"/>
        <rFont val="Calibri"/>
        <family val="2"/>
        <scheme val="minor"/>
      </rPr>
      <t>Bastia</t>
    </r>
  </si>
  <si>
    <r>
      <t xml:space="preserve">Lens - </t>
    </r>
    <r>
      <rPr>
        <b/>
        <sz val="11"/>
        <color theme="1"/>
        <rFont val="Calibri"/>
        <family val="2"/>
        <scheme val="minor"/>
      </rPr>
      <t>Evian</t>
    </r>
  </si>
  <si>
    <t>Rapports Officiels Loto Foot 15*</t>
  </si>
  <si>
    <t>Monaco - Montpellier</t>
  </si>
  <si>
    <t>Lille - Nice</t>
  </si>
  <si>
    <t>P 1 500 000 €</t>
  </si>
  <si>
    <t>St Etienne - Marseille</t>
  </si>
  <si>
    <t>Southampton - Liverpool</t>
  </si>
  <si>
    <t>Fiorentina - Torino</t>
  </si>
  <si>
    <t>Real Sociedad - FC Séville</t>
  </si>
  <si>
    <t>Reims - Metz</t>
  </si>
  <si>
    <t>Lyon - Nantes</t>
  </si>
  <si>
    <t>Guingamp - Montpellier</t>
  </si>
  <si>
    <t>Atletico Madrid - Almeria</t>
  </si>
  <si>
    <t>Dep La Corogne - Celta</t>
  </si>
  <si>
    <t>Sampdoria - Genoa</t>
  </si>
  <si>
    <t>* dad</t>
  </si>
  <si>
    <t>Caen - Lens</t>
  </si>
  <si>
    <t>Evian-Thonon - Lorient</t>
  </si>
  <si>
    <t>Rennes - Bordeaux</t>
  </si>
  <si>
    <t>dad</t>
  </si>
  <si>
    <t>Inter Milan - Celtic Glasgow</t>
  </si>
  <si>
    <t>Feyenoord - AS Rome</t>
  </si>
  <si>
    <t>Sportng Lisbon - Wolsburg</t>
  </si>
  <si>
    <t>Salzburg - Villarreal</t>
  </si>
  <si>
    <t>M'gladbach - FC Séville</t>
  </si>
  <si>
    <t>Naples - Trabzonspor</t>
  </si>
  <si>
    <t>Dinamo Moscou - Anderlecht</t>
  </si>
  <si>
    <t>Dynamo Kiev - Guingamp</t>
  </si>
  <si>
    <t>Fiorentina - Tottenham</t>
  </si>
  <si>
    <t>Besiktas - Liverpool</t>
  </si>
  <si>
    <t>Leverkusen - At Madrid</t>
  </si>
  <si>
    <t>Juventus Turin - Dortmund</t>
  </si>
  <si>
    <t>Manchester City - FC Barcelone</t>
  </si>
  <si>
    <t>Arsenal - Monaco</t>
  </si>
  <si>
    <t>montp</t>
  </si>
  <si>
    <t>Monaco - Paris SG</t>
  </si>
  <si>
    <t>evia</t>
  </si>
  <si>
    <t>Chelsea - Tottenham</t>
  </si>
  <si>
    <t>n</t>
  </si>
  <si>
    <t>inter</t>
  </si>
  <si>
    <t>Inter Milan - Fiorentina</t>
  </si>
  <si>
    <t>tfc</t>
  </si>
  <si>
    <t>FC Séville - At Madrid</t>
  </si>
  <si>
    <t>asm</t>
  </si>
  <si>
    <t>Liverpool - Manchester City</t>
  </si>
  <si>
    <t>bordea</t>
  </si>
  <si>
    <t>Montpellier - Nice</t>
  </si>
  <si>
    <t>Nantes - Guingamp</t>
  </si>
  <si>
    <t>Chievo Vérone - Milan AC</t>
  </si>
  <si>
    <t>Almeria - Dep La Corogne</t>
  </si>
  <si>
    <t>Bordeaux - Reims</t>
  </si>
  <si>
    <t>Lens - Rennes</t>
  </si>
  <si>
    <t>Lorient - Bastia</t>
  </si>
  <si>
    <t>Metz - Evian TG</t>
  </si>
  <si>
    <t>Toulouse - St Etienne</t>
  </si>
  <si>
    <t>ath bilbao</t>
  </si>
  <si>
    <t>naples</t>
  </si>
  <si>
    <t>wolsburg</t>
  </si>
  <si>
    <t>Montpellier - Lyon</t>
  </si>
  <si>
    <t>Atletico Madrid - FC Valence</t>
  </si>
  <si>
    <t>bastia</t>
  </si>
  <si>
    <t>Naples - Inter Milan</t>
  </si>
  <si>
    <t xml:space="preserve">reims </t>
  </si>
  <si>
    <t>Fenerbahce - Galatasaray</t>
  </si>
  <si>
    <t>caen</t>
  </si>
  <si>
    <t>Liverpool - Blackburn</t>
  </si>
  <si>
    <t>torino</t>
  </si>
  <si>
    <t>Guingamp - Lille</t>
  </si>
  <si>
    <t>r sociedad</t>
  </si>
  <si>
    <t>St Etienne - Lorient</t>
  </si>
  <si>
    <t>villareal</t>
  </si>
  <si>
    <t>guingamp</t>
  </si>
  <si>
    <t>Milan AC - Hellas Vérone</t>
  </si>
  <si>
    <t>Granada CF - Malaga</t>
  </si>
  <si>
    <t>Bastia - Nice</t>
  </si>
  <si>
    <t>Rennes - Metz</t>
  </si>
  <si>
    <t>Reims - Nantes</t>
  </si>
  <si>
    <t>Caen - Bordeaux</t>
  </si>
  <si>
    <t>Evian-Thonon - Monaco</t>
  </si>
  <si>
    <t>Marseille - Lyon</t>
  </si>
  <si>
    <t>Manchester Utd - Tottenham</t>
  </si>
  <si>
    <t>Chelsea - Southampton</t>
  </si>
  <si>
    <t>Mariti.Funchal - Sp. Lisbon</t>
  </si>
  <si>
    <t>Atalanta Bergame - Udinese</t>
  </si>
  <si>
    <t>Lille - Rennes</t>
  </si>
  <si>
    <t>Bordeaux - Paris SG</t>
  </si>
  <si>
    <t>Celta  - Ath Bilbao</t>
  </si>
  <si>
    <t>Rayo Vallecano - Granada</t>
  </si>
  <si>
    <t>Cagliari - Empoli</t>
  </si>
  <si>
    <t>Lorient - Caen</t>
  </si>
  <si>
    <t>Lens - Toulouse FC</t>
  </si>
  <si>
    <t>Nantes - Evian TG</t>
  </si>
  <si>
    <t>Montpellier - Reims</t>
  </si>
  <si>
    <t>Rennes - Nantes</t>
  </si>
  <si>
    <t>Toulouse - Bordeaux</t>
  </si>
  <si>
    <t>Evian-Thonon - Montpellier</t>
  </si>
  <si>
    <t>Bastia - Guingamp</t>
  </si>
  <si>
    <t>Caen - Metz</t>
  </si>
  <si>
    <t>Granada CF - Eibar</t>
  </si>
  <si>
    <t>Levante - Celta Vigo</t>
  </si>
  <si>
    <t>St Etienne - Lille</t>
  </si>
  <si>
    <t>Reims - Monaco</t>
  </si>
  <si>
    <t>Bayern Munich - M'Gladbach</t>
  </si>
  <si>
    <t>Sampdoria - Inter Milan</t>
  </si>
  <si>
    <t>Liverpool - Man Utd</t>
  </si>
  <si>
    <t>FC Barcelone - R. Madrid</t>
  </si>
  <si>
    <t>Lens - Marseille</t>
  </si>
  <si>
    <t>MISE DE BASE</t>
  </si>
  <si>
    <t xml:space="preserve"> M  U  L  T  I  P  L  E  S</t>
  </si>
  <si>
    <t>2 sur 3</t>
  </si>
  <si>
    <t>2 sur 4</t>
  </si>
  <si>
    <t>2 sur 5</t>
  </si>
  <si>
    <t>2 sur 6</t>
  </si>
  <si>
    <t>3 sur 4</t>
  </si>
  <si>
    <t>3 sur 5</t>
  </si>
  <si>
    <t>3 sur 6</t>
  </si>
  <si>
    <t>4 sur 5</t>
  </si>
  <si>
    <t>4 sur 6</t>
  </si>
  <si>
    <t>5 sur 6</t>
  </si>
  <si>
    <t>Freiburg - Augsburg</t>
  </si>
  <si>
    <t>2.43</t>
  </si>
  <si>
    <t>Paderborn 07 - 1899 Hoffenheim</t>
  </si>
  <si>
    <t>2.04</t>
  </si>
  <si>
    <t>Stoke City - Crystal Palace</t>
  </si>
  <si>
    <t>3.64</t>
  </si>
  <si>
    <t>Parma - Torino</t>
  </si>
  <si>
    <t>2.01</t>
  </si>
  <si>
    <t>2.09</t>
  </si>
  <si>
    <t>3.10</t>
  </si>
  <si>
    <t>3.78</t>
  </si>
  <si>
    <t>3.09</t>
  </si>
  <si>
    <t>3.02</t>
  </si>
  <si>
    <t>2.78</t>
  </si>
  <si>
    <t>3.04</t>
  </si>
  <si>
    <t>2.66</t>
  </si>
  <si>
    <t>2.74</t>
  </si>
  <si>
    <t>2.69</t>
  </si>
  <si>
    <t>1.88</t>
  </si>
  <si>
    <t>3.39</t>
  </si>
  <si>
    <t>4.21</t>
  </si>
  <si>
    <t>1.96</t>
  </si>
  <si>
    <t>3.16</t>
  </si>
  <si>
    <t>4.25</t>
  </si>
  <si>
    <t>4.03</t>
  </si>
  <si>
    <t>3.21</t>
  </si>
  <si>
    <t>1.98</t>
  </si>
  <si>
    <t>1.97</t>
  </si>
  <si>
    <t>3.17</t>
  </si>
  <si>
    <t>4.27</t>
  </si>
  <si>
    <t>3.35</t>
  </si>
  <si>
    <t>3.20</t>
  </si>
  <si>
    <t>2.23</t>
  </si>
  <si>
    <t>1.17</t>
  </si>
  <si>
    <t>7.12</t>
  </si>
  <si>
    <t>16.00</t>
  </si>
  <si>
    <t>2.10</t>
  </si>
  <si>
    <t>3.60</t>
  </si>
  <si>
    <t>4.39</t>
  </si>
  <si>
    <t>3.48</t>
  </si>
  <si>
    <t>1.81</t>
  </si>
  <si>
    <t>1.72</t>
  </si>
  <si>
    <t>4.13</t>
  </si>
  <si>
    <t>4.37</t>
  </si>
  <si>
    <t>Hop</t>
  </si>
  <si>
    <t>Option Explicit</t>
  </si>
</sst>
</file>

<file path=xl/styles.xml><?xml version="1.0" encoding="utf-8"?>
<styleSheet xmlns="http://schemas.openxmlformats.org/spreadsheetml/2006/main">
  <numFmts count="11">
    <numFmt numFmtId="6" formatCode="#,##0\ &quot;€&quot;;[Red]\-#,##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\-mmm\-yyyy"/>
    <numFmt numFmtId="165" formatCode="0_ ;[Red]\-0\ "/>
    <numFmt numFmtId="166" formatCode="_-* #,##0\ &quot;€&quot;_-;\-* #,##0\ &quot;€&quot;_-;_-* &quot;-&quot;??\ &quot;€&quot;_-;_-@_-"/>
    <numFmt numFmtId="167" formatCode="d\ mmm\ yyyy"/>
    <numFmt numFmtId="168" formatCode="0;;"/>
    <numFmt numFmtId="169" formatCode="ddd\ dd\ mmm\ yyyy"/>
    <numFmt numFmtId="170" formatCode="_-* #,##0\ _€_-;\-* #,##0\ _€_-;_-* &quot;-&quot;??\ _€_-;_-@_-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u val="singleAccounting"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</font>
    <font>
      <sz val="8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indexed="81"/>
      <name val="Tahoma"/>
      <family val="2"/>
    </font>
    <font>
      <sz val="11"/>
      <color indexed="81"/>
      <name val="Tahoma"/>
      <family val="2"/>
    </font>
  </fonts>
  <fills count="1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ck">
        <color indexed="64"/>
      </right>
      <top/>
      <bottom style="medium">
        <color indexed="64"/>
      </bottom>
      <diagonal/>
    </border>
    <border>
      <left style="hair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</cellStyleXfs>
  <cellXfs count="295">
    <xf numFmtId="0" fontId="0" fillId="0" borderId="0" xfId="0"/>
    <xf numFmtId="43" fontId="0" fillId="0" borderId="0" xfId="0" applyNumberFormat="1"/>
    <xf numFmtId="0" fontId="0" fillId="2" borderId="0" xfId="0" applyFill="1" applyAlignment="1"/>
    <xf numFmtId="0" fontId="0" fillId="2" borderId="0" xfId="0" applyFill="1"/>
    <xf numFmtId="0" fontId="0" fillId="0" borderId="0" xfId="0" applyAlignment="1"/>
    <xf numFmtId="43" fontId="4" fillId="0" borderId="0" xfId="1" applyFont="1"/>
    <xf numFmtId="164" fontId="0" fillId="2" borderId="0" xfId="0" applyNumberFormat="1" applyFill="1" applyAlignment="1">
      <alignment horizontal="left"/>
    </xf>
    <xf numFmtId="164" fontId="0" fillId="0" borderId="0" xfId="0" applyNumberFormat="1" applyAlignment="1">
      <alignment horizontal="left"/>
    </xf>
    <xf numFmtId="165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43" fontId="4" fillId="0" borderId="0" xfId="1" applyNumberFormat="1" applyFont="1"/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3" fillId="4" borderId="0" xfId="0" applyFont="1" applyFill="1" applyAlignment="1"/>
    <xf numFmtId="0" fontId="3" fillId="4" borderId="0" xfId="0" applyFont="1" applyFill="1"/>
    <xf numFmtId="166" fontId="0" fillId="0" borderId="0" xfId="2" applyNumberFormat="1" applyFont="1"/>
    <xf numFmtId="166" fontId="0" fillId="0" borderId="1" xfId="2" applyNumberFormat="1" applyFont="1" applyBorder="1"/>
    <xf numFmtId="0" fontId="2" fillId="5" borderId="1" xfId="0" applyFont="1" applyFill="1" applyBorder="1" applyAlignment="1">
      <alignment horizontal="center"/>
    </xf>
    <xf numFmtId="0" fontId="3" fillId="0" borderId="0" xfId="0" applyFont="1" applyAlignment="1"/>
    <xf numFmtId="166" fontId="3" fillId="0" borderId="0" xfId="2" applyNumberFormat="1" applyFont="1"/>
    <xf numFmtId="0" fontId="0" fillId="0" borderId="0" xfId="0" applyNumberFormat="1"/>
    <xf numFmtId="166" fontId="0" fillId="6" borderId="1" xfId="2" applyNumberFormat="1" applyFont="1" applyFill="1" applyBorder="1"/>
    <xf numFmtId="8" fontId="0" fillId="0" borderId="0" xfId="0" applyNumberFormat="1" applyAlignment="1">
      <alignment horizontal="center"/>
    </xf>
    <xf numFmtId="167" fontId="0" fillId="0" borderId="0" xfId="0" applyNumberFormat="1"/>
    <xf numFmtId="166" fontId="0" fillId="0" borderId="0" xfId="2" applyNumberFormat="1" applyFont="1" applyAlignment="1">
      <alignment horizontal="center"/>
    </xf>
    <xf numFmtId="167" fontId="0" fillId="0" borderId="0" xfId="0" applyNumberFormat="1" applyAlignment="1">
      <alignment horizontal="left"/>
    </xf>
    <xf numFmtId="0" fontId="2" fillId="4" borderId="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/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7" borderId="0" xfId="0" applyFill="1"/>
    <xf numFmtId="49" fontId="0" fillId="7" borderId="0" xfId="0" applyNumberFormat="1" applyFill="1"/>
    <xf numFmtId="0" fontId="0" fillId="7" borderId="0" xfId="0" applyFill="1" applyAlignment="1">
      <alignment horizontal="center"/>
    </xf>
    <xf numFmtId="16" fontId="0" fillId="0" borderId="0" xfId="0" applyNumberFormat="1"/>
    <xf numFmtId="0" fontId="0" fillId="8" borderId="0" xfId="0" applyFill="1"/>
    <xf numFmtId="17" fontId="0" fillId="8" borderId="0" xfId="0" quotePrefix="1" applyNumberFormat="1" applyFill="1"/>
    <xf numFmtId="8" fontId="0" fillId="0" borderId="0" xfId="0" applyNumberFormat="1"/>
    <xf numFmtId="17" fontId="0" fillId="0" borderId="0" xfId="0" quotePrefix="1" applyNumberFormat="1"/>
    <xf numFmtId="8" fontId="0" fillId="8" borderId="0" xfId="0" applyNumberFormat="1" applyFill="1"/>
    <xf numFmtId="168" fontId="0" fillId="0" borderId="0" xfId="0" applyNumberFormat="1"/>
    <xf numFmtId="0" fontId="3" fillId="0" borderId="7" xfId="0" applyFont="1" applyBorder="1" applyAlignment="1">
      <alignment horizontal="center"/>
    </xf>
    <xf numFmtId="168" fontId="0" fillId="0" borderId="8" xfId="0" applyNumberFormat="1" applyFont="1" applyFill="1" applyBorder="1" applyAlignment="1">
      <alignment horizontal="center"/>
    </xf>
    <xf numFmtId="168" fontId="0" fillId="0" borderId="9" xfId="0" applyNumberFormat="1" applyFont="1" applyFill="1" applyBorder="1" applyAlignment="1">
      <alignment horizontal="center"/>
    </xf>
    <xf numFmtId="168" fontId="0" fillId="0" borderId="10" xfId="0" applyNumberFormat="1" applyFont="1" applyFill="1" applyBorder="1" applyAlignment="1">
      <alignment horizontal="center"/>
    </xf>
    <xf numFmtId="0" fontId="0" fillId="0" borderId="11" xfId="0" applyBorder="1" applyAlignment="1">
      <alignment horizontal="left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0" xfId="0" quotePrefix="1"/>
    <xf numFmtId="0" fontId="0" fillId="9" borderId="15" xfId="0" applyFill="1" applyBorder="1" applyAlignment="1">
      <alignment horizontal="left"/>
    </xf>
    <xf numFmtId="0" fontId="0" fillId="9" borderId="16" xfId="0" applyFill="1" applyBorder="1"/>
    <xf numFmtId="0" fontId="0" fillId="9" borderId="17" xfId="0" applyFill="1" applyBorder="1"/>
    <xf numFmtId="0" fontId="0" fillId="9" borderId="18" xfId="0" applyFill="1" applyBorder="1"/>
    <xf numFmtId="0" fontId="0" fillId="9" borderId="17" xfId="0" applyFill="1" applyBorder="1" applyAlignment="1">
      <alignment horizontal="center"/>
    </xf>
    <xf numFmtId="0" fontId="0" fillId="9" borderId="17" xfId="0" applyFill="1" applyBorder="1" applyAlignment="1">
      <alignment horizontal="left"/>
    </xf>
    <xf numFmtId="0" fontId="0" fillId="9" borderId="18" xfId="0" applyFill="1" applyBorder="1" applyAlignment="1">
      <alignment horizontal="center"/>
    </xf>
    <xf numFmtId="0" fontId="0" fillId="9" borderId="0" xfId="0" quotePrefix="1" applyFill="1"/>
    <xf numFmtId="0" fontId="0" fillId="0" borderId="15" xfId="0" applyBorder="1" applyAlignment="1">
      <alignment horizontal="right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7" xfId="0" applyBorder="1" applyAlignment="1">
      <alignment horizontal="right"/>
    </xf>
    <xf numFmtId="0" fontId="0" fillId="0" borderId="17" xfId="0" applyFill="1" applyBorder="1" applyAlignment="1">
      <alignment horizontal="right"/>
    </xf>
    <xf numFmtId="0" fontId="0" fillId="0" borderId="17" xfId="0" applyFill="1" applyBorder="1" applyAlignment="1">
      <alignment horizontal="center"/>
    </xf>
    <xf numFmtId="0" fontId="0" fillId="0" borderId="17" xfId="0" applyBorder="1" applyAlignment="1">
      <alignment horizontal="left"/>
    </xf>
    <xf numFmtId="0" fontId="0" fillId="0" borderId="18" xfId="0" applyBorder="1" applyAlignment="1">
      <alignment horizontal="right"/>
    </xf>
    <xf numFmtId="0" fontId="0" fillId="9" borderId="15" xfId="0" applyFill="1" applyBorder="1" applyAlignment="1">
      <alignment horizontal="right"/>
    </xf>
    <xf numFmtId="0" fontId="0" fillId="9" borderId="17" xfId="0" applyFill="1" applyBorder="1" applyAlignment="1">
      <alignment horizontal="right"/>
    </xf>
    <xf numFmtId="0" fontId="0" fillId="9" borderId="18" xfId="0" applyFill="1" applyBorder="1" applyAlignment="1">
      <alignment horizontal="left"/>
    </xf>
    <xf numFmtId="0" fontId="0" fillId="0" borderId="18" xfId="0" applyBorder="1" applyAlignment="1">
      <alignment horizontal="center"/>
    </xf>
    <xf numFmtId="0" fontId="0" fillId="9" borderId="15" xfId="0" applyFill="1" applyBorder="1" applyAlignment="1">
      <alignment horizontal="center"/>
    </xf>
    <xf numFmtId="0" fontId="0" fillId="0" borderId="15" xfId="0" applyBorder="1" applyAlignment="1">
      <alignment horizontal="left"/>
    </xf>
    <xf numFmtId="0" fontId="0" fillId="9" borderId="18" xfId="0" applyFill="1" applyBorder="1" applyAlignment="1">
      <alignment horizontal="right"/>
    </xf>
    <xf numFmtId="0" fontId="3" fillId="8" borderId="12" xfId="0" applyFont="1" applyFill="1" applyBorder="1"/>
    <xf numFmtId="0" fontId="3" fillId="8" borderId="19" xfId="0" applyFont="1" applyFill="1" applyBorder="1"/>
    <xf numFmtId="17" fontId="3" fillId="8" borderId="14" xfId="0" quotePrefix="1" applyNumberFormat="1" applyFont="1" applyFill="1" applyBorder="1"/>
    <xf numFmtId="8" fontId="3" fillId="0" borderId="16" xfId="0" applyNumberFormat="1" applyFont="1" applyBorder="1"/>
    <xf numFmtId="3" fontId="3" fillId="0" borderId="0" xfId="0" applyNumberFormat="1" applyFont="1" applyBorder="1"/>
    <xf numFmtId="17" fontId="3" fillId="0" borderId="18" xfId="0" quotePrefix="1" applyNumberFormat="1" applyFont="1" applyBorder="1"/>
    <xf numFmtId="8" fontId="3" fillId="8" borderId="16" xfId="0" applyNumberFormat="1" applyFont="1" applyFill="1" applyBorder="1"/>
    <xf numFmtId="0" fontId="3" fillId="8" borderId="0" xfId="0" applyFont="1" applyFill="1" applyBorder="1"/>
    <xf numFmtId="17" fontId="3" fillId="8" borderId="18" xfId="0" quotePrefix="1" applyNumberFormat="1" applyFont="1" applyFill="1" applyBorder="1"/>
    <xf numFmtId="0" fontId="0" fillId="0" borderId="15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7" xfId="0" applyFill="1" applyBorder="1" applyAlignment="1">
      <alignment horizontal="left"/>
    </xf>
    <xf numFmtId="0" fontId="3" fillId="0" borderId="0" xfId="0" applyFont="1" applyBorder="1"/>
    <xf numFmtId="0" fontId="3" fillId="0" borderId="18" xfId="0" applyFont="1" applyBorder="1"/>
    <xf numFmtId="0" fontId="3" fillId="8" borderId="20" xfId="0" applyFont="1" applyFill="1" applyBorder="1"/>
    <xf numFmtId="0" fontId="3" fillId="8" borderId="21" xfId="0" applyFont="1" applyFill="1" applyBorder="1"/>
    <xf numFmtId="0" fontId="3" fillId="8" borderId="22" xfId="0" applyFont="1" applyFill="1" applyBorder="1"/>
    <xf numFmtId="0" fontId="0" fillId="0" borderId="18" xfId="0" applyBorder="1" applyAlignment="1">
      <alignment horizontal="left"/>
    </xf>
    <xf numFmtId="0" fontId="0" fillId="0" borderId="23" xfId="0" applyFill="1" applyBorder="1" applyAlignment="1">
      <alignment horizontal="center"/>
    </xf>
    <xf numFmtId="0" fontId="0" fillId="6" borderId="20" xfId="0" quotePrefix="1" applyFill="1" applyBorder="1" applyAlignment="1">
      <alignment horizontal="center"/>
    </xf>
    <xf numFmtId="0" fontId="0" fillId="6" borderId="24" xfId="0" quotePrefix="1" applyFill="1" applyBorder="1" applyAlignment="1">
      <alignment horizontal="center"/>
    </xf>
    <xf numFmtId="0" fontId="0" fillId="6" borderId="22" xfId="0" quotePrefix="1" applyFill="1" applyBorder="1" applyAlignment="1">
      <alignment horizontal="center"/>
    </xf>
    <xf numFmtId="0" fontId="0" fillId="6" borderId="21" xfId="0" quotePrefix="1" applyFill="1" applyBorder="1" applyAlignment="1">
      <alignment horizontal="center"/>
    </xf>
    <xf numFmtId="169" fontId="0" fillId="0" borderId="0" xfId="0" applyNumberFormat="1"/>
    <xf numFmtId="0" fontId="0" fillId="10" borderId="0" xfId="0" applyFill="1"/>
    <xf numFmtId="0" fontId="0" fillId="0" borderId="9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/>
    <xf numFmtId="0" fontId="0" fillId="9" borderId="16" xfId="0" applyFill="1" applyBorder="1" applyAlignment="1">
      <alignment horizontal="left"/>
    </xf>
    <xf numFmtId="0" fontId="0" fillId="0" borderId="16" xfId="0" applyBorder="1" applyAlignment="1">
      <alignment horizontal="right"/>
    </xf>
    <xf numFmtId="0" fontId="0" fillId="0" borderId="16" xfId="0" applyBorder="1" applyAlignment="1">
      <alignment horizontal="center"/>
    </xf>
    <xf numFmtId="0" fontId="0" fillId="9" borderId="16" xfId="0" applyFill="1" applyBorder="1" applyAlignment="1">
      <alignment horizontal="right"/>
    </xf>
    <xf numFmtId="0" fontId="0" fillId="9" borderId="16" xfId="0" applyFill="1" applyBorder="1" applyAlignment="1">
      <alignment horizontal="center"/>
    </xf>
    <xf numFmtId="0" fontId="0" fillId="0" borderId="16" xfId="0" applyBorder="1" applyAlignment="1">
      <alignment horizontal="left"/>
    </xf>
    <xf numFmtId="8" fontId="3" fillId="0" borderId="12" xfId="0" applyNumberFormat="1" applyFont="1" applyBorder="1"/>
    <xf numFmtId="170" fontId="3" fillId="0" borderId="19" xfId="1" applyNumberFormat="1" applyFont="1" applyBorder="1"/>
    <xf numFmtId="0" fontId="3" fillId="0" borderId="14" xfId="0" applyFont="1" applyBorder="1"/>
    <xf numFmtId="170" fontId="3" fillId="0" borderId="0" xfId="1" applyNumberFormat="1" applyFont="1" applyBorder="1"/>
    <xf numFmtId="6" fontId="3" fillId="0" borderId="16" xfId="0" applyNumberFormat="1" applyFont="1" applyBorder="1"/>
    <xf numFmtId="6" fontId="3" fillId="0" borderId="20" xfId="0" applyNumberFormat="1" applyFont="1" applyBorder="1"/>
    <xf numFmtId="170" fontId="3" fillId="0" borderId="21" xfId="1" applyNumberFormat="1" applyFont="1" applyBorder="1"/>
    <xf numFmtId="0" fontId="3" fillId="0" borderId="22" xfId="0" applyFont="1" applyBorder="1"/>
    <xf numFmtId="0" fontId="3" fillId="11" borderId="26" xfId="0" applyFont="1" applyFill="1" applyBorder="1"/>
    <xf numFmtId="0" fontId="0" fillId="11" borderId="27" xfId="0" applyFill="1" applyBorder="1"/>
    <xf numFmtId="0" fontId="0" fillId="11" borderId="28" xfId="0" applyFill="1" applyBorder="1" applyAlignment="1">
      <alignment horizontal="right"/>
    </xf>
    <xf numFmtId="0" fontId="3" fillId="11" borderId="29" xfId="0" applyFont="1" applyFill="1" applyBorder="1"/>
    <xf numFmtId="0" fontId="0" fillId="11" borderId="0" xfId="0" applyFill="1" applyBorder="1"/>
    <xf numFmtId="0" fontId="0" fillId="11" borderId="30" xfId="0" applyFill="1" applyBorder="1" applyAlignment="1">
      <alignment horizontal="right"/>
    </xf>
    <xf numFmtId="0" fontId="3" fillId="11" borderId="31" xfId="0" applyFont="1" applyFill="1" applyBorder="1"/>
    <xf numFmtId="0" fontId="0" fillId="11" borderId="32" xfId="0" applyFill="1" applyBorder="1"/>
    <xf numFmtId="0" fontId="0" fillId="11" borderId="33" xfId="0" applyFill="1" applyBorder="1" applyAlignment="1">
      <alignment horizontal="right"/>
    </xf>
    <xf numFmtId="0" fontId="3" fillId="0" borderId="8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9" xfId="0" applyBorder="1"/>
    <xf numFmtId="0" fontId="0" fillId="0" borderId="34" xfId="0" applyBorder="1"/>
    <xf numFmtId="0" fontId="0" fillId="9" borderId="0" xfId="0" applyFill="1" applyBorder="1" applyAlignment="1">
      <alignment horizontal="center"/>
    </xf>
    <xf numFmtId="0" fontId="0" fillId="9" borderId="35" xfId="0" applyFill="1" applyBorder="1" applyAlignment="1">
      <alignment horizontal="left"/>
    </xf>
    <xf numFmtId="0" fontId="0" fillId="12" borderId="15" xfId="0" applyFill="1" applyBorder="1" applyAlignment="1">
      <alignment horizontal="right"/>
    </xf>
    <xf numFmtId="0" fontId="0" fillId="0" borderId="0" xfId="0" applyBorder="1" applyAlignment="1">
      <alignment horizontal="left"/>
    </xf>
    <xf numFmtId="0" fontId="0" fillId="0" borderId="35" xfId="0" applyBorder="1" applyAlignment="1">
      <alignment horizontal="right"/>
    </xf>
    <xf numFmtId="0" fontId="0" fillId="9" borderId="0" xfId="0" applyFill="1" applyBorder="1" applyAlignment="1">
      <alignment horizontal="left"/>
    </xf>
    <xf numFmtId="0" fontId="0" fillId="9" borderId="35" xfId="0" applyFill="1" applyBorder="1" applyAlignment="1">
      <alignment horizontal="right"/>
    </xf>
    <xf numFmtId="0" fontId="0" fillId="0" borderId="35" xfId="0" applyBorder="1" applyAlignment="1">
      <alignment horizontal="left"/>
    </xf>
    <xf numFmtId="0" fontId="0" fillId="9" borderId="0" xfId="0" applyFill="1" applyBorder="1" applyAlignment="1">
      <alignment horizontal="right"/>
    </xf>
    <xf numFmtId="0" fontId="0" fillId="9" borderId="18" xfId="0" applyFill="1" applyBorder="1" applyAlignment="1"/>
    <xf numFmtId="0" fontId="0" fillId="0" borderId="0" xfId="0" applyBorder="1" applyAlignment="1">
      <alignment horizontal="center"/>
    </xf>
    <xf numFmtId="0" fontId="0" fillId="0" borderId="18" xfId="0" applyBorder="1" applyAlignment="1"/>
    <xf numFmtId="0" fontId="0" fillId="0" borderId="17" xfId="0" applyFill="1" applyBorder="1" applyAlignment="1"/>
    <xf numFmtId="0" fontId="0" fillId="0" borderId="17" xfId="0" applyBorder="1" applyAlignment="1"/>
    <xf numFmtId="0" fontId="3" fillId="0" borderId="19" xfId="0" applyFont="1" applyBorder="1"/>
    <xf numFmtId="0" fontId="0" fillId="0" borderId="0" xfId="0" applyBorder="1" applyAlignment="1">
      <alignment horizontal="right"/>
    </xf>
    <xf numFmtId="0" fontId="0" fillId="12" borderId="15" xfId="0" applyFill="1" applyBorder="1" applyAlignment="1">
      <alignment horizontal="left"/>
    </xf>
    <xf numFmtId="0" fontId="0" fillId="9" borderId="35" xfId="0" applyFill="1" applyBorder="1" applyAlignment="1">
      <alignment horizontal="center"/>
    </xf>
    <xf numFmtId="0" fontId="3" fillId="0" borderId="21" xfId="0" applyFont="1" applyBorder="1"/>
    <xf numFmtId="0" fontId="3" fillId="0" borderId="0" xfId="0" applyFont="1"/>
    <xf numFmtId="0" fontId="0" fillId="0" borderId="0" xfId="0" applyAlignment="1">
      <alignment horizontal="right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1" xfId="0" applyBorder="1" applyAlignment="1">
      <alignment horizontal="right"/>
    </xf>
    <xf numFmtId="0" fontId="0" fillId="9" borderId="29" xfId="0" applyFill="1" applyBorder="1" applyAlignment="1">
      <alignment horizontal="center"/>
    </xf>
    <xf numFmtId="0" fontId="0" fillId="9" borderId="30" xfId="0" applyFill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3" fillId="13" borderId="31" xfId="0" applyFont="1" applyFill="1" applyBorder="1" applyAlignment="1">
      <alignment horizontal="center" vertical="center"/>
    </xf>
    <xf numFmtId="0" fontId="3" fillId="13" borderId="32" xfId="0" applyFont="1" applyFill="1" applyBorder="1" applyAlignment="1">
      <alignment horizontal="center" vertical="center"/>
    </xf>
    <xf numFmtId="0" fontId="3" fillId="13" borderId="33" xfId="0" applyFont="1" applyFill="1" applyBorder="1" applyAlignment="1">
      <alignment horizontal="center" vertical="center"/>
    </xf>
    <xf numFmtId="0" fontId="0" fillId="0" borderId="23" xfId="0" applyFill="1" applyBorder="1" applyAlignment="1">
      <alignment horizontal="right" vertical="center"/>
    </xf>
    <xf numFmtId="0" fontId="0" fillId="11" borderId="27" xfId="0" applyFill="1" applyBorder="1" applyAlignment="1">
      <alignment horizontal="center"/>
    </xf>
    <xf numFmtId="0" fontId="0" fillId="11" borderId="0" xfId="0" applyFill="1" applyBorder="1" applyAlignment="1">
      <alignment horizontal="center"/>
    </xf>
    <xf numFmtId="0" fontId="0" fillId="11" borderId="32" xfId="0" applyFill="1" applyBorder="1" applyAlignment="1">
      <alignment horizontal="center"/>
    </xf>
    <xf numFmtId="0" fontId="3" fillId="9" borderId="2" xfId="0" applyFont="1" applyFill="1" applyBorder="1" applyAlignment="1">
      <alignment horizontal="center"/>
    </xf>
    <xf numFmtId="0" fontId="3" fillId="9" borderId="4" xfId="0" applyFont="1" applyFill="1" applyBorder="1" applyAlignment="1">
      <alignment horizontal="center"/>
    </xf>
    <xf numFmtId="0" fontId="3" fillId="9" borderId="5" xfId="0" applyFont="1" applyFill="1" applyBorder="1" applyAlignment="1">
      <alignment horizontal="center"/>
    </xf>
    <xf numFmtId="0" fontId="0" fillId="9" borderId="26" xfId="0" applyFill="1" applyBorder="1" applyAlignment="1">
      <alignment horizontal="center"/>
    </xf>
    <xf numFmtId="0" fontId="0" fillId="9" borderId="27" xfId="0" applyFill="1" applyBorder="1" applyAlignment="1">
      <alignment horizontal="center"/>
    </xf>
    <xf numFmtId="0" fontId="0" fillId="9" borderId="28" xfId="0" applyFill="1" applyBorder="1" applyAlignment="1">
      <alignment horizontal="center"/>
    </xf>
    <xf numFmtId="0" fontId="0" fillId="9" borderId="0" xfId="0" quotePrefix="1" applyFill="1" applyAlignment="1">
      <alignment horizontal="center"/>
    </xf>
    <xf numFmtId="0" fontId="0" fillId="0" borderId="0" xfId="0" quotePrefix="1" applyAlignment="1">
      <alignment horizontal="center"/>
    </xf>
    <xf numFmtId="0" fontId="0" fillId="0" borderId="0" xfId="0" quotePrefix="1" applyFill="1"/>
    <xf numFmtId="0" fontId="0" fillId="9" borderId="0" xfId="0" applyFill="1"/>
    <xf numFmtId="0" fontId="3" fillId="0" borderId="0" xfId="0" quotePrefix="1" applyFont="1" applyAlignment="1">
      <alignment horizontal="center"/>
    </xf>
    <xf numFmtId="0" fontId="3" fillId="9" borderId="0" xfId="0" quotePrefix="1" applyFont="1" applyFill="1" applyAlignment="1">
      <alignment horizontal="center"/>
    </xf>
    <xf numFmtId="0" fontId="0" fillId="13" borderId="31" xfId="0" applyFill="1" applyBorder="1" applyAlignment="1">
      <alignment horizontal="center"/>
    </xf>
    <xf numFmtId="0" fontId="0" fillId="13" borderId="32" xfId="0" applyFill="1" applyBorder="1" applyAlignment="1">
      <alignment horizontal="center"/>
    </xf>
    <xf numFmtId="0" fontId="0" fillId="13" borderId="33" xfId="0" applyFill="1" applyBorder="1" applyAlignment="1">
      <alignment horizontal="center"/>
    </xf>
    <xf numFmtId="0" fontId="0" fillId="0" borderId="23" xfId="0" applyFont="1" applyFill="1" applyBorder="1" applyAlignment="1">
      <alignment horizontal="center" vertical="center"/>
    </xf>
    <xf numFmtId="0" fontId="9" fillId="0" borderId="27" xfId="3" applyBorder="1" applyAlignment="1" applyProtection="1"/>
    <xf numFmtId="0" fontId="3" fillId="0" borderId="0" xfId="0" quotePrefix="1" applyFont="1"/>
    <xf numFmtId="0" fontId="0" fillId="0" borderId="0" xfId="0" quotePrefix="1" applyFont="1"/>
    <xf numFmtId="0" fontId="0" fillId="9" borderId="0" xfId="0" quotePrefix="1" applyFont="1" applyFill="1"/>
    <xf numFmtId="0" fontId="3" fillId="0" borderId="20" xfId="0" applyFont="1" applyBorder="1"/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0" fillId="9" borderId="16" xfId="0" applyFont="1" applyFill="1" applyBorder="1" applyAlignment="1">
      <alignment horizontal="right"/>
    </xf>
    <xf numFmtId="0" fontId="0" fillId="9" borderId="17" xfId="0" applyFont="1" applyFill="1" applyBorder="1" applyAlignment="1">
      <alignment horizontal="center"/>
    </xf>
    <xf numFmtId="0" fontId="0" fillId="9" borderId="17" xfId="0" applyFont="1" applyFill="1" applyBorder="1" applyAlignment="1">
      <alignment horizontal="right"/>
    </xf>
    <xf numFmtId="0" fontId="0" fillId="9" borderId="18" xfId="0" applyFont="1" applyFill="1" applyBorder="1" applyAlignment="1">
      <alignment horizontal="center"/>
    </xf>
    <xf numFmtId="0" fontId="0" fillId="0" borderId="16" xfId="0" applyFont="1" applyFill="1" applyBorder="1" applyAlignment="1">
      <alignment horizontal="left"/>
    </xf>
    <xf numFmtId="0" fontId="0" fillId="0" borderId="17" xfId="0" applyFont="1" applyFill="1" applyBorder="1" applyAlignment="1">
      <alignment horizontal="left"/>
    </xf>
    <xf numFmtId="0" fontId="0" fillId="0" borderId="17" xfId="0" applyFont="1" applyFill="1" applyBorder="1" applyAlignment="1">
      <alignment horizontal="center"/>
    </xf>
    <xf numFmtId="0" fontId="0" fillId="0" borderId="17" xfId="0" applyFont="1" applyFill="1" applyBorder="1" applyAlignment="1">
      <alignment horizontal="right"/>
    </xf>
    <xf numFmtId="0" fontId="0" fillId="0" borderId="18" xfId="0" applyFont="1" applyFill="1" applyBorder="1" applyAlignment="1">
      <alignment horizontal="left"/>
    </xf>
    <xf numFmtId="0" fontId="0" fillId="9" borderId="16" xfId="0" applyFont="1" applyFill="1" applyBorder="1" applyAlignment="1">
      <alignment horizontal="left"/>
    </xf>
    <xf numFmtId="0" fontId="0" fillId="9" borderId="17" xfId="0" applyFont="1" applyFill="1" applyBorder="1" applyAlignment="1">
      <alignment horizontal="left"/>
    </xf>
    <xf numFmtId="0" fontId="0" fillId="9" borderId="18" xfId="0" applyFont="1" applyFill="1" applyBorder="1" applyAlignment="1">
      <alignment horizontal="right"/>
    </xf>
    <xf numFmtId="0" fontId="3" fillId="9" borderId="0" xfId="0" quotePrefix="1" applyFont="1" applyFill="1"/>
    <xf numFmtId="0" fontId="0" fillId="0" borderId="16" xfId="0" applyFont="1" applyFill="1" applyBorder="1" applyAlignment="1">
      <alignment horizontal="center"/>
    </xf>
    <xf numFmtId="0" fontId="0" fillId="0" borderId="18" xfId="0" applyFont="1" applyFill="1" applyBorder="1" applyAlignment="1">
      <alignment horizontal="right"/>
    </xf>
    <xf numFmtId="0" fontId="0" fillId="9" borderId="16" xfId="0" applyFont="1" applyFill="1" applyBorder="1" applyAlignment="1">
      <alignment horizontal="center"/>
    </xf>
    <xf numFmtId="0" fontId="0" fillId="9" borderId="18" xfId="0" applyFont="1" applyFill="1" applyBorder="1" applyAlignment="1">
      <alignment horizontal="left"/>
    </xf>
    <xf numFmtId="8" fontId="3" fillId="3" borderId="16" xfId="0" applyNumberFormat="1" applyFont="1" applyFill="1" applyBorder="1"/>
    <xf numFmtId="0" fontId="3" fillId="3" borderId="0" xfId="0" applyFont="1" applyFill="1" applyBorder="1"/>
    <xf numFmtId="0" fontId="3" fillId="3" borderId="18" xfId="0" applyFont="1" applyFill="1" applyBorder="1"/>
    <xf numFmtId="0" fontId="0" fillId="0" borderId="16" xfId="0" applyFont="1" applyFill="1" applyBorder="1" applyAlignment="1">
      <alignment horizontal="right"/>
    </xf>
    <xf numFmtId="0" fontId="0" fillId="0" borderId="18" xfId="0" applyFont="1" applyFill="1" applyBorder="1" applyAlignment="1">
      <alignment horizontal="center"/>
    </xf>
    <xf numFmtId="0" fontId="3" fillId="0" borderId="16" xfId="0" applyFont="1" applyBorder="1"/>
    <xf numFmtId="0" fontId="0" fillId="3" borderId="16" xfId="0" applyFill="1" applyBorder="1" applyAlignment="1">
      <alignment horizontal="left"/>
    </xf>
    <xf numFmtId="0" fontId="0" fillId="3" borderId="17" xfId="0" applyFill="1" applyBorder="1" applyAlignment="1">
      <alignment horizontal="right"/>
    </xf>
    <xf numFmtId="0" fontId="0" fillId="3" borderId="17" xfId="0" applyFill="1" applyBorder="1" applyAlignment="1">
      <alignment horizontal="left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3" borderId="16" xfId="0" applyFont="1" applyFill="1" applyBorder="1" applyAlignment="1">
      <alignment horizontal="left"/>
    </xf>
    <xf numFmtId="0" fontId="0" fillId="3" borderId="17" xfId="0" applyFont="1" applyFill="1" applyBorder="1" applyAlignment="1">
      <alignment horizontal="left"/>
    </xf>
    <xf numFmtId="0" fontId="0" fillId="3" borderId="17" xfId="0" applyFont="1" applyFill="1" applyBorder="1" applyAlignment="1">
      <alignment horizontal="right"/>
    </xf>
    <xf numFmtId="0" fontId="0" fillId="3" borderId="17" xfId="0" applyFont="1" applyFill="1" applyBorder="1" applyAlignment="1">
      <alignment horizontal="center"/>
    </xf>
    <xf numFmtId="0" fontId="0" fillId="3" borderId="18" xfId="0" applyFont="1" applyFill="1" applyBorder="1" applyAlignment="1">
      <alignment horizontal="left"/>
    </xf>
    <xf numFmtId="0" fontId="0" fillId="3" borderId="18" xfId="0" applyFill="1" applyBorder="1" applyAlignment="1">
      <alignment horizontal="left"/>
    </xf>
    <xf numFmtId="0" fontId="3" fillId="0" borderId="36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0" fillId="6" borderId="20" xfId="0" applyFill="1" applyBorder="1" applyAlignment="1">
      <alignment horizontal="center"/>
    </xf>
    <xf numFmtId="0" fontId="0" fillId="6" borderId="21" xfId="0" applyFill="1" applyBorder="1" applyAlignment="1">
      <alignment horizontal="center"/>
    </xf>
    <xf numFmtId="0" fontId="10" fillId="0" borderId="0" xfId="0" applyFont="1"/>
    <xf numFmtId="0" fontId="0" fillId="9" borderId="18" xfId="0" applyFill="1" applyBorder="1" applyAlignment="1">
      <alignment horizontal="right" wrapText="1"/>
    </xf>
    <xf numFmtId="0" fontId="0" fillId="0" borderId="18" xfId="0" applyBorder="1" applyAlignment="1">
      <alignment horizontal="center" wrapText="1"/>
    </xf>
    <xf numFmtId="0" fontId="0" fillId="9" borderId="18" xfId="0" applyFill="1" applyBorder="1" applyAlignment="1">
      <alignment horizontal="center" wrapText="1"/>
    </xf>
    <xf numFmtId="0" fontId="0" fillId="0" borderId="18" xfId="0" applyBorder="1" applyAlignment="1">
      <alignment horizontal="right" wrapText="1"/>
    </xf>
    <xf numFmtId="0" fontId="0" fillId="9" borderId="18" xfId="0" applyFill="1" applyBorder="1" applyAlignment="1">
      <alignment horizontal="left" wrapText="1"/>
    </xf>
    <xf numFmtId="0" fontId="0" fillId="0" borderId="0" xfId="0" applyAlignment="1">
      <alignment horizontal="left"/>
    </xf>
    <xf numFmtId="0" fontId="0" fillId="0" borderId="18" xfId="0" applyBorder="1" applyAlignment="1">
      <alignment horizontal="left" wrapText="1"/>
    </xf>
    <xf numFmtId="0" fontId="3" fillId="0" borderId="0" xfId="0" applyFont="1" applyBorder="1" applyAlignment="1">
      <alignment horizontal="left"/>
    </xf>
    <xf numFmtId="0" fontId="0" fillId="0" borderId="17" xfId="0" quotePrefix="1" applyFill="1" applyBorder="1" applyAlignment="1">
      <alignment horizontal="left"/>
    </xf>
    <xf numFmtId="0" fontId="0" fillId="0" borderId="18" xfId="0" quotePrefix="1" applyFill="1" applyBorder="1" applyAlignment="1">
      <alignment horizontal="left"/>
    </xf>
    <xf numFmtId="0" fontId="0" fillId="0" borderId="0" xfId="0" applyAlignment="1">
      <alignment horizontal="center"/>
    </xf>
    <xf numFmtId="0" fontId="0" fillId="9" borderId="0" xfId="0" quotePrefix="1" applyFill="1" applyAlignment="1">
      <alignment horizontal="right"/>
    </xf>
    <xf numFmtId="44" fontId="0" fillId="9" borderId="1" xfId="2" applyFont="1" applyFill="1" applyBorder="1" applyAlignment="1">
      <alignment horizontal="center" vertical="center"/>
    </xf>
    <xf numFmtId="0" fontId="0" fillId="14" borderId="1" xfId="0" applyFill="1" applyBorder="1" applyAlignment="1">
      <alignment horizontal="center"/>
    </xf>
    <xf numFmtId="0" fontId="0" fillId="0" borderId="17" xfId="0" applyFill="1" applyBorder="1" applyAlignment="1">
      <alignment horizontal="center" vertical="top"/>
    </xf>
    <xf numFmtId="0" fontId="3" fillId="11" borderId="31" xfId="0" applyFont="1" applyFill="1" applyBorder="1" applyAlignment="1">
      <alignment horizontal="center"/>
    </xf>
    <xf numFmtId="0" fontId="3" fillId="11" borderId="29" xfId="0" applyFont="1" applyFill="1" applyBorder="1" applyAlignment="1">
      <alignment horizontal="center"/>
    </xf>
    <xf numFmtId="0" fontId="3" fillId="11" borderId="26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33" xfId="0" applyFont="1" applyBorder="1"/>
    <xf numFmtId="0" fontId="3" fillId="0" borderId="32" xfId="0" applyFont="1" applyBorder="1"/>
    <xf numFmtId="6" fontId="3" fillId="0" borderId="31" xfId="0" applyNumberFormat="1" applyFont="1" applyBorder="1"/>
    <xf numFmtId="0" fontId="3" fillId="0" borderId="30" xfId="0" applyFont="1" applyBorder="1"/>
    <xf numFmtId="6" fontId="3" fillId="0" borderId="29" xfId="0" applyNumberFormat="1" applyFont="1" applyBorder="1"/>
    <xf numFmtId="8" fontId="3" fillId="0" borderId="29" xfId="0" applyNumberFormat="1" applyFont="1" applyBorder="1"/>
    <xf numFmtId="0" fontId="3" fillId="0" borderId="28" xfId="0" applyFont="1" applyBorder="1"/>
    <xf numFmtId="0" fontId="3" fillId="0" borderId="27" xfId="0" applyFont="1" applyBorder="1"/>
    <xf numFmtId="8" fontId="3" fillId="0" borderId="26" xfId="0" applyNumberFormat="1" applyFont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15" borderId="1" xfId="0" applyNumberFormat="1" applyFill="1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0" fillId="16" borderId="1" xfId="0" quotePrefix="1" applyFill="1" applyBorder="1" applyAlignment="1">
      <alignment horizontal="center"/>
    </xf>
    <xf numFmtId="0" fontId="0" fillId="0" borderId="39" xfId="0" applyBorder="1" applyAlignment="1">
      <alignment horizontal="left"/>
    </xf>
    <xf numFmtId="0" fontId="0" fillId="9" borderId="1" xfId="0" quotePrefix="1" applyFill="1" applyBorder="1" applyAlignment="1">
      <alignment horizontal="center"/>
    </xf>
    <xf numFmtId="0" fontId="0" fillId="13" borderId="1" xfId="0" quotePrefix="1" applyFill="1" applyBorder="1" applyAlignment="1">
      <alignment horizontal="center"/>
    </xf>
    <xf numFmtId="0" fontId="0" fillId="9" borderId="39" xfId="0" applyFill="1" applyBorder="1" applyAlignment="1">
      <alignment horizontal="left"/>
    </xf>
    <xf numFmtId="0" fontId="0" fillId="0" borderId="39" xfId="0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9" borderId="39" xfId="0" applyFill="1" applyBorder="1" applyAlignment="1">
      <alignment horizontal="right"/>
    </xf>
    <xf numFmtId="0" fontId="0" fillId="0" borderId="39" xfId="0" applyFill="1" applyBorder="1" applyAlignment="1">
      <alignment horizontal="left"/>
    </xf>
    <xf numFmtId="0" fontId="0" fillId="11" borderId="32" xfId="0" applyFill="1" applyBorder="1" applyAlignment="1">
      <alignment horizontal="right"/>
    </xf>
    <xf numFmtId="0" fontId="0" fillId="11" borderId="0" xfId="0" applyFill="1" applyBorder="1" applyAlignment="1">
      <alignment horizontal="right"/>
    </xf>
    <xf numFmtId="0" fontId="0" fillId="11" borderId="27" xfId="0" applyFill="1" applyBorder="1" applyAlignment="1">
      <alignment horizontal="right"/>
    </xf>
    <xf numFmtId="0" fontId="3" fillId="0" borderId="0" xfId="0" applyFont="1" applyFill="1" applyAlignment="1">
      <alignment vertical="center" wrapText="1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textRotation="90" wrapText="1"/>
    </xf>
    <xf numFmtId="0" fontId="0" fillId="0" borderId="3" xfId="0" applyBorder="1" applyAlignment="1">
      <alignment horizontal="center" textRotation="90" wrapText="1"/>
    </xf>
    <xf numFmtId="166" fontId="0" fillId="0" borderId="0" xfId="2" applyNumberFormat="1" applyFont="1" applyAlignment="1">
      <alignment horizontal="left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 wrapText="1"/>
    </xf>
    <xf numFmtId="0" fontId="3" fillId="6" borderId="38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9" fillId="0" borderId="0" xfId="3" applyBorder="1" applyAlignment="1" applyProtection="1">
      <alignment horizontal="left"/>
    </xf>
  </cellXfs>
  <cellStyles count="4">
    <cellStyle name="Lien hypertexte" xfId="3" builtinId="8"/>
    <cellStyle name="Milliers" xfId="1" builtinId="3"/>
    <cellStyle name="Monétaire" xfId="2" builtinId="4"/>
    <cellStyle name="Normal" xfId="0" builtinId="0"/>
  </cellStyles>
  <dxfs count="160">
    <dxf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  <border>
        <left/>
        <right/>
        <vertical/>
        <horizontal/>
      </border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numFmt numFmtId="0" formatCode="General"/>
    </dxf>
    <dxf>
      <numFmt numFmtId="30" formatCode="@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numFmt numFmtId="35" formatCode="_-* #,##0.00\ _€_-;\-* #,##0.00\ _€_-;_-* &quot;-&quot;??\ _€_-;_-@_-"/>
    </dxf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relativeIndent="0" justifyLastLine="0" shrinkToFit="0" mergeCell="0" readingOrder="0"/>
    </dxf>
    <dxf>
      <numFmt numFmtId="0" formatCode="General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114300</xdr:colOff>
      <xdr:row>0</xdr:row>
      <xdr:rowOff>38101</xdr:rowOff>
    </xdr:from>
    <xdr:to>
      <xdr:col>5</xdr:col>
      <xdr:colOff>1057275</xdr:colOff>
      <xdr:row>1</xdr:row>
      <xdr:rowOff>26576</xdr:rowOff>
    </xdr:to>
    <xdr:pic>
      <xdr:nvPicPr>
        <xdr:cNvPr id="2" name="Picture 2" descr="http://www.beatzebook.com/wp-content/uploads/2011/09/logo-lotofoot1-300x163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24300" y="38101"/>
          <a:ext cx="647700" cy="17897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</xdr:row>
      <xdr:rowOff>0</xdr:rowOff>
    </xdr:from>
    <xdr:to>
      <xdr:col>9</xdr:col>
      <xdr:colOff>666750</xdr:colOff>
      <xdr:row>12</xdr:row>
      <xdr:rowOff>116205</xdr:rowOff>
    </xdr:to>
    <xdr:pic>
      <xdr:nvPicPr>
        <xdr:cNvPr id="3" name="Picture 4" descr="1er Février 2013 : La société 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858000" y="2095500"/>
          <a:ext cx="666750" cy="30670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152401</xdr:colOff>
      <xdr:row>8</xdr:row>
      <xdr:rowOff>209551</xdr:rowOff>
    </xdr:from>
    <xdr:to>
      <xdr:col>4</xdr:col>
      <xdr:colOff>742950</xdr:colOff>
      <xdr:row>11</xdr:row>
      <xdr:rowOff>107094</xdr:rowOff>
    </xdr:to>
    <xdr:pic>
      <xdr:nvPicPr>
        <xdr:cNvPr id="4" name="Picture 4" descr="http://t1.gstatic.com/images?q=tbn:ANd9GcS-91cZwGDkv_g0lVrkGulCYRSfcU89UvNCZ7zhqyw7DgsoASxOwnQu5Ok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438401" y="1714501"/>
          <a:ext cx="1352549" cy="488093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447675</xdr:colOff>
      <xdr:row>0</xdr:row>
      <xdr:rowOff>133350</xdr:rowOff>
    </xdr:from>
    <xdr:to>
      <xdr:col>16</xdr:col>
      <xdr:colOff>593724</xdr:colOff>
      <xdr:row>0</xdr:row>
      <xdr:rowOff>514350</xdr:rowOff>
    </xdr:to>
    <xdr:pic>
      <xdr:nvPicPr>
        <xdr:cNvPr id="5" name="Picture 4" descr="http://t1.gstatic.com/images?q=tbn:ANd9GcS-91cZwGDkv_g0lVrkGulCYRSfcU89UvNCZ7zhqyw7DgsoASxOwnQu5Ok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2334875" y="133350"/>
          <a:ext cx="1670049" cy="381000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thony/Downloads/LF14(2015)%206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cap"/>
      <sheetName val="2"/>
      <sheetName val="4"/>
    </sheetNames>
    <sheetDataSet>
      <sheetData sheetId="0"/>
      <sheetData sheetId="1">
        <row r="1">
          <cell r="B1">
            <v>42007</v>
          </cell>
        </row>
      </sheetData>
      <sheetData sheetId="2"/>
    </sheetDataSet>
  </externalBook>
</externalLink>
</file>

<file path=xl/tables/table1.xml><?xml version="1.0" encoding="utf-8"?>
<table xmlns="http://schemas.openxmlformats.org/spreadsheetml/2006/main" id="1" name="Tableau1" displayName="Tableau1" ref="A2:D8" totalsRowShown="0">
  <autoFilter ref="A2:D8"/>
  <tableColumns count="4">
    <tableColumn id="1" name="Libellé"/>
    <tableColumn id="2" name="Afficher"/>
    <tableColumn id="3" name="Date" dataDxfId="159">
      <calculatedColumnFormula>'[1]2'!B1</calculatedColumnFormula>
    </tableColumn>
    <tableColumn id="4" name="il y a"/>
  </tableColumns>
  <tableStyleInfo name="TableStyleLight6" showFirstColumn="0" showLastColumn="0" showRowStripes="1" showColumnStripes="0"/>
</table>
</file>

<file path=xl/tables/table2.xml><?xml version="1.0" encoding="utf-8"?>
<table xmlns="http://schemas.openxmlformats.org/spreadsheetml/2006/main" id="2" name="ps" displayName="ps" ref="D13:E39" totalsRowShown="0" headerRowDxfId="158">
  <autoFilter ref="D13:E39"/>
  <tableColumns count="2">
    <tableColumn id="1" name="mise"/>
    <tableColumn id="2" name="gains" dataDxfId="157">
      <calculatedColumnFormula>1.65*1.8*2.05*2.5</calculatedColumnFormula>
    </tableColumn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id="3" name="PS_wishlist" displayName="PS_wishlist" ref="A1:I64" totalsRowShown="0">
  <autoFilter ref="A1:I64">
    <filterColumn colId="4"/>
    <filterColumn colId="6"/>
    <filterColumn colId="7"/>
    <filterColumn colId="8"/>
  </autoFilter>
  <sortState ref="A2:H64">
    <sortCondition ref="G1:G64"/>
  </sortState>
  <tableColumns count="9">
    <tableColumn id="1" name="Date"/>
    <tableColumn id="2" name="N° match" dataDxfId="150"/>
    <tableColumn id="3" name="Match"/>
    <tableColumn id="4" name="Prono" dataDxfId="149"/>
    <tableColumn id="7" name="côte" dataDxfId="148"/>
    <tableColumn id="5" name="Sureté"/>
    <tableColumn id="6" name="type" dataDxfId="147"/>
    <tableColumn id="8" name="résultat"/>
    <tableColumn id="9" name="Colonne1" dataDxfId="146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omments" Target="../comments1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hyperlink" Target="http://www.cjoint.com/15jv/EAFtE0IOzZX.htm" TargetMode="External"/><Relationship Id="rId1" Type="http://schemas.openxmlformats.org/officeDocument/2006/relationships/hyperlink" Target="http://www.cjoint.com/15jv/EAFtE0IOzZX.htm" TargetMode="External"/><Relationship Id="rId4" Type="http://schemas.openxmlformats.org/officeDocument/2006/relationships/comments" Target="../comments5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1.xml"/><Relationship Id="rId1" Type="http://schemas.openxmlformats.org/officeDocument/2006/relationships/vmlDrawing" Target="../drawings/vmlDrawing11.v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comments" Target="../comments12.xml"/><Relationship Id="rId1" Type="http://schemas.openxmlformats.org/officeDocument/2006/relationships/vmlDrawing" Target="../drawings/vmlDrawing12.v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comments" Target="../comments13.xml"/><Relationship Id="rId1" Type="http://schemas.openxmlformats.org/officeDocument/2006/relationships/vmlDrawing" Target="../drawings/vmlDrawing13.v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comments" Target="../comments14.xml"/><Relationship Id="rId1" Type="http://schemas.openxmlformats.org/officeDocument/2006/relationships/vmlDrawing" Target="../drawings/vmlDrawing14.v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comments" Target="../comments15.xml"/><Relationship Id="rId1" Type="http://schemas.openxmlformats.org/officeDocument/2006/relationships/vmlDrawing" Target="../drawings/vmlDrawing15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Y40"/>
  <sheetViews>
    <sheetView workbookViewId="0">
      <pane ySplit="13" topLeftCell="A20" activePane="bottomLeft" state="frozen"/>
      <selection pane="bottomLeft" activeCell="E1" sqref="E1"/>
    </sheetView>
  </sheetViews>
  <sheetFormatPr baseColWidth="10" defaultRowHeight="15"/>
  <cols>
    <col min="1" max="1" width="16.140625" customWidth="1"/>
    <col min="3" max="3" width="12" customWidth="1"/>
    <col min="4" max="4" width="23.85546875" customWidth="1"/>
    <col min="6" max="6" width="17.5703125" customWidth="1"/>
    <col min="7" max="7" width="5.85546875" customWidth="1"/>
  </cols>
  <sheetData>
    <row r="1" spans="1:25" ht="41.25" customHeight="1">
      <c r="A1" s="30" t="s">
        <v>25</v>
      </c>
      <c r="F1" s="29" t="s">
        <v>24</v>
      </c>
      <c r="G1" s="285" t="s">
        <v>23</v>
      </c>
      <c r="H1" s="282" t="s">
        <v>22</v>
      </c>
      <c r="I1" s="283"/>
      <c r="J1" s="283"/>
      <c r="K1" s="283"/>
      <c r="L1" s="283"/>
      <c r="M1" s="283"/>
      <c r="N1" s="284"/>
      <c r="R1" s="288" t="s">
        <v>327</v>
      </c>
      <c r="S1" s="289"/>
      <c r="T1" s="289"/>
      <c r="U1" s="289"/>
      <c r="V1" s="289"/>
      <c r="W1" s="289"/>
      <c r="X1" s="289"/>
      <c r="Y1" s="290"/>
    </row>
    <row r="2" spans="1:25" ht="16.5" customHeight="1">
      <c r="A2" t="s">
        <v>21</v>
      </c>
      <c r="B2" t="s">
        <v>20</v>
      </c>
      <c r="C2" t="s">
        <v>8</v>
      </c>
      <c r="D2" t="s">
        <v>19</v>
      </c>
      <c r="G2" s="286"/>
      <c r="H2" s="28">
        <v>0</v>
      </c>
      <c r="I2" s="27">
        <v>1</v>
      </c>
      <c r="J2" s="27">
        <v>2</v>
      </c>
      <c r="K2" s="27">
        <v>3</v>
      </c>
      <c r="L2" s="27">
        <v>4</v>
      </c>
      <c r="M2" s="27">
        <v>5</v>
      </c>
      <c r="N2" s="27">
        <v>6</v>
      </c>
      <c r="R2" s="248">
        <v>1</v>
      </c>
      <c r="S2" s="248">
        <v>2</v>
      </c>
      <c r="T2" s="248">
        <v>5</v>
      </c>
      <c r="U2" s="248">
        <v>10</v>
      </c>
      <c r="V2" s="248">
        <v>20</v>
      </c>
      <c r="W2" s="248">
        <v>50</v>
      </c>
      <c r="X2" s="248">
        <v>75</v>
      </c>
      <c r="Y2" s="248">
        <v>100</v>
      </c>
    </row>
    <row r="3" spans="1:25">
      <c r="A3" t="s">
        <v>18</v>
      </c>
      <c r="B3" s="9"/>
      <c r="C3" s="24">
        <v>42050</v>
      </c>
      <c r="D3" s="9"/>
      <c r="G3" s="18">
        <v>0</v>
      </c>
      <c r="H3" s="22">
        <v>1</v>
      </c>
      <c r="I3" s="22">
        <v>3</v>
      </c>
      <c r="J3" s="22">
        <v>9</v>
      </c>
      <c r="K3" s="22">
        <v>27</v>
      </c>
      <c r="L3" s="17">
        <v>81</v>
      </c>
      <c r="M3" s="17">
        <v>243</v>
      </c>
      <c r="N3" s="17">
        <v>729</v>
      </c>
      <c r="P3" s="291" t="s">
        <v>328</v>
      </c>
      <c r="Q3" s="249" t="s">
        <v>329</v>
      </c>
      <c r="R3" s="17">
        <v>3</v>
      </c>
      <c r="S3" s="17">
        <v>6</v>
      </c>
      <c r="T3" s="17">
        <v>15</v>
      </c>
      <c r="U3" s="17">
        <v>30</v>
      </c>
      <c r="V3" s="17">
        <v>60</v>
      </c>
      <c r="W3" s="17">
        <v>150</v>
      </c>
      <c r="X3" s="17">
        <v>225</v>
      </c>
      <c r="Y3" s="17">
        <v>300</v>
      </c>
    </row>
    <row r="4" spans="1:25">
      <c r="A4" t="s">
        <v>17</v>
      </c>
      <c r="B4" s="25">
        <v>32</v>
      </c>
      <c r="C4" s="26">
        <v>42028</v>
      </c>
      <c r="G4" s="18">
        <v>1</v>
      </c>
      <c r="H4" s="22">
        <v>2</v>
      </c>
      <c r="I4" s="22">
        <v>6</v>
      </c>
      <c r="J4" s="22">
        <v>18</v>
      </c>
      <c r="K4" s="17">
        <v>54</v>
      </c>
      <c r="L4" s="17">
        <v>162</v>
      </c>
      <c r="M4" s="17">
        <v>486</v>
      </c>
      <c r="N4" s="16"/>
      <c r="P4" s="292"/>
      <c r="Q4" s="249" t="s">
        <v>330</v>
      </c>
      <c r="R4" s="17">
        <v>6</v>
      </c>
      <c r="S4" s="17">
        <v>12</v>
      </c>
      <c r="T4" s="17">
        <v>30</v>
      </c>
      <c r="U4" s="17">
        <v>60</v>
      </c>
      <c r="V4" s="17">
        <v>120</v>
      </c>
      <c r="W4" s="17">
        <v>300</v>
      </c>
      <c r="X4" s="17">
        <v>450</v>
      </c>
      <c r="Y4" s="17">
        <v>600</v>
      </c>
    </row>
    <row r="5" spans="1:25">
      <c r="A5" t="s">
        <v>16</v>
      </c>
      <c r="B5" s="25">
        <f>5+8+16+32+16+32+32+16</f>
        <v>157</v>
      </c>
      <c r="C5" s="24"/>
      <c r="G5" s="18">
        <v>2</v>
      </c>
      <c r="H5" s="22">
        <v>4</v>
      </c>
      <c r="I5" s="22">
        <v>12</v>
      </c>
      <c r="J5" s="17">
        <v>36</v>
      </c>
      <c r="K5" s="17">
        <v>108</v>
      </c>
      <c r="L5" s="17">
        <v>324</v>
      </c>
      <c r="M5" s="16"/>
      <c r="N5" s="16"/>
      <c r="P5" s="292"/>
      <c r="Q5" s="249" t="s">
        <v>331</v>
      </c>
      <c r="R5" s="17">
        <v>10</v>
      </c>
      <c r="S5" s="17">
        <v>20</v>
      </c>
      <c r="T5" s="17">
        <v>50</v>
      </c>
      <c r="U5" s="17">
        <v>100</v>
      </c>
      <c r="V5" s="17">
        <v>200</v>
      </c>
      <c r="W5" s="17">
        <v>500</v>
      </c>
      <c r="X5" s="17">
        <v>750</v>
      </c>
      <c r="Y5" s="17">
        <v>1000</v>
      </c>
    </row>
    <row r="6" spans="1:25">
      <c r="A6" t="s">
        <v>15</v>
      </c>
      <c r="B6" s="23">
        <f>'17'!AQ6</f>
        <v>541.6</v>
      </c>
      <c r="C6" s="21"/>
      <c r="G6" s="18">
        <v>3</v>
      </c>
      <c r="H6" s="22">
        <v>8</v>
      </c>
      <c r="I6" s="22">
        <v>24</v>
      </c>
      <c r="J6" s="17">
        <v>72</v>
      </c>
      <c r="K6" s="17">
        <v>216</v>
      </c>
      <c r="L6" s="17">
        <v>648</v>
      </c>
      <c r="M6" s="16"/>
      <c r="N6" s="16"/>
      <c r="P6" s="292"/>
      <c r="Q6" s="249" t="s">
        <v>332</v>
      </c>
      <c r="R6" s="17">
        <v>15</v>
      </c>
      <c r="S6" s="17">
        <v>30</v>
      </c>
      <c r="T6" s="17">
        <v>75</v>
      </c>
      <c r="U6" s="17">
        <v>150</v>
      </c>
      <c r="V6" s="17">
        <v>300</v>
      </c>
      <c r="W6" s="17">
        <v>750</v>
      </c>
      <c r="X6" s="17">
        <v>1125</v>
      </c>
      <c r="Y6" s="17">
        <v>1500</v>
      </c>
    </row>
    <row r="7" spans="1:25">
      <c r="A7" t="s">
        <v>14</v>
      </c>
      <c r="B7" s="23">
        <f>B6-B5</f>
        <v>384.6</v>
      </c>
      <c r="C7" s="21"/>
      <c r="G7" s="18">
        <v>4</v>
      </c>
      <c r="H7" s="22">
        <v>16</v>
      </c>
      <c r="I7" s="17">
        <v>48</v>
      </c>
      <c r="J7" s="17">
        <v>144</v>
      </c>
      <c r="K7" s="17">
        <v>432</v>
      </c>
      <c r="L7" s="16"/>
      <c r="M7" s="16"/>
      <c r="N7" s="16"/>
      <c r="P7" s="292"/>
      <c r="Q7" s="249" t="s">
        <v>333</v>
      </c>
      <c r="R7" s="17">
        <v>4</v>
      </c>
      <c r="S7" s="17">
        <v>8</v>
      </c>
      <c r="T7" s="17">
        <v>20</v>
      </c>
      <c r="U7" s="17">
        <v>40</v>
      </c>
      <c r="V7" s="17">
        <v>80</v>
      </c>
      <c r="W7" s="17">
        <v>200</v>
      </c>
      <c r="X7" s="17">
        <v>300</v>
      </c>
      <c r="Y7" s="17">
        <v>400</v>
      </c>
    </row>
    <row r="8" spans="1:25">
      <c r="C8" s="21"/>
      <c r="G8" s="18">
        <v>5</v>
      </c>
      <c r="H8" s="17">
        <v>32</v>
      </c>
      <c r="I8" s="17">
        <v>96</v>
      </c>
      <c r="J8" s="17">
        <v>288</v>
      </c>
      <c r="K8" s="16"/>
      <c r="L8" s="16"/>
      <c r="M8" s="16"/>
      <c r="N8" s="16"/>
      <c r="P8" s="292"/>
      <c r="Q8" s="249" t="s">
        <v>334</v>
      </c>
      <c r="R8" s="17">
        <v>10</v>
      </c>
      <c r="S8" s="17">
        <v>20</v>
      </c>
      <c r="T8" s="17">
        <v>50</v>
      </c>
      <c r="U8" s="17">
        <v>100</v>
      </c>
      <c r="V8" s="17">
        <v>200</v>
      </c>
      <c r="W8" s="17">
        <v>500</v>
      </c>
      <c r="X8" s="17">
        <v>750</v>
      </c>
      <c r="Y8" s="17">
        <v>1000</v>
      </c>
    </row>
    <row r="9" spans="1:25" ht="17.25">
      <c r="G9" s="18">
        <v>6</v>
      </c>
      <c r="H9" s="17">
        <v>64</v>
      </c>
      <c r="I9" s="17">
        <v>192</v>
      </c>
      <c r="J9" s="17">
        <v>576</v>
      </c>
      <c r="K9" s="16"/>
      <c r="L9" s="20" t="s">
        <v>13</v>
      </c>
      <c r="M9" s="16"/>
      <c r="N9" s="16"/>
      <c r="P9" s="292"/>
      <c r="Q9" s="249" t="s">
        <v>335</v>
      </c>
      <c r="R9" s="17">
        <v>20</v>
      </c>
      <c r="S9" s="17">
        <v>40</v>
      </c>
      <c r="T9" s="17">
        <v>100</v>
      </c>
      <c r="U9" s="17">
        <v>200</v>
      </c>
      <c r="V9" s="17">
        <v>400</v>
      </c>
      <c r="W9" s="17">
        <v>1000</v>
      </c>
      <c r="X9" s="17">
        <v>1500</v>
      </c>
      <c r="Y9" s="17">
        <v>2000</v>
      </c>
    </row>
    <row r="10" spans="1:25">
      <c r="G10" s="18">
        <v>7</v>
      </c>
      <c r="H10" s="17">
        <v>128</v>
      </c>
      <c r="I10" s="17">
        <v>384</v>
      </c>
      <c r="J10" s="16"/>
      <c r="K10" s="16"/>
      <c r="L10" s="16" t="s">
        <v>12</v>
      </c>
      <c r="M10" s="16"/>
      <c r="N10" s="16"/>
      <c r="P10" s="292"/>
      <c r="Q10" s="249" t="s">
        <v>336</v>
      </c>
      <c r="R10" s="17">
        <v>5</v>
      </c>
      <c r="S10" s="17">
        <v>10</v>
      </c>
      <c r="T10" s="17">
        <v>25</v>
      </c>
      <c r="U10" s="17">
        <v>50</v>
      </c>
      <c r="V10" s="17">
        <v>100</v>
      </c>
      <c r="W10" s="17">
        <v>250</v>
      </c>
      <c r="X10" s="17">
        <v>375</v>
      </c>
      <c r="Y10" s="17">
        <v>500</v>
      </c>
    </row>
    <row r="11" spans="1:25">
      <c r="G11" s="18">
        <v>8</v>
      </c>
      <c r="H11" s="17">
        <v>256</v>
      </c>
      <c r="I11" s="17">
        <v>768</v>
      </c>
      <c r="J11" s="16"/>
      <c r="K11" s="16"/>
      <c r="L11" s="16" t="s">
        <v>11</v>
      </c>
      <c r="M11" s="16"/>
      <c r="N11" s="16"/>
      <c r="P11" s="292"/>
      <c r="Q11" s="249" t="s">
        <v>337</v>
      </c>
      <c r="R11" s="17">
        <v>15</v>
      </c>
      <c r="S11" s="17">
        <v>30</v>
      </c>
      <c r="T11" s="17">
        <v>75</v>
      </c>
      <c r="U11" s="17">
        <v>150</v>
      </c>
      <c r="V11" s="17">
        <v>300</v>
      </c>
      <c r="W11" s="17">
        <v>750</v>
      </c>
      <c r="X11" s="17">
        <v>1125</v>
      </c>
      <c r="Y11" s="17">
        <v>1500</v>
      </c>
    </row>
    <row r="12" spans="1:25">
      <c r="A12" s="19" t="s">
        <v>10</v>
      </c>
      <c r="B12" s="19"/>
      <c r="C12" s="19"/>
      <c r="G12" s="18">
        <v>9</v>
      </c>
      <c r="H12" s="17">
        <v>512</v>
      </c>
      <c r="I12" s="16"/>
      <c r="K12" s="287" t="s">
        <v>9</v>
      </c>
      <c r="L12" s="287"/>
      <c r="M12" s="16"/>
      <c r="N12" s="16"/>
      <c r="P12" s="293"/>
      <c r="Q12" s="249" t="s">
        <v>338</v>
      </c>
      <c r="R12" s="17">
        <v>6</v>
      </c>
      <c r="S12" s="17">
        <v>12</v>
      </c>
      <c r="T12" s="17">
        <v>30</v>
      </c>
      <c r="U12" s="17">
        <v>60</v>
      </c>
      <c r="V12" s="17">
        <v>120</v>
      </c>
      <c r="W12" s="17">
        <v>300</v>
      </c>
      <c r="X12" s="17">
        <v>450</v>
      </c>
      <c r="Y12" s="17">
        <v>600</v>
      </c>
    </row>
    <row r="13" spans="1:25">
      <c r="A13" s="15" t="s">
        <v>8</v>
      </c>
      <c r="B13" s="14" t="s">
        <v>7</v>
      </c>
      <c r="C13" s="14" t="s">
        <v>6</v>
      </c>
      <c r="D13" s="13" t="s">
        <v>5</v>
      </c>
      <c r="E13" s="13" t="s">
        <v>4</v>
      </c>
      <c r="K13" s="287"/>
      <c r="L13" s="287"/>
    </row>
    <row r="14" spans="1:25">
      <c r="A14" s="6">
        <v>42021</v>
      </c>
      <c r="B14" s="2" t="s">
        <v>2</v>
      </c>
      <c r="C14" s="12">
        <v>4</v>
      </c>
      <c r="D14" s="8">
        <v>-10</v>
      </c>
      <c r="E14" s="5">
        <f>1.65*1.8*2.05*2.5</f>
        <v>15.221249999999998</v>
      </c>
    </row>
    <row r="15" spans="1:25">
      <c r="A15" s="7">
        <v>42027</v>
      </c>
      <c r="B15" s="4" t="s">
        <v>2</v>
      </c>
      <c r="C15" s="9">
        <v>0</v>
      </c>
      <c r="D15" s="8">
        <v>-10</v>
      </c>
      <c r="E15" s="5">
        <v>0</v>
      </c>
    </row>
    <row r="16" spans="1:25">
      <c r="A16" s="7">
        <v>42061</v>
      </c>
      <c r="B16" s="4" t="s">
        <v>3</v>
      </c>
      <c r="C16" s="9">
        <v>2</v>
      </c>
      <c r="D16" s="8">
        <v>-1</v>
      </c>
      <c r="E16" s="11">
        <v>0</v>
      </c>
    </row>
    <row r="17" spans="1:5">
      <c r="A17" s="6">
        <v>42063</v>
      </c>
      <c r="B17" s="2" t="s">
        <v>2</v>
      </c>
      <c r="C17" s="10">
        <v>1</v>
      </c>
      <c r="D17" s="8">
        <v>-10</v>
      </c>
      <c r="E17" s="5"/>
    </row>
    <row r="18" spans="1:5">
      <c r="A18" s="7">
        <v>42063</v>
      </c>
      <c r="B18" s="4" t="s">
        <v>1</v>
      </c>
      <c r="C18" s="246">
        <v>2</v>
      </c>
      <c r="D18" s="8">
        <v>-1</v>
      </c>
      <c r="E18" s="5"/>
    </row>
    <row r="19" spans="1:5">
      <c r="A19" s="6">
        <v>42070</v>
      </c>
      <c r="B19" s="2" t="s">
        <v>0</v>
      </c>
      <c r="C19" s="10">
        <v>1</v>
      </c>
      <c r="D19" s="8">
        <v>-1</v>
      </c>
      <c r="E19" s="5"/>
    </row>
    <row r="20" spans="1:5">
      <c r="A20" s="7">
        <v>42070</v>
      </c>
      <c r="B20" s="4" t="s">
        <v>0</v>
      </c>
      <c r="C20" s="246">
        <v>2</v>
      </c>
      <c r="D20" s="8">
        <v>-1</v>
      </c>
      <c r="E20" s="5"/>
    </row>
    <row r="21" spans="1:5">
      <c r="A21" s="6">
        <v>42077</v>
      </c>
      <c r="B21" s="2" t="s">
        <v>2</v>
      </c>
      <c r="C21" s="10">
        <v>2</v>
      </c>
      <c r="D21" s="8">
        <v>-10</v>
      </c>
      <c r="E21" s="5"/>
    </row>
    <row r="22" spans="1:5">
      <c r="A22" s="7"/>
      <c r="B22" s="4"/>
      <c r="C22" s="246"/>
      <c r="E22" s="5"/>
    </row>
    <row r="23" spans="1:5">
      <c r="A23" s="6"/>
      <c r="B23" s="2"/>
      <c r="C23" s="10"/>
      <c r="E23" s="5"/>
    </row>
    <row r="24" spans="1:5">
      <c r="B24" s="4"/>
      <c r="C24" s="246"/>
      <c r="E24" s="5"/>
    </row>
    <row r="25" spans="1:5">
      <c r="A25" s="3"/>
      <c r="B25" s="2"/>
      <c r="C25" s="10"/>
      <c r="E25" s="1"/>
    </row>
    <row r="26" spans="1:5">
      <c r="B26" s="4"/>
      <c r="C26" s="246"/>
      <c r="E26" s="1"/>
    </row>
    <row r="27" spans="1:5">
      <c r="A27" s="3"/>
      <c r="B27" s="2"/>
      <c r="C27" s="10"/>
      <c r="E27" s="1"/>
    </row>
    <row r="28" spans="1:5">
      <c r="B28" s="4"/>
      <c r="C28" s="4"/>
      <c r="E28" s="1"/>
    </row>
    <row r="29" spans="1:5">
      <c r="A29" s="3"/>
      <c r="B29" s="2"/>
      <c r="C29" s="2"/>
      <c r="E29" s="1"/>
    </row>
    <row r="30" spans="1:5">
      <c r="B30" s="4"/>
      <c r="C30" s="4"/>
      <c r="E30" s="1"/>
    </row>
    <row r="31" spans="1:5">
      <c r="A31" s="3"/>
      <c r="B31" s="2"/>
      <c r="C31" s="2"/>
      <c r="E31" s="1"/>
    </row>
    <row r="32" spans="1:5">
      <c r="B32" s="4"/>
      <c r="C32" s="4"/>
      <c r="E32" s="1"/>
    </row>
    <row r="33" spans="1:5">
      <c r="A33" s="3"/>
      <c r="B33" s="2"/>
      <c r="C33" s="2"/>
      <c r="E33" s="1"/>
    </row>
    <row r="34" spans="1:5">
      <c r="B34" s="4"/>
      <c r="C34" s="4"/>
      <c r="E34" s="1"/>
    </row>
    <row r="35" spans="1:5">
      <c r="A35" s="3"/>
      <c r="B35" s="2"/>
      <c r="C35" s="2"/>
      <c r="E35" s="1"/>
    </row>
    <row r="36" spans="1:5">
      <c r="B36" s="4"/>
      <c r="C36" s="4"/>
      <c r="E36" s="1"/>
    </row>
    <row r="37" spans="1:5">
      <c r="A37" s="3"/>
      <c r="B37" s="2"/>
      <c r="C37" s="2"/>
      <c r="E37" s="1"/>
    </row>
    <row r="38" spans="1:5">
      <c r="B38" s="4"/>
      <c r="C38" s="4"/>
      <c r="E38" s="1"/>
    </row>
    <row r="39" spans="1:5">
      <c r="A39" s="3"/>
      <c r="B39" s="2"/>
      <c r="C39" s="2"/>
      <c r="E39" s="1"/>
    </row>
    <row r="40" spans="1:5">
      <c r="B40" s="281"/>
      <c r="C40" s="281"/>
    </row>
  </sheetData>
  <mergeCells count="6">
    <mergeCell ref="B40:C40"/>
    <mergeCell ref="H1:N1"/>
    <mergeCell ref="G1:G2"/>
    <mergeCell ref="K12:L13"/>
    <mergeCell ref="R1:Y1"/>
    <mergeCell ref="P3:P12"/>
  </mergeCells>
  <pageMargins left="0.7" right="0.7" top="0.75" bottom="0.75" header="0.3" footer="0.3"/>
  <drawing r:id="rId1"/>
  <legacy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4"/>
  <dimension ref="A1:AQ24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E19" sqref="E19"/>
    </sheetView>
  </sheetViews>
  <sheetFormatPr baseColWidth="10" defaultRowHeight="15"/>
  <cols>
    <col min="1" max="1" width="4.140625" customWidth="1"/>
    <col min="2" max="2" width="24.85546875" customWidth="1"/>
    <col min="3" max="6" width="6.140625" customWidth="1"/>
    <col min="7" max="38" width="7.42578125" customWidth="1"/>
    <col min="39" max="39" width="9.85546875" customWidth="1"/>
    <col min="40" max="40" width="2.7109375" customWidth="1"/>
    <col min="41" max="43" width="5.28515625" style="246" customWidth="1"/>
    <col min="44" max="44" width="2" customWidth="1"/>
  </cols>
  <sheetData>
    <row r="1" spans="1:43">
      <c r="B1" s="99">
        <v>42077</v>
      </c>
      <c r="C1" s="266">
        <v>1</v>
      </c>
      <c r="D1" s="266" t="s">
        <v>76</v>
      </c>
      <c r="E1" s="266">
        <v>2</v>
      </c>
      <c r="F1" s="266" t="s">
        <v>383</v>
      </c>
      <c r="G1" s="98" t="s">
        <v>105</v>
      </c>
      <c r="H1" s="98" t="s">
        <v>104</v>
      </c>
      <c r="I1" s="98" t="s">
        <v>103</v>
      </c>
      <c r="J1" s="98" t="s">
        <v>102</v>
      </c>
      <c r="K1" s="98" t="s">
        <v>47</v>
      </c>
      <c r="L1" s="98" t="s">
        <v>27</v>
      </c>
      <c r="M1" s="98" t="s">
        <v>101</v>
      </c>
      <c r="N1" s="95" t="s">
        <v>100</v>
      </c>
      <c r="O1" s="97" t="s">
        <v>99</v>
      </c>
      <c r="P1" s="96" t="s">
        <v>98</v>
      </c>
      <c r="Q1" s="96" t="s">
        <v>97</v>
      </c>
      <c r="R1" s="96" t="s">
        <v>96</v>
      </c>
      <c r="S1" s="96" t="s">
        <v>95</v>
      </c>
      <c r="T1" s="96" t="s">
        <v>94</v>
      </c>
      <c r="U1" s="96" t="s">
        <v>75</v>
      </c>
      <c r="V1" s="95" t="s">
        <v>93</v>
      </c>
      <c r="W1" s="97" t="s">
        <v>177</v>
      </c>
      <c r="X1" s="96" t="s">
        <v>176</v>
      </c>
      <c r="Y1" s="96" t="s">
        <v>175</v>
      </c>
      <c r="Z1" s="96" t="s">
        <v>174</v>
      </c>
      <c r="AA1" s="96" t="s">
        <v>173</v>
      </c>
      <c r="AB1" s="96" t="s">
        <v>172</v>
      </c>
      <c r="AC1" s="96" t="s">
        <v>171</v>
      </c>
      <c r="AD1" s="95" t="s">
        <v>170</v>
      </c>
      <c r="AE1" s="97" t="s">
        <v>169</v>
      </c>
      <c r="AF1" s="96" t="s">
        <v>168</v>
      </c>
      <c r="AG1" s="96" t="s">
        <v>167</v>
      </c>
      <c r="AH1" s="96" t="s">
        <v>166</v>
      </c>
      <c r="AI1" s="96" t="s">
        <v>165</v>
      </c>
      <c r="AJ1" s="96" t="s">
        <v>164</v>
      </c>
      <c r="AK1" s="96" t="s">
        <v>163</v>
      </c>
      <c r="AL1" s="95" t="s">
        <v>162</v>
      </c>
      <c r="AM1" s="189" t="s">
        <v>92</v>
      </c>
      <c r="AO1"/>
      <c r="AP1"/>
      <c r="AQ1"/>
    </row>
    <row r="2" spans="1:43">
      <c r="A2" s="51">
        <v>1</v>
      </c>
      <c r="B2" s="51" t="s">
        <v>312</v>
      </c>
      <c r="C2" s="267">
        <v>10</v>
      </c>
      <c r="D2" s="267">
        <v>10</v>
      </c>
      <c r="E2" s="268">
        <f>32-SUM(C2:D2)</f>
        <v>12</v>
      </c>
      <c r="F2" s="267"/>
      <c r="G2" s="269"/>
      <c r="H2" s="67"/>
      <c r="I2" s="67"/>
      <c r="J2" s="67"/>
      <c r="K2" s="67"/>
      <c r="L2" s="67"/>
      <c r="M2" s="67"/>
      <c r="N2" s="110"/>
      <c r="O2" s="93"/>
      <c r="P2" s="67"/>
      <c r="Q2" s="67"/>
      <c r="R2" s="67"/>
      <c r="S2" s="67"/>
      <c r="T2" s="67"/>
      <c r="U2" s="67"/>
      <c r="V2" s="67"/>
      <c r="W2" s="93"/>
      <c r="X2" s="67"/>
      <c r="Y2" s="67"/>
      <c r="Z2" s="86"/>
      <c r="AA2" s="67"/>
      <c r="AB2" s="67"/>
      <c r="AC2" s="67"/>
      <c r="AD2" s="107"/>
      <c r="AE2" s="72"/>
      <c r="AF2" s="67"/>
      <c r="AG2" s="67"/>
      <c r="AH2" s="67"/>
      <c r="AI2" s="67"/>
      <c r="AJ2" s="67"/>
      <c r="AK2" s="64"/>
      <c r="AL2" s="107"/>
      <c r="AM2" s="74"/>
      <c r="AO2"/>
      <c r="AP2"/>
      <c r="AQ2"/>
    </row>
    <row r="3" spans="1:43">
      <c r="A3" s="247">
        <v>2</v>
      </c>
      <c r="B3" s="59" t="s">
        <v>311</v>
      </c>
      <c r="C3" s="270">
        <v>1</v>
      </c>
      <c r="D3" s="270">
        <v>1</v>
      </c>
      <c r="E3" s="271">
        <f t="shared" ref="E3:E15" si="0">32-SUM(C3:D3)</f>
        <v>30</v>
      </c>
      <c r="F3" s="270"/>
      <c r="G3" s="272">
        <v>2</v>
      </c>
      <c r="H3" s="57">
        <v>2</v>
      </c>
      <c r="I3" s="57">
        <v>2</v>
      </c>
      <c r="J3" s="57">
        <v>2</v>
      </c>
      <c r="K3" s="57">
        <v>2</v>
      </c>
      <c r="L3" s="57">
        <v>2</v>
      </c>
      <c r="M3" s="57">
        <v>2</v>
      </c>
      <c r="N3" s="105">
        <v>2</v>
      </c>
      <c r="O3" s="71">
        <v>2</v>
      </c>
      <c r="P3" s="57">
        <v>2</v>
      </c>
      <c r="Q3" s="57">
        <v>1</v>
      </c>
      <c r="R3" s="57">
        <v>2</v>
      </c>
      <c r="S3" s="57">
        <v>2</v>
      </c>
      <c r="T3" s="57">
        <v>2</v>
      </c>
      <c r="U3" s="57">
        <v>2</v>
      </c>
      <c r="V3" s="57">
        <v>2</v>
      </c>
      <c r="W3" s="71">
        <v>2</v>
      </c>
      <c r="X3" s="57">
        <v>2</v>
      </c>
      <c r="Y3" s="57">
        <v>2</v>
      </c>
      <c r="Z3" s="57">
        <v>2</v>
      </c>
      <c r="AA3" s="56">
        <v>2</v>
      </c>
      <c r="AB3" s="57">
        <v>2</v>
      </c>
      <c r="AC3" s="70">
        <v>2</v>
      </c>
      <c r="AD3" s="109">
        <v>2</v>
      </c>
      <c r="AE3" s="58">
        <v>2</v>
      </c>
      <c r="AF3" s="56">
        <v>2</v>
      </c>
      <c r="AG3" s="70">
        <v>2</v>
      </c>
      <c r="AH3" s="70" t="s">
        <v>76</v>
      </c>
      <c r="AI3" s="57">
        <v>2</v>
      </c>
      <c r="AJ3" s="56">
        <v>2</v>
      </c>
      <c r="AK3" s="57">
        <v>2</v>
      </c>
      <c r="AL3" s="105">
        <v>2</v>
      </c>
      <c r="AM3" s="52"/>
      <c r="AO3"/>
      <c r="AP3"/>
      <c r="AQ3"/>
    </row>
    <row r="4" spans="1:43">
      <c r="A4" s="51">
        <v>3</v>
      </c>
      <c r="B4" s="51" t="s">
        <v>310</v>
      </c>
      <c r="C4" s="267">
        <v>10</v>
      </c>
      <c r="D4" s="267">
        <v>5</v>
      </c>
      <c r="E4" s="268">
        <f t="shared" si="0"/>
        <v>17</v>
      </c>
      <c r="F4" s="267"/>
      <c r="G4" s="273"/>
      <c r="H4" s="86"/>
      <c r="I4" s="67"/>
      <c r="J4" s="64"/>
      <c r="K4" s="67"/>
      <c r="L4" s="64"/>
      <c r="M4" s="86"/>
      <c r="N4" s="107"/>
      <c r="O4" s="68"/>
      <c r="P4" s="67"/>
      <c r="Q4" s="86"/>
      <c r="R4" s="67"/>
      <c r="S4" s="64"/>
      <c r="T4" s="67"/>
      <c r="U4" s="67"/>
      <c r="V4" s="106"/>
      <c r="W4" s="93"/>
      <c r="X4" s="67"/>
      <c r="Y4" s="67"/>
      <c r="Z4" s="67"/>
      <c r="AA4" s="64"/>
      <c r="AB4" s="86"/>
      <c r="AC4" s="86"/>
      <c r="AD4" s="107"/>
      <c r="AE4" s="93"/>
      <c r="AF4" s="67"/>
      <c r="AG4" s="86"/>
      <c r="AH4" s="64"/>
      <c r="AI4" s="86"/>
      <c r="AJ4" s="64"/>
      <c r="AK4" s="67"/>
      <c r="AL4" s="110"/>
      <c r="AM4" s="74"/>
      <c r="AO4"/>
      <c r="AP4"/>
      <c r="AQ4"/>
    </row>
    <row r="5" spans="1:43">
      <c r="A5" s="59">
        <v>4</v>
      </c>
      <c r="B5" s="183" t="s">
        <v>309</v>
      </c>
      <c r="C5" s="274">
        <v>0</v>
      </c>
      <c r="D5" s="274">
        <v>0</v>
      </c>
      <c r="E5" s="271">
        <f t="shared" si="0"/>
        <v>32</v>
      </c>
      <c r="F5" s="274"/>
      <c r="G5" s="272"/>
      <c r="H5" s="56"/>
      <c r="I5" s="56"/>
      <c r="J5" s="57"/>
      <c r="K5" s="56"/>
      <c r="L5" s="57"/>
      <c r="M5" s="57"/>
      <c r="N5" s="109"/>
      <c r="O5" s="71"/>
      <c r="P5" s="56"/>
      <c r="Q5" s="70"/>
      <c r="R5" s="56"/>
      <c r="S5" s="70"/>
      <c r="T5" s="70"/>
      <c r="U5" s="70"/>
      <c r="V5" s="108"/>
      <c r="W5" s="71"/>
      <c r="X5" s="70"/>
      <c r="Y5" s="57"/>
      <c r="Z5" s="70"/>
      <c r="AA5" s="57"/>
      <c r="AB5" s="56"/>
      <c r="AC5" s="57"/>
      <c r="AD5" s="109"/>
      <c r="AE5" s="58"/>
      <c r="AF5" s="70"/>
      <c r="AG5" s="57"/>
      <c r="AH5" s="57"/>
      <c r="AI5" s="57"/>
      <c r="AJ5" s="57"/>
      <c r="AK5" s="57"/>
      <c r="AL5" s="108"/>
      <c r="AM5" s="52"/>
      <c r="AO5"/>
      <c r="AP5"/>
      <c r="AQ5"/>
    </row>
    <row r="6" spans="1:43">
      <c r="A6" s="51">
        <v>5</v>
      </c>
      <c r="B6" s="51" t="s">
        <v>308</v>
      </c>
      <c r="C6" s="267">
        <v>3</v>
      </c>
      <c r="D6" s="267">
        <v>15</v>
      </c>
      <c r="E6" s="268">
        <f t="shared" si="0"/>
        <v>14</v>
      </c>
      <c r="F6" s="267"/>
      <c r="G6" s="269"/>
      <c r="H6" s="67"/>
      <c r="I6" s="67"/>
      <c r="J6" s="67"/>
      <c r="K6" s="67"/>
      <c r="L6" s="67"/>
      <c r="M6" s="67"/>
      <c r="N6" s="110"/>
      <c r="O6" s="93"/>
      <c r="P6" s="67"/>
      <c r="Q6" s="67"/>
      <c r="R6" s="67"/>
      <c r="S6" s="67"/>
      <c r="T6" s="67"/>
      <c r="U6" s="67"/>
      <c r="V6" s="67"/>
      <c r="W6" s="93"/>
      <c r="X6" s="67"/>
      <c r="Y6" s="64"/>
      <c r="Z6" s="67"/>
      <c r="AA6" s="67"/>
      <c r="AB6" s="67"/>
      <c r="AC6" s="67"/>
      <c r="AD6" s="107"/>
      <c r="AE6" s="72"/>
      <c r="AF6" s="64"/>
      <c r="AG6" s="67"/>
      <c r="AH6" s="67"/>
      <c r="AI6" s="67"/>
      <c r="AJ6" s="67"/>
      <c r="AK6" s="67"/>
      <c r="AL6" s="107"/>
      <c r="AM6" s="85"/>
      <c r="AO6"/>
      <c r="AP6"/>
      <c r="AQ6"/>
    </row>
    <row r="7" spans="1:43">
      <c r="A7" s="59">
        <v>6</v>
      </c>
      <c r="B7" s="59" t="s">
        <v>307</v>
      </c>
      <c r="C7" s="270">
        <v>14</v>
      </c>
      <c r="D7" s="270">
        <v>15</v>
      </c>
      <c r="E7" s="271">
        <f t="shared" si="0"/>
        <v>3</v>
      </c>
      <c r="F7" s="270"/>
      <c r="G7" s="272"/>
      <c r="H7" s="70"/>
      <c r="I7" s="57"/>
      <c r="J7" s="70"/>
      <c r="K7" s="57"/>
      <c r="L7" s="70"/>
      <c r="M7" s="70"/>
      <c r="N7" s="105"/>
      <c r="O7" s="71"/>
      <c r="P7" s="70"/>
      <c r="Q7" s="57"/>
      <c r="R7" s="70"/>
      <c r="S7" s="70"/>
      <c r="T7" s="57"/>
      <c r="U7" s="70"/>
      <c r="V7" s="105"/>
      <c r="W7" s="58"/>
      <c r="X7" s="70"/>
      <c r="Y7" s="70"/>
      <c r="Z7" s="70"/>
      <c r="AA7" s="56"/>
      <c r="AB7" s="56"/>
      <c r="AC7" s="57"/>
      <c r="AD7" s="105"/>
      <c r="AE7" s="75"/>
      <c r="AF7" s="70"/>
      <c r="AG7" s="70"/>
      <c r="AH7" s="57"/>
      <c r="AI7" s="57"/>
      <c r="AJ7" s="56"/>
      <c r="AK7" s="57"/>
      <c r="AL7" s="105"/>
      <c r="AM7" s="52"/>
      <c r="AO7"/>
      <c r="AP7"/>
      <c r="AQ7"/>
    </row>
    <row r="8" spans="1:43">
      <c r="A8" s="51">
        <v>7</v>
      </c>
      <c r="B8" s="51" t="s">
        <v>306</v>
      </c>
      <c r="C8" s="267">
        <v>5</v>
      </c>
      <c r="D8" s="267">
        <v>3</v>
      </c>
      <c r="E8" s="268">
        <f t="shared" si="0"/>
        <v>24</v>
      </c>
      <c r="F8" s="267"/>
      <c r="G8" s="142"/>
      <c r="H8" s="64"/>
      <c r="I8" s="250"/>
      <c r="J8" s="64"/>
      <c r="K8" s="86"/>
      <c r="L8" s="64"/>
      <c r="M8" s="86"/>
      <c r="N8" s="106"/>
      <c r="O8" s="68"/>
      <c r="P8" s="86"/>
      <c r="Q8" s="64"/>
      <c r="R8" s="86"/>
      <c r="S8" s="86"/>
      <c r="T8" s="64"/>
      <c r="U8" s="64"/>
      <c r="V8" s="107"/>
      <c r="W8" s="68"/>
      <c r="X8" s="64"/>
      <c r="Y8" s="67"/>
      <c r="Z8" s="67"/>
      <c r="AA8" s="86"/>
      <c r="AB8" s="64"/>
      <c r="AC8" s="64"/>
      <c r="AD8" s="106"/>
      <c r="AE8" s="68"/>
      <c r="AF8" s="86"/>
      <c r="AG8" s="86"/>
      <c r="AH8" s="64"/>
      <c r="AI8" s="64"/>
      <c r="AJ8" s="64"/>
      <c r="AK8" s="64"/>
      <c r="AL8" s="110"/>
      <c r="AM8" s="60"/>
      <c r="AO8"/>
      <c r="AP8"/>
      <c r="AQ8"/>
    </row>
    <row r="9" spans="1:43">
      <c r="A9" s="59">
        <v>8</v>
      </c>
      <c r="B9" s="59" t="s">
        <v>305</v>
      </c>
      <c r="C9" s="270">
        <v>2</v>
      </c>
      <c r="D9" s="270">
        <v>8</v>
      </c>
      <c r="E9" s="271">
        <f t="shared" si="0"/>
        <v>22</v>
      </c>
      <c r="F9" s="270"/>
      <c r="G9" s="140"/>
      <c r="H9" s="56"/>
      <c r="I9" s="56"/>
      <c r="J9" s="70"/>
      <c r="K9" s="56"/>
      <c r="L9" s="70"/>
      <c r="M9" s="56"/>
      <c r="N9" s="108"/>
      <c r="O9" s="58"/>
      <c r="P9" s="70"/>
      <c r="Q9" s="56"/>
      <c r="R9" s="70"/>
      <c r="S9" s="56"/>
      <c r="T9" s="70"/>
      <c r="U9" s="56"/>
      <c r="V9" s="108"/>
      <c r="W9" s="58"/>
      <c r="X9" s="56"/>
      <c r="Y9" s="57"/>
      <c r="Z9" s="70"/>
      <c r="AA9" s="56"/>
      <c r="AB9" s="57"/>
      <c r="AC9" s="57"/>
      <c r="AD9" s="109"/>
      <c r="AE9" s="58"/>
      <c r="AF9" s="56"/>
      <c r="AG9" s="70"/>
      <c r="AH9" s="70"/>
      <c r="AI9" s="56"/>
      <c r="AJ9" s="70"/>
      <c r="AK9" s="57"/>
      <c r="AL9" s="108"/>
      <c r="AM9" s="52"/>
      <c r="AO9"/>
      <c r="AP9"/>
      <c r="AQ9"/>
    </row>
    <row r="10" spans="1:43">
      <c r="A10" s="51">
        <v>9</v>
      </c>
      <c r="B10" s="51" t="s">
        <v>304</v>
      </c>
      <c r="C10" s="267">
        <v>5</v>
      </c>
      <c r="D10" s="267">
        <v>2</v>
      </c>
      <c r="E10" s="268">
        <f t="shared" si="0"/>
        <v>25</v>
      </c>
      <c r="F10" s="267"/>
      <c r="G10" s="269"/>
      <c r="H10" s="67"/>
      <c r="I10" s="67"/>
      <c r="J10" s="67"/>
      <c r="K10" s="67"/>
      <c r="L10" s="67"/>
      <c r="M10" s="67"/>
      <c r="N10" s="110"/>
      <c r="O10" s="93"/>
      <c r="P10" s="67"/>
      <c r="Q10" s="67"/>
      <c r="R10" s="67"/>
      <c r="S10" s="67"/>
      <c r="T10" s="67"/>
      <c r="U10" s="67"/>
      <c r="V10" s="67"/>
      <c r="W10" s="72"/>
      <c r="X10" s="87"/>
      <c r="Y10" s="86"/>
      <c r="Z10" s="86"/>
      <c r="AA10" s="86"/>
      <c r="AB10" s="67"/>
      <c r="AC10" s="67"/>
      <c r="AD10" s="107"/>
      <c r="AE10" s="72"/>
      <c r="AF10" s="87"/>
      <c r="AG10" s="67"/>
      <c r="AH10" s="86"/>
      <c r="AI10" s="67"/>
      <c r="AJ10" s="86"/>
      <c r="AK10" s="67"/>
      <c r="AL10" s="106"/>
      <c r="AM10" s="74"/>
      <c r="AO10"/>
      <c r="AP10"/>
      <c r="AQ10"/>
    </row>
    <row r="11" spans="1:43">
      <c r="A11" s="59">
        <v>10</v>
      </c>
      <c r="B11" s="59" t="s">
        <v>303</v>
      </c>
      <c r="C11" s="270">
        <v>10</v>
      </c>
      <c r="D11" s="270">
        <v>7</v>
      </c>
      <c r="E11" s="271">
        <f t="shared" si="0"/>
        <v>15</v>
      </c>
      <c r="F11" s="270"/>
      <c r="G11" s="275"/>
      <c r="H11" s="70"/>
      <c r="I11" s="70"/>
      <c r="J11" s="70"/>
      <c r="K11" s="70"/>
      <c r="L11" s="70"/>
      <c r="M11" s="70"/>
      <c r="N11" s="108"/>
      <c r="O11" s="75"/>
      <c r="P11" s="70"/>
      <c r="Q11" s="70"/>
      <c r="R11" s="70"/>
      <c r="S11" s="70"/>
      <c r="T11" s="70"/>
      <c r="U11" s="70"/>
      <c r="V11" s="70"/>
      <c r="W11" s="75"/>
      <c r="X11" s="70"/>
      <c r="Y11" s="57"/>
      <c r="Z11" s="56"/>
      <c r="AA11" s="70"/>
      <c r="AB11" s="70"/>
      <c r="AC11" s="70"/>
      <c r="AD11" s="109"/>
      <c r="AE11" s="75"/>
      <c r="AF11" s="70"/>
      <c r="AG11" s="70"/>
      <c r="AH11" s="56"/>
      <c r="AI11" s="56"/>
      <c r="AJ11" s="70"/>
      <c r="AK11" s="57"/>
      <c r="AL11" s="108"/>
      <c r="AM11" s="52"/>
      <c r="AO11"/>
      <c r="AP11"/>
      <c r="AQ11"/>
    </row>
    <row r="12" spans="1:43">
      <c r="A12" s="192">
        <v>11</v>
      </c>
      <c r="B12" s="51" t="s">
        <v>302</v>
      </c>
      <c r="C12" s="267">
        <v>11</v>
      </c>
      <c r="D12" s="267">
        <v>14</v>
      </c>
      <c r="E12" s="268">
        <f t="shared" si="0"/>
        <v>7</v>
      </c>
      <c r="F12" s="267"/>
      <c r="G12" s="276"/>
      <c r="H12" s="65"/>
      <c r="I12" s="66"/>
      <c r="J12" s="66"/>
      <c r="K12" s="65"/>
      <c r="L12" s="64"/>
      <c r="M12" s="67"/>
      <c r="N12" s="110"/>
      <c r="O12" s="68"/>
      <c r="P12" s="65"/>
      <c r="Q12" s="86"/>
      <c r="R12" s="66"/>
      <c r="S12" s="67"/>
      <c r="T12" s="67"/>
      <c r="U12" s="86"/>
      <c r="V12" s="106"/>
      <c r="W12" s="72"/>
      <c r="X12" s="66"/>
      <c r="Y12" s="86"/>
      <c r="Z12" s="67"/>
      <c r="AA12" s="64"/>
      <c r="AB12" s="86"/>
      <c r="AC12" s="86"/>
      <c r="AD12" s="106"/>
      <c r="AE12" s="93"/>
      <c r="AF12" s="65"/>
      <c r="AG12" s="86"/>
      <c r="AH12" s="86"/>
      <c r="AI12" s="64"/>
      <c r="AJ12" s="67"/>
      <c r="AK12" s="64"/>
      <c r="AL12" s="106"/>
      <c r="AM12" s="60"/>
      <c r="AO12"/>
      <c r="AP12"/>
      <c r="AQ12"/>
    </row>
    <row r="13" spans="1:43">
      <c r="A13" s="59">
        <v>12</v>
      </c>
      <c r="B13" s="59" t="s">
        <v>301</v>
      </c>
      <c r="C13" s="270">
        <v>4</v>
      </c>
      <c r="D13" s="270">
        <v>7</v>
      </c>
      <c r="E13" s="271">
        <f t="shared" si="0"/>
        <v>21</v>
      </c>
      <c r="F13" s="270"/>
      <c r="G13" s="272"/>
      <c r="H13" s="57"/>
      <c r="I13" s="56"/>
      <c r="J13" s="56"/>
      <c r="K13" s="57"/>
      <c r="L13" s="57"/>
      <c r="M13" s="56"/>
      <c r="N13" s="109"/>
      <c r="O13" s="58"/>
      <c r="P13" s="56"/>
      <c r="Q13" s="57"/>
      <c r="R13" s="57"/>
      <c r="S13" s="57"/>
      <c r="T13" s="57"/>
      <c r="U13" s="56"/>
      <c r="V13" s="109"/>
      <c r="W13" s="71"/>
      <c r="X13" s="57"/>
      <c r="Y13" s="57"/>
      <c r="Z13" s="57"/>
      <c r="AA13" s="56"/>
      <c r="AB13" s="56"/>
      <c r="AC13" s="56"/>
      <c r="AD13" s="108"/>
      <c r="AE13" s="71"/>
      <c r="AF13" s="56"/>
      <c r="AG13" s="57"/>
      <c r="AH13" s="56"/>
      <c r="AI13" s="56"/>
      <c r="AJ13" s="57"/>
      <c r="AK13" s="70"/>
      <c r="AL13" s="105"/>
      <c r="AM13" s="69"/>
      <c r="AO13"/>
      <c r="AP13"/>
      <c r="AQ13"/>
    </row>
    <row r="14" spans="1:43">
      <c r="A14" s="51">
        <v>13</v>
      </c>
      <c r="B14" s="51" t="s">
        <v>300</v>
      </c>
      <c r="C14" s="267">
        <v>15</v>
      </c>
      <c r="D14" s="267">
        <v>11</v>
      </c>
      <c r="E14" s="268">
        <f t="shared" si="0"/>
        <v>6</v>
      </c>
      <c r="F14" s="267"/>
      <c r="G14" s="273"/>
      <c r="H14" s="86"/>
      <c r="I14" s="86"/>
      <c r="J14" s="86"/>
      <c r="K14" s="64"/>
      <c r="L14" s="64"/>
      <c r="M14" s="64"/>
      <c r="N14" s="106"/>
      <c r="O14" s="72"/>
      <c r="P14" s="86"/>
      <c r="Q14" s="64"/>
      <c r="R14" s="64"/>
      <c r="S14" s="86"/>
      <c r="T14" s="86"/>
      <c r="U14" s="64"/>
      <c r="V14" s="106"/>
      <c r="W14" s="93"/>
      <c r="X14" s="64"/>
      <c r="Y14" s="67"/>
      <c r="Z14" s="86"/>
      <c r="AA14" s="86"/>
      <c r="AB14" s="67"/>
      <c r="AC14" s="64"/>
      <c r="AD14" s="106"/>
      <c r="AE14" s="72"/>
      <c r="AF14" s="64"/>
      <c r="AG14" s="67"/>
      <c r="AH14" s="64"/>
      <c r="AI14" s="64"/>
      <c r="AJ14" s="67"/>
      <c r="AK14" s="67"/>
      <c r="AL14" s="106"/>
      <c r="AM14" s="60"/>
      <c r="AO14"/>
      <c r="AP14"/>
      <c r="AQ14"/>
    </row>
    <row r="15" spans="1:43">
      <c r="A15" s="59">
        <v>14</v>
      </c>
      <c r="B15" s="59" t="s">
        <v>299</v>
      </c>
      <c r="C15" s="270">
        <v>7</v>
      </c>
      <c r="D15" s="270">
        <v>1</v>
      </c>
      <c r="E15" s="271">
        <f t="shared" si="0"/>
        <v>24</v>
      </c>
      <c r="F15" s="270"/>
      <c r="G15" s="272"/>
      <c r="H15" s="57"/>
      <c r="I15" s="57"/>
      <c r="J15" s="57"/>
      <c r="K15" s="57"/>
      <c r="L15" s="57"/>
      <c r="M15" s="57"/>
      <c r="N15" s="105"/>
      <c r="O15" s="71"/>
      <c r="P15" s="57"/>
      <c r="Q15" s="57"/>
      <c r="R15" s="57"/>
      <c r="S15" s="57"/>
      <c r="T15" s="57"/>
      <c r="U15" s="57"/>
      <c r="V15" s="57"/>
      <c r="W15" s="71"/>
      <c r="X15" s="56"/>
      <c r="Y15" s="57"/>
      <c r="Z15" s="70"/>
      <c r="AA15" s="57"/>
      <c r="AB15" s="56"/>
      <c r="AC15" s="57"/>
      <c r="AD15" s="105"/>
      <c r="AE15" s="58"/>
      <c r="AF15" s="57"/>
      <c r="AG15" s="57"/>
      <c r="AH15" s="70"/>
      <c r="AI15" s="57"/>
      <c r="AJ15" s="57"/>
      <c r="AK15" s="56"/>
      <c r="AL15" s="105"/>
      <c r="AM15" s="52"/>
      <c r="AO15"/>
      <c r="AP15"/>
      <c r="AQ15"/>
    </row>
    <row r="16" spans="1:43" ht="15.75" thickBot="1">
      <c r="A16" s="51"/>
      <c r="B16" s="51"/>
      <c r="G16" s="245"/>
      <c r="H16" s="51"/>
      <c r="I16" s="51"/>
      <c r="J16" s="51"/>
      <c r="K16" s="51"/>
      <c r="L16" s="51"/>
      <c r="M16" s="51"/>
      <c r="N16" s="51"/>
      <c r="O16" s="51"/>
      <c r="P16" s="244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51"/>
      <c r="AJ16" s="51"/>
      <c r="AK16" s="51"/>
      <c r="AL16" s="51"/>
      <c r="AM16" s="104" t="s">
        <v>45</v>
      </c>
      <c r="AO16"/>
      <c r="AP16"/>
      <c r="AQ16"/>
    </row>
    <row r="17" spans="2:43" ht="15.75" thickBot="1">
      <c r="B17" t="s">
        <v>74</v>
      </c>
      <c r="C17" s="280"/>
      <c r="D17" s="280"/>
      <c r="E17" s="280"/>
      <c r="F17" s="280"/>
      <c r="G17" s="103">
        <f t="shared" ref="G17:AL17" si="1">IF(COUNTA(G2:G16)=0,"",SUMPRODUCT((G2:G16&lt;&gt;"")*(G2:G16=$AM2:$AM16)))</f>
        <v>0</v>
      </c>
      <c r="H17" s="101">
        <f t="shared" si="1"/>
        <v>0</v>
      </c>
      <c r="I17" s="101">
        <f t="shared" si="1"/>
        <v>0</v>
      </c>
      <c r="J17" s="101">
        <f t="shared" si="1"/>
        <v>0</v>
      </c>
      <c r="K17" s="101">
        <f t="shared" si="1"/>
        <v>0</v>
      </c>
      <c r="L17" s="101">
        <f t="shared" si="1"/>
        <v>0</v>
      </c>
      <c r="M17" s="101">
        <f t="shared" si="1"/>
        <v>0</v>
      </c>
      <c r="N17" s="101">
        <f t="shared" si="1"/>
        <v>0</v>
      </c>
      <c r="O17" s="103">
        <f t="shared" si="1"/>
        <v>0</v>
      </c>
      <c r="P17" s="101">
        <f t="shared" si="1"/>
        <v>0</v>
      </c>
      <c r="Q17" s="101">
        <f t="shared" si="1"/>
        <v>0</v>
      </c>
      <c r="R17" s="101">
        <f t="shared" si="1"/>
        <v>0</v>
      </c>
      <c r="S17" s="101">
        <f t="shared" si="1"/>
        <v>0</v>
      </c>
      <c r="T17" s="101">
        <f t="shared" si="1"/>
        <v>0</v>
      </c>
      <c r="U17" s="101">
        <f t="shared" si="1"/>
        <v>0</v>
      </c>
      <c r="V17" s="129">
        <f t="shared" si="1"/>
        <v>0</v>
      </c>
      <c r="W17" s="103">
        <f t="shared" si="1"/>
        <v>0</v>
      </c>
      <c r="X17" s="101">
        <f t="shared" si="1"/>
        <v>0</v>
      </c>
      <c r="Y17" s="101">
        <f t="shared" si="1"/>
        <v>0</v>
      </c>
      <c r="Z17" s="101">
        <f t="shared" si="1"/>
        <v>0</v>
      </c>
      <c r="AA17" s="101">
        <f t="shared" si="1"/>
        <v>0</v>
      </c>
      <c r="AB17" s="101">
        <f t="shared" si="1"/>
        <v>0</v>
      </c>
      <c r="AC17" s="101">
        <f t="shared" si="1"/>
        <v>0</v>
      </c>
      <c r="AD17" s="129">
        <f t="shared" si="1"/>
        <v>0</v>
      </c>
      <c r="AE17" s="103">
        <f t="shared" si="1"/>
        <v>0</v>
      </c>
      <c r="AF17" s="101">
        <f t="shared" si="1"/>
        <v>0</v>
      </c>
      <c r="AG17" s="101">
        <f t="shared" si="1"/>
        <v>0</v>
      </c>
      <c r="AH17" s="101">
        <f t="shared" si="1"/>
        <v>0</v>
      </c>
      <c r="AI17" s="101">
        <f t="shared" si="1"/>
        <v>0</v>
      </c>
      <c r="AJ17" s="101">
        <f t="shared" si="1"/>
        <v>0</v>
      </c>
      <c r="AK17" s="101">
        <f t="shared" si="1"/>
        <v>0</v>
      </c>
      <c r="AL17" s="129">
        <f t="shared" si="1"/>
        <v>0</v>
      </c>
      <c r="AM17" s="128">
        <f>COUNTA(AM2:AM16)-COUNTIF(AM2:AM16,"~*")</f>
        <v>0</v>
      </c>
      <c r="AO17"/>
      <c r="AP17"/>
      <c r="AQ17"/>
    </row>
    <row r="18" spans="2:43">
      <c r="C18" s="280"/>
      <c r="D18" s="280"/>
      <c r="E18" s="280"/>
      <c r="F18" s="280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O18"/>
      <c r="AP18"/>
      <c r="AQ18"/>
    </row>
    <row r="19" spans="2:43">
      <c r="B19" s="100"/>
      <c r="C19" s="100"/>
      <c r="D19" s="100"/>
      <c r="E19" s="100" t="s">
        <v>384</v>
      </c>
      <c r="F19" s="100"/>
      <c r="G19" s="235"/>
      <c r="H19" s="235"/>
      <c r="I19" s="235"/>
      <c r="J19" s="235"/>
      <c r="K19" s="235"/>
      <c r="L19" s="235"/>
      <c r="M19" s="235"/>
      <c r="N19" s="235"/>
      <c r="O19" s="235"/>
      <c r="P19" s="235"/>
      <c r="Q19" s="235"/>
      <c r="R19" s="235"/>
      <c r="S19" s="235"/>
      <c r="T19" s="235"/>
      <c r="U19" s="235"/>
      <c r="V19" s="235"/>
      <c r="W19" s="235"/>
      <c r="X19" s="235"/>
      <c r="Y19" s="235"/>
      <c r="Z19" s="235"/>
      <c r="AA19" s="235"/>
      <c r="AB19" s="235"/>
      <c r="AC19" s="235"/>
      <c r="AD19" s="235"/>
      <c r="AE19" s="235"/>
      <c r="AF19" s="235"/>
      <c r="AG19" s="235"/>
      <c r="AH19" s="235"/>
      <c r="AI19" s="235"/>
      <c r="AJ19" s="235"/>
      <c r="AK19" s="235"/>
      <c r="AL19" s="235"/>
      <c r="AO19"/>
      <c r="AP19"/>
      <c r="AQ19"/>
    </row>
    <row r="21" spans="2:43">
      <c r="B21" s="127">
        <v>1</v>
      </c>
      <c r="C21" s="277"/>
      <c r="D21" s="277"/>
      <c r="E21" s="277"/>
      <c r="F21" s="277"/>
      <c r="G21" s="126"/>
      <c r="H21" s="126">
        <f t="shared" ref="H21:AM21" si="2">COUNTIF(H2:H16,"1")</f>
        <v>0</v>
      </c>
      <c r="I21" s="126">
        <f t="shared" si="2"/>
        <v>0</v>
      </c>
      <c r="J21" s="126">
        <f t="shared" si="2"/>
        <v>0</v>
      </c>
      <c r="K21" s="126">
        <f t="shared" si="2"/>
        <v>0</v>
      </c>
      <c r="L21" s="126">
        <f t="shared" si="2"/>
        <v>0</v>
      </c>
      <c r="M21" s="126">
        <f t="shared" si="2"/>
        <v>0</v>
      </c>
      <c r="N21" s="126">
        <f t="shared" si="2"/>
        <v>0</v>
      </c>
      <c r="O21" s="126">
        <f t="shared" si="2"/>
        <v>0</v>
      </c>
      <c r="P21" s="126">
        <f t="shared" si="2"/>
        <v>0</v>
      </c>
      <c r="Q21" s="126">
        <f t="shared" si="2"/>
        <v>1</v>
      </c>
      <c r="R21" s="126">
        <f t="shared" si="2"/>
        <v>0</v>
      </c>
      <c r="S21" s="126">
        <f t="shared" si="2"/>
        <v>0</v>
      </c>
      <c r="T21" s="126">
        <f t="shared" si="2"/>
        <v>0</v>
      </c>
      <c r="U21" s="126">
        <f t="shared" si="2"/>
        <v>0</v>
      </c>
      <c r="V21" s="126">
        <f t="shared" si="2"/>
        <v>0</v>
      </c>
      <c r="W21" s="126">
        <f t="shared" si="2"/>
        <v>0</v>
      </c>
      <c r="X21" s="126">
        <f t="shared" si="2"/>
        <v>0</v>
      </c>
      <c r="Y21" s="126">
        <f t="shared" si="2"/>
        <v>0</v>
      </c>
      <c r="Z21" s="126">
        <f t="shared" si="2"/>
        <v>0</v>
      </c>
      <c r="AA21" s="126">
        <f t="shared" si="2"/>
        <v>0</v>
      </c>
      <c r="AB21" s="126">
        <f t="shared" si="2"/>
        <v>0</v>
      </c>
      <c r="AC21" s="126">
        <f t="shared" si="2"/>
        <v>0</v>
      </c>
      <c r="AD21" s="126">
        <f t="shared" si="2"/>
        <v>0</v>
      </c>
      <c r="AE21" s="126">
        <f t="shared" si="2"/>
        <v>0</v>
      </c>
      <c r="AF21" s="126">
        <f t="shared" si="2"/>
        <v>0</v>
      </c>
      <c r="AG21" s="126">
        <f t="shared" si="2"/>
        <v>0</v>
      </c>
      <c r="AH21" s="126">
        <f t="shared" si="2"/>
        <v>0</v>
      </c>
      <c r="AI21" s="126">
        <f t="shared" si="2"/>
        <v>0</v>
      </c>
      <c r="AJ21" s="126">
        <f t="shared" si="2"/>
        <v>0</v>
      </c>
      <c r="AK21" s="126">
        <f t="shared" si="2"/>
        <v>0</v>
      </c>
      <c r="AL21" s="126">
        <f t="shared" si="2"/>
        <v>0</v>
      </c>
      <c r="AM21" s="125">
        <f t="shared" si="2"/>
        <v>0</v>
      </c>
      <c r="AO21"/>
      <c r="AP21"/>
      <c r="AQ21"/>
    </row>
    <row r="22" spans="2:43">
      <c r="B22" s="124" t="s">
        <v>76</v>
      </c>
      <c r="C22" s="278"/>
      <c r="D22" s="278"/>
      <c r="E22" s="278"/>
      <c r="F22" s="278"/>
      <c r="G22" s="123">
        <f t="shared" ref="G22:AM22" si="3">COUNTIF(G2:G16,"N")</f>
        <v>0</v>
      </c>
      <c r="H22" s="123">
        <f t="shared" si="3"/>
        <v>0</v>
      </c>
      <c r="I22" s="123">
        <f t="shared" si="3"/>
        <v>0</v>
      </c>
      <c r="J22" s="123">
        <f t="shared" si="3"/>
        <v>0</v>
      </c>
      <c r="K22" s="123">
        <f t="shared" si="3"/>
        <v>0</v>
      </c>
      <c r="L22" s="123">
        <f t="shared" si="3"/>
        <v>0</v>
      </c>
      <c r="M22" s="123">
        <f t="shared" si="3"/>
        <v>0</v>
      </c>
      <c r="N22" s="123">
        <f t="shared" si="3"/>
        <v>0</v>
      </c>
      <c r="O22" s="123">
        <f t="shared" si="3"/>
        <v>0</v>
      </c>
      <c r="P22" s="123">
        <f t="shared" si="3"/>
        <v>0</v>
      </c>
      <c r="Q22" s="123">
        <f t="shared" si="3"/>
        <v>0</v>
      </c>
      <c r="R22" s="123">
        <f t="shared" si="3"/>
        <v>0</v>
      </c>
      <c r="S22" s="123">
        <f t="shared" si="3"/>
        <v>0</v>
      </c>
      <c r="T22" s="123">
        <f t="shared" si="3"/>
        <v>0</v>
      </c>
      <c r="U22" s="123">
        <f t="shared" si="3"/>
        <v>0</v>
      </c>
      <c r="V22" s="123">
        <f t="shared" si="3"/>
        <v>0</v>
      </c>
      <c r="W22" s="123">
        <f t="shared" si="3"/>
        <v>0</v>
      </c>
      <c r="X22" s="123">
        <f t="shared" si="3"/>
        <v>0</v>
      </c>
      <c r="Y22" s="123">
        <f t="shared" si="3"/>
        <v>0</v>
      </c>
      <c r="Z22" s="123">
        <f t="shared" si="3"/>
        <v>0</v>
      </c>
      <c r="AA22" s="123">
        <f t="shared" si="3"/>
        <v>0</v>
      </c>
      <c r="AB22" s="123">
        <f t="shared" si="3"/>
        <v>0</v>
      </c>
      <c r="AC22" s="123">
        <f t="shared" si="3"/>
        <v>0</v>
      </c>
      <c r="AD22" s="123">
        <f t="shared" si="3"/>
        <v>0</v>
      </c>
      <c r="AE22" s="123">
        <f t="shared" si="3"/>
        <v>0</v>
      </c>
      <c r="AF22" s="123">
        <f t="shared" si="3"/>
        <v>0</v>
      </c>
      <c r="AG22" s="123">
        <f t="shared" si="3"/>
        <v>0</v>
      </c>
      <c r="AH22" s="123">
        <f t="shared" si="3"/>
        <v>1</v>
      </c>
      <c r="AI22" s="123">
        <f t="shared" si="3"/>
        <v>0</v>
      </c>
      <c r="AJ22" s="123">
        <f t="shared" si="3"/>
        <v>0</v>
      </c>
      <c r="AK22" s="123">
        <f t="shared" si="3"/>
        <v>0</v>
      </c>
      <c r="AL22" s="123">
        <f t="shared" si="3"/>
        <v>0</v>
      </c>
      <c r="AM22" s="122">
        <f t="shared" si="3"/>
        <v>0</v>
      </c>
      <c r="AO22"/>
      <c r="AP22"/>
      <c r="AQ22"/>
    </row>
    <row r="23" spans="2:43">
      <c r="B23" s="121">
        <v>2</v>
      </c>
      <c r="C23" s="279"/>
      <c r="D23" s="279"/>
      <c r="E23" s="279"/>
      <c r="F23" s="279"/>
      <c r="G23" s="120">
        <f t="shared" ref="G23:AM23" si="4">COUNTIF(G2:G16,2)</f>
        <v>1</v>
      </c>
      <c r="H23" s="120">
        <f t="shared" si="4"/>
        <v>1</v>
      </c>
      <c r="I23" s="120">
        <f t="shared" si="4"/>
        <v>1</v>
      </c>
      <c r="J23" s="120">
        <f t="shared" si="4"/>
        <v>1</v>
      </c>
      <c r="K23" s="120">
        <f t="shared" si="4"/>
        <v>1</v>
      </c>
      <c r="L23" s="120">
        <f t="shared" si="4"/>
        <v>1</v>
      </c>
      <c r="M23" s="120">
        <f t="shared" si="4"/>
        <v>1</v>
      </c>
      <c r="N23" s="120">
        <f t="shared" si="4"/>
        <v>1</v>
      </c>
      <c r="O23" s="120">
        <f t="shared" si="4"/>
        <v>1</v>
      </c>
      <c r="P23" s="120">
        <f t="shared" si="4"/>
        <v>1</v>
      </c>
      <c r="Q23" s="120">
        <f t="shared" si="4"/>
        <v>0</v>
      </c>
      <c r="R23" s="120">
        <f t="shared" si="4"/>
        <v>1</v>
      </c>
      <c r="S23" s="120">
        <f t="shared" si="4"/>
        <v>1</v>
      </c>
      <c r="T23" s="120">
        <f t="shared" si="4"/>
        <v>1</v>
      </c>
      <c r="U23" s="120">
        <f t="shared" si="4"/>
        <v>1</v>
      </c>
      <c r="V23" s="120">
        <f t="shared" si="4"/>
        <v>1</v>
      </c>
      <c r="W23" s="120">
        <f t="shared" si="4"/>
        <v>1</v>
      </c>
      <c r="X23" s="120">
        <f t="shared" si="4"/>
        <v>1</v>
      </c>
      <c r="Y23" s="120">
        <f t="shared" si="4"/>
        <v>1</v>
      </c>
      <c r="Z23" s="120">
        <f t="shared" si="4"/>
        <v>1</v>
      </c>
      <c r="AA23" s="120">
        <f t="shared" si="4"/>
        <v>1</v>
      </c>
      <c r="AB23" s="120">
        <f t="shared" si="4"/>
        <v>1</v>
      </c>
      <c r="AC23" s="120">
        <f t="shared" si="4"/>
        <v>1</v>
      </c>
      <c r="AD23" s="120">
        <f t="shared" si="4"/>
        <v>1</v>
      </c>
      <c r="AE23" s="120">
        <f t="shared" si="4"/>
        <v>1</v>
      </c>
      <c r="AF23" s="120">
        <f t="shared" si="4"/>
        <v>1</v>
      </c>
      <c r="AG23" s="120">
        <f t="shared" si="4"/>
        <v>1</v>
      </c>
      <c r="AH23" s="120">
        <f t="shared" si="4"/>
        <v>0</v>
      </c>
      <c r="AI23" s="120">
        <f t="shared" si="4"/>
        <v>1</v>
      </c>
      <c r="AJ23" s="120">
        <f t="shared" si="4"/>
        <v>1</v>
      </c>
      <c r="AK23" s="120">
        <f t="shared" si="4"/>
        <v>1</v>
      </c>
      <c r="AL23" s="120">
        <f t="shared" si="4"/>
        <v>1</v>
      </c>
      <c r="AM23" s="119">
        <f t="shared" si="4"/>
        <v>0</v>
      </c>
      <c r="AO23"/>
      <c r="AP23"/>
      <c r="AQ23"/>
    </row>
    <row r="24" spans="2:43">
      <c r="B24" s="152" t="s">
        <v>140</v>
      </c>
      <c r="C24" s="152"/>
      <c r="D24" s="152"/>
      <c r="E24" s="152"/>
      <c r="F24" s="152"/>
      <c r="G24">
        <f t="shared" ref="G24:AM24" si="5">SUM(G21:G23)</f>
        <v>1</v>
      </c>
      <c r="H24">
        <f t="shared" si="5"/>
        <v>1</v>
      </c>
      <c r="I24">
        <f t="shared" si="5"/>
        <v>1</v>
      </c>
      <c r="J24">
        <f t="shared" si="5"/>
        <v>1</v>
      </c>
      <c r="K24">
        <f t="shared" si="5"/>
        <v>1</v>
      </c>
      <c r="L24">
        <f t="shared" si="5"/>
        <v>1</v>
      </c>
      <c r="M24">
        <f t="shared" si="5"/>
        <v>1</v>
      </c>
      <c r="N24">
        <f t="shared" si="5"/>
        <v>1</v>
      </c>
      <c r="O24">
        <f t="shared" si="5"/>
        <v>1</v>
      </c>
      <c r="P24">
        <f t="shared" si="5"/>
        <v>1</v>
      </c>
      <c r="Q24">
        <f t="shared" si="5"/>
        <v>1</v>
      </c>
      <c r="R24">
        <f t="shared" si="5"/>
        <v>1</v>
      </c>
      <c r="S24">
        <f t="shared" si="5"/>
        <v>1</v>
      </c>
      <c r="T24">
        <f t="shared" si="5"/>
        <v>1</v>
      </c>
      <c r="U24">
        <f t="shared" si="5"/>
        <v>1</v>
      </c>
      <c r="V24">
        <f t="shared" si="5"/>
        <v>1</v>
      </c>
      <c r="W24">
        <f t="shared" si="5"/>
        <v>1</v>
      </c>
      <c r="X24">
        <f t="shared" si="5"/>
        <v>1</v>
      </c>
      <c r="Y24">
        <f t="shared" si="5"/>
        <v>1</v>
      </c>
      <c r="Z24">
        <f t="shared" si="5"/>
        <v>1</v>
      </c>
      <c r="AA24">
        <f t="shared" si="5"/>
        <v>1</v>
      </c>
      <c r="AB24">
        <f t="shared" si="5"/>
        <v>1</v>
      </c>
      <c r="AC24">
        <f t="shared" si="5"/>
        <v>1</v>
      </c>
      <c r="AD24">
        <f t="shared" si="5"/>
        <v>1</v>
      </c>
      <c r="AE24">
        <f t="shared" si="5"/>
        <v>1</v>
      </c>
      <c r="AF24">
        <f t="shared" si="5"/>
        <v>1</v>
      </c>
      <c r="AG24">
        <f t="shared" si="5"/>
        <v>1</v>
      </c>
      <c r="AH24">
        <f t="shared" si="5"/>
        <v>1</v>
      </c>
      <c r="AI24">
        <f t="shared" si="5"/>
        <v>1</v>
      </c>
      <c r="AJ24">
        <f t="shared" si="5"/>
        <v>1</v>
      </c>
      <c r="AK24">
        <f t="shared" si="5"/>
        <v>1</v>
      </c>
      <c r="AL24">
        <f t="shared" si="5"/>
        <v>1</v>
      </c>
      <c r="AM24" s="151">
        <f t="shared" si="5"/>
        <v>0</v>
      </c>
      <c r="AO24"/>
      <c r="AP24"/>
      <c r="AQ24"/>
    </row>
  </sheetData>
  <conditionalFormatting sqref="G2:AL15">
    <cfRule type="expression" dxfId="156" priority="14">
      <formula>AND(G2&lt;&gt;"",$AM2&lt;&gt;"",G2&lt;&gt;$AM2)</formula>
    </cfRule>
    <cfRule type="expression" dxfId="155" priority="15">
      <formula>AND(G2&lt;&gt;"",G2=$AM2)</formula>
    </cfRule>
  </conditionalFormatting>
  <conditionalFormatting sqref="AM17">
    <cfRule type="dataBar" priority="13">
      <dataBar>
        <cfvo type="min" val="0"/>
        <cfvo type="max" val="0"/>
        <color rgb="FF638EC6"/>
      </dataBar>
    </cfRule>
  </conditionalFormatting>
  <conditionalFormatting sqref="G2:AL15">
    <cfRule type="expression" dxfId="154" priority="11">
      <formula>AND(G2&lt;&gt;"",$AM2&lt;&gt;"",G2&lt;&gt;$AM2)</formula>
    </cfRule>
    <cfRule type="expression" dxfId="153" priority="12">
      <formula>AND(G2&lt;&gt;"",G2=$AM2)</formula>
    </cfRule>
  </conditionalFormatting>
  <conditionalFormatting sqref="G17:AM17">
    <cfRule type="dataBar" priority="10">
      <dataBar>
        <cfvo type="min" val="0"/>
        <cfvo type="max" val="0"/>
        <color rgb="FF638EC6"/>
      </dataBar>
    </cfRule>
  </conditionalFormatting>
  <conditionalFormatting sqref="G17:AL17">
    <cfRule type="dataBar" priority="9">
      <dataBar>
        <cfvo type="min" val="0"/>
        <cfvo type="max" val="0"/>
        <color rgb="FF638EC6"/>
      </dataBar>
    </cfRule>
  </conditionalFormatting>
  <conditionalFormatting sqref="G2:AL16">
    <cfRule type="expression" dxfId="152" priority="1">
      <formula>AND(G$24&gt;0,ISERROR(AND(MATCH(G2,$B$21:$B$23,0))))</formula>
    </cfRule>
    <cfRule type="expression" dxfId="151" priority="2">
      <formula>AND(H2&lt;&gt;"",COUNTA(H$2:H$16)&gt;0,MAX(MMULT(TRANSPOSE(ROW($1:$15)/ROW($1:$15)),N($G$2:G$16=H$2:H$16)))=15)</formula>
    </cfRule>
  </conditionalFormatting>
  <pageMargins left="0.7" right="0.7" top="0.75" bottom="0.75" header="0.3" footer="0.3"/>
  <pageSetup paperSize="9" orientation="portrait" horizontalDpi="4294967293" verticalDpi="4294967293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8"/>
  <dimension ref="A1:I64"/>
  <sheetViews>
    <sheetView topLeftCell="A22" workbookViewId="0">
      <selection activeCell="C35" sqref="C35"/>
    </sheetView>
  </sheetViews>
  <sheetFormatPr baseColWidth="10" defaultRowHeight="15"/>
  <cols>
    <col min="1" max="1" width="9" customWidth="1"/>
    <col min="2" max="2" width="10.7109375" style="9" customWidth="1"/>
    <col min="3" max="3" width="27.7109375" bestFit="1" customWidth="1"/>
    <col min="4" max="5" width="7.28515625" style="9" customWidth="1"/>
    <col min="6" max="6" width="8.7109375" customWidth="1"/>
    <col min="7" max="7" width="5.7109375" customWidth="1"/>
    <col min="8" max="8" width="7.5703125" customWidth="1"/>
    <col min="9" max="9" width="11.42578125" hidden="1" customWidth="1"/>
    <col min="10" max="10" width="1.42578125" customWidth="1"/>
  </cols>
  <sheetData>
    <row r="1" spans="1:9">
      <c r="A1" t="s">
        <v>8</v>
      </c>
      <c r="B1" s="9" t="s">
        <v>66</v>
      </c>
      <c r="C1" t="s">
        <v>65</v>
      </c>
      <c r="D1" s="9" t="s">
        <v>64</v>
      </c>
      <c r="E1" s="9" t="s">
        <v>63</v>
      </c>
      <c r="F1" t="s">
        <v>62</v>
      </c>
      <c r="G1" t="s">
        <v>61</v>
      </c>
      <c r="H1" s="9" t="s">
        <v>60</v>
      </c>
      <c r="I1" t="s">
        <v>59</v>
      </c>
    </row>
    <row r="2" spans="1:9">
      <c r="A2" s="36">
        <v>42063</v>
      </c>
      <c r="B2" s="9">
        <v>247</v>
      </c>
      <c r="C2" t="s">
        <v>58</v>
      </c>
      <c r="D2" s="9">
        <v>2</v>
      </c>
      <c r="F2" t="s">
        <v>34</v>
      </c>
      <c r="G2" s="31" t="s">
        <v>53</v>
      </c>
      <c r="H2" s="9"/>
    </row>
    <row r="3" spans="1:9">
      <c r="A3" s="36">
        <v>42064</v>
      </c>
      <c r="B3" s="9">
        <v>691</v>
      </c>
      <c r="C3" t="s">
        <v>57</v>
      </c>
      <c r="D3" s="9">
        <v>2</v>
      </c>
      <c r="F3" t="s">
        <v>37</v>
      </c>
      <c r="G3" s="31" t="s">
        <v>53</v>
      </c>
    </row>
    <row r="4" spans="1:9">
      <c r="A4" s="36"/>
      <c r="B4" s="9">
        <v>232</v>
      </c>
      <c r="C4" t="s">
        <v>56</v>
      </c>
      <c r="D4" s="9">
        <v>2</v>
      </c>
      <c r="F4" t="s">
        <v>37</v>
      </c>
      <c r="G4" s="31" t="s">
        <v>53</v>
      </c>
    </row>
    <row r="5" spans="1:9">
      <c r="A5" s="36">
        <v>42064</v>
      </c>
      <c r="B5" s="9">
        <v>631</v>
      </c>
      <c r="C5" t="s">
        <v>55</v>
      </c>
      <c r="D5" s="9">
        <v>1</v>
      </c>
      <c r="F5" t="s">
        <v>37</v>
      </c>
      <c r="G5" s="31" t="s">
        <v>53</v>
      </c>
    </row>
    <row r="6" spans="1:9">
      <c r="A6" s="36">
        <v>42063</v>
      </c>
      <c r="B6" s="9">
        <v>256</v>
      </c>
      <c r="C6" t="s">
        <v>54</v>
      </c>
      <c r="D6" s="9">
        <v>2</v>
      </c>
      <c r="F6" t="s">
        <v>37</v>
      </c>
      <c r="G6" s="31" t="s">
        <v>53</v>
      </c>
    </row>
    <row r="7" spans="1:9">
      <c r="A7" s="36">
        <v>42062</v>
      </c>
      <c r="B7" s="9">
        <v>211</v>
      </c>
      <c r="C7" t="s">
        <v>52</v>
      </c>
      <c r="D7" s="9">
        <v>2</v>
      </c>
      <c r="F7" t="s">
        <v>34</v>
      </c>
      <c r="G7" s="31" t="s">
        <v>47</v>
      </c>
      <c r="H7" s="9"/>
    </row>
    <row r="8" spans="1:9">
      <c r="A8" s="36">
        <v>42063</v>
      </c>
      <c r="B8" s="9">
        <v>319</v>
      </c>
      <c r="C8" t="s">
        <v>51</v>
      </c>
      <c r="D8" s="9">
        <v>2</v>
      </c>
      <c r="F8" t="s">
        <v>34</v>
      </c>
      <c r="G8" s="31" t="s">
        <v>47</v>
      </c>
      <c r="H8" s="9"/>
    </row>
    <row r="9" spans="1:9">
      <c r="A9" s="36">
        <v>42064</v>
      </c>
      <c r="B9" s="9">
        <v>271</v>
      </c>
      <c r="C9" t="s">
        <v>50</v>
      </c>
      <c r="D9" s="9">
        <v>2</v>
      </c>
      <c r="F9" t="s">
        <v>34</v>
      </c>
      <c r="G9" s="31" t="s">
        <v>47</v>
      </c>
      <c r="H9" s="9"/>
    </row>
    <row r="10" spans="1:9">
      <c r="A10" s="36">
        <v>42064</v>
      </c>
      <c r="B10" s="9">
        <v>268</v>
      </c>
      <c r="C10" t="s">
        <v>49</v>
      </c>
      <c r="D10" s="9">
        <v>1</v>
      </c>
      <c r="F10" t="s">
        <v>34</v>
      </c>
      <c r="G10" s="31" t="s">
        <v>47</v>
      </c>
    </row>
    <row r="11" spans="1:9">
      <c r="A11" s="36">
        <v>42064</v>
      </c>
      <c r="B11" s="9">
        <v>265</v>
      </c>
      <c r="C11" t="s">
        <v>48</v>
      </c>
      <c r="D11" s="9">
        <v>1</v>
      </c>
      <c r="F11" t="s">
        <v>34</v>
      </c>
      <c r="G11" s="31" t="s">
        <v>47</v>
      </c>
    </row>
    <row r="12" spans="1:9">
      <c r="A12" s="36">
        <v>42064</v>
      </c>
      <c r="C12" t="s">
        <v>46</v>
      </c>
      <c r="D12" s="9">
        <v>1</v>
      </c>
      <c r="F12" t="s">
        <v>45</v>
      </c>
      <c r="G12" s="31"/>
      <c r="H12" s="9"/>
    </row>
    <row r="13" spans="1:9">
      <c r="A13" s="36">
        <v>42063</v>
      </c>
      <c r="C13" t="s">
        <v>44</v>
      </c>
      <c r="D13" s="9">
        <v>2</v>
      </c>
      <c r="F13" t="s">
        <v>34</v>
      </c>
      <c r="G13" s="31"/>
      <c r="H13" s="9"/>
    </row>
    <row r="14" spans="1:9">
      <c r="A14" s="36">
        <v>42063</v>
      </c>
      <c r="C14" t="s">
        <v>43</v>
      </c>
      <c r="D14" s="9">
        <v>2</v>
      </c>
      <c r="F14" t="s">
        <v>34</v>
      </c>
      <c r="G14" s="31"/>
      <c r="H14" s="9"/>
    </row>
    <row r="15" spans="1:9">
      <c r="A15" s="36">
        <v>42064</v>
      </c>
      <c r="C15" t="s">
        <v>42</v>
      </c>
      <c r="D15" s="9">
        <v>2</v>
      </c>
      <c r="G15" s="31"/>
      <c r="H15" s="9"/>
    </row>
    <row r="16" spans="1:9">
      <c r="A16" s="36">
        <v>42063</v>
      </c>
      <c r="C16" t="s">
        <v>41</v>
      </c>
      <c r="D16" s="9">
        <v>2</v>
      </c>
      <c r="F16" t="s">
        <v>34</v>
      </c>
      <c r="G16" s="31"/>
    </row>
    <row r="17" spans="1:9">
      <c r="A17" s="36">
        <v>42064</v>
      </c>
      <c r="C17" t="s">
        <v>40</v>
      </c>
      <c r="D17" s="9">
        <v>1</v>
      </c>
      <c r="F17" t="s">
        <v>34</v>
      </c>
      <c r="G17" s="31"/>
    </row>
    <row r="18" spans="1:9">
      <c r="A18" s="36">
        <v>42064</v>
      </c>
      <c r="C18" t="s">
        <v>39</v>
      </c>
      <c r="D18" s="9">
        <v>1</v>
      </c>
      <c r="F18" t="s">
        <v>34</v>
      </c>
      <c r="G18" s="31"/>
    </row>
    <row r="19" spans="1:9">
      <c r="A19" s="36">
        <v>42062</v>
      </c>
      <c r="C19" t="s">
        <v>38</v>
      </c>
      <c r="D19" s="9">
        <v>2</v>
      </c>
      <c r="F19" t="s">
        <v>37</v>
      </c>
      <c r="G19" s="31"/>
    </row>
    <row r="20" spans="1:9">
      <c r="A20" s="36">
        <v>42063</v>
      </c>
      <c r="C20" t="s">
        <v>36</v>
      </c>
      <c r="D20" s="9">
        <v>2</v>
      </c>
      <c r="F20" t="s">
        <v>34</v>
      </c>
      <c r="G20" s="31"/>
    </row>
    <row r="21" spans="1:9">
      <c r="A21" s="36">
        <v>42064</v>
      </c>
      <c r="C21" t="s">
        <v>35</v>
      </c>
      <c r="D21" s="9">
        <v>2</v>
      </c>
      <c r="F21" t="s">
        <v>34</v>
      </c>
      <c r="G21" s="31"/>
    </row>
    <row r="22" spans="1:9" ht="6" customHeight="1">
      <c r="A22" s="33"/>
      <c r="B22" s="35"/>
      <c r="C22" s="33"/>
      <c r="D22" s="35"/>
      <c r="E22" s="35"/>
      <c r="F22" s="33"/>
      <c r="G22" s="34"/>
      <c r="H22" s="33"/>
    </row>
    <row r="23" spans="1:9">
      <c r="B23" s="9">
        <v>481</v>
      </c>
      <c r="C23" t="s">
        <v>33</v>
      </c>
      <c r="D23" s="9">
        <v>1</v>
      </c>
      <c r="E23" s="9">
        <v>1.8</v>
      </c>
      <c r="G23" s="32" t="s">
        <v>27</v>
      </c>
    </row>
    <row r="24" spans="1:9">
      <c r="B24" s="9">
        <v>475</v>
      </c>
      <c r="C24" t="s">
        <v>32</v>
      </c>
      <c r="D24" s="9">
        <v>2</v>
      </c>
      <c r="E24" s="9">
        <v>25</v>
      </c>
      <c r="G24" s="32" t="s">
        <v>27</v>
      </c>
    </row>
    <row r="25" spans="1:9">
      <c r="B25" s="9">
        <v>259</v>
      </c>
      <c r="C25" t="s">
        <v>31</v>
      </c>
      <c r="D25" s="9">
        <v>2</v>
      </c>
      <c r="E25" s="9">
        <v>3.05</v>
      </c>
      <c r="G25" s="32" t="s">
        <v>27</v>
      </c>
    </row>
    <row r="26" spans="1:9">
      <c r="B26" s="9">
        <v>271</v>
      </c>
      <c r="C26" t="s">
        <v>30</v>
      </c>
      <c r="D26" s="9">
        <v>2</v>
      </c>
      <c r="E26" s="9">
        <v>2.2000000000000002</v>
      </c>
      <c r="G26" s="32" t="s">
        <v>27</v>
      </c>
    </row>
    <row r="27" spans="1:9">
      <c r="B27" s="9">
        <v>466</v>
      </c>
      <c r="C27" t="s">
        <v>29</v>
      </c>
      <c r="D27" s="9">
        <v>1</v>
      </c>
      <c r="E27" s="9">
        <v>6.5</v>
      </c>
      <c r="G27" s="32" t="s">
        <v>27</v>
      </c>
    </row>
    <row r="28" spans="1:9">
      <c r="B28" s="9">
        <v>451</v>
      </c>
      <c r="C28" t="s">
        <v>28</v>
      </c>
      <c r="D28" s="9">
        <v>1</v>
      </c>
      <c r="E28" s="9">
        <v>2.5499999999999998</v>
      </c>
      <c r="G28" s="32" t="s">
        <v>27</v>
      </c>
    </row>
    <row r="29" spans="1:9">
      <c r="C29" t="s">
        <v>26</v>
      </c>
      <c r="D29" s="9">
        <v>2</v>
      </c>
      <c r="G29" s="31"/>
      <c r="I29">
        <f>E23*E24*E25*E26*E27*E28*2</f>
        <v>10009.6425</v>
      </c>
    </row>
    <row r="30" spans="1:9" ht="7.5" customHeight="1">
      <c r="A30" s="33"/>
      <c r="B30" s="35"/>
      <c r="C30" s="33"/>
      <c r="D30" s="35"/>
      <c r="E30" s="35"/>
      <c r="F30" s="33"/>
      <c r="G30" s="34"/>
      <c r="H30" s="33"/>
    </row>
    <row r="31" spans="1:9">
      <c r="C31" t="s">
        <v>339</v>
      </c>
      <c r="D31" s="246">
        <v>2</v>
      </c>
      <c r="E31" s="246" t="s">
        <v>340</v>
      </c>
      <c r="G31" s="31"/>
    </row>
    <row r="32" spans="1:9">
      <c r="C32" t="s">
        <v>341</v>
      </c>
      <c r="D32" s="246">
        <v>2</v>
      </c>
      <c r="E32" s="246" t="s">
        <v>342</v>
      </c>
      <c r="G32" s="31"/>
    </row>
    <row r="33" spans="3:7" customFormat="1">
      <c r="C33" t="s">
        <v>343</v>
      </c>
      <c r="D33" s="246">
        <v>2</v>
      </c>
      <c r="E33" s="246" t="s">
        <v>344</v>
      </c>
      <c r="G33" s="31"/>
    </row>
    <row r="34" spans="3:7" customFormat="1">
      <c r="C34" t="s">
        <v>345</v>
      </c>
      <c r="D34" s="246">
        <v>2</v>
      </c>
      <c r="E34" s="246" t="s">
        <v>346</v>
      </c>
      <c r="G34" s="31"/>
    </row>
    <row r="35" spans="3:7" customFormat="1">
      <c r="G35" s="31"/>
    </row>
    <row r="36" spans="3:7" customFormat="1">
      <c r="G36" s="31"/>
    </row>
    <row r="37" spans="3:7" customFormat="1">
      <c r="G37" s="31"/>
    </row>
    <row r="38" spans="3:7" customFormat="1">
      <c r="G38" s="31"/>
    </row>
    <row r="39" spans="3:7" customFormat="1">
      <c r="G39" s="31"/>
    </row>
    <row r="40" spans="3:7" customFormat="1">
      <c r="G40" s="31"/>
    </row>
    <row r="41" spans="3:7" customFormat="1">
      <c r="G41" s="31"/>
    </row>
    <row r="42" spans="3:7" customFormat="1">
      <c r="G42" s="31"/>
    </row>
    <row r="43" spans="3:7" customFormat="1">
      <c r="G43" s="31"/>
    </row>
    <row r="44" spans="3:7" customFormat="1">
      <c r="G44" s="31"/>
    </row>
    <row r="45" spans="3:7" customFormat="1">
      <c r="G45" s="31"/>
    </row>
    <row r="46" spans="3:7" customFormat="1">
      <c r="G46" s="31"/>
    </row>
    <row r="47" spans="3:7" customFormat="1">
      <c r="G47" s="31"/>
    </row>
    <row r="48" spans="3:7" customFormat="1">
      <c r="G48" s="31"/>
    </row>
    <row r="49" spans="7:7" customFormat="1">
      <c r="G49" s="31"/>
    </row>
    <row r="50" spans="7:7" customFormat="1">
      <c r="G50" s="31"/>
    </row>
    <row r="51" spans="7:7" customFormat="1">
      <c r="G51" s="31"/>
    </row>
    <row r="52" spans="7:7" customFormat="1">
      <c r="G52" s="31"/>
    </row>
    <row r="53" spans="7:7" customFormat="1">
      <c r="G53" s="31"/>
    </row>
    <row r="54" spans="7:7" customFormat="1">
      <c r="G54" s="31"/>
    </row>
    <row r="55" spans="7:7" customFormat="1">
      <c r="G55" s="31"/>
    </row>
    <row r="56" spans="7:7" customFormat="1">
      <c r="G56" s="31"/>
    </row>
    <row r="57" spans="7:7" customFormat="1">
      <c r="G57" s="31"/>
    </row>
    <row r="58" spans="7:7" customFormat="1">
      <c r="G58" s="31"/>
    </row>
    <row r="59" spans="7:7" customFormat="1">
      <c r="G59" s="31"/>
    </row>
    <row r="60" spans="7:7" customFormat="1">
      <c r="G60" s="31"/>
    </row>
    <row r="61" spans="7:7" customFormat="1">
      <c r="G61" s="31"/>
    </row>
    <row r="62" spans="7:7" customFormat="1">
      <c r="G62" s="31"/>
    </row>
    <row r="63" spans="7:7" customFormat="1">
      <c r="G63" s="31"/>
    </row>
    <row r="64" spans="7:7" customFormat="1">
      <c r="G64" s="31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/>
  <dimension ref="A1:W24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K9" sqref="K9"/>
    </sheetView>
  </sheetViews>
  <sheetFormatPr baseColWidth="10" defaultRowHeight="15"/>
  <cols>
    <col min="1" max="1" width="4.140625" customWidth="1"/>
    <col min="2" max="2" width="24.85546875" customWidth="1"/>
    <col min="3" max="8" width="8.85546875" customWidth="1"/>
    <col min="9" max="18" width="8.7109375" customWidth="1"/>
    <col min="19" max="19" width="9.28515625" customWidth="1"/>
    <col min="20" max="20" width="2.7109375" customWidth="1"/>
  </cols>
  <sheetData>
    <row r="1" spans="1:23">
      <c r="B1" s="99">
        <v>42007</v>
      </c>
      <c r="C1" s="97" t="s">
        <v>105</v>
      </c>
      <c r="D1" s="98" t="s">
        <v>104</v>
      </c>
      <c r="E1" s="98" t="s">
        <v>103</v>
      </c>
      <c r="F1" s="98" t="s">
        <v>102</v>
      </c>
      <c r="G1" s="98" t="s">
        <v>47</v>
      </c>
      <c r="H1" s="98" t="s">
        <v>27</v>
      </c>
      <c r="I1" s="98" t="s">
        <v>101</v>
      </c>
      <c r="J1" s="95" t="s">
        <v>100</v>
      </c>
      <c r="K1" s="97" t="s">
        <v>99</v>
      </c>
      <c r="L1" s="96" t="s">
        <v>98</v>
      </c>
      <c r="M1" s="96" t="s">
        <v>97</v>
      </c>
      <c r="N1" s="96" t="s">
        <v>96</v>
      </c>
      <c r="O1" s="96" t="s">
        <v>95</v>
      </c>
      <c r="P1" s="96" t="s">
        <v>94</v>
      </c>
      <c r="Q1" s="96" t="s">
        <v>75</v>
      </c>
      <c r="R1" s="95" t="s">
        <v>93</v>
      </c>
      <c r="S1" s="94" t="s">
        <v>92</v>
      </c>
    </row>
    <row r="2" spans="1:23">
      <c r="A2" s="51">
        <v>1</v>
      </c>
      <c r="B2" s="51" t="s">
        <v>91</v>
      </c>
      <c r="C2" s="72" t="s">
        <v>76</v>
      </c>
      <c r="D2" s="86" t="s">
        <v>76</v>
      </c>
      <c r="E2" s="86" t="s">
        <v>76</v>
      </c>
      <c r="F2" s="67">
        <v>1</v>
      </c>
      <c r="G2" s="67">
        <v>1</v>
      </c>
      <c r="H2" s="62"/>
      <c r="I2" s="62"/>
      <c r="J2" s="61"/>
      <c r="K2" s="63"/>
      <c r="L2" s="62"/>
      <c r="M2" s="62"/>
      <c r="N2" s="62"/>
      <c r="O2" s="62"/>
      <c r="P2" s="62"/>
      <c r="Q2" s="62"/>
      <c r="R2" s="61"/>
      <c r="S2" s="74">
        <v>1</v>
      </c>
      <c r="U2" t="s">
        <v>90</v>
      </c>
    </row>
    <row r="3" spans="1:23" ht="15.75" thickBot="1">
      <c r="A3" s="59">
        <v>2</v>
      </c>
      <c r="B3" s="59" t="s">
        <v>89</v>
      </c>
      <c r="C3" s="71">
        <v>1</v>
      </c>
      <c r="D3" s="57">
        <v>1</v>
      </c>
      <c r="E3" s="54">
        <v>2</v>
      </c>
      <c r="F3" s="56" t="s">
        <v>76</v>
      </c>
      <c r="G3" s="57">
        <v>1</v>
      </c>
      <c r="H3" s="54"/>
      <c r="I3" s="54"/>
      <c r="J3" s="53"/>
      <c r="K3" s="55"/>
      <c r="L3" s="54"/>
      <c r="M3" s="54"/>
      <c r="N3" s="54"/>
      <c r="O3" s="54"/>
      <c r="P3" s="54"/>
      <c r="Q3" s="54"/>
      <c r="R3" s="53"/>
      <c r="S3" s="52">
        <v>1</v>
      </c>
    </row>
    <row r="4" spans="1:23">
      <c r="A4" s="51">
        <v>3</v>
      </c>
      <c r="B4" s="51" t="s">
        <v>88</v>
      </c>
      <c r="C4" s="93">
        <v>1</v>
      </c>
      <c r="D4" s="64">
        <v>2</v>
      </c>
      <c r="E4" s="86" t="s">
        <v>76</v>
      </c>
      <c r="F4" s="67">
        <v>1</v>
      </c>
      <c r="G4" s="67">
        <v>1</v>
      </c>
      <c r="H4" s="62"/>
      <c r="I4" s="62"/>
      <c r="J4" s="61"/>
      <c r="K4" s="63"/>
      <c r="L4" s="62"/>
      <c r="M4" s="62"/>
      <c r="N4" s="62"/>
      <c r="O4" s="62"/>
      <c r="P4" s="62"/>
      <c r="Q4" s="62"/>
      <c r="R4" s="61"/>
      <c r="S4" s="60">
        <v>2</v>
      </c>
      <c r="U4" s="92" t="s">
        <v>72</v>
      </c>
      <c r="V4" s="91" t="s">
        <v>67</v>
      </c>
      <c r="W4" s="90" t="s">
        <v>67</v>
      </c>
    </row>
    <row r="5" spans="1:23">
      <c r="A5" s="59">
        <v>4</v>
      </c>
      <c r="B5" s="59" t="s">
        <v>87</v>
      </c>
      <c r="C5" s="71">
        <v>1</v>
      </c>
      <c r="D5" s="57">
        <v>1</v>
      </c>
      <c r="E5" s="57">
        <v>1</v>
      </c>
      <c r="F5" s="56" t="s">
        <v>76</v>
      </c>
      <c r="G5" s="57">
        <v>1</v>
      </c>
      <c r="H5" s="54"/>
      <c r="I5" s="54"/>
      <c r="J5" s="53"/>
      <c r="K5" s="55"/>
      <c r="L5" s="54"/>
      <c r="M5" s="54"/>
      <c r="N5" s="54"/>
      <c r="O5" s="54"/>
      <c r="P5" s="54"/>
      <c r="Q5" s="54"/>
      <c r="R5" s="53"/>
      <c r="S5" s="73" t="s">
        <v>76</v>
      </c>
      <c r="U5" s="89" t="s">
        <v>71</v>
      </c>
      <c r="V5" s="88">
        <v>11</v>
      </c>
      <c r="W5" s="79">
        <v>6712</v>
      </c>
    </row>
    <row r="6" spans="1:23">
      <c r="A6" s="51">
        <v>5</v>
      </c>
      <c r="B6" s="51" t="s">
        <v>86</v>
      </c>
      <c r="C6" s="72" t="s">
        <v>76</v>
      </c>
      <c r="D6" s="86" t="s">
        <v>76</v>
      </c>
      <c r="E6" s="66" t="s">
        <v>76</v>
      </c>
      <c r="F6" s="87">
        <v>1</v>
      </c>
      <c r="G6" s="86" t="s">
        <v>76</v>
      </c>
      <c r="H6" s="62"/>
      <c r="I6" s="62"/>
      <c r="J6" s="61"/>
      <c r="K6" s="63"/>
      <c r="L6" s="62"/>
      <c r="M6" s="62"/>
      <c r="N6" s="62"/>
      <c r="O6" s="62"/>
      <c r="P6" s="62"/>
      <c r="Q6" s="62"/>
      <c r="R6" s="61"/>
      <c r="S6" s="85" t="s">
        <v>76</v>
      </c>
      <c r="U6" s="84" t="s">
        <v>70</v>
      </c>
      <c r="V6" s="83">
        <v>107</v>
      </c>
      <c r="W6" s="82">
        <v>690</v>
      </c>
    </row>
    <row r="7" spans="1:23">
      <c r="A7" s="59">
        <v>6</v>
      </c>
      <c r="B7" s="59" t="s">
        <v>85</v>
      </c>
      <c r="C7" s="75">
        <v>2</v>
      </c>
      <c r="D7" s="70">
        <v>2</v>
      </c>
      <c r="E7" s="56" t="s">
        <v>76</v>
      </c>
      <c r="F7" s="70">
        <v>2</v>
      </c>
      <c r="G7" s="70">
        <v>2</v>
      </c>
      <c r="H7" s="54"/>
      <c r="I7" s="54"/>
      <c r="J7" s="53"/>
      <c r="K7" s="55"/>
      <c r="L7" s="54"/>
      <c r="M7" s="54"/>
      <c r="N7" s="54"/>
      <c r="O7" s="54"/>
      <c r="P7" s="54"/>
      <c r="Q7" s="54"/>
      <c r="R7" s="53"/>
      <c r="S7" s="73" t="s">
        <v>76</v>
      </c>
      <c r="U7" s="81" t="s">
        <v>69</v>
      </c>
      <c r="V7" s="80">
        <v>1201</v>
      </c>
      <c r="W7" s="79">
        <v>61.4</v>
      </c>
    </row>
    <row r="8" spans="1:23" ht="15.75" thickBot="1">
      <c r="A8" s="51">
        <v>7</v>
      </c>
      <c r="B8" s="51" t="s">
        <v>84</v>
      </c>
      <c r="C8" s="68">
        <v>2</v>
      </c>
      <c r="D8" s="64">
        <v>2</v>
      </c>
      <c r="E8" s="66" t="s">
        <v>76</v>
      </c>
      <c r="F8" s="67">
        <v>1</v>
      </c>
      <c r="G8" s="67">
        <v>1</v>
      </c>
      <c r="H8" s="62"/>
      <c r="I8" s="62"/>
      <c r="J8" s="61"/>
      <c r="K8" s="63"/>
      <c r="L8" s="62"/>
      <c r="M8" s="62"/>
      <c r="N8" s="62"/>
      <c r="O8" s="62"/>
      <c r="P8" s="62"/>
      <c r="Q8" s="62"/>
      <c r="R8" s="61"/>
      <c r="S8" s="60">
        <v>2</v>
      </c>
      <c r="U8" s="78" t="s">
        <v>68</v>
      </c>
      <c r="V8" s="77" t="s">
        <v>67</v>
      </c>
      <c r="W8" s="76" t="s">
        <v>67</v>
      </c>
    </row>
    <row r="9" spans="1:23">
      <c r="A9" s="59">
        <v>8</v>
      </c>
      <c r="B9" s="59" t="s">
        <v>83</v>
      </c>
      <c r="C9" s="75">
        <v>2</v>
      </c>
      <c r="D9" s="70">
        <v>2</v>
      </c>
      <c r="E9" s="56" t="s">
        <v>76</v>
      </c>
      <c r="F9" s="57">
        <v>1</v>
      </c>
      <c r="G9" s="56" t="s">
        <v>76</v>
      </c>
      <c r="H9" s="54"/>
      <c r="I9" s="54"/>
      <c r="J9" s="53"/>
      <c r="K9" s="75"/>
      <c r="L9" s="54"/>
      <c r="M9" s="54"/>
      <c r="N9" s="54"/>
      <c r="O9" s="54"/>
      <c r="P9" s="54"/>
      <c r="Q9" s="54"/>
      <c r="R9" s="53"/>
      <c r="S9" s="52">
        <v>1</v>
      </c>
    </row>
    <row r="10" spans="1:23">
      <c r="A10" s="51">
        <v>9</v>
      </c>
      <c r="B10" s="51" t="s">
        <v>82</v>
      </c>
      <c r="C10" s="68">
        <v>2</v>
      </c>
      <c r="D10" s="65">
        <v>2</v>
      </c>
      <c r="E10" s="66" t="s">
        <v>76</v>
      </c>
      <c r="F10" s="67">
        <v>1</v>
      </c>
      <c r="G10" s="64">
        <v>2</v>
      </c>
      <c r="H10" s="62"/>
      <c r="I10" s="62"/>
      <c r="J10" s="61"/>
      <c r="K10" s="63"/>
      <c r="L10" s="62"/>
      <c r="M10" s="62"/>
      <c r="N10" s="62"/>
      <c r="O10" s="62"/>
      <c r="P10" s="62"/>
      <c r="Q10" s="62"/>
      <c r="R10" s="61"/>
      <c r="S10" s="74">
        <v>1</v>
      </c>
    </row>
    <row r="11" spans="1:23">
      <c r="A11" s="59">
        <v>10</v>
      </c>
      <c r="B11" s="59" t="s">
        <v>81</v>
      </c>
      <c r="C11" s="71">
        <v>1</v>
      </c>
      <c r="D11" s="56" t="s">
        <v>76</v>
      </c>
      <c r="E11" s="57">
        <v>1</v>
      </c>
      <c r="F11" s="70">
        <v>2</v>
      </c>
      <c r="G11" s="57">
        <v>1</v>
      </c>
      <c r="H11" s="54"/>
      <c r="I11" s="54"/>
      <c r="J11" s="53"/>
      <c r="K11" s="55"/>
      <c r="L11" s="54"/>
      <c r="M11" s="54"/>
      <c r="N11" s="54"/>
      <c r="O11" s="54"/>
      <c r="P11" s="54"/>
      <c r="Q11" s="54"/>
      <c r="R11" s="53"/>
      <c r="S11" s="73" t="s">
        <v>76</v>
      </c>
    </row>
    <row r="12" spans="1:23">
      <c r="A12" s="51">
        <v>11</v>
      </c>
      <c r="B12" s="51" t="s">
        <v>80</v>
      </c>
      <c r="C12" s="72" t="s">
        <v>76</v>
      </c>
      <c r="D12" s="65">
        <v>2</v>
      </c>
      <c r="E12" s="65">
        <v>2</v>
      </c>
      <c r="F12" s="67">
        <v>1</v>
      </c>
      <c r="G12" s="66" t="s">
        <v>76</v>
      </c>
      <c r="H12" s="62"/>
      <c r="I12" s="62"/>
      <c r="J12" s="61"/>
      <c r="K12" s="63"/>
      <c r="L12" s="62"/>
      <c r="M12" s="62"/>
      <c r="N12" s="62"/>
      <c r="O12" s="62"/>
      <c r="P12" s="62"/>
      <c r="Q12" s="62"/>
      <c r="R12" s="61"/>
      <c r="S12" s="60">
        <v>2</v>
      </c>
    </row>
    <row r="13" spans="1:23">
      <c r="A13" s="59">
        <v>12</v>
      </c>
      <c r="B13" s="59" t="s">
        <v>79</v>
      </c>
      <c r="C13" s="71">
        <v>1</v>
      </c>
      <c r="D13" s="56" t="s">
        <v>76</v>
      </c>
      <c r="E13" s="70">
        <v>2</v>
      </c>
      <c r="F13" s="57">
        <v>1</v>
      </c>
      <c r="G13" s="57">
        <v>1</v>
      </c>
      <c r="H13" s="54"/>
      <c r="I13" s="54"/>
      <c r="J13" s="53"/>
      <c r="K13" s="55"/>
      <c r="L13" s="54"/>
      <c r="M13" s="54"/>
      <c r="N13" s="54"/>
      <c r="O13" s="54"/>
      <c r="P13" s="54"/>
      <c r="Q13" s="54"/>
      <c r="R13" s="53"/>
      <c r="S13" s="69">
        <v>2</v>
      </c>
    </row>
    <row r="14" spans="1:23">
      <c r="A14" s="51">
        <v>13</v>
      </c>
      <c r="B14" s="51" t="s">
        <v>78</v>
      </c>
      <c r="C14" s="68">
        <v>2</v>
      </c>
      <c r="D14" s="67">
        <v>1</v>
      </c>
      <c r="E14" s="66" t="s">
        <v>76</v>
      </c>
      <c r="F14" s="65">
        <v>2</v>
      </c>
      <c r="G14" s="64">
        <v>2</v>
      </c>
      <c r="H14" s="62"/>
      <c r="I14" s="62"/>
      <c r="J14" s="61"/>
      <c r="K14" s="63"/>
      <c r="L14" s="62"/>
      <c r="M14" s="62"/>
      <c r="N14" s="62"/>
      <c r="O14" s="62"/>
      <c r="P14" s="62"/>
      <c r="Q14" s="62"/>
      <c r="R14" s="61"/>
      <c r="S14" s="60">
        <v>2</v>
      </c>
    </row>
    <row r="15" spans="1:23">
      <c r="A15" s="59">
        <v>14</v>
      </c>
      <c r="B15" s="59" t="s">
        <v>77</v>
      </c>
      <c r="C15" s="58" t="s">
        <v>76</v>
      </c>
      <c r="D15" s="57">
        <v>1</v>
      </c>
      <c r="E15" s="57">
        <v>1</v>
      </c>
      <c r="F15" s="56" t="s">
        <v>76</v>
      </c>
      <c r="G15" s="56" t="s">
        <v>76</v>
      </c>
      <c r="H15" s="54"/>
      <c r="I15" s="54"/>
      <c r="J15" s="53"/>
      <c r="K15" s="55"/>
      <c r="L15" s="54"/>
      <c r="M15" s="54"/>
      <c r="N15" s="54"/>
      <c r="O15" s="54"/>
      <c r="P15" s="54"/>
      <c r="Q15" s="54"/>
      <c r="R15" s="53"/>
      <c r="S15" s="52">
        <v>1</v>
      </c>
    </row>
    <row r="16" spans="1:23" ht="15.75" thickBot="1">
      <c r="A16" s="51" t="s">
        <v>75</v>
      </c>
      <c r="B16" s="51"/>
      <c r="C16" s="50"/>
      <c r="D16" s="49"/>
      <c r="E16" s="49"/>
      <c r="F16" s="49"/>
      <c r="G16" s="49"/>
      <c r="H16" s="49"/>
      <c r="I16" s="49"/>
      <c r="J16" s="48"/>
      <c r="K16" s="50"/>
      <c r="L16" s="49"/>
      <c r="M16" s="49"/>
      <c r="N16" s="49"/>
      <c r="O16" s="49"/>
      <c r="P16" s="49"/>
      <c r="Q16" s="49"/>
      <c r="R16" s="48"/>
      <c r="S16" s="47" t="s">
        <v>45</v>
      </c>
    </row>
    <row r="17" spans="2:23" ht="15.75" thickBot="1">
      <c r="B17" t="s">
        <v>74</v>
      </c>
      <c r="C17" s="46">
        <f t="shared" ref="C17:R17" si="0">(C2=$S$2)*1+(C3=$S$3)*1+(C4=$S$4)*1+(C5=$S$5)*1+(C6=$S$6)*1+(C7=$S$7)*1+(C8=$S$8)*1+(C9=$S$9)*1+(C10=$S$10)*1+(C11=$S$11)*1+(C12=$S$12)*1+(C13=$S$13)*1+(C14=$S$14)*1+(C15=$S$15)*1+(C16=$S$16)*1</f>
        <v>4</v>
      </c>
      <c r="D17" s="45">
        <f t="shared" si="0"/>
        <v>7</v>
      </c>
      <c r="E17" s="45">
        <f t="shared" si="0"/>
        <v>5</v>
      </c>
      <c r="F17" s="45">
        <f t="shared" si="0"/>
        <v>5</v>
      </c>
      <c r="G17" s="45">
        <f t="shared" si="0"/>
        <v>4</v>
      </c>
      <c r="H17" s="45">
        <f t="shared" si="0"/>
        <v>0</v>
      </c>
      <c r="I17" s="45">
        <f t="shared" si="0"/>
        <v>0</v>
      </c>
      <c r="J17" s="44">
        <f t="shared" si="0"/>
        <v>0</v>
      </c>
      <c r="K17" s="46">
        <f t="shared" si="0"/>
        <v>0</v>
      </c>
      <c r="L17" s="45">
        <f t="shared" si="0"/>
        <v>0</v>
      </c>
      <c r="M17" s="45">
        <f t="shared" si="0"/>
        <v>0</v>
      </c>
      <c r="N17" s="45">
        <f t="shared" si="0"/>
        <v>0</v>
      </c>
      <c r="O17" s="45">
        <f t="shared" si="0"/>
        <v>0</v>
      </c>
      <c r="P17" s="45">
        <f t="shared" si="0"/>
        <v>0</v>
      </c>
      <c r="Q17" s="45">
        <f t="shared" si="0"/>
        <v>0</v>
      </c>
      <c r="R17" s="44">
        <f t="shared" si="0"/>
        <v>0</v>
      </c>
      <c r="S17" s="43">
        <f>COUNTA(S2:S16)-COUNTIF(S2:S16,"~*")</f>
        <v>14</v>
      </c>
    </row>
    <row r="18" spans="2:23">
      <c r="U18" t="s">
        <v>73</v>
      </c>
    </row>
    <row r="20" spans="2:23">
      <c r="C20" s="42"/>
      <c r="U20" s="37" t="s">
        <v>72</v>
      </c>
      <c r="V20" s="37" t="s">
        <v>67</v>
      </c>
      <c r="W20" s="37" t="s">
        <v>67</v>
      </c>
    </row>
    <row r="21" spans="2:23">
      <c r="U21" t="s">
        <v>71</v>
      </c>
      <c r="V21">
        <v>5</v>
      </c>
      <c r="W21" s="39">
        <v>6854.5</v>
      </c>
    </row>
    <row r="22" spans="2:23">
      <c r="U22" s="38" t="s">
        <v>70</v>
      </c>
      <c r="V22" s="37">
        <v>44</v>
      </c>
      <c r="W22" s="41">
        <v>778.9</v>
      </c>
    </row>
    <row r="23" spans="2:23">
      <c r="U23" s="40" t="s">
        <v>69</v>
      </c>
      <c r="V23">
        <v>377</v>
      </c>
      <c r="W23" s="39">
        <v>90.9</v>
      </c>
    </row>
    <row r="24" spans="2:23">
      <c r="U24" s="38" t="s">
        <v>68</v>
      </c>
      <c r="V24" s="37" t="s">
        <v>67</v>
      </c>
      <c r="W24" s="37" t="s">
        <v>67</v>
      </c>
    </row>
  </sheetData>
  <conditionalFormatting sqref="C2:R16">
    <cfRule type="expression" dxfId="145" priority="2">
      <formula>AND(C2&lt;&gt;"",$S2&lt;&gt;"",C2&lt;&gt;$S2)</formula>
    </cfRule>
    <cfRule type="expression" dxfId="144" priority="3">
      <formula>AND(C2&lt;&gt;"",C2=$S2)</formula>
    </cfRule>
  </conditionalFormatting>
  <conditionalFormatting sqref="S17">
    <cfRule type="dataBar" priority="1">
      <dataBar>
        <cfvo type="min" val="0"/>
        <cfvo type="max" val="0"/>
        <color rgb="FF638EC6"/>
      </dataBar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W19"/>
  <sheetViews>
    <sheetView workbookViewId="0">
      <pane xSplit="2" ySplit="1" topLeftCell="H2" activePane="bottomRight" state="frozen"/>
      <selection pane="topRight" activeCell="C1" sqref="C1"/>
      <selection pane="bottomLeft" activeCell="A2" sqref="A2"/>
      <selection pane="bottomRight" activeCell="K19" sqref="K19"/>
    </sheetView>
  </sheetViews>
  <sheetFormatPr baseColWidth="10" defaultRowHeight="15"/>
  <cols>
    <col min="1" max="1" width="4.140625" customWidth="1"/>
    <col min="2" max="2" width="24.85546875" customWidth="1"/>
    <col min="3" max="8" width="8.85546875" customWidth="1"/>
    <col min="9" max="18" width="8.7109375" customWidth="1"/>
    <col min="19" max="19" width="9.28515625" customWidth="1"/>
    <col min="20" max="20" width="2.7109375" customWidth="1"/>
    <col min="22" max="22" width="11.42578125" customWidth="1"/>
    <col min="23" max="23" width="16.140625" customWidth="1"/>
  </cols>
  <sheetData>
    <row r="1" spans="1:23">
      <c r="B1" s="99">
        <v>42014</v>
      </c>
      <c r="C1" s="97" t="s">
        <v>105</v>
      </c>
      <c r="D1" s="98" t="s">
        <v>104</v>
      </c>
      <c r="E1" s="98" t="s">
        <v>103</v>
      </c>
      <c r="F1" s="98" t="s">
        <v>102</v>
      </c>
      <c r="G1" s="98" t="s">
        <v>47</v>
      </c>
      <c r="H1" s="98" t="s">
        <v>27</v>
      </c>
      <c r="I1" s="98" t="s">
        <v>101</v>
      </c>
      <c r="J1" s="95" t="s">
        <v>100</v>
      </c>
      <c r="K1" s="97" t="s">
        <v>99</v>
      </c>
      <c r="L1" s="96" t="s">
        <v>98</v>
      </c>
      <c r="M1" s="96" t="s">
        <v>97</v>
      </c>
      <c r="N1" s="96" t="s">
        <v>96</v>
      </c>
      <c r="O1" s="96" t="s">
        <v>95</v>
      </c>
      <c r="P1" s="96" t="s">
        <v>94</v>
      </c>
      <c r="Q1" s="96" t="s">
        <v>75</v>
      </c>
      <c r="R1" s="95" t="s">
        <v>93</v>
      </c>
      <c r="S1" s="94" t="s">
        <v>92</v>
      </c>
    </row>
    <row r="2" spans="1:23" ht="15.75" thickBot="1">
      <c r="A2" s="51">
        <v>1</v>
      </c>
      <c r="B2" s="51" t="s">
        <v>124</v>
      </c>
      <c r="C2" s="72" t="s">
        <v>76</v>
      </c>
      <c r="D2" s="67">
        <v>1</v>
      </c>
      <c r="E2" s="86" t="s">
        <v>76</v>
      </c>
      <c r="F2" s="86" t="s">
        <v>76</v>
      </c>
      <c r="G2" s="64">
        <v>2</v>
      </c>
      <c r="H2" s="86" t="s">
        <v>76</v>
      </c>
      <c r="I2" s="86" t="s">
        <v>76</v>
      </c>
      <c r="J2" s="110">
        <v>1</v>
      </c>
      <c r="K2" s="93">
        <v>1</v>
      </c>
      <c r="L2" s="64">
        <v>2</v>
      </c>
      <c r="M2" s="67">
        <v>1</v>
      </c>
      <c r="N2" s="86" t="s">
        <v>76</v>
      </c>
      <c r="O2" s="86" t="s">
        <v>76</v>
      </c>
      <c r="P2" s="86" t="s">
        <v>76</v>
      </c>
      <c r="Q2" s="86" t="s">
        <v>76</v>
      </c>
      <c r="R2" s="107" t="s">
        <v>76</v>
      </c>
      <c r="S2" s="60">
        <v>2</v>
      </c>
    </row>
    <row r="3" spans="1:23">
      <c r="A3" s="59">
        <v>2</v>
      </c>
      <c r="B3" s="59" t="s">
        <v>123</v>
      </c>
      <c r="C3" s="58" t="s">
        <v>76</v>
      </c>
      <c r="D3" s="57">
        <v>1</v>
      </c>
      <c r="E3" s="57">
        <v>1</v>
      </c>
      <c r="F3" s="56" t="s">
        <v>76</v>
      </c>
      <c r="G3" s="56" t="s">
        <v>76</v>
      </c>
      <c r="H3" s="56" t="s">
        <v>76</v>
      </c>
      <c r="I3" s="56" t="s">
        <v>76</v>
      </c>
      <c r="J3" s="108">
        <v>2</v>
      </c>
      <c r="K3" s="71">
        <v>1</v>
      </c>
      <c r="L3" s="56" t="s">
        <v>76</v>
      </c>
      <c r="M3" s="56" t="s">
        <v>76</v>
      </c>
      <c r="N3" s="56" t="s">
        <v>76</v>
      </c>
      <c r="O3" s="56" t="s">
        <v>76</v>
      </c>
      <c r="P3" s="56" t="s">
        <v>76</v>
      </c>
      <c r="Q3" s="70">
        <v>2</v>
      </c>
      <c r="R3" s="105">
        <v>1</v>
      </c>
      <c r="S3" s="52">
        <v>1</v>
      </c>
      <c r="U3" s="118" t="s">
        <v>122</v>
      </c>
      <c r="V3" s="117">
        <v>3</v>
      </c>
      <c r="W3" s="116">
        <v>333334</v>
      </c>
    </row>
    <row r="4" spans="1:23">
      <c r="A4" s="51">
        <v>3</v>
      </c>
      <c r="B4" s="51" t="s">
        <v>121</v>
      </c>
      <c r="C4" s="68">
        <v>2</v>
      </c>
      <c r="D4" s="64">
        <v>2</v>
      </c>
      <c r="E4" s="64">
        <v>2</v>
      </c>
      <c r="F4" s="64">
        <v>2</v>
      </c>
      <c r="G4" s="64">
        <v>2</v>
      </c>
      <c r="H4" s="64">
        <v>2</v>
      </c>
      <c r="I4" s="67">
        <v>1</v>
      </c>
      <c r="J4" s="107" t="s">
        <v>76</v>
      </c>
      <c r="K4" s="68">
        <v>2</v>
      </c>
      <c r="L4" s="86" t="s">
        <v>76</v>
      </c>
      <c r="M4" s="64">
        <v>2</v>
      </c>
      <c r="N4" s="64">
        <v>2</v>
      </c>
      <c r="O4" s="64">
        <v>2</v>
      </c>
      <c r="P4" s="86" t="s">
        <v>76</v>
      </c>
      <c r="Q4" s="64">
        <v>2</v>
      </c>
      <c r="R4" s="110">
        <v>1</v>
      </c>
      <c r="S4" s="74">
        <v>1</v>
      </c>
      <c r="U4" s="89" t="s">
        <v>120</v>
      </c>
      <c r="V4" s="114">
        <v>113</v>
      </c>
      <c r="W4" s="115">
        <v>2195</v>
      </c>
    </row>
    <row r="5" spans="1:23">
      <c r="A5" s="59">
        <v>4</v>
      </c>
      <c r="B5" s="59" t="s">
        <v>119</v>
      </c>
      <c r="C5" s="75">
        <v>2</v>
      </c>
      <c r="D5" s="70">
        <v>2</v>
      </c>
      <c r="E5" s="56" t="s">
        <v>76</v>
      </c>
      <c r="F5" s="70">
        <v>2</v>
      </c>
      <c r="G5" s="70">
        <v>2</v>
      </c>
      <c r="H5" s="56" t="s">
        <v>76</v>
      </c>
      <c r="I5" s="70">
        <v>2</v>
      </c>
      <c r="J5" s="108">
        <v>2</v>
      </c>
      <c r="K5" s="71">
        <v>1</v>
      </c>
      <c r="L5" s="57">
        <v>1</v>
      </c>
      <c r="M5" s="56" t="s">
        <v>76</v>
      </c>
      <c r="N5" s="70">
        <v>2</v>
      </c>
      <c r="O5" s="70">
        <v>2</v>
      </c>
      <c r="P5" s="70">
        <v>2</v>
      </c>
      <c r="Q5" s="56" t="s">
        <v>76</v>
      </c>
      <c r="R5" s="108">
        <v>2</v>
      </c>
      <c r="S5" s="52">
        <v>1</v>
      </c>
      <c r="U5" s="89" t="s">
        <v>118</v>
      </c>
      <c r="V5" s="114">
        <v>1585</v>
      </c>
      <c r="W5" s="79">
        <v>156.4</v>
      </c>
    </row>
    <row r="6" spans="1:23" ht="15.75" thickBot="1">
      <c r="A6" s="51">
        <v>5</v>
      </c>
      <c r="B6" s="51" t="s">
        <v>117</v>
      </c>
      <c r="C6" s="93">
        <v>1</v>
      </c>
      <c r="D6" s="86" t="s">
        <v>76</v>
      </c>
      <c r="E6" s="87">
        <v>1</v>
      </c>
      <c r="F6" s="87">
        <v>1</v>
      </c>
      <c r="G6" s="67">
        <v>1</v>
      </c>
      <c r="H6" s="67">
        <v>1</v>
      </c>
      <c r="I6" s="86" t="s">
        <v>76</v>
      </c>
      <c r="J6" s="106">
        <v>2</v>
      </c>
      <c r="K6" s="93">
        <v>1</v>
      </c>
      <c r="L6" s="86" t="s">
        <v>76</v>
      </c>
      <c r="M6" s="67">
        <v>1</v>
      </c>
      <c r="N6" s="67">
        <v>1</v>
      </c>
      <c r="O6" s="67">
        <v>1</v>
      </c>
      <c r="P6" s="67">
        <v>1</v>
      </c>
      <c r="Q6" s="67">
        <v>1</v>
      </c>
      <c r="R6" s="106">
        <v>2</v>
      </c>
      <c r="S6" s="85" t="s">
        <v>76</v>
      </c>
      <c r="U6" s="113" t="s">
        <v>116</v>
      </c>
      <c r="V6" s="112">
        <v>10751</v>
      </c>
      <c r="W6" s="111">
        <v>23</v>
      </c>
    </row>
    <row r="7" spans="1:23">
      <c r="A7" s="59">
        <v>6</v>
      </c>
      <c r="B7" s="59" t="s">
        <v>115</v>
      </c>
      <c r="C7" s="71">
        <v>1</v>
      </c>
      <c r="D7" s="56" t="s">
        <v>76</v>
      </c>
      <c r="E7" s="56" t="s">
        <v>76</v>
      </c>
      <c r="F7" s="57">
        <v>1</v>
      </c>
      <c r="G7" s="56" t="s">
        <v>76</v>
      </c>
      <c r="H7" s="57">
        <v>1</v>
      </c>
      <c r="I7" s="56" t="s">
        <v>76</v>
      </c>
      <c r="J7" s="108">
        <v>2</v>
      </c>
      <c r="K7" s="58" t="s">
        <v>76</v>
      </c>
      <c r="L7" s="56" t="s">
        <v>76</v>
      </c>
      <c r="M7" s="56" t="s">
        <v>76</v>
      </c>
      <c r="N7" s="70">
        <v>2</v>
      </c>
      <c r="O7" s="56" t="s">
        <v>76</v>
      </c>
      <c r="P7" s="56" t="s">
        <v>76</v>
      </c>
      <c r="Q7" s="57">
        <v>1</v>
      </c>
      <c r="R7" s="105">
        <v>1</v>
      </c>
      <c r="S7" s="73" t="s">
        <v>76</v>
      </c>
    </row>
    <row r="8" spans="1:23">
      <c r="A8" s="51">
        <v>7</v>
      </c>
      <c r="B8" s="51" t="s">
        <v>114</v>
      </c>
      <c r="C8" s="68">
        <v>2</v>
      </c>
      <c r="D8" s="86" t="s">
        <v>76</v>
      </c>
      <c r="E8" s="65">
        <v>2</v>
      </c>
      <c r="F8" s="67">
        <v>1</v>
      </c>
      <c r="G8" s="86" t="s">
        <v>76</v>
      </c>
      <c r="H8" s="64">
        <v>2</v>
      </c>
      <c r="I8" s="86" t="s">
        <v>76</v>
      </c>
      <c r="J8" s="107" t="s">
        <v>76</v>
      </c>
      <c r="K8" s="93">
        <v>1</v>
      </c>
      <c r="L8" s="67">
        <v>1</v>
      </c>
      <c r="M8" s="86" t="s">
        <v>76</v>
      </c>
      <c r="N8" s="67">
        <v>1</v>
      </c>
      <c r="O8" s="86" t="s">
        <v>76</v>
      </c>
      <c r="P8" s="67">
        <v>1</v>
      </c>
      <c r="Q8" s="67">
        <v>1</v>
      </c>
      <c r="R8" s="106">
        <v>2</v>
      </c>
      <c r="S8" s="85" t="s">
        <v>76</v>
      </c>
    </row>
    <row r="9" spans="1:23">
      <c r="A9" s="59">
        <v>8</v>
      </c>
      <c r="B9" s="59" t="s">
        <v>113</v>
      </c>
      <c r="C9" s="71">
        <v>1</v>
      </c>
      <c r="D9" s="57">
        <v>1</v>
      </c>
      <c r="E9" s="57">
        <v>1</v>
      </c>
      <c r="F9" s="56" t="s">
        <v>76</v>
      </c>
      <c r="G9" s="57">
        <v>1</v>
      </c>
      <c r="H9" s="57">
        <v>1</v>
      </c>
      <c r="I9" s="56" t="s">
        <v>76</v>
      </c>
      <c r="J9" s="108">
        <v>2</v>
      </c>
      <c r="K9" s="71">
        <v>1</v>
      </c>
      <c r="L9" s="70">
        <v>2</v>
      </c>
      <c r="M9" s="57">
        <v>1</v>
      </c>
      <c r="N9" s="57">
        <v>1</v>
      </c>
      <c r="O9" s="57">
        <v>1</v>
      </c>
      <c r="P9" s="57">
        <v>1</v>
      </c>
      <c r="Q9" s="56" t="s">
        <v>76</v>
      </c>
      <c r="R9" s="109" t="s">
        <v>76</v>
      </c>
      <c r="S9" s="52">
        <v>1</v>
      </c>
    </row>
    <row r="10" spans="1:23">
      <c r="A10" s="51">
        <v>9</v>
      </c>
      <c r="B10" s="51" t="s">
        <v>112</v>
      </c>
      <c r="C10" s="93">
        <v>1</v>
      </c>
      <c r="D10" s="87">
        <v>1</v>
      </c>
      <c r="E10" s="87">
        <v>1</v>
      </c>
      <c r="F10" s="67">
        <v>1</v>
      </c>
      <c r="G10" s="67">
        <v>1</v>
      </c>
      <c r="H10" s="67">
        <v>1</v>
      </c>
      <c r="I10" s="67">
        <v>1</v>
      </c>
      <c r="J10" s="107" t="s">
        <v>76</v>
      </c>
      <c r="K10" s="93">
        <v>1</v>
      </c>
      <c r="L10" s="86" t="s">
        <v>76</v>
      </c>
      <c r="M10" s="67">
        <v>1</v>
      </c>
      <c r="N10" s="67">
        <v>1</v>
      </c>
      <c r="O10" s="67">
        <v>1</v>
      </c>
      <c r="P10" s="67">
        <v>1</v>
      </c>
      <c r="Q10" s="67">
        <v>1</v>
      </c>
      <c r="R10" s="106">
        <v>2</v>
      </c>
      <c r="S10" s="85" t="s">
        <v>76</v>
      </c>
    </row>
    <row r="11" spans="1:23">
      <c r="A11" s="59">
        <v>10</v>
      </c>
      <c r="B11" s="59" t="s">
        <v>111</v>
      </c>
      <c r="C11" s="71">
        <v>1</v>
      </c>
      <c r="D11" s="57">
        <v>1</v>
      </c>
      <c r="E11" s="57">
        <v>1</v>
      </c>
      <c r="F11" s="56" t="s">
        <v>76</v>
      </c>
      <c r="G11" s="57">
        <v>1</v>
      </c>
      <c r="H11" s="56" t="s">
        <v>76</v>
      </c>
      <c r="I11" s="56" t="s">
        <v>76</v>
      </c>
      <c r="J11" s="108">
        <v>2</v>
      </c>
      <c r="K11" s="71">
        <v>1</v>
      </c>
      <c r="L11" s="57">
        <v>1</v>
      </c>
      <c r="M11" s="57">
        <v>1</v>
      </c>
      <c r="N11" s="57">
        <v>1</v>
      </c>
      <c r="O11" s="57">
        <v>1</v>
      </c>
      <c r="P11" s="57">
        <v>1</v>
      </c>
      <c r="Q11" s="57">
        <v>1</v>
      </c>
      <c r="R11" s="105">
        <v>1</v>
      </c>
      <c r="S11" s="52">
        <v>1</v>
      </c>
    </row>
    <row r="12" spans="1:23">
      <c r="A12" s="51">
        <v>11</v>
      </c>
      <c r="B12" s="51" t="s">
        <v>110</v>
      </c>
      <c r="C12" s="68">
        <v>2</v>
      </c>
      <c r="D12" s="66" t="s">
        <v>76</v>
      </c>
      <c r="E12" s="66" t="s">
        <v>76</v>
      </c>
      <c r="F12" s="64">
        <v>2</v>
      </c>
      <c r="G12" s="65">
        <v>2</v>
      </c>
      <c r="H12" s="64">
        <v>2</v>
      </c>
      <c r="I12" s="64">
        <v>2</v>
      </c>
      <c r="J12" s="107" t="s">
        <v>76</v>
      </c>
      <c r="K12" s="68">
        <v>2</v>
      </c>
      <c r="L12" s="86" t="s">
        <v>76</v>
      </c>
      <c r="M12" s="64">
        <v>2</v>
      </c>
      <c r="N12" s="86" t="s">
        <v>76</v>
      </c>
      <c r="O12" s="64">
        <v>2</v>
      </c>
      <c r="P12" s="86" t="s">
        <v>76</v>
      </c>
      <c r="Q12" s="64">
        <v>2</v>
      </c>
      <c r="R12" s="110">
        <v>1</v>
      </c>
      <c r="S12" s="85" t="s">
        <v>76</v>
      </c>
    </row>
    <row r="13" spans="1:23">
      <c r="A13" s="59">
        <v>12</v>
      </c>
      <c r="B13" s="59" t="s">
        <v>109</v>
      </c>
      <c r="C13" s="71">
        <v>1</v>
      </c>
      <c r="D13" s="56" t="s">
        <v>76</v>
      </c>
      <c r="E13" s="57">
        <v>1</v>
      </c>
      <c r="F13" s="56" t="s">
        <v>76</v>
      </c>
      <c r="G13" s="70">
        <v>2</v>
      </c>
      <c r="H13" s="57">
        <v>1</v>
      </c>
      <c r="I13" s="70">
        <v>2</v>
      </c>
      <c r="J13" s="109" t="s">
        <v>76</v>
      </c>
      <c r="K13" s="58" t="s">
        <v>76</v>
      </c>
      <c r="L13" s="56" t="s">
        <v>76</v>
      </c>
      <c r="M13" s="56" t="s">
        <v>76</v>
      </c>
      <c r="N13" s="56" t="s">
        <v>76</v>
      </c>
      <c r="O13" s="57">
        <v>1</v>
      </c>
      <c r="P13" s="57">
        <v>1</v>
      </c>
      <c r="Q13" s="70">
        <v>2</v>
      </c>
      <c r="R13" s="108">
        <v>2</v>
      </c>
      <c r="S13" s="69">
        <v>2</v>
      </c>
    </row>
    <row r="14" spans="1:23">
      <c r="A14" s="51">
        <v>13</v>
      </c>
      <c r="B14" s="51" t="s">
        <v>108</v>
      </c>
      <c r="C14" s="93">
        <v>1</v>
      </c>
      <c r="D14" s="67">
        <v>1</v>
      </c>
      <c r="E14" s="87">
        <v>1</v>
      </c>
      <c r="F14" s="66" t="s">
        <v>76</v>
      </c>
      <c r="G14" s="67">
        <v>1</v>
      </c>
      <c r="H14" s="86" t="s">
        <v>76</v>
      </c>
      <c r="I14" s="86" t="s">
        <v>76</v>
      </c>
      <c r="J14" s="107" t="s">
        <v>76</v>
      </c>
      <c r="K14" s="93">
        <v>1</v>
      </c>
      <c r="L14" s="67">
        <v>1</v>
      </c>
      <c r="M14" s="86" t="s">
        <v>76</v>
      </c>
      <c r="N14" s="86" t="s">
        <v>76</v>
      </c>
      <c r="O14" s="67">
        <v>1</v>
      </c>
      <c r="P14" s="67">
        <v>1</v>
      </c>
      <c r="Q14" s="67">
        <v>1</v>
      </c>
      <c r="R14" s="106">
        <v>2</v>
      </c>
      <c r="S14" s="74">
        <v>1</v>
      </c>
    </row>
    <row r="15" spans="1:23">
      <c r="A15" s="59">
        <v>14</v>
      </c>
      <c r="B15" s="59" t="s">
        <v>107</v>
      </c>
      <c r="C15" s="71">
        <v>1</v>
      </c>
      <c r="D15" s="57">
        <v>1</v>
      </c>
      <c r="E15" s="57">
        <v>1</v>
      </c>
      <c r="F15" s="57">
        <v>1</v>
      </c>
      <c r="G15" s="57">
        <v>1</v>
      </c>
      <c r="H15" s="57">
        <v>1</v>
      </c>
      <c r="I15" s="57">
        <v>1</v>
      </c>
      <c r="J15" s="105">
        <v>1</v>
      </c>
      <c r="K15" s="71">
        <v>1</v>
      </c>
      <c r="L15" s="56" t="s">
        <v>76</v>
      </c>
      <c r="M15" s="57">
        <v>1</v>
      </c>
      <c r="N15" s="57">
        <v>1</v>
      </c>
      <c r="O15" s="57">
        <v>1</v>
      </c>
      <c r="P15" s="57">
        <v>1</v>
      </c>
      <c r="Q15" s="57">
        <v>1</v>
      </c>
      <c r="R15" s="105">
        <v>1</v>
      </c>
      <c r="S15" s="73" t="s">
        <v>76</v>
      </c>
    </row>
    <row r="16" spans="1:23" ht="15.75" thickBot="1">
      <c r="A16" s="51" t="s">
        <v>75</v>
      </c>
      <c r="B16" s="51"/>
      <c r="C16" s="50"/>
      <c r="D16" s="49"/>
      <c r="E16" s="49"/>
      <c r="F16" s="49"/>
      <c r="G16" s="49"/>
      <c r="H16" s="49"/>
      <c r="I16" s="49"/>
      <c r="J16" s="48"/>
      <c r="K16" s="50"/>
      <c r="L16" s="49"/>
      <c r="M16" s="49"/>
      <c r="N16" s="49"/>
      <c r="O16" s="49"/>
      <c r="P16" s="49"/>
      <c r="Q16" s="49"/>
      <c r="R16" s="48"/>
      <c r="S16" s="104" t="s">
        <v>45</v>
      </c>
    </row>
    <row r="17" spans="2:19" ht="15.75" thickBot="1">
      <c r="B17" t="s">
        <v>74</v>
      </c>
      <c r="C17" s="103">
        <f t="shared" ref="C17:R17" si="0">(C2=$S$2)*1+(C3=$S$3)*1+(C4=$S$4)*1+(C5=$S$5)*1+(C6=$S$6)*1+(C7=$S$7)*1+(C8=$S$8)*1+(C9=$S$9)*1+(C10=$S$10)*1+(C11=$S$11)*1+(C12=$S$12)*1+(C13=$S$13)*1+(C14=$S$14)*1+(C15=$S$15)*1+(C16=$S$16)*1</f>
        <v>3</v>
      </c>
      <c r="D17" s="102">
        <f t="shared" si="0"/>
        <v>8</v>
      </c>
      <c r="E17" s="102">
        <f t="shared" si="0"/>
        <v>6</v>
      </c>
      <c r="F17" s="102">
        <f t="shared" si="0"/>
        <v>0</v>
      </c>
      <c r="G17" s="102">
        <f t="shared" si="0"/>
        <v>7</v>
      </c>
      <c r="H17" s="102">
        <f t="shared" si="0"/>
        <v>1</v>
      </c>
      <c r="I17" s="102">
        <f t="shared" si="0"/>
        <v>5</v>
      </c>
      <c r="J17" s="101">
        <f t="shared" si="0"/>
        <v>3</v>
      </c>
      <c r="K17" s="103">
        <f t="shared" si="0"/>
        <v>6</v>
      </c>
      <c r="L17" s="102">
        <f t="shared" si="0"/>
        <v>9</v>
      </c>
      <c r="M17" s="102">
        <f t="shared" si="0"/>
        <v>4</v>
      </c>
      <c r="N17" s="102">
        <f t="shared" si="0"/>
        <v>3</v>
      </c>
      <c r="O17" s="102">
        <f t="shared" si="0"/>
        <v>5</v>
      </c>
      <c r="P17" s="102">
        <f t="shared" si="0"/>
        <v>5</v>
      </c>
      <c r="Q17" s="102">
        <f t="shared" si="0"/>
        <v>3</v>
      </c>
      <c r="R17" s="101">
        <f t="shared" si="0"/>
        <v>4</v>
      </c>
      <c r="S17" s="43">
        <f>COUNTA(S2:S16)-COUNTIF(S2:S16,"~*")</f>
        <v>14</v>
      </c>
    </row>
    <row r="19" spans="2:19">
      <c r="B19" s="100" t="s">
        <v>106</v>
      </c>
    </row>
  </sheetData>
  <conditionalFormatting sqref="C2:R16">
    <cfRule type="expression" dxfId="143" priority="5">
      <formula>AND(C2&lt;&gt;"",$S2&lt;&gt;"",C2&lt;&gt;$S2)</formula>
    </cfRule>
    <cfRule type="expression" dxfId="142" priority="6">
      <formula>AND(C2&lt;&gt;"",C2=$S2)</formula>
    </cfRule>
  </conditionalFormatting>
  <conditionalFormatting sqref="S17">
    <cfRule type="dataBar" priority="4">
      <dataBar>
        <cfvo type="min" val="0"/>
        <cfvo type="max" val="0"/>
        <color rgb="FF638EC6"/>
      </dataBar>
    </cfRule>
  </conditionalFormatting>
  <conditionalFormatting sqref="C2:R16">
    <cfRule type="expression" dxfId="141" priority="2">
      <formula>AND(C2&lt;&gt;"",$S2&lt;&gt;"",C2&lt;&gt;$S2)</formula>
    </cfRule>
    <cfRule type="expression" dxfId="140" priority="3">
      <formula>AND(C2&lt;&gt;"",C2=$S2)</formula>
    </cfRule>
  </conditionalFormatting>
  <conditionalFormatting sqref="C17:S17">
    <cfRule type="dataBar" priority="1">
      <dataBar>
        <cfvo type="min" val="0"/>
        <cfvo type="max" val="0"/>
        <color rgb="FF638EC6"/>
      </dataBar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3"/>
  <dimension ref="A1:W24"/>
  <sheetViews>
    <sheetView workbookViewId="0">
      <pane xSplit="2" ySplit="1" topLeftCell="G2" activePane="bottomRight" state="frozen"/>
      <selection pane="topRight" activeCell="C1" sqref="C1"/>
      <selection pane="bottomLeft" activeCell="A2" sqref="A2"/>
      <selection pane="bottomRight" activeCell="M20" sqref="M20"/>
    </sheetView>
  </sheetViews>
  <sheetFormatPr baseColWidth="10" defaultRowHeight="15"/>
  <cols>
    <col min="1" max="1" width="4.140625" customWidth="1"/>
    <col min="2" max="2" width="24.85546875" customWidth="1"/>
    <col min="3" max="8" width="8.85546875" customWidth="1"/>
    <col min="9" max="18" width="8.7109375" customWidth="1"/>
    <col min="19" max="19" width="9.28515625" customWidth="1"/>
    <col min="20" max="20" width="2.7109375" customWidth="1"/>
  </cols>
  <sheetData>
    <row r="1" spans="1:23">
      <c r="B1" s="99">
        <v>42021</v>
      </c>
      <c r="C1" s="97" t="s">
        <v>105</v>
      </c>
      <c r="D1" s="98" t="s">
        <v>104</v>
      </c>
      <c r="E1" s="98" t="s">
        <v>103</v>
      </c>
      <c r="F1" s="98" t="s">
        <v>102</v>
      </c>
      <c r="G1" s="98" t="s">
        <v>47</v>
      </c>
      <c r="H1" s="98" t="s">
        <v>27</v>
      </c>
      <c r="I1" s="98" t="s">
        <v>101</v>
      </c>
      <c r="J1" s="95" t="s">
        <v>100</v>
      </c>
      <c r="K1" s="97" t="s">
        <v>99</v>
      </c>
      <c r="L1" s="96" t="s">
        <v>98</v>
      </c>
      <c r="M1" s="96" t="s">
        <v>97</v>
      </c>
      <c r="N1" s="96" t="s">
        <v>96</v>
      </c>
      <c r="O1" s="96" t="s">
        <v>95</v>
      </c>
      <c r="P1" s="96" t="s">
        <v>94</v>
      </c>
      <c r="Q1" s="96" t="s">
        <v>75</v>
      </c>
      <c r="R1" s="95" t="s">
        <v>93</v>
      </c>
      <c r="S1" s="94" t="s">
        <v>92</v>
      </c>
    </row>
    <row r="2" spans="1:23" ht="15.75" thickBot="1">
      <c r="A2" s="51">
        <v>1</v>
      </c>
      <c r="B2" s="51" t="s">
        <v>139</v>
      </c>
      <c r="C2" s="93">
        <v>1</v>
      </c>
      <c r="D2" s="67">
        <v>1</v>
      </c>
      <c r="E2" s="67">
        <v>1</v>
      </c>
      <c r="F2" s="67">
        <v>1</v>
      </c>
      <c r="G2" s="67">
        <v>1</v>
      </c>
      <c r="H2" s="67">
        <v>1</v>
      </c>
      <c r="I2" s="86" t="s">
        <v>76</v>
      </c>
      <c r="J2" s="110">
        <v>1</v>
      </c>
      <c r="K2" s="93">
        <v>1</v>
      </c>
      <c r="L2" s="67">
        <v>1</v>
      </c>
      <c r="M2" s="86" t="s">
        <v>76</v>
      </c>
      <c r="N2" s="86" t="s">
        <v>76</v>
      </c>
      <c r="O2" s="67">
        <v>1</v>
      </c>
      <c r="P2" s="67">
        <v>1</v>
      </c>
      <c r="Q2" s="67">
        <v>1</v>
      </c>
      <c r="R2" s="107" t="s">
        <v>76</v>
      </c>
      <c r="S2" s="74">
        <v>1</v>
      </c>
    </row>
    <row r="3" spans="1:23">
      <c r="A3" s="59">
        <v>2</v>
      </c>
      <c r="B3" s="59" t="s">
        <v>138</v>
      </c>
      <c r="C3" s="71">
        <v>1</v>
      </c>
      <c r="D3" s="57">
        <v>1</v>
      </c>
      <c r="E3" s="56" t="s">
        <v>76</v>
      </c>
      <c r="F3" s="57">
        <v>1</v>
      </c>
      <c r="G3" s="57">
        <v>1</v>
      </c>
      <c r="H3" s="70">
        <v>2</v>
      </c>
      <c r="I3" s="56" t="s">
        <v>76</v>
      </c>
      <c r="J3" s="133">
        <v>1</v>
      </c>
      <c r="K3" s="140">
        <v>2</v>
      </c>
      <c r="L3" s="57">
        <v>1</v>
      </c>
      <c r="M3" s="57">
        <v>1</v>
      </c>
      <c r="N3" s="57">
        <v>1</v>
      </c>
      <c r="O3" s="56" t="s">
        <v>76</v>
      </c>
      <c r="P3" s="57">
        <v>1</v>
      </c>
      <c r="Q3" s="57">
        <v>1</v>
      </c>
      <c r="R3" s="109" t="s">
        <v>76</v>
      </c>
      <c r="S3" s="69">
        <v>2</v>
      </c>
      <c r="U3" s="118" t="s">
        <v>122</v>
      </c>
      <c r="V3" s="150">
        <v>2</v>
      </c>
      <c r="W3" s="116">
        <v>250000</v>
      </c>
    </row>
    <row r="4" spans="1:23">
      <c r="A4" s="51">
        <v>3</v>
      </c>
      <c r="B4" s="51" t="s">
        <v>137</v>
      </c>
      <c r="C4" s="68">
        <v>2</v>
      </c>
      <c r="D4" s="64">
        <v>2</v>
      </c>
      <c r="E4" s="64">
        <v>2</v>
      </c>
      <c r="F4" s="67">
        <v>1</v>
      </c>
      <c r="G4" s="67">
        <v>1</v>
      </c>
      <c r="H4" s="64">
        <v>2</v>
      </c>
      <c r="I4" s="67">
        <v>1</v>
      </c>
      <c r="J4" s="136">
        <v>2</v>
      </c>
      <c r="K4" s="135">
        <v>1</v>
      </c>
      <c r="L4" s="67">
        <v>1</v>
      </c>
      <c r="M4" s="64">
        <v>2</v>
      </c>
      <c r="N4" s="64">
        <v>2</v>
      </c>
      <c r="O4" s="64">
        <v>2</v>
      </c>
      <c r="P4" s="64">
        <v>2</v>
      </c>
      <c r="Q4" s="67">
        <v>1</v>
      </c>
      <c r="R4" s="106">
        <v>2</v>
      </c>
      <c r="S4" s="74">
        <v>1</v>
      </c>
      <c r="U4" s="89" t="s">
        <v>120</v>
      </c>
      <c r="V4" s="88">
        <v>56</v>
      </c>
      <c r="W4" s="115">
        <v>3281</v>
      </c>
    </row>
    <row r="5" spans="1:23">
      <c r="A5" s="59">
        <v>4</v>
      </c>
      <c r="B5" s="59" t="s">
        <v>136</v>
      </c>
      <c r="C5" s="75">
        <v>2</v>
      </c>
      <c r="D5" s="70">
        <v>2</v>
      </c>
      <c r="E5" s="70">
        <v>2</v>
      </c>
      <c r="F5" s="70">
        <v>2</v>
      </c>
      <c r="G5" s="56" t="s">
        <v>76</v>
      </c>
      <c r="H5" s="56" t="s">
        <v>76</v>
      </c>
      <c r="I5" s="70">
        <v>2</v>
      </c>
      <c r="J5" s="149" t="s">
        <v>76</v>
      </c>
      <c r="K5" s="132" t="s">
        <v>76</v>
      </c>
      <c r="L5" s="57">
        <v>1</v>
      </c>
      <c r="M5" s="56" t="s">
        <v>76</v>
      </c>
      <c r="N5" s="56" t="s">
        <v>76</v>
      </c>
      <c r="O5" s="70">
        <v>2</v>
      </c>
      <c r="P5" s="70">
        <v>2</v>
      </c>
      <c r="Q5" s="70">
        <v>2</v>
      </c>
      <c r="R5" s="108">
        <v>2</v>
      </c>
      <c r="S5" s="148">
        <v>1</v>
      </c>
      <c r="U5" s="89" t="s">
        <v>118</v>
      </c>
      <c r="V5" s="88">
        <v>944</v>
      </c>
      <c r="W5" s="79">
        <v>194.6</v>
      </c>
    </row>
    <row r="6" spans="1:23" ht="15.75" thickBot="1">
      <c r="A6" s="51">
        <v>5</v>
      </c>
      <c r="B6" s="51" t="s">
        <v>135</v>
      </c>
      <c r="C6" s="68">
        <v>2</v>
      </c>
      <c r="D6" s="64">
        <v>2</v>
      </c>
      <c r="E6" s="65">
        <v>2</v>
      </c>
      <c r="F6" s="65">
        <v>2</v>
      </c>
      <c r="G6" s="64">
        <v>2</v>
      </c>
      <c r="H6" s="64">
        <v>2</v>
      </c>
      <c r="I6" s="64">
        <v>2</v>
      </c>
      <c r="J6" s="136">
        <v>2</v>
      </c>
      <c r="K6" s="147">
        <v>2</v>
      </c>
      <c r="L6" s="64">
        <v>2</v>
      </c>
      <c r="M6" s="86" t="s">
        <v>76</v>
      </c>
      <c r="N6" s="86" t="s">
        <v>76</v>
      </c>
      <c r="O6" s="64">
        <v>2</v>
      </c>
      <c r="P6" s="86" t="s">
        <v>76</v>
      </c>
      <c r="Q6" s="64">
        <v>2</v>
      </c>
      <c r="R6" s="106">
        <v>2</v>
      </c>
      <c r="S6" s="85" t="s">
        <v>76</v>
      </c>
      <c r="U6" s="113" t="s">
        <v>116</v>
      </c>
      <c r="V6" s="146">
        <v>7520</v>
      </c>
      <c r="W6" s="111">
        <v>24.4</v>
      </c>
    </row>
    <row r="7" spans="1:23">
      <c r="A7" s="59">
        <v>6</v>
      </c>
      <c r="B7" s="59" t="s">
        <v>134</v>
      </c>
      <c r="C7" s="71">
        <v>1</v>
      </c>
      <c r="D7" s="57">
        <v>1</v>
      </c>
      <c r="E7" s="56" t="s">
        <v>76</v>
      </c>
      <c r="F7" s="57">
        <v>1</v>
      </c>
      <c r="G7" s="56" t="s">
        <v>76</v>
      </c>
      <c r="H7" s="57">
        <v>1</v>
      </c>
      <c r="I7" s="56" t="s">
        <v>76</v>
      </c>
      <c r="J7" s="133">
        <v>1</v>
      </c>
      <c r="K7" s="137">
        <v>1</v>
      </c>
      <c r="L7" s="56" t="s">
        <v>76</v>
      </c>
      <c r="M7" s="57">
        <v>1</v>
      </c>
      <c r="N7" s="57">
        <v>1</v>
      </c>
      <c r="O7" s="70">
        <v>2</v>
      </c>
      <c r="P7" s="57">
        <v>1</v>
      </c>
      <c r="Q7" s="57">
        <v>1</v>
      </c>
      <c r="R7" s="109" t="s">
        <v>76</v>
      </c>
      <c r="S7" s="52">
        <v>1</v>
      </c>
    </row>
    <row r="8" spans="1:23">
      <c r="A8" s="51">
        <v>7</v>
      </c>
      <c r="B8" s="51" t="s">
        <v>133</v>
      </c>
      <c r="C8" s="72" t="s">
        <v>76</v>
      </c>
      <c r="D8" s="145">
        <v>2</v>
      </c>
      <c r="E8" s="144">
        <v>2</v>
      </c>
      <c r="F8" s="86" t="s">
        <v>76</v>
      </c>
      <c r="G8" s="86" t="s">
        <v>76</v>
      </c>
      <c r="H8" s="67">
        <v>1</v>
      </c>
      <c r="I8" s="67">
        <v>1</v>
      </c>
      <c r="J8" s="136">
        <v>2</v>
      </c>
      <c r="K8" s="142" t="s">
        <v>76</v>
      </c>
      <c r="L8" s="86" t="s">
        <v>76</v>
      </c>
      <c r="M8" s="86" t="s">
        <v>76</v>
      </c>
      <c r="N8" s="86" t="s">
        <v>76</v>
      </c>
      <c r="O8" s="67">
        <v>1</v>
      </c>
      <c r="P8" s="64">
        <v>2</v>
      </c>
      <c r="Q8" s="64">
        <v>2</v>
      </c>
      <c r="R8" s="106">
        <v>2</v>
      </c>
      <c r="S8" s="85" t="s">
        <v>76</v>
      </c>
    </row>
    <row r="9" spans="1:23">
      <c r="A9" s="59">
        <v>8</v>
      </c>
      <c r="B9" s="59" t="s">
        <v>132</v>
      </c>
      <c r="C9" s="71">
        <v>1</v>
      </c>
      <c r="D9" s="57">
        <v>1</v>
      </c>
      <c r="E9" s="57">
        <v>1</v>
      </c>
      <c r="F9" s="57">
        <v>1</v>
      </c>
      <c r="G9" s="57">
        <v>1</v>
      </c>
      <c r="H9" s="57">
        <v>1</v>
      </c>
      <c r="I9" s="57">
        <v>1</v>
      </c>
      <c r="J9" s="133">
        <v>1</v>
      </c>
      <c r="K9" s="137">
        <v>1</v>
      </c>
      <c r="L9" s="57">
        <v>1</v>
      </c>
      <c r="M9" s="57">
        <v>1</v>
      </c>
      <c r="N9" s="57">
        <v>1</v>
      </c>
      <c r="O9" s="57">
        <v>1</v>
      </c>
      <c r="P9" s="57">
        <v>1</v>
      </c>
      <c r="Q9" s="57">
        <v>1</v>
      </c>
      <c r="R9" s="105">
        <v>1</v>
      </c>
      <c r="S9" s="52">
        <v>1</v>
      </c>
    </row>
    <row r="10" spans="1:23">
      <c r="A10" s="51">
        <v>9</v>
      </c>
      <c r="B10" s="51" t="s">
        <v>131</v>
      </c>
      <c r="C10" s="143">
        <v>2</v>
      </c>
      <c r="D10" s="87">
        <v>1</v>
      </c>
      <c r="E10" s="66" t="s">
        <v>76</v>
      </c>
      <c r="F10" s="64">
        <v>2</v>
      </c>
      <c r="G10" s="64">
        <v>2</v>
      </c>
      <c r="H10" s="86" t="s">
        <v>76</v>
      </c>
      <c r="I10" s="67">
        <v>1</v>
      </c>
      <c r="J10" s="136">
        <v>2</v>
      </c>
      <c r="K10" s="142" t="s">
        <v>76</v>
      </c>
      <c r="L10" s="86" t="s">
        <v>76</v>
      </c>
      <c r="M10" s="64">
        <v>2</v>
      </c>
      <c r="N10" s="64">
        <v>2</v>
      </c>
      <c r="O10" s="64">
        <v>2</v>
      </c>
      <c r="P10" s="64">
        <v>2</v>
      </c>
      <c r="Q10" s="86" t="s">
        <v>76</v>
      </c>
      <c r="R10" s="106">
        <v>2</v>
      </c>
      <c r="S10" s="85" t="s">
        <v>76</v>
      </c>
    </row>
    <row r="11" spans="1:23">
      <c r="A11" s="59">
        <v>10</v>
      </c>
      <c r="B11" s="59" t="s">
        <v>130</v>
      </c>
      <c r="C11" s="141">
        <v>2</v>
      </c>
      <c r="D11" s="70">
        <v>2</v>
      </c>
      <c r="E11" s="70">
        <v>2</v>
      </c>
      <c r="F11" s="70">
        <v>2</v>
      </c>
      <c r="G11" s="70">
        <v>2</v>
      </c>
      <c r="H11" s="70">
        <v>2</v>
      </c>
      <c r="I11" s="70">
        <v>2</v>
      </c>
      <c r="J11" s="138">
        <v>2</v>
      </c>
      <c r="K11" s="140">
        <v>2</v>
      </c>
      <c r="L11" s="56" t="s">
        <v>76</v>
      </c>
      <c r="M11" s="56" t="s">
        <v>76</v>
      </c>
      <c r="N11" s="70">
        <v>2</v>
      </c>
      <c r="O11" s="56" t="s">
        <v>76</v>
      </c>
      <c r="P11" s="70">
        <v>2</v>
      </c>
      <c r="Q11" s="70">
        <v>2</v>
      </c>
      <c r="R11" s="108">
        <v>2</v>
      </c>
      <c r="S11" s="69">
        <v>2</v>
      </c>
    </row>
    <row r="12" spans="1:23">
      <c r="A12" s="51">
        <v>11</v>
      </c>
      <c r="B12" s="51" t="s">
        <v>129</v>
      </c>
      <c r="C12" s="93">
        <v>1</v>
      </c>
      <c r="D12" s="66" t="s">
        <v>76</v>
      </c>
      <c r="E12" s="87">
        <v>1</v>
      </c>
      <c r="F12" s="67">
        <v>1</v>
      </c>
      <c r="G12" s="65">
        <v>2</v>
      </c>
      <c r="H12" s="64">
        <v>2</v>
      </c>
      <c r="I12" s="64">
        <v>2</v>
      </c>
      <c r="J12" s="139">
        <v>1</v>
      </c>
      <c r="K12" s="135">
        <v>1</v>
      </c>
      <c r="L12" s="67">
        <v>1</v>
      </c>
      <c r="M12" s="86" t="s">
        <v>76</v>
      </c>
      <c r="N12" s="67">
        <v>1</v>
      </c>
      <c r="O12" s="67">
        <v>1</v>
      </c>
      <c r="P12" s="86" t="s">
        <v>76</v>
      </c>
      <c r="Q12" s="64">
        <v>2</v>
      </c>
      <c r="R12" s="110">
        <v>1</v>
      </c>
      <c r="S12" s="60">
        <v>2</v>
      </c>
    </row>
    <row r="13" spans="1:23">
      <c r="A13" s="59">
        <v>12</v>
      </c>
      <c r="B13" s="59" t="s">
        <v>128</v>
      </c>
      <c r="C13" s="71">
        <v>1</v>
      </c>
      <c r="D13" s="57">
        <v>1</v>
      </c>
      <c r="E13" s="57">
        <v>1</v>
      </c>
      <c r="F13" s="57">
        <v>1</v>
      </c>
      <c r="G13" s="57">
        <v>1</v>
      </c>
      <c r="H13" s="57">
        <v>1</v>
      </c>
      <c r="I13" s="57">
        <v>1</v>
      </c>
      <c r="J13" s="138">
        <v>2</v>
      </c>
      <c r="K13" s="137">
        <v>1</v>
      </c>
      <c r="L13" s="57">
        <v>1</v>
      </c>
      <c r="M13" s="57">
        <v>1</v>
      </c>
      <c r="N13" s="57">
        <v>1</v>
      </c>
      <c r="O13" s="57">
        <v>1</v>
      </c>
      <c r="P13" s="56" t="s">
        <v>76</v>
      </c>
      <c r="Q13" s="57">
        <v>1</v>
      </c>
      <c r="R13" s="105">
        <v>1</v>
      </c>
      <c r="S13" s="52">
        <v>1</v>
      </c>
    </row>
    <row r="14" spans="1:23">
      <c r="A14" s="51">
        <v>13</v>
      </c>
      <c r="B14" s="51" t="s">
        <v>127</v>
      </c>
      <c r="C14" s="93">
        <v>1</v>
      </c>
      <c r="D14" s="67">
        <v>1</v>
      </c>
      <c r="E14" s="87">
        <v>1</v>
      </c>
      <c r="F14" s="87">
        <v>1</v>
      </c>
      <c r="G14" s="67">
        <v>1</v>
      </c>
      <c r="H14" s="67">
        <v>1</v>
      </c>
      <c r="I14" s="67">
        <v>1</v>
      </c>
      <c r="J14" s="136">
        <v>2</v>
      </c>
      <c r="K14" s="135">
        <v>1</v>
      </c>
      <c r="L14" s="86" t="s">
        <v>76</v>
      </c>
      <c r="M14" s="86" t="s">
        <v>76</v>
      </c>
      <c r="N14" s="86" t="s">
        <v>76</v>
      </c>
      <c r="O14" s="67">
        <v>1</v>
      </c>
      <c r="P14" s="67">
        <v>1</v>
      </c>
      <c r="Q14" s="67">
        <v>1</v>
      </c>
      <c r="R14" s="110">
        <v>1</v>
      </c>
      <c r="S14" s="134">
        <v>2</v>
      </c>
    </row>
    <row r="15" spans="1:23">
      <c r="A15" s="59">
        <v>14</v>
      </c>
      <c r="B15" s="59" t="s">
        <v>126</v>
      </c>
      <c r="C15" s="71">
        <v>1</v>
      </c>
      <c r="D15" s="57">
        <v>1</v>
      </c>
      <c r="E15" s="57">
        <v>1</v>
      </c>
      <c r="F15" s="57">
        <v>1</v>
      </c>
      <c r="G15" s="57">
        <v>1</v>
      </c>
      <c r="H15" s="57">
        <v>1</v>
      </c>
      <c r="I15" s="57">
        <v>1</v>
      </c>
      <c r="J15" s="133">
        <v>1</v>
      </c>
      <c r="K15" s="132" t="s">
        <v>76</v>
      </c>
      <c r="L15" s="56" t="s">
        <v>76</v>
      </c>
      <c r="M15" s="57">
        <v>1</v>
      </c>
      <c r="N15" s="57">
        <v>1</v>
      </c>
      <c r="O15" s="57">
        <v>1</v>
      </c>
      <c r="P15" s="57">
        <v>1</v>
      </c>
      <c r="Q15" s="57">
        <v>1</v>
      </c>
      <c r="R15" s="105">
        <v>1</v>
      </c>
      <c r="S15" s="52">
        <v>1</v>
      </c>
    </row>
    <row r="16" spans="1:23" ht="15.75" thickBot="1">
      <c r="A16" s="51" t="s">
        <v>75</v>
      </c>
      <c r="B16" s="51"/>
      <c r="C16" s="63"/>
      <c r="D16" s="62"/>
      <c r="E16" s="62"/>
      <c r="F16" s="62"/>
      <c r="G16" s="62"/>
      <c r="H16" s="62"/>
      <c r="I16" s="62"/>
      <c r="J16" s="131"/>
      <c r="K16" s="130"/>
      <c r="L16" s="49"/>
      <c r="M16" s="62"/>
      <c r="N16" s="62"/>
      <c r="O16" s="62"/>
      <c r="P16" s="62"/>
      <c r="Q16" s="62"/>
      <c r="R16" s="61"/>
      <c r="S16" s="104" t="s">
        <v>45</v>
      </c>
    </row>
    <row r="17" spans="2:19" ht="15.75" thickBot="1">
      <c r="B17" t="s">
        <v>74</v>
      </c>
      <c r="C17" s="103">
        <f t="shared" ref="C17:R17" si="0">IF(COUNTA(C2:C16)=0,"",SUMPRODUCT((C2:C16&lt;&gt;"")*(C2:C16=$S2:$S16)))</f>
        <v>7</v>
      </c>
      <c r="D17" s="101">
        <f t="shared" si="0"/>
        <v>6</v>
      </c>
      <c r="E17" s="101">
        <f t="shared" si="0"/>
        <v>6</v>
      </c>
      <c r="F17" s="101">
        <f t="shared" si="0"/>
        <v>8</v>
      </c>
      <c r="G17" s="101">
        <f t="shared" si="0"/>
        <v>8</v>
      </c>
      <c r="H17" s="101">
        <f t="shared" si="0"/>
        <v>9</v>
      </c>
      <c r="I17" s="101">
        <f t="shared" si="0"/>
        <v>6</v>
      </c>
      <c r="J17" s="101">
        <f t="shared" si="0"/>
        <v>6</v>
      </c>
      <c r="K17" s="103">
        <f t="shared" si="0"/>
        <v>9</v>
      </c>
      <c r="L17" s="101">
        <f t="shared" si="0"/>
        <v>7</v>
      </c>
      <c r="M17" s="101">
        <f t="shared" si="0"/>
        <v>6</v>
      </c>
      <c r="N17" s="101">
        <f t="shared" si="0"/>
        <v>7</v>
      </c>
      <c r="O17" s="101">
        <f t="shared" si="0"/>
        <v>4</v>
      </c>
      <c r="P17" s="101">
        <f t="shared" si="0"/>
        <v>6</v>
      </c>
      <c r="Q17" s="101">
        <f t="shared" si="0"/>
        <v>9</v>
      </c>
      <c r="R17" s="129">
        <f t="shared" si="0"/>
        <v>4</v>
      </c>
      <c r="S17" s="128">
        <f>COUNTA(S2:S16)-COUNTIF(S2:S16,"~*")</f>
        <v>14</v>
      </c>
    </row>
    <row r="19" spans="2:19">
      <c r="B19" s="100" t="s">
        <v>125</v>
      </c>
    </row>
    <row r="21" spans="2:19">
      <c r="B21" s="127">
        <v>1</v>
      </c>
      <c r="C21" s="126">
        <f t="shared" ref="C21:S21" si="1">COUNTIF(C2:C16,"1")</f>
        <v>8</v>
      </c>
      <c r="D21" s="126">
        <f t="shared" si="1"/>
        <v>8</v>
      </c>
      <c r="E21" s="126">
        <f t="shared" si="1"/>
        <v>6</v>
      </c>
      <c r="F21" s="126">
        <f t="shared" si="1"/>
        <v>9</v>
      </c>
      <c r="G21" s="126">
        <f t="shared" si="1"/>
        <v>7</v>
      </c>
      <c r="H21" s="126">
        <f t="shared" si="1"/>
        <v>7</v>
      </c>
      <c r="I21" s="126">
        <f t="shared" si="1"/>
        <v>7</v>
      </c>
      <c r="J21" s="126">
        <f t="shared" si="1"/>
        <v>6</v>
      </c>
      <c r="K21" s="126">
        <f t="shared" si="1"/>
        <v>7</v>
      </c>
      <c r="L21" s="126">
        <f t="shared" si="1"/>
        <v>7</v>
      </c>
      <c r="M21" s="126">
        <f t="shared" si="1"/>
        <v>5</v>
      </c>
      <c r="N21" s="126">
        <f t="shared" si="1"/>
        <v>6</v>
      </c>
      <c r="O21" s="126">
        <f t="shared" si="1"/>
        <v>7</v>
      </c>
      <c r="P21" s="126">
        <f t="shared" si="1"/>
        <v>6</v>
      </c>
      <c r="Q21" s="126">
        <f t="shared" si="1"/>
        <v>8</v>
      </c>
      <c r="R21" s="126">
        <f t="shared" si="1"/>
        <v>5</v>
      </c>
      <c r="S21" s="125">
        <f t="shared" si="1"/>
        <v>7</v>
      </c>
    </row>
    <row r="22" spans="2:19">
      <c r="B22" s="124" t="s">
        <v>76</v>
      </c>
      <c r="C22" s="123">
        <f t="shared" ref="C22:S22" si="2">COUNTIF(C2:C16,"N")</f>
        <v>1</v>
      </c>
      <c r="D22" s="123">
        <f t="shared" si="2"/>
        <v>1</v>
      </c>
      <c r="E22" s="123">
        <f t="shared" si="2"/>
        <v>3</v>
      </c>
      <c r="F22" s="123">
        <f t="shared" si="2"/>
        <v>1</v>
      </c>
      <c r="G22" s="123">
        <f t="shared" si="2"/>
        <v>3</v>
      </c>
      <c r="H22" s="123">
        <f t="shared" si="2"/>
        <v>2</v>
      </c>
      <c r="I22" s="123">
        <f t="shared" si="2"/>
        <v>3</v>
      </c>
      <c r="J22" s="123">
        <f t="shared" si="2"/>
        <v>1</v>
      </c>
      <c r="K22" s="123">
        <f t="shared" si="2"/>
        <v>4</v>
      </c>
      <c r="L22" s="123">
        <f t="shared" si="2"/>
        <v>6</v>
      </c>
      <c r="M22" s="123">
        <f t="shared" si="2"/>
        <v>7</v>
      </c>
      <c r="N22" s="123">
        <f t="shared" si="2"/>
        <v>5</v>
      </c>
      <c r="O22" s="123">
        <f t="shared" si="2"/>
        <v>2</v>
      </c>
      <c r="P22" s="123">
        <f t="shared" si="2"/>
        <v>3</v>
      </c>
      <c r="Q22" s="123">
        <f t="shared" si="2"/>
        <v>1</v>
      </c>
      <c r="R22" s="123">
        <f t="shared" si="2"/>
        <v>3</v>
      </c>
      <c r="S22" s="122">
        <f t="shared" si="2"/>
        <v>3</v>
      </c>
    </row>
    <row r="23" spans="2:19">
      <c r="B23" s="121">
        <v>2</v>
      </c>
      <c r="C23" s="120">
        <f t="shared" ref="C23:S23" si="3">COUNTIF(C2:C16,2)</f>
        <v>5</v>
      </c>
      <c r="D23" s="120">
        <f t="shared" si="3"/>
        <v>5</v>
      </c>
      <c r="E23" s="120">
        <f t="shared" si="3"/>
        <v>5</v>
      </c>
      <c r="F23" s="120">
        <f t="shared" si="3"/>
        <v>4</v>
      </c>
      <c r="G23" s="120">
        <f t="shared" si="3"/>
        <v>4</v>
      </c>
      <c r="H23" s="120">
        <f t="shared" si="3"/>
        <v>5</v>
      </c>
      <c r="I23" s="120">
        <f t="shared" si="3"/>
        <v>4</v>
      </c>
      <c r="J23" s="120">
        <f t="shared" si="3"/>
        <v>7</v>
      </c>
      <c r="K23" s="120">
        <f t="shared" si="3"/>
        <v>3</v>
      </c>
      <c r="L23" s="120">
        <f t="shared" si="3"/>
        <v>1</v>
      </c>
      <c r="M23" s="120">
        <f t="shared" si="3"/>
        <v>2</v>
      </c>
      <c r="N23" s="120">
        <f t="shared" si="3"/>
        <v>3</v>
      </c>
      <c r="O23" s="120">
        <f t="shared" si="3"/>
        <v>5</v>
      </c>
      <c r="P23" s="120">
        <f t="shared" si="3"/>
        <v>5</v>
      </c>
      <c r="Q23" s="120">
        <f t="shared" si="3"/>
        <v>5</v>
      </c>
      <c r="R23" s="120">
        <f t="shared" si="3"/>
        <v>6</v>
      </c>
      <c r="S23" s="119">
        <f t="shared" si="3"/>
        <v>4</v>
      </c>
    </row>
    <row r="24" spans="2:19">
      <c r="C24">
        <f t="shared" ref="C24:S24" si="4">SUM(C21:C23)</f>
        <v>14</v>
      </c>
      <c r="D24">
        <f t="shared" si="4"/>
        <v>14</v>
      </c>
      <c r="E24">
        <f t="shared" si="4"/>
        <v>14</v>
      </c>
      <c r="F24">
        <f t="shared" si="4"/>
        <v>14</v>
      </c>
      <c r="G24">
        <f t="shared" si="4"/>
        <v>14</v>
      </c>
      <c r="H24">
        <f t="shared" si="4"/>
        <v>14</v>
      </c>
      <c r="I24">
        <f t="shared" si="4"/>
        <v>14</v>
      </c>
      <c r="J24">
        <f t="shared" si="4"/>
        <v>14</v>
      </c>
      <c r="K24">
        <f t="shared" si="4"/>
        <v>14</v>
      </c>
      <c r="L24">
        <f t="shared" si="4"/>
        <v>14</v>
      </c>
      <c r="M24">
        <f t="shared" si="4"/>
        <v>14</v>
      </c>
      <c r="N24">
        <f t="shared" si="4"/>
        <v>14</v>
      </c>
      <c r="O24">
        <f t="shared" si="4"/>
        <v>14</v>
      </c>
      <c r="P24">
        <f t="shared" si="4"/>
        <v>14</v>
      </c>
      <c r="Q24">
        <f t="shared" si="4"/>
        <v>14</v>
      </c>
      <c r="R24">
        <f t="shared" si="4"/>
        <v>14</v>
      </c>
      <c r="S24">
        <f t="shared" si="4"/>
        <v>14</v>
      </c>
    </row>
  </sheetData>
  <conditionalFormatting sqref="C2:R16">
    <cfRule type="expression" dxfId="139" priority="6">
      <formula>AND(C2&lt;&gt;"",$S2&lt;&gt;"",C2&lt;&gt;$S2)</formula>
    </cfRule>
    <cfRule type="expression" dxfId="138" priority="7">
      <formula>AND(C2&lt;&gt;"",C2=$S2)</formula>
    </cfRule>
  </conditionalFormatting>
  <conditionalFormatting sqref="S17">
    <cfRule type="dataBar" priority="5">
      <dataBar>
        <cfvo type="min" val="0"/>
        <cfvo type="max" val="0"/>
        <color rgb="FF638EC6"/>
      </dataBar>
    </cfRule>
  </conditionalFormatting>
  <conditionalFormatting sqref="C2:R16">
    <cfRule type="expression" dxfId="137" priority="3">
      <formula>AND(C2&lt;&gt;"",$S2&lt;&gt;"",C2&lt;&gt;$S2)</formula>
    </cfRule>
    <cfRule type="expression" dxfId="136" priority="4">
      <formula>AND(C2&lt;&gt;"",C2=$S2)</formula>
    </cfRule>
  </conditionalFormatting>
  <conditionalFormatting sqref="C17:S17">
    <cfRule type="dataBar" priority="2">
      <dataBar>
        <cfvo type="min" val="0"/>
        <cfvo type="max" val="0"/>
        <color rgb="FF638EC6"/>
      </dataBar>
    </cfRule>
  </conditionalFormatting>
  <conditionalFormatting sqref="C17:R17">
    <cfRule type="dataBar" priority="1">
      <dataBar>
        <cfvo type="min" val="0"/>
        <cfvo type="max" val="0"/>
        <color rgb="FF638EC6"/>
      </dataBar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/>
  <dimension ref="A1:AQ24"/>
  <sheetViews>
    <sheetView workbookViewId="0">
      <pane xSplit="2" ySplit="1" topLeftCell="AD2" activePane="bottomRight" state="frozen"/>
      <selection pane="topRight" activeCell="C1" sqref="C1"/>
      <selection pane="bottomLeft" activeCell="A2" sqref="A2"/>
      <selection pane="bottomRight" activeCell="AO18" sqref="AO18"/>
    </sheetView>
  </sheetViews>
  <sheetFormatPr baseColWidth="10" defaultRowHeight="15"/>
  <cols>
    <col min="1" max="1" width="4.140625" customWidth="1"/>
    <col min="2" max="2" width="24.85546875" customWidth="1"/>
    <col min="3" max="35" width="8.7109375" customWidth="1"/>
    <col min="36" max="36" width="2.7109375" customWidth="1"/>
    <col min="37" max="39" width="5.28515625" style="9" customWidth="1"/>
    <col min="40" max="40" width="2.85546875" customWidth="1"/>
  </cols>
  <sheetData>
    <row r="1" spans="1:43" ht="15.75" thickBot="1">
      <c r="B1" s="99">
        <v>42028</v>
      </c>
      <c r="C1" s="97" t="s">
        <v>105</v>
      </c>
      <c r="D1" s="98" t="s">
        <v>104</v>
      </c>
      <c r="E1" s="98" t="s">
        <v>103</v>
      </c>
      <c r="F1" s="98" t="s">
        <v>102</v>
      </c>
      <c r="G1" s="98" t="s">
        <v>47</v>
      </c>
      <c r="H1" s="98" t="s">
        <v>27</v>
      </c>
      <c r="I1" s="98" t="s">
        <v>101</v>
      </c>
      <c r="J1" s="95" t="s">
        <v>100</v>
      </c>
      <c r="K1" s="97" t="s">
        <v>99</v>
      </c>
      <c r="L1" s="96" t="s">
        <v>98</v>
      </c>
      <c r="M1" s="96" t="s">
        <v>97</v>
      </c>
      <c r="N1" s="96" t="s">
        <v>96</v>
      </c>
      <c r="O1" s="96" t="s">
        <v>95</v>
      </c>
      <c r="P1" s="96" t="s">
        <v>94</v>
      </c>
      <c r="Q1" s="96" t="s">
        <v>75</v>
      </c>
      <c r="R1" s="95" t="s">
        <v>93</v>
      </c>
      <c r="S1" s="97" t="s">
        <v>177</v>
      </c>
      <c r="T1" s="96" t="s">
        <v>176</v>
      </c>
      <c r="U1" s="96" t="s">
        <v>175</v>
      </c>
      <c r="V1" s="96" t="s">
        <v>174</v>
      </c>
      <c r="W1" s="96" t="s">
        <v>173</v>
      </c>
      <c r="X1" s="96" t="s">
        <v>172</v>
      </c>
      <c r="Y1" s="96" t="s">
        <v>171</v>
      </c>
      <c r="Z1" s="95" t="s">
        <v>170</v>
      </c>
      <c r="AA1" s="97" t="s">
        <v>169</v>
      </c>
      <c r="AB1" s="96" t="s">
        <v>168</v>
      </c>
      <c r="AC1" s="96" t="s">
        <v>167</v>
      </c>
      <c r="AD1" s="96" t="s">
        <v>166</v>
      </c>
      <c r="AE1" s="96" t="s">
        <v>165</v>
      </c>
      <c r="AF1" s="96" t="s">
        <v>164</v>
      </c>
      <c r="AG1" s="96" t="s">
        <v>163</v>
      </c>
      <c r="AH1" s="95" t="s">
        <v>162</v>
      </c>
      <c r="AI1" s="170" t="s">
        <v>161</v>
      </c>
      <c r="AK1" s="169">
        <v>1</v>
      </c>
      <c r="AL1" s="168" t="s">
        <v>76</v>
      </c>
      <c r="AM1" s="167">
        <v>2</v>
      </c>
    </row>
    <row r="2" spans="1:43">
      <c r="A2" s="51" t="s">
        <v>160</v>
      </c>
      <c r="B2" s="51"/>
      <c r="C2" s="93">
        <v>1</v>
      </c>
      <c r="D2" s="86" t="s">
        <v>76</v>
      </c>
      <c r="E2" s="64">
        <v>2</v>
      </c>
      <c r="F2" s="67">
        <v>1</v>
      </c>
      <c r="G2" s="86" t="s">
        <v>76</v>
      </c>
      <c r="H2" s="86" t="s">
        <v>76</v>
      </c>
      <c r="I2" s="64">
        <v>2</v>
      </c>
      <c r="J2" s="107" t="s">
        <v>76</v>
      </c>
      <c r="K2" s="93">
        <v>1</v>
      </c>
      <c r="L2" s="86" t="s">
        <v>76</v>
      </c>
      <c r="M2" s="86" t="s">
        <v>76</v>
      </c>
      <c r="N2" s="86" t="s">
        <v>76</v>
      </c>
      <c r="O2" s="64">
        <v>2</v>
      </c>
      <c r="P2" s="86" t="s">
        <v>76</v>
      </c>
      <c r="Q2" s="67">
        <v>1</v>
      </c>
      <c r="R2" s="106">
        <v>2</v>
      </c>
      <c r="S2" s="93">
        <v>1</v>
      </c>
      <c r="T2" s="67">
        <v>1</v>
      </c>
      <c r="U2" s="86" t="s">
        <v>76</v>
      </c>
      <c r="V2" s="86" t="s">
        <v>76</v>
      </c>
      <c r="W2" s="86" t="s">
        <v>76</v>
      </c>
      <c r="X2" s="64">
        <v>2</v>
      </c>
      <c r="Y2" s="64">
        <v>2</v>
      </c>
      <c r="Z2" s="107" t="s">
        <v>76</v>
      </c>
      <c r="AA2" s="68">
        <v>2</v>
      </c>
      <c r="AB2" s="67">
        <v>1</v>
      </c>
      <c r="AC2" s="86" t="s">
        <v>76</v>
      </c>
      <c r="AD2" s="86" t="s">
        <v>76</v>
      </c>
      <c r="AE2" s="86" t="s">
        <v>76</v>
      </c>
      <c r="AF2" s="64">
        <v>2</v>
      </c>
      <c r="AG2" s="64">
        <v>2</v>
      </c>
      <c r="AH2" s="106">
        <v>2</v>
      </c>
      <c r="AI2" s="85" t="s">
        <v>76</v>
      </c>
      <c r="AK2" s="166">
        <f t="shared" ref="AK2:AK16" si="0">COUNTIF($C2:$AH2,"1")</f>
        <v>7</v>
      </c>
      <c r="AL2" s="165">
        <f t="shared" ref="AL2:AL16" si="1">COUNTIF($C2:$AH2,"N")</f>
        <v>15</v>
      </c>
      <c r="AM2" s="164">
        <f t="shared" ref="AM2:AM16" si="2">COUNTIF($C2:$AH2,2)</f>
        <v>10</v>
      </c>
      <c r="AO2" s="118" t="s">
        <v>159</v>
      </c>
      <c r="AP2" s="150">
        <v>11</v>
      </c>
      <c r="AQ2" s="116">
        <v>272728</v>
      </c>
    </row>
    <row r="3" spans="1:43">
      <c r="A3" s="59" t="s">
        <v>158</v>
      </c>
      <c r="B3" s="59"/>
      <c r="C3" s="75">
        <v>2</v>
      </c>
      <c r="D3" s="56" t="s">
        <v>76</v>
      </c>
      <c r="E3" s="70">
        <v>2</v>
      </c>
      <c r="F3" s="70">
        <v>2</v>
      </c>
      <c r="G3" s="70">
        <v>2</v>
      </c>
      <c r="H3" s="70">
        <v>2</v>
      </c>
      <c r="I3" s="70">
        <v>2</v>
      </c>
      <c r="J3" s="108">
        <v>2</v>
      </c>
      <c r="K3" s="75">
        <v>2</v>
      </c>
      <c r="L3" s="70">
        <v>2</v>
      </c>
      <c r="M3" s="70">
        <v>2</v>
      </c>
      <c r="N3" s="70">
        <v>2</v>
      </c>
      <c r="O3" s="70">
        <v>2</v>
      </c>
      <c r="P3" s="70">
        <v>2</v>
      </c>
      <c r="Q3" s="56" t="s">
        <v>76</v>
      </c>
      <c r="R3" s="105">
        <v>1</v>
      </c>
      <c r="S3" s="75">
        <v>2</v>
      </c>
      <c r="T3" s="70">
        <v>2</v>
      </c>
      <c r="U3" s="70">
        <v>2</v>
      </c>
      <c r="V3" s="70">
        <v>2</v>
      </c>
      <c r="W3" s="70">
        <v>2</v>
      </c>
      <c r="X3" s="70">
        <v>2</v>
      </c>
      <c r="Y3" s="70">
        <v>2</v>
      </c>
      <c r="Z3" s="108">
        <v>2</v>
      </c>
      <c r="AA3" s="75">
        <v>2</v>
      </c>
      <c r="AB3" s="70">
        <v>2</v>
      </c>
      <c r="AC3" s="70">
        <v>2</v>
      </c>
      <c r="AD3" s="70">
        <v>2</v>
      </c>
      <c r="AE3" s="70">
        <v>2</v>
      </c>
      <c r="AF3" s="70">
        <v>2</v>
      </c>
      <c r="AG3" s="70">
        <v>2</v>
      </c>
      <c r="AH3" s="108">
        <v>2</v>
      </c>
      <c r="AI3" s="52">
        <v>1</v>
      </c>
      <c r="AK3" s="161">
        <f t="shared" si="0"/>
        <v>1</v>
      </c>
      <c r="AL3" s="132">
        <f t="shared" si="1"/>
        <v>2</v>
      </c>
      <c r="AM3" s="160">
        <f t="shared" si="2"/>
        <v>29</v>
      </c>
      <c r="AO3" s="89" t="s">
        <v>157</v>
      </c>
      <c r="AP3" s="88">
        <v>174</v>
      </c>
      <c r="AQ3" s="115">
        <v>2075</v>
      </c>
    </row>
    <row r="4" spans="1:43">
      <c r="A4" s="51" t="s">
        <v>156</v>
      </c>
      <c r="B4" s="51"/>
      <c r="C4" s="68">
        <v>2</v>
      </c>
      <c r="D4" s="67">
        <v>1</v>
      </c>
      <c r="E4" s="64">
        <v>2</v>
      </c>
      <c r="F4" s="64">
        <v>2</v>
      </c>
      <c r="G4" s="64">
        <v>2</v>
      </c>
      <c r="H4" s="64">
        <v>2</v>
      </c>
      <c r="I4" s="67">
        <v>1</v>
      </c>
      <c r="J4" s="106">
        <v>2</v>
      </c>
      <c r="K4" s="72" t="s">
        <v>76</v>
      </c>
      <c r="L4" s="86" t="s">
        <v>76</v>
      </c>
      <c r="M4" s="86" t="s">
        <v>76</v>
      </c>
      <c r="N4" s="64">
        <v>2</v>
      </c>
      <c r="O4" s="64">
        <v>2</v>
      </c>
      <c r="P4" s="67">
        <v>1</v>
      </c>
      <c r="Q4" s="64">
        <v>2</v>
      </c>
      <c r="R4" s="106">
        <v>2</v>
      </c>
      <c r="S4" s="72" t="s">
        <v>76</v>
      </c>
      <c r="T4" s="86" t="s">
        <v>76</v>
      </c>
      <c r="U4" s="64">
        <v>2</v>
      </c>
      <c r="V4" s="64">
        <v>2</v>
      </c>
      <c r="W4" s="64">
        <v>2</v>
      </c>
      <c r="X4" s="67">
        <v>1</v>
      </c>
      <c r="Y4" s="64">
        <v>2</v>
      </c>
      <c r="Z4" s="107" t="s">
        <v>76</v>
      </c>
      <c r="AA4" s="93">
        <v>1</v>
      </c>
      <c r="AB4" s="67">
        <v>1</v>
      </c>
      <c r="AC4" s="86" t="s">
        <v>76</v>
      </c>
      <c r="AD4" s="64">
        <v>2</v>
      </c>
      <c r="AE4" s="64">
        <v>2</v>
      </c>
      <c r="AF4" s="86" t="s">
        <v>76</v>
      </c>
      <c r="AG4" s="64">
        <v>2</v>
      </c>
      <c r="AH4" s="107" t="s">
        <v>76</v>
      </c>
      <c r="AI4" s="74">
        <v>1</v>
      </c>
      <c r="AK4" s="163">
        <f t="shared" si="0"/>
        <v>6</v>
      </c>
      <c r="AL4" s="142">
        <f t="shared" si="1"/>
        <v>9</v>
      </c>
      <c r="AM4" s="162">
        <f t="shared" si="2"/>
        <v>17</v>
      </c>
      <c r="AO4" s="89" t="s">
        <v>155</v>
      </c>
      <c r="AP4" s="88">
        <v>2123</v>
      </c>
      <c r="AQ4" s="79">
        <v>170</v>
      </c>
    </row>
    <row r="5" spans="1:43" ht="15.75" thickBot="1">
      <c r="A5" s="59" t="s">
        <v>154</v>
      </c>
      <c r="B5" s="59"/>
      <c r="C5" s="75">
        <v>2</v>
      </c>
      <c r="D5" s="56" t="s">
        <v>76</v>
      </c>
      <c r="E5" s="70">
        <v>2</v>
      </c>
      <c r="F5" s="70">
        <v>2</v>
      </c>
      <c r="G5" s="70">
        <v>2</v>
      </c>
      <c r="H5" s="70">
        <v>2</v>
      </c>
      <c r="I5" s="70">
        <v>2</v>
      </c>
      <c r="J5" s="108">
        <v>2</v>
      </c>
      <c r="K5" s="75">
        <v>2</v>
      </c>
      <c r="L5" s="70">
        <v>2</v>
      </c>
      <c r="M5" s="57">
        <v>1</v>
      </c>
      <c r="N5" s="70">
        <v>2</v>
      </c>
      <c r="O5" s="70">
        <v>2</v>
      </c>
      <c r="P5" s="70">
        <v>2</v>
      </c>
      <c r="Q5" s="70">
        <v>2</v>
      </c>
      <c r="R5" s="105">
        <v>1</v>
      </c>
      <c r="S5" s="75">
        <v>2</v>
      </c>
      <c r="T5" s="57">
        <v>1</v>
      </c>
      <c r="U5" s="70">
        <v>2</v>
      </c>
      <c r="V5" s="70">
        <v>2</v>
      </c>
      <c r="W5" s="70">
        <v>2</v>
      </c>
      <c r="X5" s="56" t="s">
        <v>76</v>
      </c>
      <c r="Y5" s="70">
        <v>2</v>
      </c>
      <c r="Z5" s="108">
        <v>2</v>
      </c>
      <c r="AA5" s="71">
        <v>1</v>
      </c>
      <c r="AB5" s="70">
        <v>2</v>
      </c>
      <c r="AC5" s="70">
        <v>2</v>
      </c>
      <c r="AD5" s="70">
        <v>2</v>
      </c>
      <c r="AE5" s="57">
        <v>1</v>
      </c>
      <c r="AF5" s="56" t="s">
        <v>76</v>
      </c>
      <c r="AG5" s="70">
        <v>2</v>
      </c>
      <c r="AH5" s="108">
        <v>2</v>
      </c>
      <c r="AI5" s="52">
        <v>1</v>
      </c>
      <c r="AK5" s="161">
        <f t="shared" si="0"/>
        <v>5</v>
      </c>
      <c r="AL5" s="132">
        <f t="shared" si="1"/>
        <v>3</v>
      </c>
      <c r="AM5" s="160">
        <f t="shared" si="2"/>
        <v>24</v>
      </c>
      <c r="AO5" s="113" t="s">
        <v>153</v>
      </c>
      <c r="AP5" s="146">
        <v>14190</v>
      </c>
      <c r="AQ5" s="111">
        <v>25.4</v>
      </c>
    </row>
    <row r="6" spans="1:43">
      <c r="A6" s="51" t="s">
        <v>152</v>
      </c>
      <c r="B6" s="51"/>
      <c r="C6" s="93">
        <v>1</v>
      </c>
      <c r="D6" s="86" t="s">
        <v>76</v>
      </c>
      <c r="E6" s="87">
        <v>1</v>
      </c>
      <c r="F6" s="65">
        <v>2</v>
      </c>
      <c r="G6" s="64">
        <v>2</v>
      </c>
      <c r="H6" s="86" t="s">
        <v>76</v>
      </c>
      <c r="I6" s="64">
        <v>2</v>
      </c>
      <c r="J6" s="110">
        <v>1</v>
      </c>
      <c r="K6" s="68">
        <v>2</v>
      </c>
      <c r="L6" s="86" t="s">
        <v>76</v>
      </c>
      <c r="M6" s="86" t="s">
        <v>76</v>
      </c>
      <c r="N6" s="67">
        <v>1</v>
      </c>
      <c r="O6" s="67">
        <v>1</v>
      </c>
      <c r="P6" s="67">
        <v>1</v>
      </c>
      <c r="Q6" s="64">
        <v>2</v>
      </c>
      <c r="R6" s="110">
        <v>1</v>
      </c>
      <c r="S6" s="93">
        <v>1</v>
      </c>
      <c r="T6" s="64">
        <v>2</v>
      </c>
      <c r="U6" s="64">
        <v>2</v>
      </c>
      <c r="V6" s="67">
        <v>1</v>
      </c>
      <c r="W6" s="86" t="s">
        <v>76</v>
      </c>
      <c r="X6" s="86" t="s">
        <v>76</v>
      </c>
      <c r="Y6" s="67">
        <v>1</v>
      </c>
      <c r="Z6" s="106">
        <v>2</v>
      </c>
      <c r="AA6" s="68">
        <v>2</v>
      </c>
      <c r="AB6" s="86" t="s">
        <v>76</v>
      </c>
      <c r="AC6" s="86" t="s">
        <v>76</v>
      </c>
      <c r="AD6" s="86" t="s">
        <v>76</v>
      </c>
      <c r="AE6" s="86" t="s">
        <v>76</v>
      </c>
      <c r="AF6" s="64">
        <v>2</v>
      </c>
      <c r="AG6" s="64">
        <v>2</v>
      </c>
      <c r="AH6" s="110">
        <v>1</v>
      </c>
      <c r="AI6" s="74">
        <v>1</v>
      </c>
      <c r="AK6" s="163">
        <f t="shared" si="0"/>
        <v>11</v>
      </c>
      <c r="AL6" s="142">
        <f t="shared" si="1"/>
        <v>10</v>
      </c>
      <c r="AM6" s="162">
        <f t="shared" si="2"/>
        <v>11</v>
      </c>
    </row>
    <row r="7" spans="1:43">
      <c r="A7" s="59" t="s">
        <v>151</v>
      </c>
      <c r="B7" s="59"/>
      <c r="C7" s="71">
        <v>1</v>
      </c>
      <c r="D7" s="57">
        <v>1</v>
      </c>
      <c r="E7" s="57">
        <v>1</v>
      </c>
      <c r="F7" s="57">
        <v>1</v>
      </c>
      <c r="G7" s="57">
        <v>1</v>
      </c>
      <c r="H7" s="57">
        <v>1</v>
      </c>
      <c r="I7" s="57">
        <v>1</v>
      </c>
      <c r="J7" s="105">
        <v>1</v>
      </c>
      <c r="K7" s="71">
        <v>1</v>
      </c>
      <c r="L7" s="57">
        <v>1</v>
      </c>
      <c r="M7" s="57">
        <v>1</v>
      </c>
      <c r="N7" s="57">
        <v>1</v>
      </c>
      <c r="O7" s="57">
        <v>1</v>
      </c>
      <c r="P7" s="57">
        <v>1</v>
      </c>
      <c r="Q7" s="57">
        <v>1</v>
      </c>
      <c r="R7" s="105">
        <v>1</v>
      </c>
      <c r="S7" s="71">
        <v>1</v>
      </c>
      <c r="T7" s="57">
        <v>1</v>
      </c>
      <c r="U7" s="56" t="s">
        <v>76</v>
      </c>
      <c r="V7" s="56" t="s">
        <v>76</v>
      </c>
      <c r="W7" s="57">
        <v>1</v>
      </c>
      <c r="X7" s="57">
        <v>1</v>
      </c>
      <c r="Y7" s="57">
        <v>1</v>
      </c>
      <c r="Z7" s="105">
        <v>1</v>
      </c>
      <c r="AA7" s="71">
        <v>1</v>
      </c>
      <c r="AB7" s="57">
        <v>1</v>
      </c>
      <c r="AC7" s="57">
        <v>1</v>
      </c>
      <c r="AD7" s="57">
        <v>1</v>
      </c>
      <c r="AE7" s="56" t="s">
        <v>76</v>
      </c>
      <c r="AF7" s="57">
        <v>1</v>
      </c>
      <c r="AG7" s="70">
        <v>2</v>
      </c>
      <c r="AH7" s="105">
        <v>1</v>
      </c>
      <c r="AI7" s="52">
        <v>1</v>
      </c>
      <c r="AK7" s="161">
        <f t="shared" si="0"/>
        <v>28</v>
      </c>
      <c r="AL7" s="132">
        <f t="shared" si="1"/>
        <v>3</v>
      </c>
      <c r="AM7" s="160">
        <f t="shared" si="2"/>
        <v>1</v>
      </c>
    </row>
    <row r="8" spans="1:43">
      <c r="A8" s="51" t="s">
        <v>150</v>
      </c>
      <c r="B8" s="51"/>
      <c r="C8" s="93">
        <v>1</v>
      </c>
      <c r="D8" s="67">
        <v>1</v>
      </c>
      <c r="E8" s="87">
        <v>1</v>
      </c>
      <c r="F8" s="67">
        <v>1</v>
      </c>
      <c r="G8" s="67">
        <v>1</v>
      </c>
      <c r="H8" s="86" t="s">
        <v>76</v>
      </c>
      <c r="I8" s="86" t="s">
        <v>76</v>
      </c>
      <c r="J8" s="110">
        <v>1</v>
      </c>
      <c r="K8" s="93">
        <v>1</v>
      </c>
      <c r="L8" s="67">
        <v>1</v>
      </c>
      <c r="M8" s="86" t="s">
        <v>76</v>
      </c>
      <c r="N8" s="67">
        <v>1</v>
      </c>
      <c r="O8" s="67">
        <v>1</v>
      </c>
      <c r="P8" s="86" t="s">
        <v>76</v>
      </c>
      <c r="Q8" s="64">
        <v>2</v>
      </c>
      <c r="R8" s="110">
        <v>1</v>
      </c>
      <c r="S8" s="68">
        <v>2</v>
      </c>
      <c r="T8" s="64">
        <v>2</v>
      </c>
      <c r="U8" s="67">
        <v>1</v>
      </c>
      <c r="V8" s="86" t="s">
        <v>76</v>
      </c>
      <c r="W8" s="86" t="s">
        <v>76</v>
      </c>
      <c r="X8" s="67">
        <v>1</v>
      </c>
      <c r="Y8" s="67">
        <v>1</v>
      </c>
      <c r="Z8" s="110">
        <v>1</v>
      </c>
      <c r="AA8" s="93">
        <v>1</v>
      </c>
      <c r="AB8" s="86" t="s">
        <v>76</v>
      </c>
      <c r="AC8" s="67">
        <v>1</v>
      </c>
      <c r="AD8" s="67">
        <v>1</v>
      </c>
      <c r="AE8" s="67">
        <v>1</v>
      </c>
      <c r="AF8" s="86" t="s">
        <v>76</v>
      </c>
      <c r="AG8" s="86" t="s">
        <v>76</v>
      </c>
      <c r="AH8" s="106">
        <v>2</v>
      </c>
      <c r="AI8" s="74">
        <v>1</v>
      </c>
      <c r="AK8" s="163">
        <f t="shared" si="0"/>
        <v>19</v>
      </c>
      <c r="AL8" s="142">
        <f t="shared" si="1"/>
        <v>9</v>
      </c>
      <c r="AM8" s="162">
        <f t="shared" si="2"/>
        <v>4</v>
      </c>
    </row>
    <row r="9" spans="1:43">
      <c r="A9" s="59" t="s">
        <v>149</v>
      </c>
      <c r="B9" s="59"/>
      <c r="C9" s="71">
        <v>1</v>
      </c>
      <c r="D9" s="57">
        <v>1</v>
      </c>
      <c r="E9" s="57">
        <v>1</v>
      </c>
      <c r="F9" s="57">
        <v>1</v>
      </c>
      <c r="G9" s="57">
        <v>1</v>
      </c>
      <c r="H9" s="57">
        <v>1</v>
      </c>
      <c r="I9" s="57">
        <v>1</v>
      </c>
      <c r="J9" s="105">
        <v>1</v>
      </c>
      <c r="K9" s="71">
        <v>1</v>
      </c>
      <c r="L9" s="57">
        <v>1</v>
      </c>
      <c r="M9" s="57">
        <v>1</v>
      </c>
      <c r="N9" s="57">
        <v>1</v>
      </c>
      <c r="O9" s="57">
        <v>1</v>
      </c>
      <c r="P9" s="57">
        <v>1</v>
      </c>
      <c r="Q9" s="57">
        <v>1</v>
      </c>
      <c r="R9" s="105">
        <v>1</v>
      </c>
      <c r="S9" s="71">
        <v>1</v>
      </c>
      <c r="T9" s="57">
        <v>1</v>
      </c>
      <c r="U9" s="57">
        <v>1</v>
      </c>
      <c r="V9" s="57">
        <v>1</v>
      </c>
      <c r="W9" s="57">
        <v>1</v>
      </c>
      <c r="X9" s="57">
        <v>1</v>
      </c>
      <c r="Y9" s="57">
        <v>1</v>
      </c>
      <c r="Z9" s="105">
        <v>1</v>
      </c>
      <c r="AA9" s="71">
        <v>1</v>
      </c>
      <c r="AB9" s="57">
        <v>1</v>
      </c>
      <c r="AC9" s="57">
        <v>1</v>
      </c>
      <c r="AD9" s="57">
        <v>1</v>
      </c>
      <c r="AE9" s="57">
        <v>1</v>
      </c>
      <c r="AF9" s="57">
        <v>1</v>
      </c>
      <c r="AG9" s="57">
        <v>1</v>
      </c>
      <c r="AH9" s="109" t="s">
        <v>76</v>
      </c>
      <c r="AI9" s="52">
        <v>1</v>
      </c>
      <c r="AK9" s="161">
        <f t="shared" si="0"/>
        <v>31</v>
      </c>
      <c r="AL9" s="132">
        <f t="shared" si="1"/>
        <v>1</v>
      </c>
      <c r="AM9" s="160">
        <f t="shared" si="2"/>
        <v>0</v>
      </c>
    </row>
    <row r="10" spans="1:43">
      <c r="A10" s="51" t="s">
        <v>148</v>
      </c>
      <c r="B10" s="51"/>
      <c r="C10" s="72" t="s">
        <v>76</v>
      </c>
      <c r="D10" s="87">
        <v>1</v>
      </c>
      <c r="E10" s="87">
        <v>1</v>
      </c>
      <c r="F10" s="67">
        <v>1</v>
      </c>
      <c r="G10" s="67">
        <v>1</v>
      </c>
      <c r="H10" s="86" t="s">
        <v>76</v>
      </c>
      <c r="I10" s="86" t="s">
        <v>76</v>
      </c>
      <c r="J10" s="110">
        <v>1</v>
      </c>
      <c r="K10" s="93">
        <v>1</v>
      </c>
      <c r="L10" s="87">
        <v>1</v>
      </c>
      <c r="M10" s="67">
        <v>1</v>
      </c>
      <c r="N10" s="66" t="s">
        <v>76</v>
      </c>
      <c r="O10" s="86" t="s">
        <v>76</v>
      </c>
      <c r="P10" s="86" t="s">
        <v>76</v>
      </c>
      <c r="Q10" s="86" t="s">
        <v>76</v>
      </c>
      <c r="R10" s="110">
        <v>1</v>
      </c>
      <c r="S10" s="93">
        <v>1</v>
      </c>
      <c r="T10" s="66" t="s">
        <v>76</v>
      </c>
      <c r="U10" s="86" t="s">
        <v>76</v>
      </c>
      <c r="V10" s="67">
        <v>1</v>
      </c>
      <c r="W10" s="67">
        <v>1</v>
      </c>
      <c r="X10" s="67">
        <v>1</v>
      </c>
      <c r="Y10" s="86" t="s">
        <v>76</v>
      </c>
      <c r="Z10" s="110">
        <v>1</v>
      </c>
      <c r="AA10" s="68">
        <v>2</v>
      </c>
      <c r="AB10" s="87">
        <v>1</v>
      </c>
      <c r="AC10" s="67">
        <v>1</v>
      </c>
      <c r="AD10" s="86" t="s">
        <v>76</v>
      </c>
      <c r="AE10" s="86" t="s">
        <v>76</v>
      </c>
      <c r="AF10" s="67">
        <v>1</v>
      </c>
      <c r="AG10" s="64">
        <v>2</v>
      </c>
      <c r="AH10" s="106">
        <v>2</v>
      </c>
      <c r="AI10" s="60">
        <v>2</v>
      </c>
      <c r="AK10" s="163">
        <f t="shared" si="0"/>
        <v>17</v>
      </c>
      <c r="AL10" s="142">
        <f t="shared" si="1"/>
        <v>12</v>
      </c>
      <c r="AM10" s="162">
        <f t="shared" si="2"/>
        <v>3</v>
      </c>
    </row>
    <row r="11" spans="1:43">
      <c r="A11" s="59" t="s">
        <v>147</v>
      </c>
      <c r="B11" s="59"/>
      <c r="C11" s="71">
        <v>1</v>
      </c>
      <c r="D11" s="57">
        <v>1</v>
      </c>
      <c r="E11" s="57">
        <v>1</v>
      </c>
      <c r="F11" s="57">
        <v>1</v>
      </c>
      <c r="G11" s="57">
        <v>1</v>
      </c>
      <c r="H11" s="56" t="s">
        <v>76</v>
      </c>
      <c r="I11" s="56" t="s">
        <v>76</v>
      </c>
      <c r="J11" s="109" t="s">
        <v>76</v>
      </c>
      <c r="K11" s="71">
        <v>1</v>
      </c>
      <c r="L11" s="56" t="s">
        <v>76</v>
      </c>
      <c r="M11" s="56" t="s">
        <v>76</v>
      </c>
      <c r="N11" s="56" t="s">
        <v>76</v>
      </c>
      <c r="O11" s="70">
        <v>2</v>
      </c>
      <c r="P11" s="70">
        <v>2</v>
      </c>
      <c r="Q11" s="57">
        <v>1</v>
      </c>
      <c r="R11" s="109" t="s">
        <v>76</v>
      </c>
      <c r="S11" s="75">
        <v>2</v>
      </c>
      <c r="T11" s="57">
        <v>1</v>
      </c>
      <c r="U11" s="70">
        <v>2</v>
      </c>
      <c r="V11" s="56" t="s">
        <v>76</v>
      </c>
      <c r="W11" s="56" t="s">
        <v>76</v>
      </c>
      <c r="X11" s="57">
        <v>1</v>
      </c>
      <c r="Y11" s="70">
        <v>2</v>
      </c>
      <c r="Z11" s="105">
        <v>1</v>
      </c>
      <c r="AA11" s="75">
        <v>2</v>
      </c>
      <c r="AB11" s="56" t="s">
        <v>76</v>
      </c>
      <c r="AC11" s="56" t="s">
        <v>76</v>
      </c>
      <c r="AD11" s="57">
        <v>1</v>
      </c>
      <c r="AE11" s="70">
        <v>2</v>
      </c>
      <c r="AF11" s="70">
        <v>2</v>
      </c>
      <c r="AG11" s="70">
        <v>2</v>
      </c>
      <c r="AH11" s="108">
        <v>2</v>
      </c>
      <c r="AI11" s="73" t="s">
        <v>76</v>
      </c>
      <c r="AK11" s="161">
        <f t="shared" si="0"/>
        <v>11</v>
      </c>
      <c r="AL11" s="132">
        <f t="shared" si="1"/>
        <v>11</v>
      </c>
      <c r="AM11" s="160">
        <f t="shared" si="2"/>
        <v>10</v>
      </c>
    </row>
    <row r="12" spans="1:43">
      <c r="A12" s="51" t="s">
        <v>146</v>
      </c>
      <c r="B12" s="51"/>
      <c r="C12" s="68">
        <v>2</v>
      </c>
      <c r="D12" s="87">
        <v>1</v>
      </c>
      <c r="E12" s="65">
        <v>2</v>
      </c>
      <c r="F12" s="64">
        <v>2</v>
      </c>
      <c r="G12" s="65">
        <v>2</v>
      </c>
      <c r="H12" s="86" t="s">
        <v>76</v>
      </c>
      <c r="I12" s="64">
        <v>2</v>
      </c>
      <c r="J12" s="106">
        <v>2</v>
      </c>
      <c r="K12" s="72" t="s">
        <v>76</v>
      </c>
      <c r="L12" s="66" t="s">
        <v>76</v>
      </c>
      <c r="M12" s="64">
        <v>2</v>
      </c>
      <c r="N12" s="65">
        <v>2</v>
      </c>
      <c r="O12" s="67">
        <v>1</v>
      </c>
      <c r="P12" s="64">
        <v>2</v>
      </c>
      <c r="Q12" s="64">
        <v>2</v>
      </c>
      <c r="R12" s="106">
        <v>2</v>
      </c>
      <c r="S12" s="68">
        <v>2</v>
      </c>
      <c r="T12" s="87">
        <v>1</v>
      </c>
      <c r="U12" s="64">
        <v>2</v>
      </c>
      <c r="V12" s="64">
        <v>2</v>
      </c>
      <c r="W12" s="64">
        <v>2</v>
      </c>
      <c r="X12" s="64">
        <v>2</v>
      </c>
      <c r="Y12" s="64">
        <v>2</v>
      </c>
      <c r="Z12" s="106">
        <v>2</v>
      </c>
      <c r="AA12" s="72" t="s">
        <v>76</v>
      </c>
      <c r="AB12" s="66" t="s">
        <v>76</v>
      </c>
      <c r="AC12" s="86" t="s">
        <v>76</v>
      </c>
      <c r="AD12" s="64">
        <v>2</v>
      </c>
      <c r="AE12" s="86" t="s">
        <v>76</v>
      </c>
      <c r="AF12" s="86" t="s">
        <v>76</v>
      </c>
      <c r="AG12" s="67">
        <v>1</v>
      </c>
      <c r="AH12" s="106">
        <v>2</v>
      </c>
      <c r="AI12" s="85" t="s">
        <v>76</v>
      </c>
      <c r="AK12" s="163">
        <f t="shared" si="0"/>
        <v>4</v>
      </c>
      <c r="AL12" s="142">
        <f t="shared" si="1"/>
        <v>8</v>
      </c>
      <c r="AM12" s="162">
        <f t="shared" si="2"/>
        <v>20</v>
      </c>
    </row>
    <row r="13" spans="1:43">
      <c r="A13" s="59" t="s">
        <v>145</v>
      </c>
      <c r="B13" s="59"/>
      <c r="C13" s="71">
        <v>1</v>
      </c>
      <c r="D13" s="70">
        <v>2</v>
      </c>
      <c r="E13" s="57">
        <v>1</v>
      </c>
      <c r="F13" s="57">
        <v>1</v>
      </c>
      <c r="G13" s="56" t="s">
        <v>76</v>
      </c>
      <c r="H13" s="57">
        <v>1</v>
      </c>
      <c r="I13" s="57">
        <v>1</v>
      </c>
      <c r="J13" s="105">
        <v>1</v>
      </c>
      <c r="K13" s="71">
        <v>1</v>
      </c>
      <c r="L13" s="56" t="s">
        <v>76</v>
      </c>
      <c r="M13" s="56" t="s">
        <v>76</v>
      </c>
      <c r="N13" s="57">
        <v>1</v>
      </c>
      <c r="O13" s="57">
        <v>1</v>
      </c>
      <c r="P13" s="57">
        <v>1</v>
      </c>
      <c r="Q13" s="56" t="s">
        <v>76</v>
      </c>
      <c r="R13" s="108">
        <v>2</v>
      </c>
      <c r="S13" s="71">
        <v>1</v>
      </c>
      <c r="T13" s="57">
        <v>1</v>
      </c>
      <c r="U13" s="56" t="s">
        <v>76</v>
      </c>
      <c r="V13" s="56" t="s">
        <v>76</v>
      </c>
      <c r="W13" s="70">
        <v>2</v>
      </c>
      <c r="X13" s="57">
        <v>1</v>
      </c>
      <c r="Y13" s="57">
        <v>1</v>
      </c>
      <c r="Z13" s="105">
        <v>1</v>
      </c>
      <c r="AA13" s="71">
        <v>1</v>
      </c>
      <c r="AB13" s="56" t="s">
        <v>76</v>
      </c>
      <c r="AC13" s="56" t="s">
        <v>76</v>
      </c>
      <c r="AD13" s="56" t="s">
        <v>76</v>
      </c>
      <c r="AE13" s="56" t="s">
        <v>76</v>
      </c>
      <c r="AF13" s="57">
        <v>1</v>
      </c>
      <c r="AG13" s="57">
        <v>1</v>
      </c>
      <c r="AH13" s="108">
        <v>2</v>
      </c>
      <c r="AI13" s="73" t="s">
        <v>76</v>
      </c>
      <c r="AK13" s="161">
        <f t="shared" si="0"/>
        <v>18</v>
      </c>
      <c r="AL13" s="132">
        <f t="shared" si="1"/>
        <v>10</v>
      </c>
      <c r="AM13" s="160">
        <f t="shared" si="2"/>
        <v>4</v>
      </c>
    </row>
    <row r="14" spans="1:43">
      <c r="A14" s="51" t="s">
        <v>144</v>
      </c>
      <c r="B14" s="51"/>
      <c r="C14" s="93">
        <v>1</v>
      </c>
      <c r="D14" s="86" t="s">
        <v>76</v>
      </c>
      <c r="E14" s="65">
        <v>2</v>
      </c>
      <c r="F14" s="66" t="s">
        <v>76</v>
      </c>
      <c r="G14" s="64">
        <v>2</v>
      </c>
      <c r="H14" s="67">
        <v>1</v>
      </c>
      <c r="I14" s="64">
        <v>2</v>
      </c>
      <c r="J14" s="107" t="s">
        <v>76</v>
      </c>
      <c r="K14" s="68">
        <v>2</v>
      </c>
      <c r="L14" s="67">
        <v>1</v>
      </c>
      <c r="M14" s="86" t="s">
        <v>76</v>
      </c>
      <c r="N14" s="64">
        <v>2</v>
      </c>
      <c r="O14" s="67">
        <v>1</v>
      </c>
      <c r="P14" s="64">
        <v>2</v>
      </c>
      <c r="Q14" s="64">
        <v>2</v>
      </c>
      <c r="R14" s="106">
        <v>2</v>
      </c>
      <c r="S14" s="93">
        <v>1</v>
      </c>
      <c r="T14" s="86" t="s">
        <v>76</v>
      </c>
      <c r="U14" s="64">
        <v>2</v>
      </c>
      <c r="V14" s="64">
        <v>2</v>
      </c>
      <c r="W14" s="64">
        <v>2</v>
      </c>
      <c r="X14" s="86" t="s">
        <v>76</v>
      </c>
      <c r="Y14" s="64">
        <v>2</v>
      </c>
      <c r="Z14" s="106">
        <v>2</v>
      </c>
      <c r="AA14" s="68">
        <v>2</v>
      </c>
      <c r="AB14" s="64">
        <v>2</v>
      </c>
      <c r="AC14" s="67">
        <v>1</v>
      </c>
      <c r="AD14" s="64">
        <v>2</v>
      </c>
      <c r="AE14" s="86" t="s">
        <v>76</v>
      </c>
      <c r="AF14" s="64">
        <v>2</v>
      </c>
      <c r="AG14" s="64">
        <v>2</v>
      </c>
      <c r="AH14" s="110">
        <v>1</v>
      </c>
      <c r="AI14" s="85" t="s">
        <v>76</v>
      </c>
      <c r="AK14" s="163">
        <f t="shared" si="0"/>
        <v>7</v>
      </c>
      <c r="AL14" s="142">
        <f t="shared" si="1"/>
        <v>7</v>
      </c>
      <c r="AM14" s="162">
        <f t="shared" si="2"/>
        <v>18</v>
      </c>
    </row>
    <row r="15" spans="1:43">
      <c r="A15" s="59" t="s">
        <v>143</v>
      </c>
      <c r="B15" s="59"/>
      <c r="C15" s="71">
        <v>1</v>
      </c>
      <c r="D15" s="56" t="s">
        <v>76</v>
      </c>
      <c r="E15" s="56" t="s">
        <v>76</v>
      </c>
      <c r="F15" s="56" t="s">
        <v>76</v>
      </c>
      <c r="G15" s="70">
        <v>2</v>
      </c>
      <c r="H15" s="70">
        <v>2</v>
      </c>
      <c r="I15" s="70">
        <v>2</v>
      </c>
      <c r="J15" s="105">
        <v>1</v>
      </c>
      <c r="K15" s="58" t="s">
        <v>76</v>
      </c>
      <c r="L15" s="57">
        <v>1</v>
      </c>
      <c r="M15" s="56" t="s">
        <v>76</v>
      </c>
      <c r="N15" s="56" t="s">
        <v>76</v>
      </c>
      <c r="O15" s="56" t="s">
        <v>76</v>
      </c>
      <c r="P15" s="57">
        <v>1</v>
      </c>
      <c r="Q15" s="70">
        <v>2</v>
      </c>
      <c r="R15" s="105">
        <v>1</v>
      </c>
      <c r="S15" s="71">
        <v>1</v>
      </c>
      <c r="T15" s="56" t="s">
        <v>76</v>
      </c>
      <c r="U15" s="56" t="s">
        <v>76</v>
      </c>
      <c r="V15" s="70">
        <v>2</v>
      </c>
      <c r="W15" s="57">
        <v>1</v>
      </c>
      <c r="X15" s="56" t="s">
        <v>76</v>
      </c>
      <c r="Y15" s="56" t="s">
        <v>76</v>
      </c>
      <c r="Z15" s="109" t="s">
        <v>76</v>
      </c>
      <c r="AA15" s="71">
        <v>1</v>
      </c>
      <c r="AB15" s="56" t="s">
        <v>76</v>
      </c>
      <c r="AC15" s="57">
        <v>1</v>
      </c>
      <c r="AD15" s="57">
        <v>1</v>
      </c>
      <c r="AE15" s="56" t="s">
        <v>76</v>
      </c>
      <c r="AF15" s="70">
        <v>2</v>
      </c>
      <c r="AG15" s="56" t="s">
        <v>76</v>
      </c>
      <c r="AH15" s="105">
        <v>1</v>
      </c>
      <c r="AI15" s="52">
        <v>1</v>
      </c>
      <c r="AK15" s="161">
        <f t="shared" si="0"/>
        <v>11</v>
      </c>
      <c r="AL15" s="132">
        <f t="shared" si="1"/>
        <v>15</v>
      </c>
      <c r="AM15" s="160">
        <f t="shared" si="2"/>
        <v>6</v>
      </c>
    </row>
    <row r="16" spans="1:43" ht="15.75" thickBot="1">
      <c r="A16" s="51" t="s">
        <v>142</v>
      </c>
      <c r="B16" s="51"/>
      <c r="C16" s="72" t="s">
        <v>76</v>
      </c>
      <c r="D16" s="86" t="s">
        <v>76</v>
      </c>
      <c r="E16" s="86" t="s">
        <v>76</v>
      </c>
      <c r="F16" s="64">
        <v>2</v>
      </c>
      <c r="G16" s="67">
        <v>1</v>
      </c>
      <c r="H16" s="86" t="s">
        <v>76</v>
      </c>
      <c r="I16" s="67">
        <v>1</v>
      </c>
      <c r="J16" s="107" t="s">
        <v>76</v>
      </c>
      <c r="K16" s="93">
        <v>1</v>
      </c>
      <c r="L16" s="64">
        <v>2</v>
      </c>
      <c r="M16" s="64">
        <v>2</v>
      </c>
      <c r="N16" s="86" t="s">
        <v>76</v>
      </c>
      <c r="O16" s="86" t="s">
        <v>76</v>
      </c>
      <c r="P16" s="64">
        <v>2</v>
      </c>
      <c r="Q16" s="67">
        <v>1</v>
      </c>
      <c r="R16" s="106">
        <v>2</v>
      </c>
      <c r="S16" s="93">
        <v>1</v>
      </c>
      <c r="T16" s="67">
        <v>1</v>
      </c>
      <c r="U16" s="67">
        <v>1</v>
      </c>
      <c r="V16" s="67">
        <v>1</v>
      </c>
      <c r="W16" s="86" t="s">
        <v>76</v>
      </c>
      <c r="X16" s="86" t="s">
        <v>76</v>
      </c>
      <c r="Y16" s="67">
        <v>1</v>
      </c>
      <c r="Z16" s="106">
        <v>2</v>
      </c>
      <c r="AA16" s="72" t="s">
        <v>76</v>
      </c>
      <c r="AB16" s="67">
        <v>1</v>
      </c>
      <c r="AC16" s="64">
        <v>2</v>
      </c>
      <c r="AD16" s="86" t="s">
        <v>76</v>
      </c>
      <c r="AE16" s="64">
        <v>2</v>
      </c>
      <c r="AF16" s="67">
        <v>1</v>
      </c>
      <c r="AG16" s="86" t="s">
        <v>76</v>
      </c>
      <c r="AH16" s="106">
        <v>2</v>
      </c>
      <c r="AI16" s="159">
        <v>2</v>
      </c>
      <c r="AK16" s="158">
        <f t="shared" si="0"/>
        <v>11</v>
      </c>
      <c r="AL16" s="157">
        <f t="shared" si="1"/>
        <v>12</v>
      </c>
      <c r="AM16" s="156">
        <f t="shared" si="2"/>
        <v>9</v>
      </c>
    </row>
    <row r="17" spans="2:39" ht="15.75" thickBot="1">
      <c r="B17" t="s">
        <v>74</v>
      </c>
      <c r="C17" s="103">
        <f t="shared" ref="C17:AH17" si="3">IF(COUNTA(C2:C16)=0,"",SUMPRODUCT((C2:C16&lt;&gt;"")*(C2:C16=$AI2:$AI16)))</f>
        <v>5</v>
      </c>
      <c r="D17" s="101">
        <f t="shared" si="3"/>
        <v>6</v>
      </c>
      <c r="E17" s="101">
        <f t="shared" si="3"/>
        <v>4</v>
      </c>
      <c r="F17" s="101">
        <f t="shared" si="3"/>
        <v>5</v>
      </c>
      <c r="G17" s="101">
        <f t="shared" si="3"/>
        <v>5</v>
      </c>
      <c r="H17" s="101">
        <f t="shared" si="3"/>
        <v>5</v>
      </c>
      <c r="I17" s="101">
        <f t="shared" si="3"/>
        <v>4</v>
      </c>
      <c r="J17" s="101">
        <f t="shared" si="3"/>
        <v>8</v>
      </c>
      <c r="K17" s="103">
        <f t="shared" si="3"/>
        <v>4</v>
      </c>
      <c r="L17" s="101">
        <f t="shared" si="3"/>
        <v>9</v>
      </c>
      <c r="M17" s="101">
        <f t="shared" si="3"/>
        <v>8</v>
      </c>
      <c r="N17" s="101">
        <f t="shared" si="3"/>
        <v>6</v>
      </c>
      <c r="O17" s="101">
        <f t="shared" si="3"/>
        <v>4</v>
      </c>
      <c r="P17" s="101">
        <f t="shared" si="3"/>
        <v>7</v>
      </c>
      <c r="Q17" s="101">
        <f t="shared" si="3"/>
        <v>3</v>
      </c>
      <c r="R17" s="129">
        <f t="shared" si="3"/>
        <v>9</v>
      </c>
      <c r="S17" s="103">
        <f t="shared" si="3"/>
        <v>4</v>
      </c>
      <c r="T17" s="101">
        <f t="shared" si="3"/>
        <v>4</v>
      </c>
      <c r="U17" s="101">
        <f t="shared" si="3"/>
        <v>4</v>
      </c>
      <c r="V17" s="101">
        <f t="shared" si="3"/>
        <v>5</v>
      </c>
      <c r="W17" s="101">
        <f t="shared" si="3"/>
        <v>5</v>
      </c>
      <c r="X17" s="101">
        <f t="shared" si="3"/>
        <v>5</v>
      </c>
      <c r="Y17" s="101">
        <f t="shared" si="3"/>
        <v>4</v>
      </c>
      <c r="Z17" s="129">
        <f t="shared" si="3"/>
        <v>5</v>
      </c>
      <c r="AA17" s="103">
        <f t="shared" si="3"/>
        <v>8</v>
      </c>
      <c r="AB17" s="101">
        <f t="shared" si="3"/>
        <v>6</v>
      </c>
      <c r="AC17" s="101">
        <f t="shared" si="3"/>
        <v>9</v>
      </c>
      <c r="AD17" s="101">
        <f t="shared" si="3"/>
        <v>6</v>
      </c>
      <c r="AE17" s="101">
        <f t="shared" si="3"/>
        <v>8</v>
      </c>
      <c r="AF17" s="101">
        <f t="shared" si="3"/>
        <v>3</v>
      </c>
      <c r="AG17" s="101">
        <f t="shared" si="3"/>
        <v>2</v>
      </c>
      <c r="AH17" s="129">
        <f t="shared" si="3"/>
        <v>5</v>
      </c>
      <c r="AI17" s="128">
        <f>COUNTA(AI2:AI16)-COUNTIF(AI2:AI16,"~*")</f>
        <v>15</v>
      </c>
      <c r="AK17" s="155">
        <f>SUM(AK2:AK16)</f>
        <v>187</v>
      </c>
      <c r="AL17" s="154">
        <f>SUM(AL2:AL16)</f>
        <v>127</v>
      </c>
      <c r="AM17" s="153">
        <f>SUM(AM2:AM16)</f>
        <v>166</v>
      </c>
    </row>
    <row r="18" spans="2:39"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</row>
    <row r="19" spans="2:39">
      <c r="B19" s="100" t="s">
        <v>141</v>
      </c>
    </row>
    <row r="21" spans="2:39">
      <c r="B21" s="127">
        <v>1</v>
      </c>
      <c r="C21" s="126">
        <f t="shared" ref="C21:AI21" si="4">COUNTIF(C2:C16,"1")</f>
        <v>9</v>
      </c>
      <c r="D21" s="126">
        <f t="shared" si="4"/>
        <v>7</v>
      </c>
      <c r="E21" s="126">
        <f t="shared" si="4"/>
        <v>7</v>
      </c>
      <c r="F21" s="126">
        <f t="shared" si="4"/>
        <v>7</v>
      </c>
      <c r="G21" s="126">
        <f t="shared" si="4"/>
        <v>6</v>
      </c>
      <c r="H21" s="126">
        <f t="shared" si="4"/>
        <v>4</v>
      </c>
      <c r="I21" s="126">
        <f t="shared" si="4"/>
        <v>5</v>
      </c>
      <c r="J21" s="126">
        <f t="shared" si="4"/>
        <v>7</v>
      </c>
      <c r="K21" s="126">
        <f t="shared" si="4"/>
        <v>8</v>
      </c>
      <c r="L21" s="126">
        <f t="shared" si="4"/>
        <v>6</v>
      </c>
      <c r="M21" s="126">
        <f t="shared" si="4"/>
        <v>4</v>
      </c>
      <c r="N21" s="126">
        <f t="shared" si="4"/>
        <v>5</v>
      </c>
      <c r="O21" s="126">
        <f t="shared" si="4"/>
        <v>7</v>
      </c>
      <c r="P21" s="126">
        <f t="shared" si="4"/>
        <v>6</v>
      </c>
      <c r="Q21" s="126">
        <f t="shared" si="4"/>
        <v>5</v>
      </c>
      <c r="R21" s="126">
        <f t="shared" si="4"/>
        <v>8</v>
      </c>
      <c r="S21" s="126">
        <f t="shared" si="4"/>
        <v>9</v>
      </c>
      <c r="T21" s="126">
        <f t="shared" si="4"/>
        <v>8</v>
      </c>
      <c r="U21" s="126">
        <f t="shared" si="4"/>
        <v>3</v>
      </c>
      <c r="V21" s="126">
        <f t="shared" si="4"/>
        <v>4</v>
      </c>
      <c r="W21" s="126">
        <f t="shared" si="4"/>
        <v>4</v>
      </c>
      <c r="X21" s="126">
        <f t="shared" si="4"/>
        <v>7</v>
      </c>
      <c r="Y21" s="126">
        <f t="shared" si="4"/>
        <v>6</v>
      </c>
      <c r="Z21" s="126">
        <f t="shared" si="4"/>
        <v>6</v>
      </c>
      <c r="AA21" s="126">
        <f t="shared" si="4"/>
        <v>7</v>
      </c>
      <c r="AB21" s="126">
        <f t="shared" si="4"/>
        <v>6</v>
      </c>
      <c r="AC21" s="126">
        <f t="shared" si="4"/>
        <v>6</v>
      </c>
      <c r="AD21" s="126">
        <f t="shared" si="4"/>
        <v>5</v>
      </c>
      <c r="AE21" s="126">
        <f t="shared" si="4"/>
        <v>3</v>
      </c>
      <c r="AF21" s="126">
        <f t="shared" si="4"/>
        <v>5</v>
      </c>
      <c r="AG21" s="126">
        <f t="shared" si="4"/>
        <v>3</v>
      </c>
      <c r="AH21" s="126">
        <f t="shared" si="4"/>
        <v>4</v>
      </c>
      <c r="AI21" s="125">
        <f t="shared" si="4"/>
        <v>8</v>
      </c>
    </row>
    <row r="22" spans="2:39">
      <c r="B22" s="124" t="s">
        <v>76</v>
      </c>
      <c r="C22" s="123">
        <f t="shared" ref="C22:AI22" si="5">COUNTIF(C2:C16,"N")</f>
        <v>2</v>
      </c>
      <c r="D22" s="123">
        <f t="shared" si="5"/>
        <v>7</v>
      </c>
      <c r="E22" s="123">
        <f t="shared" si="5"/>
        <v>2</v>
      </c>
      <c r="F22" s="123">
        <f t="shared" si="5"/>
        <v>2</v>
      </c>
      <c r="G22" s="123">
        <f t="shared" si="5"/>
        <v>2</v>
      </c>
      <c r="H22" s="123">
        <f t="shared" si="5"/>
        <v>7</v>
      </c>
      <c r="I22" s="123">
        <f t="shared" si="5"/>
        <v>3</v>
      </c>
      <c r="J22" s="123">
        <f t="shared" si="5"/>
        <v>4</v>
      </c>
      <c r="K22" s="123">
        <f t="shared" si="5"/>
        <v>3</v>
      </c>
      <c r="L22" s="123">
        <f t="shared" si="5"/>
        <v>6</v>
      </c>
      <c r="M22" s="123">
        <f t="shared" si="5"/>
        <v>8</v>
      </c>
      <c r="N22" s="123">
        <f t="shared" si="5"/>
        <v>5</v>
      </c>
      <c r="O22" s="123">
        <f t="shared" si="5"/>
        <v>3</v>
      </c>
      <c r="P22" s="123">
        <f t="shared" si="5"/>
        <v>3</v>
      </c>
      <c r="Q22" s="123">
        <f t="shared" si="5"/>
        <v>3</v>
      </c>
      <c r="R22" s="123">
        <f t="shared" si="5"/>
        <v>1</v>
      </c>
      <c r="S22" s="123">
        <f t="shared" si="5"/>
        <v>1</v>
      </c>
      <c r="T22" s="123">
        <f t="shared" si="5"/>
        <v>4</v>
      </c>
      <c r="U22" s="123">
        <f t="shared" si="5"/>
        <v>5</v>
      </c>
      <c r="V22" s="123">
        <f t="shared" si="5"/>
        <v>5</v>
      </c>
      <c r="W22" s="123">
        <f t="shared" si="5"/>
        <v>5</v>
      </c>
      <c r="X22" s="123">
        <f t="shared" si="5"/>
        <v>5</v>
      </c>
      <c r="Y22" s="123">
        <f t="shared" si="5"/>
        <v>2</v>
      </c>
      <c r="Z22" s="123">
        <f t="shared" si="5"/>
        <v>3</v>
      </c>
      <c r="AA22" s="123">
        <f t="shared" si="5"/>
        <v>2</v>
      </c>
      <c r="AB22" s="123">
        <f t="shared" si="5"/>
        <v>6</v>
      </c>
      <c r="AC22" s="123">
        <f t="shared" si="5"/>
        <v>6</v>
      </c>
      <c r="AD22" s="123">
        <f t="shared" si="5"/>
        <v>5</v>
      </c>
      <c r="AE22" s="123">
        <f t="shared" si="5"/>
        <v>8</v>
      </c>
      <c r="AF22" s="123">
        <f t="shared" si="5"/>
        <v>4</v>
      </c>
      <c r="AG22" s="123">
        <f t="shared" si="5"/>
        <v>3</v>
      </c>
      <c r="AH22" s="123">
        <f t="shared" si="5"/>
        <v>2</v>
      </c>
      <c r="AI22" s="122">
        <f t="shared" si="5"/>
        <v>5</v>
      </c>
    </row>
    <row r="23" spans="2:39">
      <c r="B23" s="121">
        <v>2</v>
      </c>
      <c r="C23" s="120">
        <f t="shared" ref="C23:AI23" si="6">COUNTIF(C2:C16,2)</f>
        <v>4</v>
      </c>
      <c r="D23" s="120">
        <f t="shared" si="6"/>
        <v>1</v>
      </c>
      <c r="E23" s="120">
        <f t="shared" si="6"/>
        <v>6</v>
      </c>
      <c r="F23" s="120">
        <f t="shared" si="6"/>
        <v>6</v>
      </c>
      <c r="G23" s="120">
        <f t="shared" si="6"/>
        <v>7</v>
      </c>
      <c r="H23" s="120">
        <f t="shared" si="6"/>
        <v>4</v>
      </c>
      <c r="I23" s="120">
        <f t="shared" si="6"/>
        <v>7</v>
      </c>
      <c r="J23" s="120">
        <f t="shared" si="6"/>
        <v>4</v>
      </c>
      <c r="K23" s="120">
        <f t="shared" si="6"/>
        <v>4</v>
      </c>
      <c r="L23" s="120">
        <f t="shared" si="6"/>
        <v>3</v>
      </c>
      <c r="M23" s="120">
        <f t="shared" si="6"/>
        <v>3</v>
      </c>
      <c r="N23" s="120">
        <f t="shared" si="6"/>
        <v>5</v>
      </c>
      <c r="O23" s="120">
        <f t="shared" si="6"/>
        <v>5</v>
      </c>
      <c r="P23" s="120">
        <f t="shared" si="6"/>
        <v>6</v>
      </c>
      <c r="Q23" s="120">
        <f t="shared" si="6"/>
        <v>7</v>
      </c>
      <c r="R23" s="120">
        <f t="shared" si="6"/>
        <v>6</v>
      </c>
      <c r="S23" s="120">
        <f t="shared" si="6"/>
        <v>5</v>
      </c>
      <c r="T23" s="120">
        <f t="shared" si="6"/>
        <v>3</v>
      </c>
      <c r="U23" s="120">
        <f t="shared" si="6"/>
        <v>7</v>
      </c>
      <c r="V23" s="120">
        <f t="shared" si="6"/>
        <v>6</v>
      </c>
      <c r="W23" s="120">
        <f t="shared" si="6"/>
        <v>6</v>
      </c>
      <c r="X23" s="120">
        <f t="shared" si="6"/>
        <v>3</v>
      </c>
      <c r="Y23" s="120">
        <f t="shared" si="6"/>
        <v>7</v>
      </c>
      <c r="Z23" s="120">
        <f t="shared" si="6"/>
        <v>6</v>
      </c>
      <c r="AA23" s="120">
        <f t="shared" si="6"/>
        <v>6</v>
      </c>
      <c r="AB23" s="120">
        <f t="shared" si="6"/>
        <v>3</v>
      </c>
      <c r="AC23" s="120">
        <f t="shared" si="6"/>
        <v>3</v>
      </c>
      <c r="AD23" s="120">
        <f t="shared" si="6"/>
        <v>5</v>
      </c>
      <c r="AE23" s="120">
        <f t="shared" si="6"/>
        <v>4</v>
      </c>
      <c r="AF23" s="120">
        <f t="shared" si="6"/>
        <v>6</v>
      </c>
      <c r="AG23" s="120">
        <f t="shared" si="6"/>
        <v>9</v>
      </c>
      <c r="AH23" s="120">
        <f t="shared" si="6"/>
        <v>9</v>
      </c>
      <c r="AI23" s="119">
        <f t="shared" si="6"/>
        <v>2</v>
      </c>
    </row>
    <row r="24" spans="2:39">
      <c r="B24" s="152" t="s">
        <v>140</v>
      </c>
      <c r="C24">
        <f t="shared" ref="C24:AI24" si="7">SUM(C21:C23)</f>
        <v>15</v>
      </c>
      <c r="D24">
        <f t="shared" si="7"/>
        <v>15</v>
      </c>
      <c r="E24">
        <f t="shared" si="7"/>
        <v>15</v>
      </c>
      <c r="F24">
        <f t="shared" si="7"/>
        <v>15</v>
      </c>
      <c r="G24">
        <f t="shared" si="7"/>
        <v>15</v>
      </c>
      <c r="H24">
        <f t="shared" si="7"/>
        <v>15</v>
      </c>
      <c r="I24">
        <f t="shared" si="7"/>
        <v>15</v>
      </c>
      <c r="J24">
        <f t="shared" si="7"/>
        <v>15</v>
      </c>
      <c r="K24">
        <f t="shared" si="7"/>
        <v>15</v>
      </c>
      <c r="L24">
        <f t="shared" si="7"/>
        <v>15</v>
      </c>
      <c r="M24">
        <f t="shared" si="7"/>
        <v>15</v>
      </c>
      <c r="N24">
        <f t="shared" si="7"/>
        <v>15</v>
      </c>
      <c r="O24">
        <f t="shared" si="7"/>
        <v>15</v>
      </c>
      <c r="P24">
        <f t="shared" si="7"/>
        <v>15</v>
      </c>
      <c r="Q24">
        <f t="shared" si="7"/>
        <v>15</v>
      </c>
      <c r="R24">
        <f t="shared" si="7"/>
        <v>15</v>
      </c>
      <c r="S24">
        <f t="shared" si="7"/>
        <v>15</v>
      </c>
      <c r="T24">
        <f t="shared" si="7"/>
        <v>15</v>
      </c>
      <c r="U24">
        <f t="shared" si="7"/>
        <v>15</v>
      </c>
      <c r="V24">
        <f t="shared" si="7"/>
        <v>15</v>
      </c>
      <c r="W24">
        <f t="shared" si="7"/>
        <v>15</v>
      </c>
      <c r="X24">
        <f t="shared" si="7"/>
        <v>15</v>
      </c>
      <c r="Y24">
        <f t="shared" si="7"/>
        <v>15</v>
      </c>
      <c r="Z24">
        <f t="shared" si="7"/>
        <v>15</v>
      </c>
      <c r="AA24">
        <f t="shared" si="7"/>
        <v>15</v>
      </c>
      <c r="AB24">
        <f t="shared" si="7"/>
        <v>15</v>
      </c>
      <c r="AC24">
        <f t="shared" si="7"/>
        <v>15</v>
      </c>
      <c r="AD24">
        <f t="shared" si="7"/>
        <v>15</v>
      </c>
      <c r="AE24">
        <f t="shared" si="7"/>
        <v>15</v>
      </c>
      <c r="AF24">
        <f t="shared" si="7"/>
        <v>15</v>
      </c>
      <c r="AG24">
        <f t="shared" si="7"/>
        <v>15</v>
      </c>
      <c r="AH24">
        <f t="shared" si="7"/>
        <v>15</v>
      </c>
      <c r="AI24" s="151">
        <f t="shared" si="7"/>
        <v>15</v>
      </c>
    </row>
  </sheetData>
  <conditionalFormatting sqref="C2:AH16">
    <cfRule type="expression" dxfId="135" priority="9">
      <formula>AND(C$24&lt;&gt;0,OR(ISERROR(FIND(T(C2),"1N2")),LEN(C2)&lt;&gt;1))</formula>
    </cfRule>
    <cfRule type="expression" dxfId="134" priority="10">
      <formula>AND(C2&lt;&gt;"",$AI2&lt;&gt;"",C2&lt;&gt;$AI2)</formula>
    </cfRule>
    <cfRule type="expression" dxfId="133" priority="11">
      <formula>AND(C2&lt;&gt;"",C2=$AI2)</formula>
    </cfRule>
  </conditionalFormatting>
  <conditionalFormatting sqref="AI17">
    <cfRule type="dataBar" priority="8">
      <dataBar>
        <cfvo type="min" val="0"/>
        <cfvo type="max" val="0"/>
        <color rgb="FF638EC6"/>
      </dataBar>
    </cfRule>
  </conditionalFormatting>
  <conditionalFormatting sqref="C2:AH16">
    <cfRule type="expression" dxfId="132" priority="6">
      <formula>AND(C2&lt;&gt;"",$AI2&lt;&gt;"",C2&lt;&gt;$AI2)</formula>
    </cfRule>
    <cfRule type="expression" dxfId="131" priority="7">
      <formula>AND(C2&lt;&gt;"",C2=$AI2)</formula>
    </cfRule>
  </conditionalFormatting>
  <conditionalFormatting sqref="C17:AI17">
    <cfRule type="dataBar" priority="5">
      <dataBar>
        <cfvo type="min" val="0"/>
        <cfvo type="max" val="0"/>
        <color rgb="FF638EC6"/>
      </dataBar>
    </cfRule>
  </conditionalFormatting>
  <conditionalFormatting sqref="C17:AH17">
    <cfRule type="dataBar" priority="4">
      <dataBar>
        <cfvo type="min" val="0"/>
        <cfvo type="max" val="0"/>
        <color rgb="FF638EC6"/>
      </dataBar>
    </cfRule>
  </conditionalFormatting>
  <conditionalFormatting sqref="AK2:AK17 AL17:AM17">
    <cfRule type="expression" dxfId="130" priority="3">
      <formula>$AI2=1</formula>
    </cfRule>
  </conditionalFormatting>
  <conditionalFormatting sqref="AL2:AL17">
    <cfRule type="expression" dxfId="129" priority="2">
      <formula>$AI2="N"</formula>
    </cfRule>
  </conditionalFormatting>
  <conditionalFormatting sqref="AM2:AM17">
    <cfRule type="expression" dxfId="128" priority="1">
      <formula>$AI2=2</formula>
    </cfRule>
  </conditionalFormatting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6"/>
  <dimension ref="A1:AQ24"/>
  <sheetViews>
    <sheetView workbookViewId="0">
      <pane xSplit="2" ySplit="1" topLeftCell="AI2" activePane="bottomRight" state="frozen"/>
      <selection pane="topRight" activeCell="C1" sqref="C1"/>
      <selection pane="bottomLeft" activeCell="A2" sqref="A2"/>
      <selection pane="bottomRight" activeCell="AR16" sqref="AR16"/>
    </sheetView>
  </sheetViews>
  <sheetFormatPr baseColWidth="10" defaultRowHeight="15"/>
  <cols>
    <col min="1" max="1" width="4.140625" customWidth="1"/>
    <col min="2" max="2" width="24.85546875" customWidth="1"/>
    <col min="3" max="18" width="8.7109375" customWidth="1"/>
    <col min="19" max="34" width="8.7109375" hidden="1" customWidth="1"/>
    <col min="35" max="35" width="8.7109375" customWidth="1"/>
    <col min="36" max="36" width="2.7109375" customWidth="1"/>
    <col min="37" max="39" width="5.28515625" style="9" customWidth="1"/>
    <col min="40" max="40" width="3.42578125" customWidth="1"/>
  </cols>
  <sheetData>
    <row r="1" spans="1:43">
      <c r="B1" s="99">
        <v>42035</v>
      </c>
      <c r="C1" s="97" t="s">
        <v>105</v>
      </c>
      <c r="D1" s="98" t="s">
        <v>104</v>
      </c>
      <c r="E1" s="98" t="s">
        <v>103</v>
      </c>
      <c r="F1" s="98" t="s">
        <v>102</v>
      </c>
      <c r="G1" s="98" t="s">
        <v>47</v>
      </c>
      <c r="H1" s="98" t="s">
        <v>27</v>
      </c>
      <c r="I1" s="98" t="s">
        <v>101</v>
      </c>
      <c r="J1" s="95" t="s">
        <v>100</v>
      </c>
      <c r="K1" s="97" t="s">
        <v>99</v>
      </c>
      <c r="L1" s="96" t="s">
        <v>98</v>
      </c>
      <c r="M1" s="96" t="s">
        <v>97</v>
      </c>
      <c r="N1" s="96" t="s">
        <v>96</v>
      </c>
      <c r="O1" s="96" t="s">
        <v>95</v>
      </c>
      <c r="P1" s="96" t="s">
        <v>94</v>
      </c>
      <c r="Q1" s="96" t="s">
        <v>75</v>
      </c>
      <c r="R1" s="95" t="s">
        <v>93</v>
      </c>
      <c r="S1" s="97" t="s">
        <v>177</v>
      </c>
      <c r="T1" s="96" t="s">
        <v>176</v>
      </c>
      <c r="U1" s="96" t="s">
        <v>175</v>
      </c>
      <c r="V1" s="96" t="s">
        <v>174</v>
      </c>
      <c r="W1" s="96" t="s">
        <v>173</v>
      </c>
      <c r="X1" s="96" t="s">
        <v>172</v>
      </c>
      <c r="Y1" s="96" t="s">
        <v>171</v>
      </c>
      <c r="Z1" s="95" t="s">
        <v>170</v>
      </c>
      <c r="AA1" s="97" t="s">
        <v>169</v>
      </c>
      <c r="AB1" s="96" t="s">
        <v>168</v>
      </c>
      <c r="AC1" s="96" t="s">
        <v>167</v>
      </c>
      <c r="AD1" s="96" t="s">
        <v>166</v>
      </c>
      <c r="AE1" s="96" t="s">
        <v>165</v>
      </c>
      <c r="AF1" s="96" t="s">
        <v>164</v>
      </c>
      <c r="AG1" s="96" t="s">
        <v>163</v>
      </c>
      <c r="AH1" s="95" t="s">
        <v>162</v>
      </c>
      <c r="AI1" s="189" t="s">
        <v>92</v>
      </c>
      <c r="AK1" s="188">
        <v>1</v>
      </c>
      <c r="AL1" s="187" t="s">
        <v>76</v>
      </c>
      <c r="AM1" s="186">
        <v>2</v>
      </c>
    </row>
    <row r="2" spans="1:43" ht="15.75" thickBot="1">
      <c r="A2" s="181">
        <v>1</v>
      </c>
      <c r="B2" s="182" t="s">
        <v>191</v>
      </c>
      <c r="C2" s="72" t="s">
        <v>76</v>
      </c>
      <c r="D2" s="86" t="s">
        <v>76</v>
      </c>
      <c r="E2" s="86" t="s">
        <v>76</v>
      </c>
      <c r="F2" s="64">
        <v>2</v>
      </c>
      <c r="G2" s="86" t="s">
        <v>76</v>
      </c>
      <c r="H2" s="67">
        <v>1</v>
      </c>
      <c r="I2" s="86" t="s">
        <v>76</v>
      </c>
      <c r="J2" s="107" t="s">
        <v>76</v>
      </c>
      <c r="K2" s="93">
        <v>1</v>
      </c>
      <c r="L2" s="86" t="s">
        <v>76</v>
      </c>
      <c r="M2" s="86" t="s">
        <v>76</v>
      </c>
      <c r="N2" s="86" t="s">
        <v>76</v>
      </c>
      <c r="O2" s="86" t="s">
        <v>76</v>
      </c>
      <c r="P2" s="67">
        <v>1</v>
      </c>
      <c r="Q2" s="67">
        <v>1</v>
      </c>
      <c r="R2" s="107" t="s">
        <v>76</v>
      </c>
      <c r="S2" s="93"/>
      <c r="T2" s="86"/>
      <c r="U2" s="67"/>
      <c r="V2" s="86"/>
      <c r="W2" s="86"/>
      <c r="X2" s="86"/>
      <c r="Y2" s="86"/>
      <c r="Z2" s="107"/>
      <c r="AA2" s="93"/>
      <c r="AB2" s="86"/>
      <c r="AC2" s="67"/>
      <c r="AD2" s="86"/>
      <c r="AE2" s="86"/>
      <c r="AF2" s="86"/>
      <c r="AG2" s="86"/>
      <c r="AH2" s="107"/>
      <c r="AI2" s="85" t="s">
        <v>76</v>
      </c>
      <c r="AK2" s="166">
        <f t="shared" ref="AK2:AK15" si="0">COUNTIF($C2:$AH2,"1")</f>
        <v>4</v>
      </c>
      <c r="AL2" s="165">
        <f t="shared" ref="AL2:AL15" si="1">COUNTIF($C2:$AH2,"N")</f>
        <v>11</v>
      </c>
      <c r="AM2" s="164">
        <f t="shared" ref="AM2:AM15" si="2">COUNTIF($C2:$AH2,2)</f>
        <v>1</v>
      </c>
    </row>
    <row r="3" spans="1:43">
      <c r="A3" s="185">
        <v>2</v>
      </c>
      <c r="B3" s="59" t="s">
        <v>190</v>
      </c>
      <c r="C3" s="71">
        <v>1</v>
      </c>
      <c r="D3" s="57">
        <v>1</v>
      </c>
      <c r="E3" s="56" t="s">
        <v>76</v>
      </c>
      <c r="F3" s="70">
        <v>2</v>
      </c>
      <c r="G3" s="57">
        <v>1</v>
      </c>
      <c r="H3" s="57">
        <v>1</v>
      </c>
      <c r="I3" s="57">
        <v>1</v>
      </c>
      <c r="J3" s="105">
        <v>1</v>
      </c>
      <c r="K3" s="71">
        <v>1</v>
      </c>
      <c r="L3" s="57">
        <v>1</v>
      </c>
      <c r="M3" s="70">
        <v>2</v>
      </c>
      <c r="N3" s="57">
        <v>1</v>
      </c>
      <c r="O3" s="57">
        <v>1</v>
      </c>
      <c r="P3" s="56" t="s">
        <v>76</v>
      </c>
      <c r="Q3" s="70">
        <v>2</v>
      </c>
      <c r="R3" s="105">
        <v>1</v>
      </c>
      <c r="S3" s="71"/>
      <c r="T3" s="70"/>
      <c r="U3" s="56"/>
      <c r="V3" s="56"/>
      <c r="W3" s="56"/>
      <c r="X3" s="56"/>
      <c r="Y3" s="70"/>
      <c r="Z3" s="105"/>
      <c r="AA3" s="71"/>
      <c r="AB3" s="70"/>
      <c r="AC3" s="56"/>
      <c r="AD3" s="56"/>
      <c r="AE3" s="56"/>
      <c r="AF3" s="56"/>
      <c r="AG3" s="70"/>
      <c r="AH3" s="105"/>
      <c r="AI3" s="73" t="s">
        <v>76</v>
      </c>
      <c r="AK3" s="161">
        <f t="shared" si="0"/>
        <v>11</v>
      </c>
      <c r="AL3" s="132">
        <f t="shared" si="1"/>
        <v>2</v>
      </c>
      <c r="AM3" s="160">
        <f t="shared" si="2"/>
        <v>3</v>
      </c>
      <c r="AO3" s="118" t="s">
        <v>122</v>
      </c>
      <c r="AP3" s="150">
        <v>5</v>
      </c>
      <c r="AQ3" s="116">
        <v>100000</v>
      </c>
    </row>
    <row r="4" spans="1:43">
      <c r="A4" s="184">
        <v>3</v>
      </c>
      <c r="B4" s="182" t="s">
        <v>189</v>
      </c>
      <c r="C4" s="93">
        <v>1</v>
      </c>
      <c r="D4" s="86" t="s">
        <v>76</v>
      </c>
      <c r="E4" s="64">
        <v>2</v>
      </c>
      <c r="F4" s="67">
        <v>1</v>
      </c>
      <c r="G4" s="86" t="s">
        <v>76</v>
      </c>
      <c r="H4" s="86" t="s">
        <v>76</v>
      </c>
      <c r="I4" s="64">
        <v>2</v>
      </c>
      <c r="J4" s="107" t="s">
        <v>76</v>
      </c>
      <c r="K4" s="72" t="s">
        <v>76</v>
      </c>
      <c r="L4" s="64">
        <v>2</v>
      </c>
      <c r="M4" s="86" t="s">
        <v>76</v>
      </c>
      <c r="N4" s="64">
        <v>2</v>
      </c>
      <c r="O4" s="67">
        <v>1</v>
      </c>
      <c r="P4" s="86" t="s">
        <v>76</v>
      </c>
      <c r="Q4" s="64">
        <v>2</v>
      </c>
      <c r="R4" s="107" t="s">
        <v>76</v>
      </c>
      <c r="S4" s="68"/>
      <c r="T4" s="86"/>
      <c r="U4" s="64"/>
      <c r="V4" s="64"/>
      <c r="W4" s="64"/>
      <c r="X4" s="86"/>
      <c r="Y4" s="64"/>
      <c r="Z4" s="110"/>
      <c r="AA4" s="68"/>
      <c r="AB4" s="67"/>
      <c r="AC4" s="64"/>
      <c r="AD4" s="64"/>
      <c r="AE4" s="64"/>
      <c r="AF4" s="86"/>
      <c r="AG4" s="64"/>
      <c r="AH4" s="110"/>
      <c r="AI4" s="85" t="s">
        <v>76</v>
      </c>
      <c r="AK4" s="163">
        <f t="shared" si="0"/>
        <v>3</v>
      </c>
      <c r="AL4" s="142">
        <f t="shared" si="1"/>
        <v>8</v>
      </c>
      <c r="AM4" s="162">
        <f t="shared" si="2"/>
        <v>5</v>
      </c>
      <c r="AO4" s="89" t="s">
        <v>120</v>
      </c>
      <c r="AP4" s="88">
        <v>163</v>
      </c>
      <c r="AQ4" s="115">
        <v>1242</v>
      </c>
    </row>
    <row r="5" spans="1:43">
      <c r="A5" s="180">
        <v>4</v>
      </c>
      <c r="B5" s="183" t="s">
        <v>188</v>
      </c>
      <c r="C5" s="71">
        <v>1</v>
      </c>
      <c r="D5" s="56" t="s">
        <v>76</v>
      </c>
      <c r="E5" s="57">
        <v>1</v>
      </c>
      <c r="F5" s="56" t="s">
        <v>76</v>
      </c>
      <c r="G5" s="56" t="s">
        <v>76</v>
      </c>
      <c r="H5" s="56" t="s">
        <v>76</v>
      </c>
      <c r="I5" s="56" t="s">
        <v>76</v>
      </c>
      <c r="J5" s="109" t="s">
        <v>76</v>
      </c>
      <c r="K5" s="58" t="s">
        <v>76</v>
      </c>
      <c r="L5" s="57">
        <v>1</v>
      </c>
      <c r="M5" s="56" t="s">
        <v>76</v>
      </c>
      <c r="N5" s="56" t="s">
        <v>76</v>
      </c>
      <c r="O5" s="57">
        <v>1</v>
      </c>
      <c r="P5" s="57">
        <v>1</v>
      </c>
      <c r="Q5" s="56" t="s">
        <v>76</v>
      </c>
      <c r="R5" s="109" t="s">
        <v>76</v>
      </c>
      <c r="S5" s="71"/>
      <c r="T5" s="70"/>
      <c r="U5" s="56"/>
      <c r="V5" s="70"/>
      <c r="W5" s="70"/>
      <c r="X5" s="70"/>
      <c r="Y5" s="56"/>
      <c r="Z5" s="108"/>
      <c r="AA5" s="71"/>
      <c r="AB5" s="70"/>
      <c r="AC5" s="56"/>
      <c r="AD5" s="70"/>
      <c r="AE5" s="70"/>
      <c r="AF5" s="70"/>
      <c r="AG5" s="56"/>
      <c r="AH5" s="108"/>
      <c r="AI5" s="52">
        <v>1</v>
      </c>
      <c r="AK5" s="161">
        <f t="shared" si="0"/>
        <v>5</v>
      </c>
      <c r="AL5" s="132">
        <f t="shared" si="1"/>
        <v>11</v>
      </c>
      <c r="AM5" s="160">
        <f t="shared" si="2"/>
        <v>0</v>
      </c>
      <c r="AO5" s="89" t="s">
        <v>118</v>
      </c>
      <c r="AP5" s="88">
        <v>1797</v>
      </c>
      <c r="AQ5" s="79">
        <v>112.6</v>
      </c>
    </row>
    <row r="6" spans="1:43" ht="15.75" thickBot="1">
      <c r="A6" s="181">
        <v>5</v>
      </c>
      <c r="B6" s="51" t="s">
        <v>187</v>
      </c>
      <c r="C6" s="93">
        <v>1</v>
      </c>
      <c r="D6" s="86" t="s">
        <v>76</v>
      </c>
      <c r="E6" s="87">
        <v>1</v>
      </c>
      <c r="F6" s="66" t="s">
        <v>76</v>
      </c>
      <c r="G6" s="86" t="s">
        <v>76</v>
      </c>
      <c r="H6" s="86" t="s">
        <v>76</v>
      </c>
      <c r="I6" s="86" t="s">
        <v>76</v>
      </c>
      <c r="J6" s="110">
        <v>1</v>
      </c>
      <c r="K6" s="72" t="s">
        <v>76</v>
      </c>
      <c r="L6" s="64">
        <v>2</v>
      </c>
      <c r="M6" s="67">
        <v>1</v>
      </c>
      <c r="N6" s="67">
        <v>1</v>
      </c>
      <c r="O6" s="86" t="s">
        <v>76</v>
      </c>
      <c r="P6" s="67">
        <v>1</v>
      </c>
      <c r="Q6" s="86" t="s">
        <v>76</v>
      </c>
      <c r="R6" s="107" t="s">
        <v>76</v>
      </c>
      <c r="S6" s="93"/>
      <c r="T6" s="86"/>
      <c r="U6" s="67"/>
      <c r="V6" s="67"/>
      <c r="W6" s="67"/>
      <c r="X6" s="67"/>
      <c r="Y6" s="67"/>
      <c r="Z6" s="106"/>
      <c r="AA6" s="93"/>
      <c r="AB6" s="86"/>
      <c r="AC6" s="67"/>
      <c r="AD6" s="67"/>
      <c r="AE6" s="67"/>
      <c r="AF6" s="67"/>
      <c r="AG6" s="67"/>
      <c r="AH6" s="106"/>
      <c r="AI6" s="85" t="s">
        <v>76</v>
      </c>
      <c r="AK6" s="163">
        <f t="shared" si="0"/>
        <v>6</v>
      </c>
      <c r="AL6" s="142">
        <f t="shared" si="1"/>
        <v>9</v>
      </c>
      <c r="AM6" s="162">
        <f t="shared" si="2"/>
        <v>1</v>
      </c>
      <c r="AO6" s="113" t="s">
        <v>116</v>
      </c>
      <c r="AP6" s="146">
        <v>11161</v>
      </c>
      <c r="AQ6" s="111">
        <v>18.100000000000001</v>
      </c>
    </row>
    <row r="7" spans="1:43">
      <c r="A7" s="180">
        <v>6</v>
      </c>
      <c r="B7" s="59" t="s">
        <v>186</v>
      </c>
      <c r="C7" s="75">
        <v>2</v>
      </c>
      <c r="D7" s="57">
        <v>1</v>
      </c>
      <c r="E7" s="70">
        <v>2</v>
      </c>
      <c r="F7" s="56" t="s">
        <v>76</v>
      </c>
      <c r="G7" s="57">
        <v>1</v>
      </c>
      <c r="H7" s="57">
        <v>1</v>
      </c>
      <c r="I7" s="56" t="s">
        <v>76</v>
      </c>
      <c r="J7" s="109" t="s">
        <v>76</v>
      </c>
      <c r="K7" s="58" t="s">
        <v>76</v>
      </c>
      <c r="L7" s="57">
        <v>1</v>
      </c>
      <c r="M7" s="70">
        <v>2</v>
      </c>
      <c r="N7" s="70">
        <v>2</v>
      </c>
      <c r="O7" s="57">
        <v>1</v>
      </c>
      <c r="P7" s="56" t="s">
        <v>76</v>
      </c>
      <c r="Q7" s="57">
        <v>1</v>
      </c>
      <c r="R7" s="109" t="s">
        <v>76</v>
      </c>
      <c r="S7" s="58"/>
      <c r="T7" s="57"/>
      <c r="U7" s="56"/>
      <c r="V7" s="70"/>
      <c r="W7" s="56"/>
      <c r="X7" s="56"/>
      <c r="Y7" s="57"/>
      <c r="Z7" s="105"/>
      <c r="AA7" s="58"/>
      <c r="AB7" s="57"/>
      <c r="AC7" s="56"/>
      <c r="AD7" s="70"/>
      <c r="AE7" s="56"/>
      <c r="AF7" s="56"/>
      <c r="AG7" s="57"/>
      <c r="AH7" s="105"/>
      <c r="AI7" s="52">
        <v>1</v>
      </c>
      <c r="AK7" s="161">
        <f t="shared" si="0"/>
        <v>6</v>
      </c>
      <c r="AL7" s="132">
        <f t="shared" si="1"/>
        <v>6</v>
      </c>
      <c r="AM7" s="160">
        <f t="shared" si="2"/>
        <v>4</v>
      </c>
    </row>
    <row r="8" spans="1:43">
      <c r="A8" s="181">
        <v>7</v>
      </c>
      <c r="B8" s="182" t="s">
        <v>185</v>
      </c>
      <c r="C8" s="93">
        <v>1</v>
      </c>
      <c r="D8" s="67">
        <v>1</v>
      </c>
      <c r="E8" s="87">
        <v>1</v>
      </c>
      <c r="F8" s="64">
        <v>2</v>
      </c>
      <c r="G8" s="86" t="s">
        <v>76</v>
      </c>
      <c r="H8" s="86" t="s">
        <v>76</v>
      </c>
      <c r="I8" s="64">
        <v>2</v>
      </c>
      <c r="J8" s="107" t="s">
        <v>76</v>
      </c>
      <c r="K8" s="72" t="s">
        <v>76</v>
      </c>
      <c r="L8" s="64">
        <v>2</v>
      </c>
      <c r="M8" s="86" t="s">
        <v>76</v>
      </c>
      <c r="N8" s="64">
        <v>2</v>
      </c>
      <c r="O8" s="67">
        <v>1</v>
      </c>
      <c r="P8" s="64">
        <v>2</v>
      </c>
      <c r="Q8" s="86" t="s">
        <v>76</v>
      </c>
      <c r="R8" s="107" t="s">
        <v>76</v>
      </c>
      <c r="S8" s="93"/>
      <c r="T8" s="67"/>
      <c r="U8" s="86"/>
      <c r="V8" s="67"/>
      <c r="W8" s="86"/>
      <c r="X8" s="67"/>
      <c r="Y8" s="67"/>
      <c r="Z8" s="106"/>
      <c r="AA8" s="93"/>
      <c r="AB8" s="67"/>
      <c r="AC8" s="86"/>
      <c r="AD8" s="67"/>
      <c r="AE8" s="86"/>
      <c r="AF8" s="67"/>
      <c r="AG8" s="67"/>
      <c r="AH8" s="106"/>
      <c r="AI8" s="74">
        <v>1</v>
      </c>
      <c r="AK8" s="163">
        <f t="shared" si="0"/>
        <v>4</v>
      </c>
      <c r="AL8" s="142">
        <f t="shared" si="1"/>
        <v>7</v>
      </c>
      <c r="AM8" s="162">
        <f t="shared" si="2"/>
        <v>5</v>
      </c>
    </row>
    <row r="9" spans="1:43">
      <c r="A9" s="180">
        <v>8</v>
      </c>
      <c r="B9" s="59" t="s">
        <v>184</v>
      </c>
      <c r="C9" s="58" t="s">
        <v>76</v>
      </c>
      <c r="D9" s="56" t="s">
        <v>76</v>
      </c>
      <c r="E9" s="57">
        <v>1</v>
      </c>
      <c r="F9" s="70">
        <v>2</v>
      </c>
      <c r="G9" s="56" t="s">
        <v>76</v>
      </c>
      <c r="H9" s="57">
        <v>1</v>
      </c>
      <c r="I9" s="56" t="s">
        <v>76</v>
      </c>
      <c r="J9" s="109" t="s">
        <v>76</v>
      </c>
      <c r="K9" s="71">
        <v>1</v>
      </c>
      <c r="L9" s="57">
        <v>1</v>
      </c>
      <c r="M9" s="57">
        <v>1</v>
      </c>
      <c r="N9" s="56" t="s">
        <v>76</v>
      </c>
      <c r="O9" s="70">
        <v>2</v>
      </c>
      <c r="P9" s="57">
        <v>1</v>
      </c>
      <c r="Q9" s="56" t="s">
        <v>76</v>
      </c>
      <c r="R9" s="105">
        <v>1</v>
      </c>
      <c r="S9" s="71"/>
      <c r="T9" s="57"/>
      <c r="U9" s="57"/>
      <c r="V9" s="57"/>
      <c r="W9" s="57"/>
      <c r="X9" s="57"/>
      <c r="Y9" s="56"/>
      <c r="Z9" s="109"/>
      <c r="AA9" s="71"/>
      <c r="AB9" s="57"/>
      <c r="AC9" s="57"/>
      <c r="AD9" s="57"/>
      <c r="AE9" s="57"/>
      <c r="AF9" s="57"/>
      <c r="AG9" s="56"/>
      <c r="AH9" s="109"/>
      <c r="AI9" s="52">
        <v>1</v>
      </c>
      <c r="AK9" s="161">
        <f t="shared" si="0"/>
        <v>7</v>
      </c>
      <c r="AL9" s="132">
        <f t="shared" si="1"/>
        <v>7</v>
      </c>
      <c r="AM9" s="160">
        <f t="shared" si="2"/>
        <v>2</v>
      </c>
    </row>
    <row r="10" spans="1:43">
      <c r="A10" s="181">
        <v>9</v>
      </c>
      <c r="B10" s="51" t="s">
        <v>183</v>
      </c>
      <c r="C10" s="68">
        <v>2</v>
      </c>
      <c r="D10" s="66" t="s">
        <v>76</v>
      </c>
      <c r="E10" s="87">
        <v>1</v>
      </c>
      <c r="F10" s="86" t="s">
        <v>76</v>
      </c>
      <c r="G10" s="64">
        <v>2</v>
      </c>
      <c r="H10" s="86" t="s">
        <v>76</v>
      </c>
      <c r="I10" s="86" t="s">
        <v>76</v>
      </c>
      <c r="J10" s="106">
        <v>2</v>
      </c>
      <c r="K10" s="68">
        <v>2</v>
      </c>
      <c r="L10" s="66" t="s">
        <v>76</v>
      </c>
      <c r="M10" s="86" t="s">
        <v>76</v>
      </c>
      <c r="N10" s="87">
        <v>1</v>
      </c>
      <c r="O10" s="64">
        <v>2</v>
      </c>
      <c r="P10" s="86" t="s">
        <v>76</v>
      </c>
      <c r="Q10" s="86" t="s">
        <v>76</v>
      </c>
      <c r="R10" s="110">
        <v>1</v>
      </c>
      <c r="S10" s="93"/>
      <c r="T10" s="87"/>
      <c r="U10" s="67"/>
      <c r="V10" s="67"/>
      <c r="W10" s="67"/>
      <c r="X10" s="67"/>
      <c r="Y10" s="67"/>
      <c r="Z10" s="106"/>
      <c r="AA10" s="93"/>
      <c r="AB10" s="87"/>
      <c r="AC10" s="67"/>
      <c r="AD10" s="67"/>
      <c r="AE10" s="67"/>
      <c r="AF10" s="67"/>
      <c r="AG10" s="67"/>
      <c r="AH10" s="106"/>
      <c r="AI10" s="85" t="s">
        <v>76</v>
      </c>
      <c r="AK10" s="163">
        <f t="shared" si="0"/>
        <v>3</v>
      </c>
      <c r="AL10" s="142">
        <f t="shared" si="1"/>
        <v>8</v>
      </c>
      <c r="AM10" s="162">
        <f t="shared" si="2"/>
        <v>5</v>
      </c>
    </row>
    <row r="11" spans="1:43">
      <c r="A11" s="180">
        <v>10</v>
      </c>
      <c r="B11" s="59" t="s">
        <v>182</v>
      </c>
      <c r="C11" s="58" t="s">
        <v>76</v>
      </c>
      <c r="D11" s="57">
        <v>1</v>
      </c>
      <c r="E11" s="56" t="s">
        <v>76</v>
      </c>
      <c r="F11" s="56" t="s">
        <v>76</v>
      </c>
      <c r="G11" s="57">
        <v>1</v>
      </c>
      <c r="H11" s="57">
        <v>1</v>
      </c>
      <c r="I11" s="70">
        <v>2</v>
      </c>
      <c r="J11" s="109" t="s">
        <v>76</v>
      </c>
      <c r="K11" s="71">
        <v>1</v>
      </c>
      <c r="L11" s="57">
        <v>1</v>
      </c>
      <c r="M11" s="57">
        <v>1</v>
      </c>
      <c r="N11" s="56" t="s">
        <v>76</v>
      </c>
      <c r="O11" s="57">
        <v>1</v>
      </c>
      <c r="P11" s="56" t="s">
        <v>76</v>
      </c>
      <c r="Q11" s="57">
        <v>1</v>
      </c>
      <c r="R11" s="105">
        <v>1</v>
      </c>
      <c r="S11" s="71"/>
      <c r="T11" s="56"/>
      <c r="U11" s="57"/>
      <c r="V11" s="57"/>
      <c r="W11" s="57"/>
      <c r="X11" s="57"/>
      <c r="Y11" s="57"/>
      <c r="Z11" s="105"/>
      <c r="AA11" s="71"/>
      <c r="AB11" s="56"/>
      <c r="AC11" s="57"/>
      <c r="AD11" s="57"/>
      <c r="AE11" s="57"/>
      <c r="AF11" s="57"/>
      <c r="AG11" s="57"/>
      <c r="AH11" s="105"/>
      <c r="AI11" s="52">
        <v>1</v>
      </c>
      <c r="AK11" s="161">
        <f t="shared" si="0"/>
        <v>9</v>
      </c>
      <c r="AL11" s="132">
        <f t="shared" si="1"/>
        <v>6</v>
      </c>
      <c r="AM11" s="160">
        <f t="shared" si="2"/>
        <v>1</v>
      </c>
    </row>
    <row r="12" spans="1:43">
      <c r="A12" s="181">
        <v>11</v>
      </c>
      <c r="B12" s="51" t="s">
        <v>181</v>
      </c>
      <c r="C12" s="72" t="s">
        <v>76</v>
      </c>
      <c r="D12" s="65">
        <v>2</v>
      </c>
      <c r="E12" s="65">
        <v>2</v>
      </c>
      <c r="F12" s="86" t="s">
        <v>76</v>
      </c>
      <c r="G12" s="66" t="s">
        <v>76</v>
      </c>
      <c r="H12" s="86" t="s">
        <v>76</v>
      </c>
      <c r="I12" s="67">
        <v>1</v>
      </c>
      <c r="J12" s="107" t="s">
        <v>76</v>
      </c>
      <c r="K12" s="72" t="s">
        <v>76</v>
      </c>
      <c r="L12" s="66" t="s">
        <v>76</v>
      </c>
      <c r="M12" s="64">
        <v>2</v>
      </c>
      <c r="N12" s="66" t="s">
        <v>76</v>
      </c>
      <c r="O12" s="86" t="s">
        <v>76</v>
      </c>
      <c r="P12" s="64">
        <v>2</v>
      </c>
      <c r="Q12" s="86" t="s">
        <v>76</v>
      </c>
      <c r="R12" s="107" t="s">
        <v>76</v>
      </c>
      <c r="S12" s="68"/>
      <c r="T12" s="66"/>
      <c r="U12" s="64"/>
      <c r="V12" s="86"/>
      <c r="W12" s="64"/>
      <c r="X12" s="86"/>
      <c r="Y12" s="64"/>
      <c r="Z12" s="110"/>
      <c r="AA12" s="68"/>
      <c r="AB12" s="66"/>
      <c r="AC12" s="64"/>
      <c r="AD12" s="86"/>
      <c r="AE12" s="64"/>
      <c r="AF12" s="86"/>
      <c r="AG12" s="64"/>
      <c r="AH12" s="110"/>
      <c r="AI12" s="74">
        <v>1</v>
      </c>
      <c r="AK12" s="163">
        <f t="shared" si="0"/>
        <v>1</v>
      </c>
      <c r="AL12" s="142">
        <f t="shared" si="1"/>
        <v>11</v>
      </c>
      <c r="AM12" s="162">
        <f t="shared" si="2"/>
        <v>4</v>
      </c>
    </row>
    <row r="13" spans="1:43">
      <c r="A13" s="180">
        <v>12</v>
      </c>
      <c r="B13" s="59" t="s">
        <v>180</v>
      </c>
      <c r="C13" s="71">
        <v>1</v>
      </c>
      <c r="D13" s="57">
        <v>1</v>
      </c>
      <c r="E13" s="57">
        <v>1</v>
      </c>
      <c r="F13" s="57">
        <v>1</v>
      </c>
      <c r="G13" s="57">
        <v>1</v>
      </c>
      <c r="H13" s="57">
        <v>1</v>
      </c>
      <c r="I13" s="56" t="s">
        <v>76</v>
      </c>
      <c r="J13" s="109" t="s">
        <v>76</v>
      </c>
      <c r="K13" s="71">
        <v>1</v>
      </c>
      <c r="L13" s="57">
        <v>1</v>
      </c>
      <c r="M13" s="57">
        <v>1</v>
      </c>
      <c r="N13" s="57">
        <v>1</v>
      </c>
      <c r="O13" s="57">
        <v>1</v>
      </c>
      <c r="P13" s="57">
        <v>1</v>
      </c>
      <c r="Q13" s="70">
        <v>2</v>
      </c>
      <c r="R13" s="109" t="s">
        <v>76</v>
      </c>
      <c r="S13" s="58"/>
      <c r="T13" s="56"/>
      <c r="U13" s="56"/>
      <c r="V13" s="56"/>
      <c r="W13" s="57"/>
      <c r="X13" s="57"/>
      <c r="Y13" s="70"/>
      <c r="Z13" s="108"/>
      <c r="AA13" s="58"/>
      <c r="AB13" s="56"/>
      <c r="AC13" s="56"/>
      <c r="AD13" s="56"/>
      <c r="AE13" s="57"/>
      <c r="AF13" s="57"/>
      <c r="AG13" s="70"/>
      <c r="AH13" s="108"/>
      <c r="AI13" s="52">
        <v>1</v>
      </c>
      <c r="AK13" s="161">
        <f t="shared" si="0"/>
        <v>12</v>
      </c>
      <c r="AL13" s="132">
        <f t="shared" si="1"/>
        <v>3</v>
      </c>
      <c r="AM13" s="160">
        <f t="shared" si="2"/>
        <v>1</v>
      </c>
    </row>
    <row r="14" spans="1:43">
      <c r="A14" s="181">
        <v>13</v>
      </c>
      <c r="B14" s="51" t="s">
        <v>179</v>
      </c>
      <c r="C14" s="93">
        <v>1</v>
      </c>
      <c r="D14" s="67">
        <v>1</v>
      </c>
      <c r="E14" s="87">
        <v>1</v>
      </c>
      <c r="F14" s="87">
        <v>1</v>
      </c>
      <c r="G14" s="67">
        <v>1</v>
      </c>
      <c r="H14" s="67">
        <v>1</v>
      </c>
      <c r="I14" s="86" t="s">
        <v>76</v>
      </c>
      <c r="J14" s="110">
        <v>1</v>
      </c>
      <c r="K14" s="93">
        <v>1</v>
      </c>
      <c r="L14" s="67">
        <v>1</v>
      </c>
      <c r="M14" s="67">
        <v>1</v>
      </c>
      <c r="N14" s="67">
        <v>1</v>
      </c>
      <c r="O14" s="67">
        <v>1</v>
      </c>
      <c r="P14" s="67">
        <v>1</v>
      </c>
      <c r="Q14" s="86" t="s">
        <v>76</v>
      </c>
      <c r="R14" s="110">
        <v>1</v>
      </c>
      <c r="S14" s="93"/>
      <c r="T14" s="67"/>
      <c r="U14" s="86"/>
      <c r="V14" s="86"/>
      <c r="W14" s="67"/>
      <c r="X14" s="67"/>
      <c r="Y14" s="67"/>
      <c r="Z14" s="106"/>
      <c r="AA14" s="93"/>
      <c r="AB14" s="67"/>
      <c r="AC14" s="86"/>
      <c r="AD14" s="86"/>
      <c r="AE14" s="67"/>
      <c r="AF14" s="67"/>
      <c r="AG14" s="67"/>
      <c r="AH14" s="106"/>
      <c r="AI14" s="74">
        <v>1</v>
      </c>
      <c r="AK14" s="163">
        <f t="shared" si="0"/>
        <v>14</v>
      </c>
      <c r="AL14" s="142">
        <f t="shared" si="1"/>
        <v>2</v>
      </c>
      <c r="AM14" s="162">
        <f t="shared" si="2"/>
        <v>0</v>
      </c>
    </row>
    <row r="15" spans="1:43">
      <c r="A15" s="180">
        <v>14</v>
      </c>
      <c r="B15" s="59" t="s">
        <v>178</v>
      </c>
      <c r="C15" s="71">
        <v>1</v>
      </c>
      <c r="D15" s="57">
        <v>1</v>
      </c>
      <c r="E15" s="56" t="s">
        <v>76</v>
      </c>
      <c r="F15" s="56" t="s">
        <v>76</v>
      </c>
      <c r="G15" s="57">
        <v>1</v>
      </c>
      <c r="H15" s="70">
        <v>2</v>
      </c>
      <c r="I15" s="56" t="s">
        <v>76</v>
      </c>
      <c r="J15" s="105">
        <v>1</v>
      </c>
      <c r="K15" s="71">
        <v>1</v>
      </c>
      <c r="L15" s="56" t="s">
        <v>76</v>
      </c>
      <c r="M15" s="56" t="s">
        <v>76</v>
      </c>
      <c r="N15" s="57">
        <v>1</v>
      </c>
      <c r="O15" s="56" t="s">
        <v>76</v>
      </c>
      <c r="P15" s="57">
        <v>1</v>
      </c>
      <c r="Q15" s="57">
        <v>1</v>
      </c>
      <c r="R15" s="105">
        <v>1</v>
      </c>
      <c r="S15" s="71"/>
      <c r="T15" s="57"/>
      <c r="U15" s="57"/>
      <c r="V15" s="57"/>
      <c r="W15" s="57"/>
      <c r="X15" s="57"/>
      <c r="Y15" s="57"/>
      <c r="Z15" s="105"/>
      <c r="AA15" s="71"/>
      <c r="AB15" s="57"/>
      <c r="AC15" s="57"/>
      <c r="AD15" s="57"/>
      <c r="AE15" s="57"/>
      <c r="AF15" s="57"/>
      <c r="AG15" s="57"/>
      <c r="AH15" s="105"/>
      <c r="AI15" s="73" t="s">
        <v>76</v>
      </c>
      <c r="AK15" s="179">
        <f t="shared" si="0"/>
        <v>9</v>
      </c>
      <c r="AL15" s="178">
        <f t="shared" si="1"/>
        <v>6</v>
      </c>
      <c r="AM15" s="177">
        <f t="shared" si="2"/>
        <v>1</v>
      </c>
    </row>
    <row r="16" spans="1:43" ht="15.75" thickBot="1">
      <c r="A16" s="51"/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104" t="s">
        <v>45</v>
      </c>
      <c r="AK16"/>
      <c r="AL16"/>
      <c r="AM16"/>
    </row>
    <row r="17" spans="2:39" ht="15.75" thickBot="1">
      <c r="B17" t="s">
        <v>74</v>
      </c>
      <c r="C17" s="103">
        <f t="shared" ref="C17:AH17" si="3">IF(COUNTA(C2:C16)=0,"",SUMPRODUCT((C2:C16&lt;&gt;"")*(C2:C16=$AI2:$AI16)))</f>
        <v>5</v>
      </c>
      <c r="D17" s="101">
        <f t="shared" si="3"/>
        <v>9</v>
      </c>
      <c r="E17" s="101">
        <f t="shared" si="3"/>
        <v>8</v>
      </c>
      <c r="F17" s="101">
        <f t="shared" si="3"/>
        <v>5</v>
      </c>
      <c r="G17" s="101">
        <f t="shared" si="3"/>
        <v>7</v>
      </c>
      <c r="H17" s="101">
        <f t="shared" si="3"/>
        <v>8</v>
      </c>
      <c r="I17" s="101">
        <f t="shared" si="3"/>
        <v>5</v>
      </c>
      <c r="J17" s="101">
        <f t="shared" si="3"/>
        <v>3</v>
      </c>
      <c r="K17" s="103">
        <f t="shared" si="3"/>
        <v>6</v>
      </c>
      <c r="L17" s="101">
        <f t="shared" si="3"/>
        <v>9</v>
      </c>
      <c r="M17" s="101">
        <f t="shared" si="3"/>
        <v>8</v>
      </c>
      <c r="N17" s="101">
        <f t="shared" si="3"/>
        <v>3</v>
      </c>
      <c r="O17" s="101">
        <f t="shared" si="3"/>
        <v>9</v>
      </c>
      <c r="P17" s="101">
        <f t="shared" si="3"/>
        <v>7</v>
      </c>
      <c r="Q17" s="101">
        <f t="shared" si="3"/>
        <v>4</v>
      </c>
      <c r="R17" s="129">
        <f t="shared" si="3"/>
        <v>6</v>
      </c>
      <c r="S17" s="103" t="str">
        <f t="shared" si="3"/>
        <v/>
      </c>
      <c r="T17" s="101" t="str">
        <f t="shared" si="3"/>
        <v/>
      </c>
      <c r="U17" s="101" t="str">
        <f t="shared" si="3"/>
        <v/>
      </c>
      <c r="V17" s="101" t="str">
        <f t="shared" si="3"/>
        <v/>
      </c>
      <c r="W17" s="101" t="str">
        <f t="shared" si="3"/>
        <v/>
      </c>
      <c r="X17" s="101" t="str">
        <f t="shared" si="3"/>
        <v/>
      </c>
      <c r="Y17" s="101" t="str">
        <f t="shared" si="3"/>
        <v/>
      </c>
      <c r="Z17" s="129" t="str">
        <f t="shared" si="3"/>
        <v/>
      </c>
      <c r="AA17" s="103" t="str">
        <f t="shared" si="3"/>
        <v/>
      </c>
      <c r="AB17" s="101" t="str">
        <f t="shared" si="3"/>
        <v/>
      </c>
      <c r="AC17" s="101" t="str">
        <f t="shared" si="3"/>
        <v/>
      </c>
      <c r="AD17" s="101" t="str">
        <f t="shared" si="3"/>
        <v/>
      </c>
      <c r="AE17" s="101" t="str">
        <f t="shared" si="3"/>
        <v/>
      </c>
      <c r="AF17" s="101" t="str">
        <f t="shared" si="3"/>
        <v/>
      </c>
      <c r="AG17" s="101" t="str">
        <f t="shared" si="3"/>
        <v/>
      </c>
      <c r="AH17" s="129" t="str">
        <f t="shared" si="3"/>
        <v/>
      </c>
      <c r="AI17" s="128">
        <f>COUNTA(AI2:AI16)-COUNTIF(AI2:AI16,"~*")</f>
        <v>14</v>
      </c>
      <c r="AK17" s="176">
        <f>SUM(AK2:AK15)</f>
        <v>94</v>
      </c>
      <c r="AL17" s="175">
        <f>SUM(AL2:AL15)</f>
        <v>97</v>
      </c>
      <c r="AM17" s="174">
        <f>SUM(AM2:AM15)</f>
        <v>33</v>
      </c>
    </row>
    <row r="18" spans="2:39"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</row>
    <row r="19" spans="2:39">
      <c r="B19" s="100" t="s">
        <v>125</v>
      </c>
    </row>
    <row r="21" spans="2:39">
      <c r="B21" s="127">
        <v>1</v>
      </c>
      <c r="C21" s="173">
        <f t="shared" ref="C21:AI21" si="4">COUNTIF(C2:C16,"1")</f>
        <v>8</v>
      </c>
      <c r="D21" s="173">
        <f t="shared" si="4"/>
        <v>7</v>
      </c>
      <c r="E21" s="173">
        <f t="shared" si="4"/>
        <v>7</v>
      </c>
      <c r="F21" s="173">
        <f t="shared" si="4"/>
        <v>3</v>
      </c>
      <c r="G21" s="173">
        <f t="shared" si="4"/>
        <v>6</v>
      </c>
      <c r="H21" s="173">
        <f t="shared" si="4"/>
        <v>7</v>
      </c>
      <c r="I21" s="173">
        <f t="shared" si="4"/>
        <v>2</v>
      </c>
      <c r="J21" s="173">
        <f t="shared" si="4"/>
        <v>4</v>
      </c>
      <c r="K21" s="173">
        <f t="shared" si="4"/>
        <v>7</v>
      </c>
      <c r="L21" s="173">
        <f t="shared" si="4"/>
        <v>7</v>
      </c>
      <c r="M21" s="173">
        <f t="shared" si="4"/>
        <v>5</v>
      </c>
      <c r="N21" s="173">
        <f t="shared" si="4"/>
        <v>6</v>
      </c>
      <c r="O21" s="173">
        <f t="shared" si="4"/>
        <v>8</v>
      </c>
      <c r="P21" s="173">
        <f t="shared" si="4"/>
        <v>7</v>
      </c>
      <c r="Q21" s="173">
        <f t="shared" si="4"/>
        <v>4</v>
      </c>
      <c r="R21" s="173">
        <f t="shared" si="4"/>
        <v>6</v>
      </c>
      <c r="S21" s="126">
        <f t="shared" si="4"/>
        <v>0</v>
      </c>
      <c r="T21" s="126">
        <f t="shared" si="4"/>
        <v>0</v>
      </c>
      <c r="U21" s="126">
        <f t="shared" si="4"/>
        <v>0</v>
      </c>
      <c r="V21" s="126">
        <f t="shared" si="4"/>
        <v>0</v>
      </c>
      <c r="W21" s="126">
        <f t="shared" si="4"/>
        <v>0</v>
      </c>
      <c r="X21" s="126">
        <f t="shared" si="4"/>
        <v>0</v>
      </c>
      <c r="Y21" s="126">
        <f t="shared" si="4"/>
        <v>0</v>
      </c>
      <c r="Z21" s="126">
        <f t="shared" si="4"/>
        <v>0</v>
      </c>
      <c r="AA21" s="126">
        <f t="shared" si="4"/>
        <v>0</v>
      </c>
      <c r="AB21" s="126">
        <f t="shared" si="4"/>
        <v>0</v>
      </c>
      <c r="AC21" s="126">
        <f t="shared" si="4"/>
        <v>0</v>
      </c>
      <c r="AD21" s="126">
        <f t="shared" si="4"/>
        <v>0</v>
      </c>
      <c r="AE21" s="126">
        <f t="shared" si="4"/>
        <v>0</v>
      </c>
      <c r="AF21" s="126">
        <f t="shared" si="4"/>
        <v>0</v>
      </c>
      <c r="AG21" s="126">
        <f t="shared" si="4"/>
        <v>0</v>
      </c>
      <c r="AH21" s="126">
        <f t="shared" si="4"/>
        <v>0</v>
      </c>
      <c r="AI21" s="125">
        <f t="shared" si="4"/>
        <v>8</v>
      </c>
    </row>
    <row r="22" spans="2:39">
      <c r="B22" s="124" t="s">
        <v>76</v>
      </c>
      <c r="C22" s="172">
        <f t="shared" ref="C22:AI22" si="5">COUNTIF(C2:C16,"N")</f>
        <v>4</v>
      </c>
      <c r="D22" s="172">
        <f t="shared" si="5"/>
        <v>6</v>
      </c>
      <c r="E22" s="172">
        <f t="shared" si="5"/>
        <v>4</v>
      </c>
      <c r="F22" s="172">
        <f t="shared" si="5"/>
        <v>7</v>
      </c>
      <c r="G22" s="172">
        <f t="shared" si="5"/>
        <v>7</v>
      </c>
      <c r="H22" s="172">
        <f t="shared" si="5"/>
        <v>6</v>
      </c>
      <c r="I22" s="172">
        <f t="shared" si="5"/>
        <v>9</v>
      </c>
      <c r="J22" s="172">
        <f t="shared" si="5"/>
        <v>9</v>
      </c>
      <c r="K22" s="172">
        <f t="shared" si="5"/>
        <v>6</v>
      </c>
      <c r="L22" s="172">
        <f t="shared" si="5"/>
        <v>4</v>
      </c>
      <c r="M22" s="172">
        <f t="shared" si="5"/>
        <v>6</v>
      </c>
      <c r="N22" s="172">
        <f t="shared" si="5"/>
        <v>5</v>
      </c>
      <c r="O22" s="172">
        <f t="shared" si="5"/>
        <v>4</v>
      </c>
      <c r="P22" s="172">
        <f t="shared" si="5"/>
        <v>5</v>
      </c>
      <c r="Q22" s="172">
        <f t="shared" si="5"/>
        <v>7</v>
      </c>
      <c r="R22" s="172">
        <f t="shared" si="5"/>
        <v>8</v>
      </c>
      <c r="S22" s="123">
        <f t="shared" si="5"/>
        <v>0</v>
      </c>
      <c r="T22" s="123">
        <f t="shared" si="5"/>
        <v>0</v>
      </c>
      <c r="U22" s="123">
        <f t="shared" si="5"/>
        <v>0</v>
      </c>
      <c r="V22" s="123">
        <f t="shared" si="5"/>
        <v>0</v>
      </c>
      <c r="W22" s="123">
        <f t="shared" si="5"/>
        <v>0</v>
      </c>
      <c r="X22" s="123">
        <f t="shared" si="5"/>
        <v>0</v>
      </c>
      <c r="Y22" s="123">
        <f t="shared" si="5"/>
        <v>0</v>
      </c>
      <c r="Z22" s="123">
        <f t="shared" si="5"/>
        <v>0</v>
      </c>
      <c r="AA22" s="123">
        <f t="shared" si="5"/>
        <v>0</v>
      </c>
      <c r="AB22" s="123">
        <f t="shared" si="5"/>
        <v>0</v>
      </c>
      <c r="AC22" s="123">
        <f t="shared" si="5"/>
        <v>0</v>
      </c>
      <c r="AD22" s="123">
        <f t="shared" si="5"/>
        <v>0</v>
      </c>
      <c r="AE22" s="123">
        <f t="shared" si="5"/>
        <v>0</v>
      </c>
      <c r="AF22" s="123">
        <f t="shared" si="5"/>
        <v>0</v>
      </c>
      <c r="AG22" s="123">
        <f t="shared" si="5"/>
        <v>0</v>
      </c>
      <c r="AH22" s="123">
        <f t="shared" si="5"/>
        <v>0</v>
      </c>
      <c r="AI22" s="122">
        <f t="shared" si="5"/>
        <v>6</v>
      </c>
    </row>
    <row r="23" spans="2:39">
      <c r="B23" s="121">
        <v>2</v>
      </c>
      <c r="C23" s="171">
        <f t="shared" ref="C23:AI23" si="6">COUNTIF(C2:C16,2)</f>
        <v>2</v>
      </c>
      <c r="D23" s="171">
        <f t="shared" si="6"/>
        <v>1</v>
      </c>
      <c r="E23" s="171">
        <f t="shared" si="6"/>
        <v>3</v>
      </c>
      <c r="F23" s="171">
        <f t="shared" si="6"/>
        <v>4</v>
      </c>
      <c r="G23" s="171">
        <f t="shared" si="6"/>
        <v>1</v>
      </c>
      <c r="H23" s="171">
        <f t="shared" si="6"/>
        <v>1</v>
      </c>
      <c r="I23" s="171">
        <f t="shared" si="6"/>
        <v>3</v>
      </c>
      <c r="J23" s="171">
        <f t="shared" si="6"/>
        <v>1</v>
      </c>
      <c r="K23" s="171">
        <f t="shared" si="6"/>
        <v>1</v>
      </c>
      <c r="L23" s="171">
        <f t="shared" si="6"/>
        <v>3</v>
      </c>
      <c r="M23" s="171">
        <f t="shared" si="6"/>
        <v>3</v>
      </c>
      <c r="N23" s="171">
        <f t="shared" si="6"/>
        <v>3</v>
      </c>
      <c r="O23" s="171">
        <f t="shared" si="6"/>
        <v>2</v>
      </c>
      <c r="P23" s="171">
        <f t="shared" si="6"/>
        <v>2</v>
      </c>
      <c r="Q23" s="171">
        <f t="shared" si="6"/>
        <v>3</v>
      </c>
      <c r="R23" s="171">
        <f t="shared" si="6"/>
        <v>0</v>
      </c>
      <c r="S23" s="120">
        <f t="shared" si="6"/>
        <v>0</v>
      </c>
      <c r="T23" s="120">
        <f t="shared" si="6"/>
        <v>0</v>
      </c>
      <c r="U23" s="120">
        <f t="shared" si="6"/>
        <v>0</v>
      </c>
      <c r="V23" s="120">
        <f t="shared" si="6"/>
        <v>0</v>
      </c>
      <c r="W23" s="120">
        <f t="shared" si="6"/>
        <v>0</v>
      </c>
      <c r="X23" s="120">
        <f t="shared" si="6"/>
        <v>0</v>
      </c>
      <c r="Y23" s="120">
        <f t="shared" si="6"/>
        <v>0</v>
      </c>
      <c r="Z23" s="120">
        <f t="shared" si="6"/>
        <v>0</v>
      </c>
      <c r="AA23" s="120">
        <f t="shared" si="6"/>
        <v>0</v>
      </c>
      <c r="AB23" s="120">
        <f t="shared" si="6"/>
        <v>0</v>
      </c>
      <c r="AC23" s="120">
        <f t="shared" si="6"/>
        <v>0</v>
      </c>
      <c r="AD23" s="120">
        <f t="shared" si="6"/>
        <v>0</v>
      </c>
      <c r="AE23" s="120">
        <f t="shared" si="6"/>
        <v>0</v>
      </c>
      <c r="AF23" s="120">
        <f t="shared" si="6"/>
        <v>0</v>
      </c>
      <c r="AG23" s="120">
        <f t="shared" si="6"/>
        <v>0</v>
      </c>
      <c r="AH23" s="120">
        <f t="shared" si="6"/>
        <v>0</v>
      </c>
      <c r="AI23" s="119">
        <f t="shared" si="6"/>
        <v>0</v>
      </c>
    </row>
    <row r="24" spans="2:39">
      <c r="B24" s="152" t="s">
        <v>140</v>
      </c>
      <c r="C24" s="9">
        <f t="shared" ref="C24:AI24" si="7">SUM(C21:C23)</f>
        <v>14</v>
      </c>
      <c r="D24" s="9">
        <f t="shared" si="7"/>
        <v>14</v>
      </c>
      <c r="E24" s="9">
        <f t="shared" si="7"/>
        <v>14</v>
      </c>
      <c r="F24" s="9">
        <f t="shared" si="7"/>
        <v>14</v>
      </c>
      <c r="G24" s="9">
        <f t="shared" si="7"/>
        <v>14</v>
      </c>
      <c r="H24" s="9">
        <f t="shared" si="7"/>
        <v>14</v>
      </c>
      <c r="I24" s="9">
        <f t="shared" si="7"/>
        <v>14</v>
      </c>
      <c r="J24" s="9">
        <f t="shared" si="7"/>
        <v>14</v>
      </c>
      <c r="K24" s="9">
        <f t="shared" si="7"/>
        <v>14</v>
      </c>
      <c r="L24" s="9">
        <f t="shared" si="7"/>
        <v>14</v>
      </c>
      <c r="M24" s="9">
        <f t="shared" si="7"/>
        <v>14</v>
      </c>
      <c r="N24" s="9">
        <f t="shared" si="7"/>
        <v>14</v>
      </c>
      <c r="O24" s="9">
        <f t="shared" si="7"/>
        <v>14</v>
      </c>
      <c r="P24" s="9">
        <f t="shared" si="7"/>
        <v>14</v>
      </c>
      <c r="Q24" s="9">
        <f t="shared" si="7"/>
        <v>14</v>
      </c>
      <c r="R24" s="9">
        <f t="shared" si="7"/>
        <v>14</v>
      </c>
      <c r="S24">
        <f t="shared" si="7"/>
        <v>0</v>
      </c>
      <c r="T24">
        <f t="shared" si="7"/>
        <v>0</v>
      </c>
      <c r="U24">
        <f t="shared" si="7"/>
        <v>0</v>
      </c>
      <c r="V24">
        <f t="shared" si="7"/>
        <v>0</v>
      </c>
      <c r="W24">
        <f t="shared" si="7"/>
        <v>0</v>
      </c>
      <c r="X24">
        <f t="shared" si="7"/>
        <v>0</v>
      </c>
      <c r="Y24">
        <f t="shared" si="7"/>
        <v>0</v>
      </c>
      <c r="Z24">
        <f t="shared" si="7"/>
        <v>0</v>
      </c>
      <c r="AA24">
        <f t="shared" si="7"/>
        <v>0</v>
      </c>
      <c r="AB24">
        <f t="shared" si="7"/>
        <v>0</v>
      </c>
      <c r="AC24">
        <f t="shared" si="7"/>
        <v>0</v>
      </c>
      <c r="AD24">
        <f t="shared" si="7"/>
        <v>0</v>
      </c>
      <c r="AE24">
        <f t="shared" si="7"/>
        <v>0</v>
      </c>
      <c r="AF24">
        <f t="shared" si="7"/>
        <v>0</v>
      </c>
      <c r="AG24">
        <f t="shared" si="7"/>
        <v>0</v>
      </c>
      <c r="AH24">
        <f t="shared" si="7"/>
        <v>0</v>
      </c>
      <c r="AI24" s="151">
        <f t="shared" si="7"/>
        <v>14</v>
      </c>
    </row>
  </sheetData>
  <conditionalFormatting sqref="C2:AH15">
    <cfRule type="expression" dxfId="127" priority="9">
      <formula>AND(C$24&lt;&gt;0,OR(ISERROR(FIND(T(C2),"1N2")),LEN(C2)&lt;&gt;1))</formula>
    </cfRule>
    <cfRule type="expression" dxfId="126" priority="10">
      <formula>AND(C2&lt;&gt;"",$AI2&lt;&gt;"",C2&lt;&gt;$AI2)</formula>
    </cfRule>
    <cfRule type="expression" dxfId="125" priority="11">
      <formula>AND(C2&lt;&gt;"",C2=$AI2)</formula>
    </cfRule>
  </conditionalFormatting>
  <conditionalFormatting sqref="AI17">
    <cfRule type="dataBar" priority="8">
      <dataBar>
        <cfvo type="min" val="0"/>
        <cfvo type="max" val="0"/>
        <color rgb="FF638EC6"/>
      </dataBar>
    </cfRule>
  </conditionalFormatting>
  <conditionalFormatting sqref="C2:AH15">
    <cfRule type="expression" dxfId="124" priority="6">
      <formula>AND(C2&lt;&gt;"",$AI2&lt;&gt;"",C2&lt;&gt;$AI2)</formula>
    </cfRule>
    <cfRule type="expression" dxfId="123" priority="7">
      <formula>AND(C2&lt;&gt;"",C2=$AI2)</formula>
    </cfRule>
  </conditionalFormatting>
  <conditionalFormatting sqref="C17:AI17">
    <cfRule type="dataBar" priority="5">
      <dataBar>
        <cfvo type="min" val="0"/>
        <cfvo type="max" val="0"/>
        <color rgb="FF638EC6"/>
      </dataBar>
    </cfRule>
  </conditionalFormatting>
  <conditionalFormatting sqref="C17:AH17">
    <cfRule type="dataBar" priority="4">
      <dataBar>
        <cfvo type="min" val="0"/>
        <cfvo type="max" val="0"/>
        <color rgb="FF638EC6"/>
      </dataBar>
    </cfRule>
  </conditionalFormatting>
  <conditionalFormatting sqref="AK2:AK15 AK17:AM17">
    <cfRule type="expression" dxfId="122" priority="3">
      <formula>$AI2=1</formula>
    </cfRule>
  </conditionalFormatting>
  <conditionalFormatting sqref="AL2:AL15 AL17">
    <cfRule type="expression" dxfId="121" priority="2">
      <formula>$AI2="N"</formula>
    </cfRule>
  </conditionalFormatting>
  <conditionalFormatting sqref="AM2:AM15 AM17">
    <cfRule type="expression" dxfId="120" priority="1">
      <formula>$AI2=2</formula>
    </cfRule>
  </conditionalFormatting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7"/>
  <dimension ref="A1:AQ26"/>
  <sheetViews>
    <sheetView workbookViewId="0">
      <pane xSplit="2" ySplit="1" topLeftCell="R2" activePane="bottomRight" state="frozen"/>
      <selection pane="topRight" activeCell="C1" sqref="C1"/>
      <selection pane="bottomLeft" activeCell="A2" sqref="A2"/>
      <selection pane="bottomRight" activeCell="B26" sqref="B26"/>
    </sheetView>
  </sheetViews>
  <sheetFormatPr baseColWidth="10" defaultRowHeight="15"/>
  <cols>
    <col min="1" max="1" width="4.140625" customWidth="1"/>
    <col min="2" max="2" width="26.42578125" customWidth="1"/>
    <col min="3" max="18" width="8.140625" customWidth="1"/>
    <col min="19" max="34" width="0.140625" hidden="1" customWidth="1"/>
    <col min="35" max="35" width="8.7109375" customWidth="1"/>
    <col min="36" max="36" width="2.7109375" customWidth="1"/>
    <col min="37" max="39" width="5.28515625" style="9" customWidth="1"/>
    <col min="40" max="40" width="2.140625" customWidth="1"/>
  </cols>
  <sheetData>
    <row r="1" spans="1:43">
      <c r="B1" s="99">
        <v>42042</v>
      </c>
      <c r="C1" s="97" t="s">
        <v>105</v>
      </c>
      <c r="D1" s="98" t="s">
        <v>104</v>
      </c>
      <c r="E1" s="98" t="s">
        <v>103</v>
      </c>
      <c r="F1" s="98" t="s">
        <v>102</v>
      </c>
      <c r="G1" s="98" t="s">
        <v>47</v>
      </c>
      <c r="H1" s="98" t="s">
        <v>27</v>
      </c>
      <c r="I1" s="98" t="s">
        <v>101</v>
      </c>
      <c r="J1" s="95" t="s">
        <v>100</v>
      </c>
      <c r="K1" s="97" t="s">
        <v>99</v>
      </c>
      <c r="L1" s="96" t="s">
        <v>98</v>
      </c>
      <c r="M1" s="96" t="s">
        <v>97</v>
      </c>
      <c r="N1" s="96" t="s">
        <v>96</v>
      </c>
      <c r="O1" s="96" t="s">
        <v>95</v>
      </c>
      <c r="P1" s="96" t="s">
        <v>94</v>
      </c>
      <c r="Q1" s="96" t="s">
        <v>75</v>
      </c>
      <c r="R1" s="95" t="s">
        <v>93</v>
      </c>
      <c r="S1" s="97" t="s">
        <v>177</v>
      </c>
      <c r="T1" s="96" t="s">
        <v>176</v>
      </c>
      <c r="U1" s="96" t="s">
        <v>175</v>
      </c>
      <c r="V1" s="96" t="s">
        <v>174</v>
      </c>
      <c r="W1" s="96" t="s">
        <v>173</v>
      </c>
      <c r="X1" s="96" t="s">
        <v>172</v>
      </c>
      <c r="Y1" s="96" t="s">
        <v>171</v>
      </c>
      <c r="Z1" s="95" t="s">
        <v>170</v>
      </c>
      <c r="AA1" s="97" t="s">
        <v>169</v>
      </c>
      <c r="AB1" s="96" t="s">
        <v>168</v>
      </c>
      <c r="AC1" s="96" t="s">
        <v>167</v>
      </c>
      <c r="AD1" s="96" t="s">
        <v>166</v>
      </c>
      <c r="AE1" s="96" t="s">
        <v>165</v>
      </c>
      <c r="AF1" s="96" t="s">
        <v>164</v>
      </c>
      <c r="AG1" s="96" t="s">
        <v>163</v>
      </c>
      <c r="AH1" s="95" t="s">
        <v>162</v>
      </c>
      <c r="AI1" s="189" t="s">
        <v>92</v>
      </c>
      <c r="AK1" s="188">
        <v>1</v>
      </c>
      <c r="AL1" s="187" t="s">
        <v>76</v>
      </c>
      <c r="AM1" s="186">
        <v>2</v>
      </c>
    </row>
    <row r="2" spans="1:43" ht="15.75" thickBot="1">
      <c r="A2" s="51">
        <v>1</v>
      </c>
      <c r="B2" s="51" t="s">
        <v>207</v>
      </c>
      <c r="C2" s="93">
        <v>1</v>
      </c>
      <c r="D2" s="67">
        <v>1</v>
      </c>
      <c r="E2" s="67">
        <v>1</v>
      </c>
      <c r="F2" s="67">
        <v>1</v>
      </c>
      <c r="G2" s="67">
        <v>1</v>
      </c>
      <c r="H2" s="67">
        <v>1</v>
      </c>
      <c r="I2" s="86" t="s">
        <v>76</v>
      </c>
      <c r="J2" s="110">
        <v>1</v>
      </c>
      <c r="K2" s="93">
        <v>1</v>
      </c>
      <c r="L2" s="67">
        <v>1</v>
      </c>
      <c r="M2" s="67">
        <v>1</v>
      </c>
      <c r="N2" s="67">
        <v>1</v>
      </c>
      <c r="O2" s="67">
        <v>1</v>
      </c>
      <c r="P2" s="67">
        <v>1</v>
      </c>
      <c r="Q2" s="67">
        <v>1</v>
      </c>
      <c r="R2" s="110">
        <v>1</v>
      </c>
      <c r="S2" s="93"/>
      <c r="T2" s="86"/>
      <c r="U2" s="67"/>
      <c r="V2" s="86"/>
      <c r="W2" s="86"/>
      <c r="X2" s="86"/>
      <c r="Y2" s="86"/>
      <c r="Z2" s="107"/>
      <c r="AA2" s="93"/>
      <c r="AB2" s="86"/>
      <c r="AC2" s="67"/>
      <c r="AD2" s="86"/>
      <c r="AE2" s="86"/>
      <c r="AF2" s="86"/>
      <c r="AG2" s="86"/>
      <c r="AH2" s="107"/>
      <c r="AI2" s="60">
        <v>2</v>
      </c>
      <c r="AK2" s="166">
        <f t="shared" ref="AK2:AK15" si="0">COUNTIF($C2:$AH2,"1")</f>
        <v>15</v>
      </c>
      <c r="AL2" s="165">
        <f t="shared" ref="AL2:AL15" si="1">COUNTIF($C2:$AH2,"N")</f>
        <v>1</v>
      </c>
      <c r="AM2" s="164">
        <f t="shared" ref="AM2:AM15" si="2">COUNTIF($C2:$AH2,2)</f>
        <v>0</v>
      </c>
    </row>
    <row r="3" spans="1:43">
      <c r="A3" s="59">
        <v>2</v>
      </c>
      <c r="B3" s="59" t="s">
        <v>206</v>
      </c>
      <c r="C3" s="58" t="s">
        <v>76</v>
      </c>
      <c r="D3" s="70">
        <v>2</v>
      </c>
      <c r="E3" s="70">
        <v>2</v>
      </c>
      <c r="F3" s="56" t="s">
        <v>76</v>
      </c>
      <c r="G3" s="57">
        <v>1</v>
      </c>
      <c r="H3" s="56" t="s">
        <v>76</v>
      </c>
      <c r="I3" s="56" t="s">
        <v>76</v>
      </c>
      <c r="J3" s="108">
        <v>2</v>
      </c>
      <c r="K3" s="75">
        <v>2</v>
      </c>
      <c r="L3" s="57">
        <v>1</v>
      </c>
      <c r="M3" s="56" t="s">
        <v>76</v>
      </c>
      <c r="N3" s="56" t="s">
        <v>76</v>
      </c>
      <c r="O3" s="56" t="s">
        <v>76</v>
      </c>
      <c r="P3" s="56" t="s">
        <v>76</v>
      </c>
      <c r="Q3" s="70">
        <v>2</v>
      </c>
      <c r="R3" s="108">
        <v>2</v>
      </c>
      <c r="S3" s="71"/>
      <c r="T3" s="70"/>
      <c r="U3" s="56"/>
      <c r="V3" s="56"/>
      <c r="W3" s="56"/>
      <c r="X3" s="56"/>
      <c r="Y3" s="70"/>
      <c r="Z3" s="105"/>
      <c r="AA3" s="71"/>
      <c r="AB3" s="70"/>
      <c r="AC3" s="56"/>
      <c r="AD3" s="56"/>
      <c r="AE3" s="56"/>
      <c r="AF3" s="56"/>
      <c r="AG3" s="70"/>
      <c r="AH3" s="105"/>
      <c r="AI3" s="69">
        <v>2</v>
      </c>
      <c r="AK3" s="161">
        <f t="shared" si="0"/>
        <v>2</v>
      </c>
      <c r="AL3" s="132">
        <f t="shared" si="1"/>
        <v>8</v>
      </c>
      <c r="AM3" s="160">
        <f t="shared" si="2"/>
        <v>6</v>
      </c>
      <c r="AO3" s="118" t="s">
        <v>122</v>
      </c>
      <c r="AP3" s="150" t="s">
        <v>205</v>
      </c>
      <c r="AQ3" s="194" t="s">
        <v>205</v>
      </c>
    </row>
    <row r="4" spans="1:43">
      <c r="A4" s="51">
        <v>3</v>
      </c>
      <c r="B4" s="191" t="s">
        <v>204</v>
      </c>
      <c r="C4" s="68">
        <v>2</v>
      </c>
      <c r="D4" s="86" t="s">
        <v>76</v>
      </c>
      <c r="E4" s="64">
        <v>2</v>
      </c>
      <c r="F4" s="64">
        <v>2</v>
      </c>
      <c r="G4" s="67">
        <v>1</v>
      </c>
      <c r="H4" s="67">
        <v>1</v>
      </c>
      <c r="I4" s="86" t="s">
        <v>76</v>
      </c>
      <c r="J4" s="106">
        <v>2</v>
      </c>
      <c r="K4" s="68">
        <v>2</v>
      </c>
      <c r="L4" s="67">
        <v>1</v>
      </c>
      <c r="M4" s="64">
        <v>2</v>
      </c>
      <c r="N4" s="64">
        <v>2</v>
      </c>
      <c r="O4" s="67">
        <v>1</v>
      </c>
      <c r="P4" s="64">
        <v>2</v>
      </c>
      <c r="Q4" s="64">
        <v>2</v>
      </c>
      <c r="R4" s="106">
        <v>2</v>
      </c>
      <c r="S4" s="68"/>
      <c r="T4" s="86"/>
      <c r="U4" s="64"/>
      <c r="V4" s="64"/>
      <c r="W4" s="64"/>
      <c r="X4" s="86"/>
      <c r="Y4" s="64"/>
      <c r="Z4" s="110"/>
      <c r="AA4" s="68"/>
      <c r="AB4" s="67"/>
      <c r="AC4" s="64"/>
      <c r="AD4" s="64"/>
      <c r="AE4" s="64"/>
      <c r="AF4" s="86"/>
      <c r="AG4" s="64"/>
      <c r="AH4" s="110"/>
      <c r="AI4" s="74">
        <v>1</v>
      </c>
      <c r="AK4" s="163">
        <f t="shared" si="0"/>
        <v>4</v>
      </c>
      <c r="AL4" s="142">
        <f t="shared" si="1"/>
        <v>2</v>
      </c>
      <c r="AM4" s="162">
        <f t="shared" si="2"/>
        <v>10</v>
      </c>
      <c r="AO4" s="89" t="s">
        <v>120</v>
      </c>
      <c r="AP4" s="88">
        <v>5</v>
      </c>
      <c r="AQ4" s="115">
        <v>39866</v>
      </c>
    </row>
    <row r="5" spans="1:43">
      <c r="A5" s="59">
        <v>4</v>
      </c>
      <c r="B5" s="183" t="s">
        <v>203</v>
      </c>
      <c r="C5" s="58" t="s">
        <v>76</v>
      </c>
      <c r="D5" s="56" t="s">
        <v>76</v>
      </c>
      <c r="E5" s="56" t="s">
        <v>76</v>
      </c>
      <c r="F5" s="56" t="s">
        <v>76</v>
      </c>
      <c r="G5" s="57">
        <v>1</v>
      </c>
      <c r="H5" s="56" t="s">
        <v>76</v>
      </c>
      <c r="I5" s="56" t="s">
        <v>76</v>
      </c>
      <c r="J5" s="108">
        <v>2</v>
      </c>
      <c r="K5" s="71">
        <v>1</v>
      </c>
      <c r="L5" s="57">
        <v>1</v>
      </c>
      <c r="M5" s="56" t="s">
        <v>76</v>
      </c>
      <c r="N5" s="56" t="s">
        <v>76</v>
      </c>
      <c r="O5" s="56" t="s">
        <v>76</v>
      </c>
      <c r="P5" s="57">
        <v>1</v>
      </c>
      <c r="Q5" s="56" t="s">
        <v>76</v>
      </c>
      <c r="R5" s="105">
        <v>1</v>
      </c>
      <c r="S5" s="71"/>
      <c r="T5" s="70"/>
      <c r="U5" s="56"/>
      <c r="V5" s="70"/>
      <c r="W5" s="70"/>
      <c r="X5" s="70"/>
      <c r="Y5" s="56"/>
      <c r="Z5" s="108"/>
      <c r="AA5" s="71"/>
      <c r="AB5" s="70"/>
      <c r="AC5" s="56"/>
      <c r="AD5" s="70"/>
      <c r="AE5" s="70"/>
      <c r="AF5" s="70"/>
      <c r="AG5" s="56"/>
      <c r="AH5" s="108"/>
      <c r="AI5" s="52">
        <v>1</v>
      </c>
      <c r="AK5" s="161">
        <f t="shared" si="0"/>
        <v>5</v>
      </c>
      <c r="AL5" s="132">
        <f t="shared" si="1"/>
        <v>10</v>
      </c>
      <c r="AM5" s="160">
        <f t="shared" si="2"/>
        <v>1</v>
      </c>
      <c r="AO5" s="89" t="s">
        <v>118</v>
      </c>
      <c r="AP5" s="88">
        <v>107</v>
      </c>
      <c r="AQ5" s="115">
        <v>1863</v>
      </c>
    </row>
    <row r="6" spans="1:43" ht="15.75" thickBot="1">
      <c r="A6" s="191">
        <v>5</v>
      </c>
      <c r="B6" s="51" t="s">
        <v>202</v>
      </c>
      <c r="C6" s="68">
        <v>2</v>
      </c>
      <c r="D6" s="86" t="s">
        <v>76</v>
      </c>
      <c r="E6" s="87">
        <v>1</v>
      </c>
      <c r="F6" s="65">
        <v>2</v>
      </c>
      <c r="G6" s="86" t="s">
        <v>76</v>
      </c>
      <c r="H6" s="64">
        <v>2</v>
      </c>
      <c r="I6" s="67">
        <v>1</v>
      </c>
      <c r="J6" s="106">
        <v>2</v>
      </c>
      <c r="K6" s="68">
        <v>2</v>
      </c>
      <c r="L6" s="64">
        <v>2</v>
      </c>
      <c r="M6" s="86" t="s">
        <v>76</v>
      </c>
      <c r="N6" s="64">
        <v>2</v>
      </c>
      <c r="O6" s="64">
        <v>2</v>
      </c>
      <c r="P6" s="64">
        <v>2</v>
      </c>
      <c r="Q6" s="86" t="s">
        <v>76</v>
      </c>
      <c r="R6" s="110">
        <v>1</v>
      </c>
      <c r="S6" s="93"/>
      <c r="T6" s="86"/>
      <c r="U6" s="67"/>
      <c r="V6" s="67"/>
      <c r="W6" s="67"/>
      <c r="X6" s="67"/>
      <c r="Y6" s="67"/>
      <c r="Z6" s="106"/>
      <c r="AA6" s="93"/>
      <c r="AB6" s="86"/>
      <c r="AC6" s="67"/>
      <c r="AD6" s="67"/>
      <c r="AE6" s="67"/>
      <c r="AF6" s="67"/>
      <c r="AG6" s="67"/>
      <c r="AH6" s="106"/>
      <c r="AI6" s="60">
        <v>2</v>
      </c>
      <c r="AK6" s="163">
        <f t="shared" si="0"/>
        <v>3</v>
      </c>
      <c r="AL6" s="142">
        <f t="shared" si="1"/>
        <v>4</v>
      </c>
      <c r="AM6" s="162">
        <f t="shared" si="2"/>
        <v>9</v>
      </c>
      <c r="AO6" s="113" t="s">
        <v>116</v>
      </c>
      <c r="AP6" s="146">
        <v>1184</v>
      </c>
      <c r="AQ6" s="111">
        <v>168.3</v>
      </c>
    </row>
    <row r="7" spans="1:43">
      <c r="A7" s="59">
        <v>6</v>
      </c>
      <c r="B7" s="193" t="s">
        <v>201</v>
      </c>
      <c r="C7" s="71">
        <v>1</v>
      </c>
      <c r="D7" s="57">
        <v>1</v>
      </c>
      <c r="E7" s="57">
        <v>1</v>
      </c>
      <c r="F7" s="57">
        <v>1</v>
      </c>
      <c r="G7" s="57">
        <v>1</v>
      </c>
      <c r="H7" s="56" t="s">
        <v>76</v>
      </c>
      <c r="I7" s="57">
        <v>1</v>
      </c>
      <c r="J7" s="105">
        <v>1</v>
      </c>
      <c r="K7" s="58" t="s">
        <v>76</v>
      </c>
      <c r="L7" s="57">
        <v>1</v>
      </c>
      <c r="M7" s="57">
        <v>1</v>
      </c>
      <c r="N7" s="57">
        <v>1</v>
      </c>
      <c r="O7" s="57">
        <v>1</v>
      </c>
      <c r="P7" s="57">
        <v>1</v>
      </c>
      <c r="Q7" s="57">
        <v>1</v>
      </c>
      <c r="R7" s="108">
        <v>2</v>
      </c>
      <c r="S7" s="58"/>
      <c r="T7" s="57"/>
      <c r="U7" s="56"/>
      <c r="V7" s="70"/>
      <c r="W7" s="56"/>
      <c r="X7" s="56"/>
      <c r="Y7" s="57"/>
      <c r="Z7" s="105"/>
      <c r="AA7" s="58"/>
      <c r="AB7" s="57"/>
      <c r="AC7" s="56"/>
      <c r="AD7" s="70"/>
      <c r="AE7" s="56"/>
      <c r="AF7" s="56"/>
      <c r="AG7" s="57"/>
      <c r="AH7" s="105"/>
      <c r="AI7" s="73" t="s">
        <v>76</v>
      </c>
      <c r="AK7" s="161">
        <f t="shared" si="0"/>
        <v>13</v>
      </c>
      <c r="AL7" s="132">
        <f t="shared" si="1"/>
        <v>2</v>
      </c>
      <c r="AM7" s="160">
        <f t="shared" si="2"/>
        <v>1</v>
      </c>
    </row>
    <row r="8" spans="1:43">
      <c r="A8" s="51">
        <v>7</v>
      </c>
      <c r="B8" s="191" t="s">
        <v>200</v>
      </c>
      <c r="C8" s="93">
        <v>1</v>
      </c>
      <c r="D8" s="67">
        <v>1</v>
      </c>
      <c r="E8" s="87">
        <v>1</v>
      </c>
      <c r="F8" s="67">
        <v>1</v>
      </c>
      <c r="G8" s="86" t="s">
        <v>76</v>
      </c>
      <c r="H8" s="67">
        <v>1</v>
      </c>
      <c r="I8" s="67">
        <v>1</v>
      </c>
      <c r="J8" s="110">
        <v>1</v>
      </c>
      <c r="K8" s="93">
        <v>1</v>
      </c>
      <c r="L8" s="67">
        <v>1</v>
      </c>
      <c r="M8" s="67">
        <v>1</v>
      </c>
      <c r="N8" s="67">
        <v>1</v>
      </c>
      <c r="O8" s="67">
        <v>1</v>
      </c>
      <c r="P8" s="67">
        <v>1</v>
      </c>
      <c r="Q8" s="86" t="s">
        <v>76</v>
      </c>
      <c r="R8" s="110">
        <v>1</v>
      </c>
      <c r="S8" s="93"/>
      <c r="T8" s="67"/>
      <c r="U8" s="86"/>
      <c r="V8" s="67"/>
      <c r="W8" s="86"/>
      <c r="X8" s="67"/>
      <c r="Y8" s="67"/>
      <c r="Z8" s="106"/>
      <c r="AA8" s="93"/>
      <c r="AB8" s="67"/>
      <c r="AC8" s="86"/>
      <c r="AD8" s="67"/>
      <c r="AE8" s="86"/>
      <c r="AF8" s="67"/>
      <c r="AG8" s="67"/>
      <c r="AH8" s="106"/>
      <c r="AI8" s="74">
        <v>1</v>
      </c>
      <c r="AK8" s="163">
        <f t="shared" si="0"/>
        <v>14</v>
      </c>
      <c r="AL8" s="142">
        <f t="shared" si="1"/>
        <v>2</v>
      </c>
      <c r="AM8" s="162">
        <f t="shared" si="2"/>
        <v>0</v>
      </c>
    </row>
    <row r="9" spans="1:43">
      <c r="A9" s="59">
        <v>8</v>
      </c>
      <c r="B9" s="193" t="s">
        <v>199</v>
      </c>
      <c r="C9" s="75">
        <v>2</v>
      </c>
      <c r="D9" s="56" t="s">
        <v>76</v>
      </c>
      <c r="E9" s="56" t="s">
        <v>76</v>
      </c>
      <c r="F9" s="70">
        <v>2</v>
      </c>
      <c r="G9" s="56" t="s">
        <v>76</v>
      </c>
      <c r="H9" s="70">
        <v>2</v>
      </c>
      <c r="I9" s="56" t="s">
        <v>76</v>
      </c>
      <c r="J9" s="108">
        <v>2</v>
      </c>
      <c r="K9" s="75">
        <v>2</v>
      </c>
      <c r="L9" s="70">
        <v>2</v>
      </c>
      <c r="M9" s="56" t="s">
        <v>76</v>
      </c>
      <c r="N9" s="56" t="s">
        <v>76</v>
      </c>
      <c r="O9" s="70">
        <v>2</v>
      </c>
      <c r="P9" s="56" t="s">
        <v>76</v>
      </c>
      <c r="Q9" s="56" t="s">
        <v>76</v>
      </c>
      <c r="R9" s="108">
        <v>2</v>
      </c>
      <c r="S9" s="71"/>
      <c r="T9" s="57"/>
      <c r="U9" s="57"/>
      <c r="V9" s="57"/>
      <c r="W9" s="57"/>
      <c r="X9" s="57"/>
      <c r="Y9" s="56"/>
      <c r="Z9" s="109"/>
      <c r="AA9" s="71"/>
      <c r="AB9" s="57"/>
      <c r="AC9" s="57"/>
      <c r="AD9" s="57"/>
      <c r="AE9" s="57"/>
      <c r="AF9" s="57"/>
      <c r="AG9" s="56"/>
      <c r="AH9" s="109"/>
      <c r="AI9" s="73" t="s">
        <v>76</v>
      </c>
      <c r="AK9" s="161">
        <f t="shared" si="0"/>
        <v>0</v>
      </c>
      <c r="AL9" s="132">
        <f t="shared" si="1"/>
        <v>8</v>
      </c>
      <c r="AM9" s="160">
        <f t="shared" si="2"/>
        <v>8</v>
      </c>
    </row>
    <row r="10" spans="1:43">
      <c r="A10" s="51">
        <v>9</v>
      </c>
      <c r="B10" s="191" t="s">
        <v>198</v>
      </c>
      <c r="C10" s="72" t="s">
        <v>76</v>
      </c>
      <c r="D10" s="65">
        <v>2</v>
      </c>
      <c r="E10" s="66" t="s">
        <v>76</v>
      </c>
      <c r="F10" s="64">
        <v>2</v>
      </c>
      <c r="G10" s="64">
        <v>2</v>
      </c>
      <c r="H10" s="64">
        <v>2</v>
      </c>
      <c r="I10" s="86" t="s">
        <v>76</v>
      </c>
      <c r="J10" s="106">
        <v>2</v>
      </c>
      <c r="K10" s="72" t="s">
        <v>76</v>
      </c>
      <c r="L10" s="66" t="s">
        <v>76</v>
      </c>
      <c r="M10" s="64">
        <v>2</v>
      </c>
      <c r="N10" s="66" t="s">
        <v>76</v>
      </c>
      <c r="O10" s="86" t="s">
        <v>76</v>
      </c>
      <c r="P10" s="64">
        <v>2</v>
      </c>
      <c r="Q10" s="86" t="s">
        <v>76</v>
      </c>
      <c r="R10" s="106">
        <v>2</v>
      </c>
      <c r="S10" s="93"/>
      <c r="T10" s="87"/>
      <c r="U10" s="67"/>
      <c r="V10" s="67"/>
      <c r="W10" s="67"/>
      <c r="X10" s="67"/>
      <c r="Y10" s="67"/>
      <c r="Z10" s="106"/>
      <c r="AA10" s="93"/>
      <c r="AB10" s="87"/>
      <c r="AC10" s="67"/>
      <c r="AD10" s="67"/>
      <c r="AE10" s="67"/>
      <c r="AF10" s="67"/>
      <c r="AG10" s="67"/>
      <c r="AH10" s="106"/>
      <c r="AI10" s="74">
        <v>1</v>
      </c>
      <c r="AK10" s="163">
        <f t="shared" si="0"/>
        <v>0</v>
      </c>
      <c r="AL10" s="142">
        <f t="shared" si="1"/>
        <v>8</v>
      </c>
      <c r="AM10" s="162">
        <f t="shared" si="2"/>
        <v>8</v>
      </c>
    </row>
    <row r="11" spans="1:43">
      <c r="A11" s="59">
        <v>10</v>
      </c>
      <c r="B11" s="193" t="s">
        <v>197</v>
      </c>
      <c r="C11" s="71">
        <v>1</v>
      </c>
      <c r="D11" s="57">
        <v>1</v>
      </c>
      <c r="E11" s="57">
        <v>1</v>
      </c>
      <c r="F11" s="70">
        <v>2</v>
      </c>
      <c r="G11" s="57">
        <v>1</v>
      </c>
      <c r="H11" s="56" t="s">
        <v>76</v>
      </c>
      <c r="I11" s="57">
        <v>1</v>
      </c>
      <c r="J11" s="105">
        <v>1</v>
      </c>
      <c r="K11" s="71">
        <v>1</v>
      </c>
      <c r="L11" s="56" t="s">
        <v>76</v>
      </c>
      <c r="M11" s="57">
        <v>1</v>
      </c>
      <c r="N11" s="57">
        <v>1</v>
      </c>
      <c r="O11" s="56" t="s">
        <v>76</v>
      </c>
      <c r="P11" s="57">
        <v>1</v>
      </c>
      <c r="Q11" s="57">
        <v>1</v>
      </c>
      <c r="R11" s="109" t="s">
        <v>76</v>
      </c>
      <c r="S11" s="71"/>
      <c r="T11" s="56"/>
      <c r="U11" s="57"/>
      <c r="V11" s="57"/>
      <c r="W11" s="57"/>
      <c r="X11" s="57"/>
      <c r="Y11" s="57"/>
      <c r="Z11" s="105"/>
      <c r="AA11" s="71"/>
      <c r="AB11" s="56"/>
      <c r="AC11" s="57"/>
      <c r="AD11" s="57"/>
      <c r="AE11" s="57"/>
      <c r="AF11" s="57"/>
      <c r="AG11" s="57"/>
      <c r="AH11" s="105"/>
      <c r="AI11" s="73" t="s">
        <v>76</v>
      </c>
      <c r="AK11" s="161">
        <f t="shared" si="0"/>
        <v>11</v>
      </c>
      <c r="AL11" s="132">
        <f t="shared" si="1"/>
        <v>4</v>
      </c>
      <c r="AM11" s="160">
        <f t="shared" si="2"/>
        <v>1</v>
      </c>
    </row>
    <row r="12" spans="1:43">
      <c r="A12" s="51">
        <v>11</v>
      </c>
      <c r="B12" s="191" t="s">
        <v>196</v>
      </c>
      <c r="C12" s="72" t="s">
        <v>76</v>
      </c>
      <c r="D12" s="65">
        <v>2</v>
      </c>
      <c r="E12" s="66" t="s">
        <v>76</v>
      </c>
      <c r="F12" s="67">
        <v>1</v>
      </c>
      <c r="G12" s="66" t="s">
        <v>76</v>
      </c>
      <c r="H12" s="67">
        <v>1</v>
      </c>
      <c r="I12" s="67">
        <v>1</v>
      </c>
      <c r="J12" s="106">
        <v>2</v>
      </c>
      <c r="K12" s="93">
        <v>1</v>
      </c>
      <c r="L12" s="66" t="s">
        <v>76</v>
      </c>
      <c r="M12" s="86" t="s">
        <v>76</v>
      </c>
      <c r="N12" s="66" t="s">
        <v>76</v>
      </c>
      <c r="O12" s="67">
        <v>1</v>
      </c>
      <c r="P12" s="67">
        <v>1</v>
      </c>
      <c r="Q12" s="67">
        <v>1</v>
      </c>
      <c r="R12" s="107" t="s">
        <v>76</v>
      </c>
      <c r="S12" s="68"/>
      <c r="T12" s="66"/>
      <c r="U12" s="64"/>
      <c r="V12" s="86"/>
      <c r="W12" s="64"/>
      <c r="X12" s="86"/>
      <c r="Y12" s="64"/>
      <c r="Z12" s="110"/>
      <c r="AA12" s="68"/>
      <c r="AB12" s="66"/>
      <c r="AC12" s="64"/>
      <c r="AD12" s="86"/>
      <c r="AE12" s="64"/>
      <c r="AF12" s="86"/>
      <c r="AG12" s="64"/>
      <c r="AH12" s="110"/>
      <c r="AI12" s="74">
        <v>1</v>
      </c>
      <c r="AK12" s="163">
        <f t="shared" si="0"/>
        <v>7</v>
      </c>
      <c r="AL12" s="142">
        <f t="shared" si="1"/>
        <v>7</v>
      </c>
      <c r="AM12" s="162">
        <f t="shared" si="2"/>
        <v>2</v>
      </c>
    </row>
    <row r="13" spans="1:43">
      <c r="A13" s="59">
        <v>12</v>
      </c>
      <c r="B13" s="59" t="s">
        <v>195</v>
      </c>
      <c r="C13" s="75">
        <v>2</v>
      </c>
      <c r="D13" s="70">
        <v>2</v>
      </c>
      <c r="E13" s="70">
        <v>2</v>
      </c>
      <c r="F13" s="70">
        <v>2</v>
      </c>
      <c r="G13" s="70">
        <v>2</v>
      </c>
      <c r="H13" s="70">
        <v>2</v>
      </c>
      <c r="I13" s="70">
        <v>2</v>
      </c>
      <c r="J13" s="109" t="s">
        <v>76</v>
      </c>
      <c r="K13" s="75">
        <v>2</v>
      </c>
      <c r="L13" s="70">
        <v>2</v>
      </c>
      <c r="M13" s="70">
        <v>2</v>
      </c>
      <c r="N13" s="70">
        <v>2</v>
      </c>
      <c r="O13" s="70">
        <v>2</v>
      </c>
      <c r="P13" s="70">
        <v>2</v>
      </c>
      <c r="Q13" s="70">
        <v>2</v>
      </c>
      <c r="R13" s="108">
        <v>2</v>
      </c>
      <c r="S13" s="58"/>
      <c r="T13" s="56"/>
      <c r="U13" s="56"/>
      <c r="V13" s="56"/>
      <c r="W13" s="57"/>
      <c r="X13" s="57"/>
      <c r="Y13" s="70"/>
      <c r="Z13" s="108"/>
      <c r="AA13" s="58"/>
      <c r="AB13" s="56"/>
      <c r="AC13" s="56"/>
      <c r="AD13" s="56"/>
      <c r="AE13" s="57"/>
      <c r="AF13" s="57"/>
      <c r="AG13" s="70"/>
      <c r="AH13" s="108"/>
      <c r="AI13" s="69">
        <v>2</v>
      </c>
      <c r="AK13" s="161">
        <f t="shared" si="0"/>
        <v>0</v>
      </c>
      <c r="AL13" s="132">
        <f t="shared" si="1"/>
        <v>1</v>
      </c>
      <c r="AM13" s="160">
        <f t="shared" si="2"/>
        <v>15</v>
      </c>
    </row>
    <row r="14" spans="1:43">
      <c r="A14" s="51">
        <v>13</v>
      </c>
      <c r="B14" s="192" t="s">
        <v>194</v>
      </c>
      <c r="C14" s="68">
        <v>2</v>
      </c>
      <c r="D14" s="67">
        <v>1</v>
      </c>
      <c r="E14" s="65">
        <v>2</v>
      </c>
      <c r="F14" s="65">
        <v>2</v>
      </c>
      <c r="G14" s="67">
        <v>1</v>
      </c>
      <c r="H14" s="67">
        <v>1</v>
      </c>
      <c r="I14" s="86" t="s">
        <v>76</v>
      </c>
      <c r="J14" s="107" t="s">
        <v>76</v>
      </c>
      <c r="K14" s="72" t="s">
        <v>76</v>
      </c>
      <c r="L14" s="64">
        <v>2</v>
      </c>
      <c r="M14" s="86" t="s">
        <v>76</v>
      </c>
      <c r="N14" s="64">
        <v>2</v>
      </c>
      <c r="O14" s="86" t="s">
        <v>76</v>
      </c>
      <c r="P14" s="64">
        <v>2</v>
      </c>
      <c r="Q14" s="64">
        <v>2</v>
      </c>
      <c r="R14" s="107" t="s">
        <v>76</v>
      </c>
      <c r="S14" s="93"/>
      <c r="T14" s="67"/>
      <c r="U14" s="86"/>
      <c r="V14" s="86"/>
      <c r="W14" s="67"/>
      <c r="X14" s="67"/>
      <c r="Y14" s="67"/>
      <c r="Z14" s="106"/>
      <c r="AA14" s="93"/>
      <c r="AB14" s="67"/>
      <c r="AC14" s="86"/>
      <c r="AD14" s="86"/>
      <c r="AE14" s="67"/>
      <c r="AF14" s="67"/>
      <c r="AG14" s="67"/>
      <c r="AH14" s="106"/>
      <c r="AI14" s="85" t="s">
        <v>76</v>
      </c>
      <c r="AK14" s="163">
        <f t="shared" si="0"/>
        <v>3</v>
      </c>
      <c r="AL14" s="142">
        <f t="shared" si="1"/>
        <v>6</v>
      </c>
      <c r="AM14" s="162">
        <f t="shared" si="2"/>
        <v>7</v>
      </c>
    </row>
    <row r="15" spans="1:43">
      <c r="A15" s="59">
        <v>14</v>
      </c>
      <c r="B15" s="59" t="s">
        <v>193</v>
      </c>
      <c r="C15" s="58" t="s">
        <v>76</v>
      </c>
      <c r="D15" s="70">
        <v>2</v>
      </c>
      <c r="E15" s="56" t="s">
        <v>76</v>
      </c>
      <c r="F15" s="56" t="s">
        <v>76</v>
      </c>
      <c r="G15" s="56" t="s">
        <v>76</v>
      </c>
      <c r="H15" s="56" t="s">
        <v>76</v>
      </c>
      <c r="I15" s="56" t="s">
        <v>76</v>
      </c>
      <c r="J15" s="105">
        <v>1</v>
      </c>
      <c r="K15" s="58" t="s">
        <v>76</v>
      </c>
      <c r="L15" s="56" t="s">
        <v>76</v>
      </c>
      <c r="M15" s="57">
        <v>1</v>
      </c>
      <c r="N15" s="70">
        <v>2</v>
      </c>
      <c r="O15" s="56" t="s">
        <v>76</v>
      </c>
      <c r="P15" s="56" t="s">
        <v>76</v>
      </c>
      <c r="Q15" s="70">
        <v>2</v>
      </c>
      <c r="R15" s="108">
        <v>2</v>
      </c>
      <c r="S15" s="71"/>
      <c r="T15" s="57"/>
      <c r="U15" s="57"/>
      <c r="V15" s="57"/>
      <c r="W15" s="57"/>
      <c r="X15" s="57"/>
      <c r="Y15" s="57"/>
      <c r="Z15" s="105"/>
      <c r="AA15" s="71"/>
      <c r="AB15" s="57"/>
      <c r="AC15" s="57"/>
      <c r="AD15" s="57"/>
      <c r="AE15" s="57"/>
      <c r="AF15" s="57"/>
      <c r="AG15" s="57"/>
      <c r="AH15" s="105"/>
      <c r="AI15" s="73" t="s">
        <v>76</v>
      </c>
      <c r="AK15" s="179">
        <f t="shared" si="0"/>
        <v>2</v>
      </c>
      <c r="AL15" s="178">
        <f t="shared" si="1"/>
        <v>10</v>
      </c>
      <c r="AM15" s="177">
        <f t="shared" si="2"/>
        <v>4</v>
      </c>
    </row>
    <row r="16" spans="1:43" ht="15.75" thickBot="1">
      <c r="A16" s="191"/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104" t="s">
        <v>45</v>
      </c>
      <c r="AK16"/>
      <c r="AL16"/>
      <c r="AM16"/>
    </row>
    <row r="17" spans="2:39" ht="15.75" thickBot="1">
      <c r="B17" t="s">
        <v>74</v>
      </c>
      <c r="C17" s="103">
        <f t="shared" ref="C17:AH17" si="3">IF(COUNTA(C2:C16)=0,"",SUMPRODUCT((C2:C16&lt;&gt;"")*(C2:C16=$AI2:$AI16)))</f>
        <v>4</v>
      </c>
      <c r="D17" s="101">
        <f t="shared" si="3"/>
        <v>4</v>
      </c>
      <c r="E17" s="101">
        <f t="shared" si="3"/>
        <v>5</v>
      </c>
      <c r="F17" s="101">
        <f t="shared" si="3"/>
        <v>5</v>
      </c>
      <c r="G17" s="101">
        <f t="shared" si="3"/>
        <v>5</v>
      </c>
      <c r="H17" s="101">
        <f t="shared" si="3"/>
        <v>8</v>
      </c>
      <c r="I17" s="101">
        <f t="shared" si="3"/>
        <v>6</v>
      </c>
      <c r="J17" s="101">
        <f t="shared" si="3"/>
        <v>4</v>
      </c>
      <c r="K17" s="103">
        <f t="shared" si="3"/>
        <v>9</v>
      </c>
      <c r="L17" s="101">
        <f t="shared" si="3"/>
        <v>7</v>
      </c>
      <c r="M17" s="101">
        <f t="shared" si="3"/>
        <v>4</v>
      </c>
      <c r="N17" s="101">
        <f t="shared" si="3"/>
        <v>4</v>
      </c>
      <c r="O17" s="101">
        <f t="shared" si="3"/>
        <v>8</v>
      </c>
      <c r="P17" s="101">
        <f t="shared" si="3"/>
        <v>7</v>
      </c>
      <c r="Q17" s="101">
        <f t="shared" si="3"/>
        <v>4</v>
      </c>
      <c r="R17" s="129">
        <f t="shared" si="3"/>
        <v>6</v>
      </c>
      <c r="S17" s="103" t="str">
        <f t="shared" si="3"/>
        <v/>
      </c>
      <c r="T17" s="101" t="str">
        <f t="shared" si="3"/>
        <v/>
      </c>
      <c r="U17" s="101" t="str">
        <f t="shared" si="3"/>
        <v/>
      </c>
      <c r="V17" s="101" t="str">
        <f t="shared" si="3"/>
        <v/>
      </c>
      <c r="W17" s="101" t="str">
        <f t="shared" si="3"/>
        <v/>
      </c>
      <c r="X17" s="101" t="str">
        <f t="shared" si="3"/>
        <v/>
      </c>
      <c r="Y17" s="101" t="str">
        <f t="shared" si="3"/>
        <v/>
      </c>
      <c r="Z17" s="129" t="str">
        <f t="shared" si="3"/>
        <v/>
      </c>
      <c r="AA17" s="103" t="str">
        <f t="shared" si="3"/>
        <v/>
      </c>
      <c r="AB17" s="101" t="str">
        <f t="shared" si="3"/>
        <v/>
      </c>
      <c r="AC17" s="101" t="str">
        <f t="shared" si="3"/>
        <v/>
      </c>
      <c r="AD17" s="101" t="str">
        <f t="shared" si="3"/>
        <v/>
      </c>
      <c r="AE17" s="101" t="str">
        <f t="shared" si="3"/>
        <v/>
      </c>
      <c r="AF17" s="101" t="str">
        <f t="shared" si="3"/>
        <v/>
      </c>
      <c r="AG17" s="101" t="str">
        <f t="shared" si="3"/>
        <v/>
      </c>
      <c r="AH17" s="129" t="str">
        <f t="shared" si="3"/>
        <v/>
      </c>
      <c r="AI17" s="128">
        <f>COUNTA(AI2:AI16)-COUNTIF(AI2:AI16,"~*")</f>
        <v>14</v>
      </c>
      <c r="AK17" s="176">
        <f>SUM(AK2:AK15)</f>
        <v>79</v>
      </c>
      <c r="AL17" s="175">
        <f>SUM(AL2:AL15)</f>
        <v>73</v>
      </c>
      <c r="AM17" s="174">
        <f>SUM(AM2:AM15)</f>
        <v>72</v>
      </c>
    </row>
    <row r="18" spans="2:39"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</row>
    <row r="19" spans="2:39">
      <c r="B19" s="100" t="s">
        <v>125</v>
      </c>
    </row>
    <row r="20" spans="2:39">
      <c r="B20" s="190"/>
      <c r="C20" s="190"/>
      <c r="D20" s="190"/>
      <c r="E20" s="190"/>
    </row>
    <row r="21" spans="2:39">
      <c r="B21" s="127">
        <v>1</v>
      </c>
      <c r="C21" s="126">
        <f t="shared" ref="C21:AI21" si="4">COUNTIF(C2:C16,"1")</f>
        <v>4</v>
      </c>
      <c r="D21" s="126">
        <f t="shared" si="4"/>
        <v>5</v>
      </c>
      <c r="E21" s="126">
        <f t="shared" si="4"/>
        <v>5</v>
      </c>
      <c r="F21" s="126">
        <f t="shared" si="4"/>
        <v>4</v>
      </c>
      <c r="G21" s="126">
        <f t="shared" si="4"/>
        <v>7</v>
      </c>
      <c r="H21" s="126">
        <f t="shared" si="4"/>
        <v>5</v>
      </c>
      <c r="I21" s="126">
        <f t="shared" si="4"/>
        <v>5</v>
      </c>
      <c r="J21" s="126">
        <f t="shared" si="4"/>
        <v>5</v>
      </c>
      <c r="K21" s="126">
        <f t="shared" si="4"/>
        <v>5</v>
      </c>
      <c r="L21" s="126">
        <f t="shared" si="4"/>
        <v>6</v>
      </c>
      <c r="M21" s="126">
        <f t="shared" si="4"/>
        <v>5</v>
      </c>
      <c r="N21" s="126">
        <f t="shared" si="4"/>
        <v>4</v>
      </c>
      <c r="O21" s="126">
        <f t="shared" si="4"/>
        <v>5</v>
      </c>
      <c r="P21" s="126">
        <f t="shared" si="4"/>
        <v>6</v>
      </c>
      <c r="Q21" s="126">
        <f t="shared" si="4"/>
        <v>4</v>
      </c>
      <c r="R21" s="126">
        <f t="shared" si="4"/>
        <v>4</v>
      </c>
      <c r="S21" s="126">
        <f t="shared" si="4"/>
        <v>0</v>
      </c>
      <c r="T21" s="126">
        <f t="shared" si="4"/>
        <v>0</v>
      </c>
      <c r="U21" s="126">
        <f t="shared" si="4"/>
        <v>0</v>
      </c>
      <c r="V21" s="126">
        <f t="shared" si="4"/>
        <v>0</v>
      </c>
      <c r="W21" s="126">
        <f t="shared" si="4"/>
        <v>0</v>
      </c>
      <c r="X21" s="126">
        <f t="shared" si="4"/>
        <v>0</v>
      </c>
      <c r="Y21" s="126">
        <f t="shared" si="4"/>
        <v>0</v>
      </c>
      <c r="Z21" s="126">
        <f t="shared" si="4"/>
        <v>0</v>
      </c>
      <c r="AA21" s="126">
        <f t="shared" si="4"/>
        <v>0</v>
      </c>
      <c r="AB21" s="126">
        <f t="shared" si="4"/>
        <v>0</v>
      </c>
      <c r="AC21" s="126">
        <f t="shared" si="4"/>
        <v>0</v>
      </c>
      <c r="AD21" s="126">
        <f t="shared" si="4"/>
        <v>0</v>
      </c>
      <c r="AE21" s="126">
        <f t="shared" si="4"/>
        <v>0</v>
      </c>
      <c r="AF21" s="126">
        <f t="shared" si="4"/>
        <v>0</v>
      </c>
      <c r="AG21" s="126">
        <f t="shared" si="4"/>
        <v>0</v>
      </c>
      <c r="AH21" s="126">
        <f t="shared" si="4"/>
        <v>0</v>
      </c>
      <c r="AI21" s="125">
        <f t="shared" si="4"/>
        <v>5</v>
      </c>
    </row>
    <row r="22" spans="2:39">
      <c r="B22" s="124" t="s">
        <v>76</v>
      </c>
      <c r="C22" s="123">
        <f t="shared" ref="C22:AI22" si="5">COUNTIF(C2:C16,"N")</f>
        <v>5</v>
      </c>
      <c r="D22" s="123">
        <f t="shared" si="5"/>
        <v>4</v>
      </c>
      <c r="E22" s="123">
        <f t="shared" si="5"/>
        <v>5</v>
      </c>
      <c r="F22" s="123">
        <f t="shared" si="5"/>
        <v>3</v>
      </c>
      <c r="G22" s="123">
        <f t="shared" si="5"/>
        <v>5</v>
      </c>
      <c r="H22" s="123">
        <f t="shared" si="5"/>
        <v>5</v>
      </c>
      <c r="I22" s="123">
        <f t="shared" si="5"/>
        <v>8</v>
      </c>
      <c r="J22" s="123">
        <f t="shared" si="5"/>
        <v>2</v>
      </c>
      <c r="K22" s="123">
        <f t="shared" si="5"/>
        <v>4</v>
      </c>
      <c r="L22" s="123">
        <f t="shared" si="5"/>
        <v>4</v>
      </c>
      <c r="M22" s="123">
        <f t="shared" si="5"/>
        <v>6</v>
      </c>
      <c r="N22" s="123">
        <f t="shared" si="5"/>
        <v>5</v>
      </c>
      <c r="O22" s="123">
        <f t="shared" si="5"/>
        <v>6</v>
      </c>
      <c r="P22" s="123">
        <f t="shared" si="5"/>
        <v>3</v>
      </c>
      <c r="Q22" s="123">
        <f t="shared" si="5"/>
        <v>5</v>
      </c>
      <c r="R22" s="123">
        <f t="shared" si="5"/>
        <v>3</v>
      </c>
      <c r="S22" s="123">
        <f t="shared" si="5"/>
        <v>0</v>
      </c>
      <c r="T22" s="123">
        <f t="shared" si="5"/>
        <v>0</v>
      </c>
      <c r="U22" s="123">
        <f t="shared" si="5"/>
        <v>0</v>
      </c>
      <c r="V22" s="123">
        <f t="shared" si="5"/>
        <v>0</v>
      </c>
      <c r="W22" s="123">
        <f t="shared" si="5"/>
        <v>0</v>
      </c>
      <c r="X22" s="123">
        <f t="shared" si="5"/>
        <v>0</v>
      </c>
      <c r="Y22" s="123">
        <f t="shared" si="5"/>
        <v>0</v>
      </c>
      <c r="Z22" s="123">
        <f t="shared" si="5"/>
        <v>0</v>
      </c>
      <c r="AA22" s="123">
        <f t="shared" si="5"/>
        <v>0</v>
      </c>
      <c r="AB22" s="123">
        <f t="shared" si="5"/>
        <v>0</v>
      </c>
      <c r="AC22" s="123">
        <f t="shared" si="5"/>
        <v>0</v>
      </c>
      <c r="AD22" s="123">
        <f t="shared" si="5"/>
        <v>0</v>
      </c>
      <c r="AE22" s="123">
        <f t="shared" si="5"/>
        <v>0</v>
      </c>
      <c r="AF22" s="123">
        <f t="shared" si="5"/>
        <v>0</v>
      </c>
      <c r="AG22" s="123">
        <f t="shared" si="5"/>
        <v>0</v>
      </c>
      <c r="AH22" s="123">
        <f t="shared" si="5"/>
        <v>0</v>
      </c>
      <c r="AI22" s="122">
        <f t="shared" si="5"/>
        <v>5</v>
      </c>
    </row>
    <row r="23" spans="2:39">
      <c r="B23" s="121">
        <v>2</v>
      </c>
      <c r="C23" s="120">
        <f t="shared" ref="C23:AI23" si="6">COUNTIF(C2:C16,2)</f>
        <v>5</v>
      </c>
      <c r="D23" s="120">
        <f t="shared" si="6"/>
        <v>5</v>
      </c>
      <c r="E23" s="120">
        <f t="shared" si="6"/>
        <v>4</v>
      </c>
      <c r="F23" s="120">
        <f t="shared" si="6"/>
        <v>7</v>
      </c>
      <c r="G23" s="120">
        <f t="shared" si="6"/>
        <v>2</v>
      </c>
      <c r="H23" s="120">
        <f t="shared" si="6"/>
        <v>4</v>
      </c>
      <c r="I23" s="120">
        <f t="shared" si="6"/>
        <v>1</v>
      </c>
      <c r="J23" s="120">
        <f t="shared" si="6"/>
        <v>7</v>
      </c>
      <c r="K23" s="120">
        <f t="shared" si="6"/>
        <v>5</v>
      </c>
      <c r="L23" s="120">
        <f t="shared" si="6"/>
        <v>4</v>
      </c>
      <c r="M23" s="120">
        <f t="shared" si="6"/>
        <v>3</v>
      </c>
      <c r="N23" s="120">
        <f t="shared" si="6"/>
        <v>5</v>
      </c>
      <c r="O23" s="120">
        <f t="shared" si="6"/>
        <v>3</v>
      </c>
      <c r="P23" s="120">
        <f t="shared" si="6"/>
        <v>5</v>
      </c>
      <c r="Q23" s="120">
        <f t="shared" si="6"/>
        <v>5</v>
      </c>
      <c r="R23" s="120">
        <f t="shared" si="6"/>
        <v>7</v>
      </c>
      <c r="S23" s="120">
        <f t="shared" si="6"/>
        <v>0</v>
      </c>
      <c r="T23" s="120">
        <f t="shared" si="6"/>
        <v>0</v>
      </c>
      <c r="U23" s="120">
        <f t="shared" si="6"/>
        <v>0</v>
      </c>
      <c r="V23" s="120">
        <f t="shared" si="6"/>
        <v>0</v>
      </c>
      <c r="W23" s="120">
        <f t="shared" si="6"/>
        <v>0</v>
      </c>
      <c r="X23" s="120">
        <f t="shared" si="6"/>
        <v>0</v>
      </c>
      <c r="Y23" s="120">
        <f t="shared" si="6"/>
        <v>0</v>
      </c>
      <c r="Z23" s="120">
        <f t="shared" si="6"/>
        <v>0</v>
      </c>
      <c r="AA23" s="120">
        <f t="shared" si="6"/>
        <v>0</v>
      </c>
      <c r="AB23" s="120">
        <f t="shared" si="6"/>
        <v>0</v>
      </c>
      <c r="AC23" s="120">
        <f t="shared" si="6"/>
        <v>0</v>
      </c>
      <c r="AD23" s="120">
        <f t="shared" si="6"/>
        <v>0</v>
      </c>
      <c r="AE23" s="120">
        <f t="shared" si="6"/>
        <v>0</v>
      </c>
      <c r="AF23" s="120">
        <f t="shared" si="6"/>
        <v>0</v>
      </c>
      <c r="AG23" s="120">
        <f t="shared" si="6"/>
        <v>0</v>
      </c>
      <c r="AH23" s="120">
        <f t="shared" si="6"/>
        <v>0</v>
      </c>
      <c r="AI23" s="119">
        <f t="shared" si="6"/>
        <v>4</v>
      </c>
    </row>
    <row r="24" spans="2:39">
      <c r="B24" s="152" t="s">
        <v>140</v>
      </c>
      <c r="C24">
        <f t="shared" ref="C24:AI24" si="7">SUM(C21:C23)</f>
        <v>14</v>
      </c>
      <c r="D24">
        <f t="shared" si="7"/>
        <v>14</v>
      </c>
      <c r="E24">
        <f t="shared" si="7"/>
        <v>14</v>
      </c>
      <c r="F24">
        <f t="shared" si="7"/>
        <v>14</v>
      </c>
      <c r="G24">
        <f t="shared" si="7"/>
        <v>14</v>
      </c>
      <c r="H24">
        <f t="shared" si="7"/>
        <v>14</v>
      </c>
      <c r="I24">
        <f t="shared" si="7"/>
        <v>14</v>
      </c>
      <c r="J24">
        <f t="shared" si="7"/>
        <v>14</v>
      </c>
      <c r="K24">
        <f t="shared" si="7"/>
        <v>14</v>
      </c>
      <c r="L24">
        <f t="shared" si="7"/>
        <v>14</v>
      </c>
      <c r="M24">
        <f t="shared" si="7"/>
        <v>14</v>
      </c>
      <c r="N24">
        <f t="shared" si="7"/>
        <v>14</v>
      </c>
      <c r="O24">
        <f t="shared" si="7"/>
        <v>14</v>
      </c>
      <c r="P24">
        <f t="shared" si="7"/>
        <v>14</v>
      </c>
      <c r="Q24">
        <f t="shared" si="7"/>
        <v>14</v>
      </c>
      <c r="R24">
        <f t="shared" si="7"/>
        <v>14</v>
      </c>
      <c r="S24">
        <f t="shared" si="7"/>
        <v>0</v>
      </c>
      <c r="T24">
        <f t="shared" si="7"/>
        <v>0</v>
      </c>
      <c r="U24">
        <f t="shared" si="7"/>
        <v>0</v>
      </c>
      <c r="V24">
        <f t="shared" si="7"/>
        <v>0</v>
      </c>
      <c r="W24">
        <f t="shared" si="7"/>
        <v>0</v>
      </c>
      <c r="X24">
        <f t="shared" si="7"/>
        <v>0</v>
      </c>
      <c r="Y24">
        <f t="shared" si="7"/>
        <v>0</v>
      </c>
      <c r="Z24">
        <f t="shared" si="7"/>
        <v>0</v>
      </c>
      <c r="AA24">
        <f t="shared" si="7"/>
        <v>0</v>
      </c>
      <c r="AB24">
        <f t="shared" si="7"/>
        <v>0</v>
      </c>
      <c r="AC24">
        <f t="shared" si="7"/>
        <v>0</v>
      </c>
      <c r="AD24">
        <f t="shared" si="7"/>
        <v>0</v>
      </c>
      <c r="AE24">
        <f t="shared" si="7"/>
        <v>0</v>
      </c>
      <c r="AF24">
        <f t="shared" si="7"/>
        <v>0</v>
      </c>
      <c r="AG24">
        <f t="shared" si="7"/>
        <v>0</v>
      </c>
      <c r="AH24">
        <f t="shared" si="7"/>
        <v>0</v>
      </c>
      <c r="AI24" s="151">
        <f t="shared" si="7"/>
        <v>14</v>
      </c>
    </row>
    <row r="26" spans="2:39">
      <c r="D26" s="294" t="s">
        <v>192</v>
      </c>
      <c r="E26" s="294"/>
      <c r="F26" s="294"/>
      <c r="G26" s="294"/>
      <c r="H26" s="294"/>
      <c r="I26" s="294"/>
      <c r="J26" s="294"/>
    </row>
  </sheetData>
  <mergeCells count="1">
    <mergeCell ref="D26:J26"/>
  </mergeCells>
  <conditionalFormatting sqref="C2:AH15">
    <cfRule type="expression" dxfId="119" priority="9">
      <formula>AND(C$24&lt;&gt;0,OR(ISERROR(FIND(T(C2),"1N2")),LEN(C2)&lt;&gt;1))</formula>
    </cfRule>
    <cfRule type="expression" dxfId="118" priority="10">
      <formula>AND(C2&lt;&gt;"",$AI2&lt;&gt;"",C2&lt;&gt;$AI2)</formula>
    </cfRule>
    <cfRule type="expression" dxfId="117" priority="11">
      <formula>AND(C2&lt;&gt;"",C2=$AI2)</formula>
    </cfRule>
  </conditionalFormatting>
  <conditionalFormatting sqref="AI17">
    <cfRule type="dataBar" priority="8">
      <dataBar>
        <cfvo type="min" val="0"/>
        <cfvo type="max" val="0"/>
        <color rgb="FF638EC6"/>
      </dataBar>
    </cfRule>
  </conditionalFormatting>
  <conditionalFormatting sqref="C2:AH15">
    <cfRule type="expression" dxfId="116" priority="6">
      <formula>AND(C2&lt;&gt;"",$AI2&lt;&gt;"",C2&lt;&gt;$AI2)</formula>
    </cfRule>
    <cfRule type="expression" dxfId="115" priority="7">
      <formula>AND(C2&lt;&gt;"",C2=$AI2)</formula>
    </cfRule>
  </conditionalFormatting>
  <conditionalFormatting sqref="C17:AI17">
    <cfRule type="dataBar" priority="5">
      <dataBar>
        <cfvo type="min" val="0"/>
        <cfvo type="max" val="0"/>
        <color rgb="FF638EC6"/>
      </dataBar>
    </cfRule>
  </conditionalFormatting>
  <conditionalFormatting sqref="C17:AH17">
    <cfRule type="dataBar" priority="4">
      <dataBar>
        <cfvo type="min" val="0"/>
        <cfvo type="max" val="0"/>
        <color rgb="FF638EC6"/>
      </dataBar>
    </cfRule>
  </conditionalFormatting>
  <conditionalFormatting sqref="AK2:AK15 AK17:AM17">
    <cfRule type="expression" dxfId="114" priority="3">
      <formula>$AI2=1</formula>
    </cfRule>
  </conditionalFormatting>
  <conditionalFormatting sqref="AL2:AL15 AL17">
    <cfRule type="expression" dxfId="113" priority="2">
      <formula>$AI2="N"</formula>
    </cfRule>
  </conditionalFormatting>
  <conditionalFormatting sqref="AM2:AM15 AM17">
    <cfRule type="expression" dxfId="112" priority="1">
      <formula>$AI2=2</formula>
    </cfRule>
  </conditionalFormatting>
  <hyperlinks>
    <hyperlink ref="C26:D26" r:id="rId1" display="http://www.cjoint.com/15jv/EAFtE0IOzZX.htm"/>
    <hyperlink ref="D26" r:id="rId2"/>
  </hyperlinks>
  <pageMargins left="0.7" right="0.7" top="0.75" bottom="0.75" header="0.3" footer="0.3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8"/>
  <dimension ref="A1:AQ24"/>
  <sheetViews>
    <sheetView workbookViewId="0">
      <pane xSplit="2" ySplit="1" topLeftCell="Z2" activePane="bottomRight" state="frozen"/>
      <selection pane="topRight" activeCell="C1" sqref="C1"/>
      <selection pane="bottomLeft" activeCell="A2" sqref="A2"/>
      <selection pane="bottomRight" activeCell="AN8" sqref="AN8:AS8"/>
    </sheetView>
  </sheetViews>
  <sheetFormatPr baseColWidth="10" defaultRowHeight="15"/>
  <cols>
    <col min="1" max="1" width="4.140625" customWidth="1"/>
    <col min="2" max="2" width="24.85546875" customWidth="1"/>
    <col min="3" max="35" width="8.7109375" customWidth="1"/>
    <col min="36" max="36" width="2.7109375" customWidth="1"/>
    <col min="37" max="39" width="5.28515625" style="9" customWidth="1"/>
    <col min="40" max="40" width="2" customWidth="1"/>
  </cols>
  <sheetData>
    <row r="1" spans="1:43">
      <c r="B1" s="99">
        <v>42049</v>
      </c>
      <c r="C1" s="97" t="s">
        <v>105</v>
      </c>
      <c r="D1" s="98" t="s">
        <v>104</v>
      </c>
      <c r="E1" s="98" t="s">
        <v>103</v>
      </c>
      <c r="F1" s="98" t="s">
        <v>102</v>
      </c>
      <c r="G1" s="98" t="s">
        <v>47</v>
      </c>
      <c r="H1" s="98" t="s">
        <v>27</v>
      </c>
      <c r="I1" s="98" t="s">
        <v>101</v>
      </c>
      <c r="J1" s="95" t="s">
        <v>100</v>
      </c>
      <c r="K1" s="97" t="s">
        <v>99</v>
      </c>
      <c r="L1" s="96" t="s">
        <v>98</v>
      </c>
      <c r="M1" s="96" t="s">
        <v>97</v>
      </c>
      <c r="N1" s="96" t="s">
        <v>96</v>
      </c>
      <c r="O1" s="96" t="s">
        <v>95</v>
      </c>
      <c r="P1" s="96" t="s">
        <v>94</v>
      </c>
      <c r="Q1" s="96" t="s">
        <v>75</v>
      </c>
      <c r="R1" s="95" t="s">
        <v>93</v>
      </c>
      <c r="S1" s="97" t="s">
        <v>177</v>
      </c>
      <c r="T1" s="96" t="s">
        <v>176</v>
      </c>
      <c r="U1" s="96" t="s">
        <v>175</v>
      </c>
      <c r="V1" s="96" t="s">
        <v>174</v>
      </c>
      <c r="W1" s="96" t="s">
        <v>173</v>
      </c>
      <c r="X1" s="96" t="s">
        <v>172</v>
      </c>
      <c r="Y1" s="96" t="s">
        <v>171</v>
      </c>
      <c r="Z1" s="95" t="s">
        <v>170</v>
      </c>
      <c r="AA1" s="97" t="s">
        <v>169</v>
      </c>
      <c r="AB1" s="96" t="s">
        <v>168</v>
      </c>
      <c r="AC1" s="96" t="s">
        <v>167</v>
      </c>
      <c r="AD1" s="96" t="s">
        <v>166</v>
      </c>
      <c r="AE1" s="96" t="s">
        <v>165</v>
      </c>
      <c r="AF1" s="96" t="s">
        <v>164</v>
      </c>
      <c r="AG1" s="96" t="s">
        <v>163</v>
      </c>
      <c r="AH1" s="95" t="s">
        <v>162</v>
      </c>
      <c r="AI1" s="189" t="s">
        <v>92</v>
      </c>
      <c r="AK1" s="188">
        <v>1</v>
      </c>
      <c r="AL1" s="187" t="s">
        <v>76</v>
      </c>
      <c r="AM1" s="186">
        <v>2</v>
      </c>
    </row>
    <row r="2" spans="1:43" ht="15.75" thickBot="1">
      <c r="A2" s="51">
        <v>1</v>
      </c>
      <c r="B2" s="51" t="s">
        <v>223</v>
      </c>
      <c r="C2" s="72" t="s">
        <v>76</v>
      </c>
      <c r="D2" s="86" t="s">
        <v>76</v>
      </c>
      <c r="E2" s="67">
        <v>1</v>
      </c>
      <c r="F2" s="67">
        <v>1</v>
      </c>
      <c r="G2" s="86" t="s">
        <v>76</v>
      </c>
      <c r="H2" s="86" t="s">
        <v>76</v>
      </c>
      <c r="I2" s="67">
        <v>1</v>
      </c>
      <c r="J2" s="107" t="s">
        <v>76</v>
      </c>
      <c r="K2" s="68">
        <v>2</v>
      </c>
      <c r="L2" s="67">
        <v>1</v>
      </c>
      <c r="M2" s="67">
        <v>1</v>
      </c>
      <c r="N2" s="67">
        <v>1</v>
      </c>
      <c r="O2" s="67">
        <v>1</v>
      </c>
      <c r="P2" s="67">
        <v>1</v>
      </c>
      <c r="Q2" s="67">
        <v>1</v>
      </c>
      <c r="R2" s="110">
        <v>1</v>
      </c>
      <c r="S2" s="218" t="s">
        <v>76</v>
      </c>
      <c r="T2" s="203" t="s">
        <v>76</v>
      </c>
      <c r="U2" s="202">
        <v>1</v>
      </c>
      <c r="V2" s="202">
        <v>1</v>
      </c>
      <c r="W2" s="202">
        <v>1</v>
      </c>
      <c r="X2" s="203" t="s">
        <v>76</v>
      </c>
      <c r="Y2" s="203" t="s">
        <v>76</v>
      </c>
      <c r="Z2" s="217">
        <v>2</v>
      </c>
      <c r="AA2" s="93">
        <v>1</v>
      </c>
      <c r="AB2" s="67">
        <v>1</v>
      </c>
      <c r="AC2" s="67">
        <v>1</v>
      </c>
      <c r="AD2" s="67">
        <v>1</v>
      </c>
      <c r="AE2" s="67">
        <v>1</v>
      </c>
      <c r="AF2" s="64">
        <v>2</v>
      </c>
      <c r="AG2" s="86" t="s">
        <v>76</v>
      </c>
      <c r="AH2" s="110">
        <v>1</v>
      </c>
      <c r="AI2" s="85" t="s">
        <v>76</v>
      </c>
      <c r="AK2" s="166">
        <f t="shared" ref="AK2:AK15" si="0">COUNTIF($C2:$AH2,"1")</f>
        <v>19</v>
      </c>
      <c r="AL2" s="165">
        <f t="shared" ref="AL2:AL15" si="1">COUNTIF($C2:$AH2,"N")</f>
        <v>10</v>
      </c>
      <c r="AM2" s="164">
        <f t="shared" ref="AM2:AM15" si="2">COUNTIF($C2:$AH2,2)</f>
        <v>3</v>
      </c>
    </row>
    <row r="3" spans="1:43">
      <c r="A3" s="59">
        <v>2</v>
      </c>
      <c r="B3" s="183" t="s">
        <v>222</v>
      </c>
      <c r="C3" s="230">
        <v>1</v>
      </c>
      <c r="D3" s="223" t="s">
        <v>76</v>
      </c>
      <c r="E3" s="222">
        <v>1</v>
      </c>
      <c r="F3" s="223" t="s">
        <v>76</v>
      </c>
      <c r="G3" s="222">
        <v>1</v>
      </c>
      <c r="H3" s="222">
        <v>1</v>
      </c>
      <c r="I3" s="221">
        <v>2</v>
      </c>
      <c r="J3" s="220">
        <v>1</v>
      </c>
      <c r="K3" s="230">
        <v>1</v>
      </c>
      <c r="L3" s="222">
        <v>1</v>
      </c>
      <c r="M3" s="222">
        <v>1</v>
      </c>
      <c r="N3" s="222">
        <v>1</v>
      </c>
      <c r="O3" s="223" t="s">
        <v>76</v>
      </c>
      <c r="P3" s="222">
        <v>1</v>
      </c>
      <c r="Q3" s="222">
        <v>1</v>
      </c>
      <c r="R3" s="220">
        <v>1</v>
      </c>
      <c r="S3" s="229">
        <v>1</v>
      </c>
      <c r="T3" s="226">
        <v>1</v>
      </c>
      <c r="U3" s="228" t="s">
        <v>76</v>
      </c>
      <c r="V3" s="227">
        <v>2</v>
      </c>
      <c r="W3" s="226">
        <v>1</v>
      </c>
      <c r="X3" s="226">
        <v>1</v>
      </c>
      <c r="Y3" s="226">
        <v>1</v>
      </c>
      <c r="Z3" s="225">
        <v>1</v>
      </c>
      <c r="AA3" s="224" t="s">
        <v>76</v>
      </c>
      <c r="AB3" s="223" t="s">
        <v>76</v>
      </c>
      <c r="AC3" s="222">
        <v>1</v>
      </c>
      <c r="AD3" s="222">
        <v>1</v>
      </c>
      <c r="AE3" s="222">
        <v>1</v>
      </c>
      <c r="AF3" s="221">
        <v>2</v>
      </c>
      <c r="AG3" s="221">
        <v>2</v>
      </c>
      <c r="AH3" s="220">
        <v>1</v>
      </c>
      <c r="AI3" s="52"/>
      <c r="AK3" s="161">
        <f t="shared" si="0"/>
        <v>22</v>
      </c>
      <c r="AL3" s="132">
        <f t="shared" si="1"/>
        <v>6</v>
      </c>
      <c r="AM3" s="160">
        <f t="shared" si="2"/>
        <v>4</v>
      </c>
      <c r="AO3" s="118" t="s">
        <v>221</v>
      </c>
      <c r="AP3" s="150"/>
      <c r="AQ3" s="194"/>
    </row>
    <row r="4" spans="1:43">
      <c r="A4" s="51">
        <v>3</v>
      </c>
      <c r="B4" s="51" t="s">
        <v>220</v>
      </c>
      <c r="C4" s="68">
        <v>2</v>
      </c>
      <c r="D4" s="64">
        <v>2</v>
      </c>
      <c r="E4" s="86" t="s">
        <v>76</v>
      </c>
      <c r="F4" s="64">
        <v>2</v>
      </c>
      <c r="G4" s="86" t="s">
        <v>76</v>
      </c>
      <c r="H4" s="64">
        <v>2</v>
      </c>
      <c r="I4" s="64">
        <v>2</v>
      </c>
      <c r="J4" s="106">
        <v>2</v>
      </c>
      <c r="K4" s="93">
        <v>1</v>
      </c>
      <c r="L4" s="64">
        <v>2</v>
      </c>
      <c r="M4" s="64">
        <v>2</v>
      </c>
      <c r="N4" s="64">
        <v>2</v>
      </c>
      <c r="O4" s="67">
        <v>1</v>
      </c>
      <c r="P4" s="64">
        <v>2</v>
      </c>
      <c r="Q4" s="64">
        <v>2</v>
      </c>
      <c r="R4" s="106">
        <v>2</v>
      </c>
      <c r="S4" s="211">
        <v>2</v>
      </c>
      <c r="T4" s="202">
        <v>1</v>
      </c>
      <c r="U4" s="203" t="s">
        <v>76</v>
      </c>
      <c r="V4" s="204">
        <v>2</v>
      </c>
      <c r="W4" s="204">
        <v>2</v>
      </c>
      <c r="X4" s="204">
        <v>2</v>
      </c>
      <c r="Y4" s="204">
        <v>2</v>
      </c>
      <c r="Z4" s="217">
        <v>2</v>
      </c>
      <c r="AA4" s="93">
        <v>1</v>
      </c>
      <c r="AB4" s="67">
        <v>1</v>
      </c>
      <c r="AC4" s="64">
        <v>2</v>
      </c>
      <c r="AD4" s="64">
        <v>2</v>
      </c>
      <c r="AE4" s="64">
        <v>2</v>
      </c>
      <c r="AF4" s="64">
        <v>2</v>
      </c>
      <c r="AG4" s="67">
        <v>1</v>
      </c>
      <c r="AH4" s="106">
        <v>2</v>
      </c>
      <c r="AI4" s="60">
        <v>2</v>
      </c>
      <c r="AK4" s="163">
        <f t="shared" si="0"/>
        <v>6</v>
      </c>
      <c r="AL4" s="142">
        <f t="shared" si="1"/>
        <v>3</v>
      </c>
      <c r="AM4" s="162">
        <f t="shared" si="2"/>
        <v>23</v>
      </c>
      <c r="AO4" s="89" t="s">
        <v>122</v>
      </c>
      <c r="AP4" s="88" t="s">
        <v>205</v>
      </c>
      <c r="AQ4" s="219" t="s">
        <v>205</v>
      </c>
    </row>
    <row r="5" spans="1:43">
      <c r="A5" s="59">
        <v>4</v>
      </c>
      <c r="B5" s="183" t="s">
        <v>219</v>
      </c>
      <c r="C5" s="75">
        <v>2</v>
      </c>
      <c r="D5" s="56" t="s">
        <v>76</v>
      </c>
      <c r="E5" s="70">
        <v>2</v>
      </c>
      <c r="F5" s="56" t="s">
        <v>76</v>
      </c>
      <c r="G5" s="70">
        <v>2</v>
      </c>
      <c r="H5" s="56" t="s">
        <v>76</v>
      </c>
      <c r="I5" s="56" t="s">
        <v>76</v>
      </c>
      <c r="J5" s="105">
        <v>1</v>
      </c>
      <c r="K5" s="58" t="s">
        <v>76</v>
      </c>
      <c r="L5" s="56" t="s">
        <v>76</v>
      </c>
      <c r="M5" s="56" t="s">
        <v>76</v>
      </c>
      <c r="N5" s="70">
        <v>2</v>
      </c>
      <c r="O5" s="56" t="s">
        <v>76</v>
      </c>
      <c r="P5" s="56" t="s">
        <v>76</v>
      </c>
      <c r="Q5" s="70">
        <v>2</v>
      </c>
      <c r="R5" s="109" t="s">
        <v>76</v>
      </c>
      <c r="S5" s="208">
        <v>2</v>
      </c>
      <c r="T5" s="199">
        <v>2</v>
      </c>
      <c r="U5" s="198" t="s">
        <v>76</v>
      </c>
      <c r="V5" s="198" t="s">
        <v>76</v>
      </c>
      <c r="W5" s="198" t="s">
        <v>76</v>
      </c>
      <c r="X5" s="198" t="s">
        <v>76</v>
      </c>
      <c r="Y5" s="198" t="s">
        <v>76</v>
      </c>
      <c r="Z5" s="197">
        <v>2</v>
      </c>
      <c r="AA5" s="75">
        <v>2</v>
      </c>
      <c r="AB5" s="56" t="s">
        <v>76</v>
      </c>
      <c r="AC5" s="56" t="s">
        <v>76</v>
      </c>
      <c r="AD5" s="57">
        <v>1</v>
      </c>
      <c r="AE5" s="70">
        <v>2</v>
      </c>
      <c r="AF5" s="70">
        <v>2</v>
      </c>
      <c r="AG5" s="57">
        <v>1</v>
      </c>
      <c r="AH5" s="109" t="s">
        <v>76</v>
      </c>
      <c r="AI5" s="69">
        <v>2</v>
      </c>
      <c r="AK5" s="161">
        <f t="shared" si="0"/>
        <v>3</v>
      </c>
      <c r="AL5" s="132">
        <f t="shared" si="1"/>
        <v>18</v>
      </c>
      <c r="AM5" s="160">
        <f t="shared" si="2"/>
        <v>11</v>
      </c>
      <c r="AO5" s="89" t="s">
        <v>120</v>
      </c>
      <c r="AP5" s="88">
        <v>28</v>
      </c>
      <c r="AQ5" s="115">
        <v>8995</v>
      </c>
    </row>
    <row r="6" spans="1:43">
      <c r="A6" s="51">
        <v>5</v>
      </c>
      <c r="B6" s="51" t="s">
        <v>218</v>
      </c>
      <c r="C6" s="72" t="s">
        <v>76</v>
      </c>
      <c r="D6" s="64">
        <v>2</v>
      </c>
      <c r="E6" s="87">
        <v>1</v>
      </c>
      <c r="F6" s="87">
        <v>1</v>
      </c>
      <c r="G6" s="67">
        <v>1</v>
      </c>
      <c r="H6" s="67">
        <v>1</v>
      </c>
      <c r="I6" s="67">
        <v>1</v>
      </c>
      <c r="J6" s="106">
        <v>2</v>
      </c>
      <c r="K6" s="93">
        <v>1</v>
      </c>
      <c r="L6" s="67">
        <v>1</v>
      </c>
      <c r="M6" s="64">
        <v>2</v>
      </c>
      <c r="N6" s="86" t="s">
        <v>76</v>
      </c>
      <c r="O6" s="64">
        <v>2</v>
      </c>
      <c r="P6" s="67">
        <v>1</v>
      </c>
      <c r="Q6" s="86" t="s">
        <v>76</v>
      </c>
      <c r="R6" s="107" t="s">
        <v>76</v>
      </c>
      <c r="S6" s="218" t="s">
        <v>76</v>
      </c>
      <c r="T6" s="202">
        <v>1</v>
      </c>
      <c r="U6" s="202">
        <v>1</v>
      </c>
      <c r="V6" s="202">
        <v>1</v>
      </c>
      <c r="W6" s="202">
        <v>1</v>
      </c>
      <c r="X6" s="202">
        <v>1</v>
      </c>
      <c r="Y6" s="202">
        <v>1</v>
      </c>
      <c r="Z6" s="217">
        <v>2</v>
      </c>
      <c r="AA6" s="72" t="s">
        <v>76</v>
      </c>
      <c r="AB6" s="67">
        <v>1</v>
      </c>
      <c r="AC6" s="67">
        <v>1</v>
      </c>
      <c r="AD6" s="67">
        <v>1</v>
      </c>
      <c r="AE6" s="67">
        <v>1</v>
      </c>
      <c r="AF6" s="86" t="s">
        <v>76</v>
      </c>
      <c r="AG6" s="86" t="s">
        <v>76</v>
      </c>
      <c r="AH6" s="106">
        <v>2</v>
      </c>
      <c r="AI6" s="74">
        <v>1</v>
      </c>
      <c r="AK6" s="163">
        <f t="shared" si="0"/>
        <v>18</v>
      </c>
      <c r="AL6" s="142">
        <f t="shared" si="1"/>
        <v>8</v>
      </c>
      <c r="AM6" s="162">
        <f t="shared" si="2"/>
        <v>6</v>
      </c>
      <c r="AO6" s="216" t="s">
        <v>118</v>
      </c>
      <c r="AP6" s="215">
        <v>465</v>
      </c>
      <c r="AQ6" s="214">
        <v>541.6</v>
      </c>
    </row>
    <row r="7" spans="1:43" ht="15.75" thickBot="1">
      <c r="A7" s="59">
        <v>6</v>
      </c>
      <c r="B7" s="59" t="s">
        <v>217</v>
      </c>
      <c r="C7" s="71">
        <v>1</v>
      </c>
      <c r="D7" s="57">
        <v>1</v>
      </c>
      <c r="E7" s="56" t="s">
        <v>76</v>
      </c>
      <c r="F7" s="56" t="s">
        <v>76</v>
      </c>
      <c r="G7" s="56" t="s">
        <v>76</v>
      </c>
      <c r="H7" s="57">
        <v>1</v>
      </c>
      <c r="I7" s="56" t="s">
        <v>76</v>
      </c>
      <c r="J7" s="109" t="s">
        <v>76</v>
      </c>
      <c r="K7" s="75">
        <v>2</v>
      </c>
      <c r="L7" s="56" t="s">
        <v>76</v>
      </c>
      <c r="M7" s="57">
        <v>1</v>
      </c>
      <c r="N7" s="56" t="s">
        <v>76</v>
      </c>
      <c r="O7" s="56" t="s">
        <v>76</v>
      </c>
      <c r="P7" s="56" t="s">
        <v>76</v>
      </c>
      <c r="Q7" s="56" t="s">
        <v>76</v>
      </c>
      <c r="R7" s="109" t="s">
        <v>76</v>
      </c>
      <c r="S7" s="208">
        <v>2</v>
      </c>
      <c r="T7" s="198" t="s">
        <v>76</v>
      </c>
      <c r="U7" s="207">
        <v>1</v>
      </c>
      <c r="V7" s="198" t="s">
        <v>76</v>
      </c>
      <c r="W7" s="198" t="s">
        <v>76</v>
      </c>
      <c r="X7" s="198" t="s">
        <v>76</v>
      </c>
      <c r="Y7" s="198" t="s">
        <v>76</v>
      </c>
      <c r="Z7" s="206">
        <v>1</v>
      </c>
      <c r="AA7" s="71">
        <v>1</v>
      </c>
      <c r="AB7" s="56" t="s">
        <v>76</v>
      </c>
      <c r="AC7" s="56" t="s">
        <v>76</v>
      </c>
      <c r="AD7" s="56" t="s">
        <v>76</v>
      </c>
      <c r="AE7" s="70">
        <v>2</v>
      </c>
      <c r="AF7" s="56" t="s">
        <v>76</v>
      </c>
      <c r="AG7" s="56" t="s">
        <v>76</v>
      </c>
      <c r="AH7" s="108">
        <v>2</v>
      </c>
      <c r="AI7" s="69">
        <v>2</v>
      </c>
      <c r="AK7" s="161">
        <f t="shared" si="0"/>
        <v>7</v>
      </c>
      <c r="AL7" s="132">
        <f t="shared" si="1"/>
        <v>21</v>
      </c>
      <c r="AM7" s="160">
        <f t="shared" si="2"/>
        <v>4</v>
      </c>
      <c r="AO7" s="113" t="s">
        <v>116</v>
      </c>
      <c r="AP7" s="146">
        <v>4257</v>
      </c>
      <c r="AQ7" s="111">
        <v>59.1</v>
      </c>
    </row>
    <row r="8" spans="1:43">
      <c r="A8" s="51">
        <v>7</v>
      </c>
      <c r="B8" s="51" t="s">
        <v>216</v>
      </c>
      <c r="C8" s="93">
        <v>1</v>
      </c>
      <c r="D8" s="67">
        <v>1</v>
      </c>
      <c r="E8" s="66" t="s">
        <v>76</v>
      </c>
      <c r="F8" s="67">
        <v>1</v>
      </c>
      <c r="G8" s="67">
        <v>1</v>
      </c>
      <c r="H8" s="86" t="s">
        <v>76</v>
      </c>
      <c r="I8" s="67">
        <v>1</v>
      </c>
      <c r="J8" s="110">
        <v>1</v>
      </c>
      <c r="K8" s="93">
        <v>1</v>
      </c>
      <c r="L8" s="67">
        <v>1</v>
      </c>
      <c r="M8" s="64">
        <v>2</v>
      </c>
      <c r="N8" s="67">
        <v>1</v>
      </c>
      <c r="O8" s="86" t="s">
        <v>76</v>
      </c>
      <c r="P8" s="67">
        <v>1</v>
      </c>
      <c r="Q8" s="86" t="s">
        <v>76</v>
      </c>
      <c r="R8" s="110">
        <v>1</v>
      </c>
      <c r="S8" s="205">
        <v>1</v>
      </c>
      <c r="T8" s="202">
        <v>1</v>
      </c>
      <c r="U8" s="202">
        <v>1</v>
      </c>
      <c r="V8" s="203" t="s">
        <v>76</v>
      </c>
      <c r="W8" s="202">
        <v>1</v>
      </c>
      <c r="X8" s="203" t="s">
        <v>76</v>
      </c>
      <c r="Y8" s="203" t="s">
        <v>76</v>
      </c>
      <c r="Z8" s="201">
        <v>1</v>
      </c>
      <c r="AA8" s="93">
        <v>1</v>
      </c>
      <c r="AB8" s="86" t="s">
        <v>76</v>
      </c>
      <c r="AC8" s="67">
        <v>1</v>
      </c>
      <c r="AD8" s="64">
        <v>2</v>
      </c>
      <c r="AE8" s="64">
        <v>2</v>
      </c>
      <c r="AF8" s="67">
        <v>1</v>
      </c>
      <c r="AG8" s="67">
        <v>1</v>
      </c>
      <c r="AH8" s="110">
        <v>1</v>
      </c>
      <c r="AI8" s="74">
        <v>1</v>
      </c>
      <c r="AK8" s="163">
        <f t="shared" si="0"/>
        <v>21</v>
      </c>
      <c r="AL8" s="142">
        <f t="shared" si="1"/>
        <v>8</v>
      </c>
      <c r="AM8" s="162">
        <f t="shared" si="2"/>
        <v>3</v>
      </c>
    </row>
    <row r="9" spans="1:43">
      <c r="A9" s="59">
        <v>8</v>
      </c>
      <c r="B9" s="209" t="s">
        <v>215</v>
      </c>
      <c r="C9" s="58" t="s">
        <v>76</v>
      </c>
      <c r="D9" s="56" t="s">
        <v>76</v>
      </c>
      <c r="E9" s="57">
        <v>1</v>
      </c>
      <c r="F9" s="57">
        <v>1</v>
      </c>
      <c r="G9" s="57">
        <v>1</v>
      </c>
      <c r="H9" s="57">
        <v>1</v>
      </c>
      <c r="I9" s="57">
        <v>1</v>
      </c>
      <c r="J9" s="109" t="s">
        <v>76</v>
      </c>
      <c r="K9" s="71">
        <v>1</v>
      </c>
      <c r="L9" s="57">
        <v>1</v>
      </c>
      <c r="M9" s="57">
        <v>1</v>
      </c>
      <c r="N9" s="57">
        <v>1</v>
      </c>
      <c r="O9" s="70">
        <v>2</v>
      </c>
      <c r="P9" s="56" t="s">
        <v>76</v>
      </c>
      <c r="Q9" s="56" t="s">
        <v>76</v>
      </c>
      <c r="R9" s="105">
        <v>1</v>
      </c>
      <c r="S9" s="213">
        <v>1</v>
      </c>
      <c r="T9" s="207">
        <v>1</v>
      </c>
      <c r="U9" s="198" t="s">
        <v>76</v>
      </c>
      <c r="V9" s="207">
        <v>1</v>
      </c>
      <c r="W9" s="207">
        <v>1</v>
      </c>
      <c r="X9" s="198" t="s">
        <v>76</v>
      </c>
      <c r="Y9" s="207">
        <v>1</v>
      </c>
      <c r="Z9" s="212" t="s">
        <v>76</v>
      </c>
      <c r="AA9" s="58" t="s">
        <v>76</v>
      </c>
      <c r="AB9" s="57">
        <v>1</v>
      </c>
      <c r="AC9" s="57">
        <v>1</v>
      </c>
      <c r="AD9" s="56" t="s">
        <v>76</v>
      </c>
      <c r="AE9" s="57">
        <v>1</v>
      </c>
      <c r="AF9" s="57">
        <v>1</v>
      </c>
      <c r="AG9" s="57">
        <v>1</v>
      </c>
      <c r="AH9" s="109" t="s">
        <v>76</v>
      </c>
      <c r="AI9" s="52">
        <v>1</v>
      </c>
      <c r="AK9" s="161">
        <f t="shared" si="0"/>
        <v>20</v>
      </c>
      <c r="AL9" s="132">
        <f t="shared" si="1"/>
        <v>11</v>
      </c>
      <c r="AM9" s="160">
        <f t="shared" si="2"/>
        <v>1</v>
      </c>
    </row>
    <row r="10" spans="1:43">
      <c r="A10" s="51">
        <v>9</v>
      </c>
      <c r="B10" s="51" t="s">
        <v>214</v>
      </c>
      <c r="C10" s="72" t="s">
        <v>76</v>
      </c>
      <c r="D10" s="87">
        <v>1</v>
      </c>
      <c r="E10" s="87">
        <v>1</v>
      </c>
      <c r="F10" s="67">
        <v>1</v>
      </c>
      <c r="G10" s="67">
        <v>1</v>
      </c>
      <c r="H10" s="67">
        <v>1</v>
      </c>
      <c r="I10" s="86" t="s">
        <v>76</v>
      </c>
      <c r="J10" s="110">
        <v>1</v>
      </c>
      <c r="K10" s="72" t="s">
        <v>76</v>
      </c>
      <c r="L10" s="87">
        <v>1</v>
      </c>
      <c r="M10" s="67">
        <v>1</v>
      </c>
      <c r="N10" s="87">
        <v>1</v>
      </c>
      <c r="O10" s="67">
        <v>1</v>
      </c>
      <c r="P10" s="67">
        <v>1</v>
      </c>
      <c r="Q10" s="67">
        <v>1</v>
      </c>
      <c r="R10" s="106">
        <v>2</v>
      </c>
      <c r="S10" s="211">
        <v>2</v>
      </c>
      <c r="T10" s="202">
        <v>1</v>
      </c>
      <c r="U10" s="202">
        <v>1</v>
      </c>
      <c r="V10" s="203" t="s">
        <v>76</v>
      </c>
      <c r="W10" s="202">
        <v>1</v>
      </c>
      <c r="X10" s="202">
        <v>1</v>
      </c>
      <c r="Y10" s="202">
        <v>1</v>
      </c>
      <c r="Z10" s="210" t="s">
        <v>76</v>
      </c>
      <c r="AA10" s="93">
        <v>1</v>
      </c>
      <c r="AB10" s="66" t="s">
        <v>76</v>
      </c>
      <c r="AC10" s="86" t="s">
        <v>76</v>
      </c>
      <c r="AD10" s="67">
        <v>1</v>
      </c>
      <c r="AE10" s="67">
        <v>1</v>
      </c>
      <c r="AF10" s="67">
        <v>1</v>
      </c>
      <c r="AG10" s="67">
        <v>1</v>
      </c>
      <c r="AH10" s="110">
        <v>1</v>
      </c>
      <c r="AI10" s="60">
        <v>2</v>
      </c>
      <c r="AK10" s="163">
        <f t="shared" si="0"/>
        <v>23</v>
      </c>
      <c r="AL10" s="142">
        <f t="shared" si="1"/>
        <v>7</v>
      </c>
      <c r="AM10" s="162">
        <f t="shared" si="2"/>
        <v>2</v>
      </c>
    </row>
    <row r="11" spans="1:43">
      <c r="A11" s="59">
        <v>10</v>
      </c>
      <c r="B11" s="59" t="s">
        <v>213</v>
      </c>
      <c r="C11" s="75">
        <v>2</v>
      </c>
      <c r="D11" s="70">
        <v>2</v>
      </c>
      <c r="E11" s="56" t="s">
        <v>76</v>
      </c>
      <c r="F11" s="56" t="s">
        <v>76</v>
      </c>
      <c r="G11" s="56" t="s">
        <v>76</v>
      </c>
      <c r="H11" s="56" t="s">
        <v>76</v>
      </c>
      <c r="I11" s="70">
        <v>2</v>
      </c>
      <c r="J11" s="108">
        <v>2</v>
      </c>
      <c r="K11" s="75">
        <v>2</v>
      </c>
      <c r="L11" s="56" t="s">
        <v>76</v>
      </c>
      <c r="M11" s="70">
        <v>2</v>
      </c>
      <c r="N11" s="56" t="s">
        <v>76</v>
      </c>
      <c r="O11" s="70">
        <v>2</v>
      </c>
      <c r="P11" s="56" t="s">
        <v>76</v>
      </c>
      <c r="Q11" s="56" t="s">
        <v>76</v>
      </c>
      <c r="R11" s="108">
        <v>2</v>
      </c>
      <c r="S11" s="208">
        <v>2</v>
      </c>
      <c r="T11" s="199">
        <v>2</v>
      </c>
      <c r="U11" s="199">
        <v>2</v>
      </c>
      <c r="V11" s="199">
        <v>2</v>
      </c>
      <c r="W11" s="199">
        <v>2</v>
      </c>
      <c r="X11" s="199">
        <v>2</v>
      </c>
      <c r="Y11" s="199">
        <v>2</v>
      </c>
      <c r="Z11" s="197">
        <v>2</v>
      </c>
      <c r="AA11" s="75">
        <v>2</v>
      </c>
      <c r="AB11" s="56" t="s">
        <v>76</v>
      </c>
      <c r="AC11" s="70">
        <v>2</v>
      </c>
      <c r="AD11" s="70">
        <v>2</v>
      </c>
      <c r="AE11" s="70">
        <v>2</v>
      </c>
      <c r="AF11" s="70">
        <v>2</v>
      </c>
      <c r="AG11" s="70">
        <v>2</v>
      </c>
      <c r="AH11" s="109" t="s">
        <v>76</v>
      </c>
      <c r="AI11" s="69">
        <v>2</v>
      </c>
      <c r="AK11" s="161">
        <f t="shared" si="0"/>
        <v>0</v>
      </c>
      <c r="AL11" s="132">
        <f t="shared" si="1"/>
        <v>10</v>
      </c>
      <c r="AM11" s="160">
        <f t="shared" si="2"/>
        <v>22</v>
      </c>
    </row>
    <row r="12" spans="1:43">
      <c r="A12" s="51">
        <v>11</v>
      </c>
      <c r="B12" t="s">
        <v>212</v>
      </c>
      <c r="C12" s="93">
        <v>1</v>
      </c>
      <c r="D12" s="87">
        <v>1</v>
      </c>
      <c r="E12" s="87">
        <v>1</v>
      </c>
      <c r="F12" s="67">
        <v>1</v>
      </c>
      <c r="G12" s="87">
        <v>1</v>
      </c>
      <c r="H12" s="67">
        <v>1</v>
      </c>
      <c r="I12" s="67">
        <v>1</v>
      </c>
      <c r="J12" s="110">
        <v>1</v>
      </c>
      <c r="K12" s="93">
        <v>1</v>
      </c>
      <c r="L12" s="66" t="s">
        <v>76</v>
      </c>
      <c r="M12" s="64">
        <v>2</v>
      </c>
      <c r="N12" s="87">
        <v>1</v>
      </c>
      <c r="O12" s="67">
        <v>1</v>
      </c>
      <c r="P12" s="67">
        <v>1</v>
      </c>
      <c r="Q12" s="67">
        <v>1</v>
      </c>
      <c r="R12" s="110">
        <v>1</v>
      </c>
      <c r="S12" s="205">
        <v>1</v>
      </c>
      <c r="T12" s="202">
        <v>1</v>
      </c>
      <c r="U12" s="202">
        <v>1</v>
      </c>
      <c r="V12" s="202">
        <v>1</v>
      </c>
      <c r="W12" s="202">
        <v>1</v>
      </c>
      <c r="X12" s="202">
        <v>1</v>
      </c>
      <c r="Y12" s="202">
        <v>1</v>
      </c>
      <c r="Z12" s="201">
        <v>1</v>
      </c>
      <c r="AA12" s="93">
        <v>1</v>
      </c>
      <c r="AB12" s="67">
        <v>1</v>
      </c>
      <c r="AC12" s="67">
        <v>1</v>
      </c>
      <c r="AD12" s="67">
        <v>1</v>
      </c>
      <c r="AE12" s="67">
        <v>1</v>
      </c>
      <c r="AF12" s="67">
        <v>1</v>
      </c>
      <c r="AG12" s="67">
        <v>1</v>
      </c>
      <c r="AH12" s="107" t="s">
        <v>76</v>
      </c>
      <c r="AI12" s="74">
        <v>1</v>
      </c>
      <c r="AK12" s="163">
        <f t="shared" si="0"/>
        <v>29</v>
      </c>
      <c r="AL12" s="142">
        <f t="shared" si="1"/>
        <v>2</v>
      </c>
      <c r="AM12" s="162">
        <f t="shared" si="2"/>
        <v>1</v>
      </c>
    </row>
    <row r="13" spans="1:43">
      <c r="A13" s="59">
        <v>12</v>
      </c>
      <c r="B13" s="209" t="s">
        <v>211</v>
      </c>
      <c r="C13" s="75">
        <v>2</v>
      </c>
      <c r="D13" s="57">
        <v>1</v>
      </c>
      <c r="E13" s="70">
        <v>2</v>
      </c>
      <c r="F13" s="56" t="s">
        <v>76</v>
      </c>
      <c r="G13" s="56" t="s">
        <v>76</v>
      </c>
      <c r="H13" s="70">
        <v>2</v>
      </c>
      <c r="I13" s="70">
        <v>2</v>
      </c>
      <c r="J13" s="108">
        <v>2</v>
      </c>
      <c r="K13" s="75">
        <v>2</v>
      </c>
      <c r="L13" s="70">
        <v>2</v>
      </c>
      <c r="M13" s="57">
        <v>1</v>
      </c>
      <c r="N13" s="56" t="s">
        <v>76</v>
      </c>
      <c r="O13" s="56" t="s">
        <v>76</v>
      </c>
      <c r="P13" s="70">
        <v>2</v>
      </c>
      <c r="Q13" s="70">
        <v>2</v>
      </c>
      <c r="R13" s="108">
        <v>2</v>
      </c>
      <c r="S13" s="208">
        <v>2</v>
      </c>
      <c r="T13" s="199">
        <v>2</v>
      </c>
      <c r="U13" s="199">
        <v>2</v>
      </c>
      <c r="V13" s="207">
        <v>1</v>
      </c>
      <c r="W13" s="199">
        <v>2</v>
      </c>
      <c r="X13" s="199">
        <v>2</v>
      </c>
      <c r="Y13" s="199">
        <v>2</v>
      </c>
      <c r="Z13" s="206">
        <v>1</v>
      </c>
      <c r="AA13" s="75">
        <v>2</v>
      </c>
      <c r="AB13" s="70">
        <v>2</v>
      </c>
      <c r="AC13" s="70">
        <v>2</v>
      </c>
      <c r="AD13" s="70">
        <v>2</v>
      </c>
      <c r="AE13" s="70">
        <v>2</v>
      </c>
      <c r="AF13" s="56" t="s">
        <v>76</v>
      </c>
      <c r="AG13" s="70">
        <v>2</v>
      </c>
      <c r="AH13" s="109" t="s">
        <v>76</v>
      </c>
      <c r="AI13" s="52">
        <v>1</v>
      </c>
      <c r="AK13" s="161">
        <f t="shared" si="0"/>
        <v>4</v>
      </c>
      <c r="AL13" s="132">
        <f t="shared" si="1"/>
        <v>6</v>
      </c>
      <c r="AM13" s="160">
        <f t="shared" si="2"/>
        <v>22</v>
      </c>
    </row>
    <row r="14" spans="1:43">
      <c r="A14" s="51">
        <v>13</v>
      </c>
      <c r="B14" s="191" t="s">
        <v>210</v>
      </c>
      <c r="C14" s="93">
        <v>1</v>
      </c>
      <c r="D14" s="67">
        <v>1</v>
      </c>
      <c r="E14" s="87">
        <v>1</v>
      </c>
      <c r="F14" s="87">
        <v>1</v>
      </c>
      <c r="G14" s="67">
        <v>1</v>
      </c>
      <c r="H14" s="67">
        <v>1</v>
      </c>
      <c r="I14" s="67">
        <v>1</v>
      </c>
      <c r="J14" s="110">
        <v>1</v>
      </c>
      <c r="K14" s="93">
        <v>1</v>
      </c>
      <c r="L14" s="67">
        <v>1</v>
      </c>
      <c r="M14" s="67">
        <v>1</v>
      </c>
      <c r="N14" s="67">
        <v>1</v>
      </c>
      <c r="O14" s="86" t="s">
        <v>76</v>
      </c>
      <c r="P14" s="86" t="s">
        <v>76</v>
      </c>
      <c r="Q14" s="86" t="s">
        <v>76</v>
      </c>
      <c r="R14" s="110">
        <v>1</v>
      </c>
      <c r="S14" s="205">
        <v>1</v>
      </c>
      <c r="T14" s="204">
        <v>2</v>
      </c>
      <c r="U14" s="202">
        <v>1</v>
      </c>
      <c r="V14" s="203" t="s">
        <v>76</v>
      </c>
      <c r="W14" s="202">
        <v>1</v>
      </c>
      <c r="X14" s="202">
        <v>1</v>
      </c>
      <c r="Y14" s="202">
        <v>1</v>
      </c>
      <c r="Z14" s="201">
        <v>1</v>
      </c>
      <c r="AA14" s="93">
        <v>1</v>
      </c>
      <c r="AB14" s="67">
        <v>1</v>
      </c>
      <c r="AC14" s="67">
        <v>1</v>
      </c>
      <c r="AD14" s="67">
        <v>1</v>
      </c>
      <c r="AE14" s="67">
        <v>1</v>
      </c>
      <c r="AF14" s="86" t="s">
        <v>76</v>
      </c>
      <c r="AG14" s="86" t="s">
        <v>76</v>
      </c>
      <c r="AH14" s="106">
        <v>2</v>
      </c>
      <c r="AI14" s="74">
        <v>1</v>
      </c>
      <c r="AK14" s="163">
        <f t="shared" si="0"/>
        <v>24</v>
      </c>
      <c r="AL14" s="142">
        <f t="shared" si="1"/>
        <v>6</v>
      </c>
      <c r="AM14" s="162">
        <f t="shared" si="2"/>
        <v>2</v>
      </c>
    </row>
    <row r="15" spans="1:43">
      <c r="A15" s="59">
        <v>14</v>
      </c>
      <c r="B15" s="59" t="s">
        <v>209</v>
      </c>
      <c r="C15" s="58" t="s">
        <v>76</v>
      </c>
      <c r="D15" s="57">
        <v>1</v>
      </c>
      <c r="E15" s="56" t="s">
        <v>76</v>
      </c>
      <c r="F15" s="56" t="s">
        <v>76</v>
      </c>
      <c r="G15" s="56" t="s">
        <v>76</v>
      </c>
      <c r="H15" s="57">
        <v>1</v>
      </c>
      <c r="I15" s="56" t="s">
        <v>76</v>
      </c>
      <c r="J15" s="108">
        <v>2</v>
      </c>
      <c r="K15" s="71">
        <v>1</v>
      </c>
      <c r="L15" s="70">
        <v>2</v>
      </c>
      <c r="M15" s="56" t="s">
        <v>76</v>
      </c>
      <c r="N15" s="56" t="s">
        <v>76</v>
      </c>
      <c r="O15" s="56" t="s">
        <v>76</v>
      </c>
      <c r="P15" s="56" t="s">
        <v>76</v>
      </c>
      <c r="Q15" s="56" t="s">
        <v>76</v>
      </c>
      <c r="R15" s="108">
        <v>2</v>
      </c>
      <c r="S15" s="200" t="s">
        <v>76</v>
      </c>
      <c r="T15" s="198" t="s">
        <v>76</v>
      </c>
      <c r="U15" s="199">
        <v>2</v>
      </c>
      <c r="V15" s="199">
        <v>2</v>
      </c>
      <c r="W15" s="198" t="s">
        <v>76</v>
      </c>
      <c r="X15" s="198" t="s">
        <v>76</v>
      </c>
      <c r="Y15" s="198" t="s">
        <v>76</v>
      </c>
      <c r="Z15" s="197">
        <v>2</v>
      </c>
      <c r="AA15" s="58" t="s">
        <v>76</v>
      </c>
      <c r="AB15" s="70">
        <v>2</v>
      </c>
      <c r="AC15" s="56" t="s">
        <v>76</v>
      </c>
      <c r="AD15" s="56" t="s">
        <v>76</v>
      </c>
      <c r="AE15" s="56" t="s">
        <v>76</v>
      </c>
      <c r="AF15" s="56" t="s">
        <v>76</v>
      </c>
      <c r="AG15" s="70">
        <v>2</v>
      </c>
      <c r="AH15" s="105">
        <v>1</v>
      </c>
      <c r="AI15" s="73" t="s">
        <v>76</v>
      </c>
      <c r="AK15" s="179">
        <f t="shared" si="0"/>
        <v>4</v>
      </c>
      <c r="AL15" s="178">
        <f t="shared" si="1"/>
        <v>20</v>
      </c>
      <c r="AM15" s="177">
        <f t="shared" si="2"/>
        <v>8</v>
      </c>
    </row>
    <row r="16" spans="1:43" ht="15.75" thickBot="1">
      <c r="A16" s="51"/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104" t="s">
        <v>45</v>
      </c>
      <c r="AK16"/>
      <c r="AL16"/>
      <c r="AM16"/>
    </row>
    <row r="17" spans="2:39" ht="15.75" thickBot="1">
      <c r="B17" t="s">
        <v>74</v>
      </c>
      <c r="C17" s="103">
        <f t="shared" ref="C17:AH17" si="3">IF(COUNTA(C2:C16)=0,"",SUMPRODUCT((C2:C16&lt;&gt;"")*(C2:C16=$AI2:$AI16)))</f>
        <v>8</v>
      </c>
      <c r="D17" s="101">
        <f t="shared" si="3"/>
        <v>7</v>
      </c>
      <c r="E17" s="101">
        <f t="shared" si="3"/>
        <v>6</v>
      </c>
      <c r="F17" s="101">
        <f t="shared" si="3"/>
        <v>7</v>
      </c>
      <c r="G17" s="101">
        <f t="shared" si="3"/>
        <v>8</v>
      </c>
      <c r="H17" s="101">
        <f t="shared" si="3"/>
        <v>6</v>
      </c>
      <c r="I17" s="101">
        <f t="shared" si="3"/>
        <v>8</v>
      </c>
      <c r="J17" s="101">
        <f t="shared" si="3"/>
        <v>6</v>
      </c>
      <c r="K17" s="103">
        <f t="shared" si="3"/>
        <v>7</v>
      </c>
      <c r="L17" s="101">
        <f t="shared" si="3"/>
        <v>5</v>
      </c>
      <c r="M17" s="101">
        <f t="shared" si="3"/>
        <v>6</v>
      </c>
      <c r="N17" s="101">
        <f t="shared" si="3"/>
        <v>7</v>
      </c>
      <c r="O17" s="101">
        <f t="shared" si="3"/>
        <v>3</v>
      </c>
      <c r="P17" s="101">
        <f t="shared" si="3"/>
        <v>5</v>
      </c>
      <c r="Q17" s="101">
        <f t="shared" si="3"/>
        <v>4</v>
      </c>
      <c r="R17" s="129">
        <f t="shared" si="3"/>
        <v>7</v>
      </c>
      <c r="S17" s="103">
        <f t="shared" si="3"/>
        <v>11</v>
      </c>
      <c r="T17" s="101">
        <f t="shared" si="3"/>
        <v>8</v>
      </c>
      <c r="U17" s="101">
        <f t="shared" si="3"/>
        <v>5</v>
      </c>
      <c r="V17" s="101">
        <f t="shared" si="3"/>
        <v>6</v>
      </c>
      <c r="W17" s="101">
        <f t="shared" si="3"/>
        <v>8</v>
      </c>
      <c r="X17" s="101">
        <f t="shared" si="3"/>
        <v>7</v>
      </c>
      <c r="Y17" s="101">
        <f t="shared" si="3"/>
        <v>8</v>
      </c>
      <c r="Z17" s="129">
        <f t="shared" si="3"/>
        <v>7</v>
      </c>
      <c r="AA17" s="103">
        <f t="shared" si="3"/>
        <v>6</v>
      </c>
      <c r="AB17" s="101">
        <f t="shared" si="3"/>
        <v>4</v>
      </c>
      <c r="AC17" s="101">
        <f t="shared" si="3"/>
        <v>8</v>
      </c>
      <c r="AD17" s="101">
        <f t="shared" si="3"/>
        <v>6</v>
      </c>
      <c r="AE17" s="101">
        <f t="shared" si="3"/>
        <v>9</v>
      </c>
      <c r="AF17" s="101">
        <f t="shared" si="3"/>
        <v>7</v>
      </c>
      <c r="AG17" s="101">
        <f t="shared" si="3"/>
        <v>5</v>
      </c>
      <c r="AH17" s="129">
        <f t="shared" si="3"/>
        <v>3</v>
      </c>
      <c r="AI17" s="128">
        <f>COUNTA(AI2:AI16)-COUNTIF(AI2:AI16,"~*")</f>
        <v>13</v>
      </c>
      <c r="AK17" s="196">
        <f>SUM(AK2:AK16)</f>
        <v>200</v>
      </c>
      <c r="AL17" s="195">
        <f>SUM(AL2:AL16)</f>
        <v>136</v>
      </c>
      <c r="AM17" s="128">
        <f>SUM(AM2:AM16)</f>
        <v>112</v>
      </c>
    </row>
    <row r="18" spans="2:39"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K18"/>
      <c r="AL18"/>
      <c r="AM18"/>
    </row>
    <row r="19" spans="2:39">
      <c r="B19" s="100" t="s">
        <v>106</v>
      </c>
      <c r="AI19" s="51"/>
    </row>
    <row r="21" spans="2:39">
      <c r="B21" s="127">
        <v>1</v>
      </c>
      <c r="C21" s="126">
        <f t="shared" ref="C21:AI21" si="4">COUNTIF(C2:C16,"1")</f>
        <v>5</v>
      </c>
      <c r="D21" s="126">
        <f t="shared" si="4"/>
        <v>7</v>
      </c>
      <c r="E21" s="126">
        <f t="shared" si="4"/>
        <v>7</v>
      </c>
      <c r="F21" s="126">
        <f t="shared" si="4"/>
        <v>7</v>
      </c>
      <c r="G21" s="126">
        <f t="shared" si="4"/>
        <v>7</v>
      </c>
      <c r="H21" s="126">
        <f t="shared" si="4"/>
        <v>8</v>
      </c>
      <c r="I21" s="126">
        <f t="shared" si="4"/>
        <v>6</v>
      </c>
      <c r="J21" s="126">
        <f t="shared" si="4"/>
        <v>6</v>
      </c>
      <c r="K21" s="126">
        <f t="shared" si="4"/>
        <v>8</v>
      </c>
      <c r="L21" s="126">
        <f t="shared" si="4"/>
        <v>7</v>
      </c>
      <c r="M21" s="126">
        <f t="shared" si="4"/>
        <v>7</v>
      </c>
      <c r="N21" s="126">
        <f t="shared" si="4"/>
        <v>7</v>
      </c>
      <c r="O21" s="126">
        <f t="shared" si="4"/>
        <v>4</v>
      </c>
      <c r="P21" s="126">
        <f t="shared" si="4"/>
        <v>6</v>
      </c>
      <c r="Q21" s="126">
        <f t="shared" si="4"/>
        <v>4</v>
      </c>
      <c r="R21" s="126">
        <f t="shared" si="4"/>
        <v>6</v>
      </c>
      <c r="S21" s="126">
        <f t="shared" si="4"/>
        <v>5</v>
      </c>
      <c r="T21" s="126">
        <f t="shared" si="4"/>
        <v>7</v>
      </c>
      <c r="U21" s="126">
        <f t="shared" si="4"/>
        <v>7</v>
      </c>
      <c r="V21" s="126">
        <f t="shared" si="4"/>
        <v>5</v>
      </c>
      <c r="W21" s="126">
        <f t="shared" si="4"/>
        <v>8</v>
      </c>
      <c r="X21" s="126">
        <f t="shared" si="4"/>
        <v>5</v>
      </c>
      <c r="Y21" s="126">
        <f t="shared" si="4"/>
        <v>6</v>
      </c>
      <c r="Z21" s="126">
        <f t="shared" si="4"/>
        <v>6</v>
      </c>
      <c r="AA21" s="126">
        <f t="shared" si="4"/>
        <v>7</v>
      </c>
      <c r="AB21" s="126">
        <f t="shared" si="4"/>
        <v>6</v>
      </c>
      <c r="AC21" s="126">
        <f t="shared" si="4"/>
        <v>7</v>
      </c>
      <c r="AD21" s="126">
        <f t="shared" si="4"/>
        <v>7</v>
      </c>
      <c r="AE21" s="126">
        <f t="shared" si="4"/>
        <v>7</v>
      </c>
      <c r="AF21" s="126">
        <f t="shared" si="4"/>
        <v>4</v>
      </c>
      <c r="AG21" s="126">
        <f t="shared" si="4"/>
        <v>6</v>
      </c>
      <c r="AH21" s="126">
        <f t="shared" si="4"/>
        <v>5</v>
      </c>
      <c r="AI21" s="125">
        <f t="shared" si="4"/>
        <v>6</v>
      </c>
    </row>
    <row r="22" spans="2:39">
      <c r="B22" s="124" t="s">
        <v>76</v>
      </c>
      <c r="C22" s="123">
        <f t="shared" ref="C22:AI22" si="5">COUNTIF(C2:C16,"N")</f>
        <v>5</v>
      </c>
      <c r="D22" s="123">
        <f t="shared" si="5"/>
        <v>4</v>
      </c>
      <c r="E22" s="123">
        <f t="shared" si="5"/>
        <v>5</v>
      </c>
      <c r="F22" s="123">
        <f t="shared" si="5"/>
        <v>6</v>
      </c>
      <c r="G22" s="123">
        <f t="shared" si="5"/>
        <v>6</v>
      </c>
      <c r="H22" s="123">
        <f t="shared" si="5"/>
        <v>4</v>
      </c>
      <c r="I22" s="123">
        <f t="shared" si="5"/>
        <v>4</v>
      </c>
      <c r="J22" s="123">
        <f t="shared" si="5"/>
        <v>3</v>
      </c>
      <c r="K22" s="123">
        <f t="shared" si="5"/>
        <v>2</v>
      </c>
      <c r="L22" s="123">
        <f t="shared" si="5"/>
        <v>4</v>
      </c>
      <c r="M22" s="123">
        <f t="shared" si="5"/>
        <v>2</v>
      </c>
      <c r="N22" s="123">
        <f t="shared" si="5"/>
        <v>5</v>
      </c>
      <c r="O22" s="123">
        <f t="shared" si="5"/>
        <v>7</v>
      </c>
      <c r="P22" s="123">
        <f t="shared" si="5"/>
        <v>6</v>
      </c>
      <c r="Q22" s="123">
        <f t="shared" si="5"/>
        <v>7</v>
      </c>
      <c r="R22" s="123">
        <f t="shared" si="5"/>
        <v>3</v>
      </c>
      <c r="S22" s="123">
        <f t="shared" si="5"/>
        <v>3</v>
      </c>
      <c r="T22" s="123">
        <f t="shared" si="5"/>
        <v>3</v>
      </c>
      <c r="U22" s="123">
        <f t="shared" si="5"/>
        <v>4</v>
      </c>
      <c r="V22" s="123">
        <f t="shared" si="5"/>
        <v>5</v>
      </c>
      <c r="W22" s="123">
        <f t="shared" si="5"/>
        <v>3</v>
      </c>
      <c r="X22" s="123">
        <f t="shared" si="5"/>
        <v>6</v>
      </c>
      <c r="Y22" s="123">
        <f t="shared" si="5"/>
        <v>5</v>
      </c>
      <c r="Z22" s="123">
        <f t="shared" si="5"/>
        <v>2</v>
      </c>
      <c r="AA22" s="123">
        <f t="shared" si="5"/>
        <v>4</v>
      </c>
      <c r="AB22" s="123">
        <f t="shared" si="5"/>
        <v>6</v>
      </c>
      <c r="AC22" s="123">
        <f t="shared" si="5"/>
        <v>4</v>
      </c>
      <c r="AD22" s="123">
        <f t="shared" si="5"/>
        <v>3</v>
      </c>
      <c r="AE22" s="123">
        <f t="shared" si="5"/>
        <v>1</v>
      </c>
      <c r="AF22" s="123">
        <f t="shared" si="5"/>
        <v>5</v>
      </c>
      <c r="AG22" s="123">
        <f t="shared" si="5"/>
        <v>4</v>
      </c>
      <c r="AH22" s="123">
        <f t="shared" si="5"/>
        <v>5</v>
      </c>
      <c r="AI22" s="122">
        <f t="shared" si="5"/>
        <v>2</v>
      </c>
    </row>
    <row r="23" spans="2:39">
      <c r="B23" s="121">
        <v>2</v>
      </c>
      <c r="C23" s="120">
        <f t="shared" ref="C23:AI23" si="6">COUNTIF(C2:C16,2)</f>
        <v>4</v>
      </c>
      <c r="D23" s="120">
        <f t="shared" si="6"/>
        <v>3</v>
      </c>
      <c r="E23" s="120">
        <f t="shared" si="6"/>
        <v>2</v>
      </c>
      <c r="F23" s="120">
        <f t="shared" si="6"/>
        <v>1</v>
      </c>
      <c r="G23" s="120">
        <f t="shared" si="6"/>
        <v>1</v>
      </c>
      <c r="H23" s="120">
        <f t="shared" si="6"/>
        <v>2</v>
      </c>
      <c r="I23" s="120">
        <f t="shared" si="6"/>
        <v>4</v>
      </c>
      <c r="J23" s="120">
        <f t="shared" si="6"/>
        <v>5</v>
      </c>
      <c r="K23" s="120">
        <f t="shared" si="6"/>
        <v>4</v>
      </c>
      <c r="L23" s="120">
        <f t="shared" si="6"/>
        <v>3</v>
      </c>
      <c r="M23" s="120">
        <f t="shared" si="6"/>
        <v>5</v>
      </c>
      <c r="N23" s="120">
        <f t="shared" si="6"/>
        <v>2</v>
      </c>
      <c r="O23" s="120">
        <f t="shared" si="6"/>
        <v>3</v>
      </c>
      <c r="P23" s="120">
        <f t="shared" si="6"/>
        <v>2</v>
      </c>
      <c r="Q23" s="120">
        <f t="shared" si="6"/>
        <v>3</v>
      </c>
      <c r="R23" s="120">
        <f t="shared" si="6"/>
        <v>5</v>
      </c>
      <c r="S23" s="120">
        <f t="shared" si="6"/>
        <v>6</v>
      </c>
      <c r="T23" s="120">
        <f t="shared" si="6"/>
        <v>4</v>
      </c>
      <c r="U23" s="120">
        <f t="shared" si="6"/>
        <v>3</v>
      </c>
      <c r="V23" s="120">
        <f t="shared" si="6"/>
        <v>4</v>
      </c>
      <c r="W23" s="120">
        <f t="shared" si="6"/>
        <v>3</v>
      </c>
      <c r="X23" s="120">
        <f t="shared" si="6"/>
        <v>3</v>
      </c>
      <c r="Y23" s="120">
        <f t="shared" si="6"/>
        <v>3</v>
      </c>
      <c r="Z23" s="120">
        <f t="shared" si="6"/>
        <v>6</v>
      </c>
      <c r="AA23" s="120">
        <f t="shared" si="6"/>
        <v>3</v>
      </c>
      <c r="AB23" s="120">
        <f t="shared" si="6"/>
        <v>2</v>
      </c>
      <c r="AC23" s="120">
        <f t="shared" si="6"/>
        <v>3</v>
      </c>
      <c r="AD23" s="120">
        <f t="shared" si="6"/>
        <v>4</v>
      </c>
      <c r="AE23" s="120">
        <f t="shared" si="6"/>
        <v>6</v>
      </c>
      <c r="AF23" s="120">
        <f t="shared" si="6"/>
        <v>5</v>
      </c>
      <c r="AG23" s="120">
        <f t="shared" si="6"/>
        <v>4</v>
      </c>
      <c r="AH23" s="120">
        <f t="shared" si="6"/>
        <v>4</v>
      </c>
      <c r="AI23" s="119">
        <f t="shared" si="6"/>
        <v>5</v>
      </c>
    </row>
    <row r="24" spans="2:39">
      <c r="B24" s="152" t="s">
        <v>208</v>
      </c>
      <c r="C24">
        <f t="shared" ref="C24:AI24" si="7">SUM(C21:C23)</f>
        <v>14</v>
      </c>
      <c r="D24">
        <f t="shared" si="7"/>
        <v>14</v>
      </c>
      <c r="E24">
        <f t="shared" si="7"/>
        <v>14</v>
      </c>
      <c r="F24">
        <f t="shared" si="7"/>
        <v>14</v>
      </c>
      <c r="G24">
        <f t="shared" si="7"/>
        <v>14</v>
      </c>
      <c r="H24">
        <f t="shared" si="7"/>
        <v>14</v>
      </c>
      <c r="I24">
        <f t="shared" si="7"/>
        <v>14</v>
      </c>
      <c r="J24">
        <f t="shared" si="7"/>
        <v>14</v>
      </c>
      <c r="K24">
        <f t="shared" si="7"/>
        <v>14</v>
      </c>
      <c r="L24">
        <f t="shared" si="7"/>
        <v>14</v>
      </c>
      <c r="M24">
        <f t="shared" si="7"/>
        <v>14</v>
      </c>
      <c r="N24">
        <f t="shared" si="7"/>
        <v>14</v>
      </c>
      <c r="O24">
        <f t="shared" si="7"/>
        <v>14</v>
      </c>
      <c r="P24">
        <f t="shared" si="7"/>
        <v>14</v>
      </c>
      <c r="Q24">
        <f t="shared" si="7"/>
        <v>14</v>
      </c>
      <c r="R24">
        <f t="shared" si="7"/>
        <v>14</v>
      </c>
      <c r="S24">
        <f t="shared" si="7"/>
        <v>14</v>
      </c>
      <c r="T24">
        <f t="shared" si="7"/>
        <v>14</v>
      </c>
      <c r="U24">
        <f t="shared" si="7"/>
        <v>14</v>
      </c>
      <c r="V24">
        <f t="shared" si="7"/>
        <v>14</v>
      </c>
      <c r="W24">
        <f t="shared" si="7"/>
        <v>14</v>
      </c>
      <c r="X24">
        <f t="shared" si="7"/>
        <v>14</v>
      </c>
      <c r="Y24">
        <f t="shared" si="7"/>
        <v>14</v>
      </c>
      <c r="Z24">
        <f t="shared" si="7"/>
        <v>14</v>
      </c>
      <c r="AA24">
        <f t="shared" si="7"/>
        <v>14</v>
      </c>
      <c r="AB24">
        <f t="shared" si="7"/>
        <v>14</v>
      </c>
      <c r="AC24">
        <f t="shared" si="7"/>
        <v>14</v>
      </c>
      <c r="AD24">
        <f t="shared" si="7"/>
        <v>14</v>
      </c>
      <c r="AE24">
        <f t="shared" si="7"/>
        <v>14</v>
      </c>
      <c r="AF24">
        <f t="shared" si="7"/>
        <v>14</v>
      </c>
      <c r="AG24">
        <f t="shared" si="7"/>
        <v>14</v>
      </c>
      <c r="AH24">
        <f t="shared" si="7"/>
        <v>14</v>
      </c>
      <c r="AI24" s="151">
        <f t="shared" si="7"/>
        <v>13</v>
      </c>
    </row>
  </sheetData>
  <conditionalFormatting sqref="C2:AH15">
    <cfRule type="expression" dxfId="111" priority="9">
      <formula>AND(C$24&lt;&gt;0,OR(ISERROR(FIND(T(C2),"1N2")),LEN(C2)&lt;&gt;1))</formula>
    </cfRule>
    <cfRule type="expression" dxfId="110" priority="10">
      <formula>AND(C2&lt;&gt;"",$AI2&lt;&gt;"",C2&lt;&gt;$AI2)</formula>
    </cfRule>
    <cfRule type="expression" dxfId="109" priority="11">
      <formula>AND(C2&lt;&gt;"",C2=$AI2)</formula>
    </cfRule>
  </conditionalFormatting>
  <conditionalFormatting sqref="AI17">
    <cfRule type="dataBar" priority="8">
      <dataBar>
        <cfvo type="min" val="0"/>
        <cfvo type="max" val="0"/>
        <color rgb="FF638EC6"/>
      </dataBar>
    </cfRule>
  </conditionalFormatting>
  <conditionalFormatting sqref="C2:AH15">
    <cfRule type="expression" dxfId="108" priority="6">
      <formula>AND(C2&lt;&gt;"",$AI2&lt;&gt;"",C2&lt;&gt;$AI2)</formula>
    </cfRule>
    <cfRule type="expression" dxfId="107" priority="7">
      <formula>AND(C2&lt;&gt;"",C2=$AI2)</formula>
    </cfRule>
  </conditionalFormatting>
  <conditionalFormatting sqref="C17:AI17">
    <cfRule type="dataBar" priority="5">
      <dataBar>
        <cfvo type="min" val="0"/>
        <cfvo type="max" val="0"/>
        <color rgb="FF638EC6"/>
      </dataBar>
    </cfRule>
  </conditionalFormatting>
  <conditionalFormatting sqref="C17:AH17">
    <cfRule type="dataBar" priority="4">
      <dataBar>
        <cfvo type="min" val="0"/>
        <cfvo type="max" val="0"/>
        <color rgb="FF638EC6"/>
      </dataBar>
    </cfRule>
  </conditionalFormatting>
  <conditionalFormatting sqref="AK2:AK15 AK17">
    <cfRule type="expression" dxfId="106" priority="3">
      <formula>$AI2=1</formula>
    </cfRule>
  </conditionalFormatting>
  <conditionalFormatting sqref="AL2:AL15 AL17:AM17">
    <cfRule type="expression" dxfId="105" priority="2">
      <formula>$AI2="N"</formula>
    </cfRule>
  </conditionalFormatting>
  <conditionalFormatting sqref="AM2:AM15 AM17">
    <cfRule type="expression" dxfId="104" priority="1">
      <formula>$AI2=2</formula>
    </cfRule>
  </conditionalFormatting>
  <pageMargins left="0.7" right="0.7" top="0.75" bottom="0.75" header="0.3" footer="0.3"/>
  <pageSetup paperSize="9" orientation="portrait" horizontalDpi="0" verticalDpi="0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9"/>
  <dimension ref="A1:AS24"/>
  <sheetViews>
    <sheetView workbookViewId="0">
      <pane xSplit="2" ySplit="1" topLeftCell="AB2" activePane="bottomRight" state="frozen"/>
      <selection pane="topRight" activeCell="C1" sqref="C1"/>
      <selection pane="bottomLeft" activeCell="A2" sqref="A2"/>
      <selection pane="bottomRight" activeCell="AL17" sqref="AL17:AN17"/>
    </sheetView>
  </sheetViews>
  <sheetFormatPr baseColWidth="10" defaultRowHeight="15"/>
  <cols>
    <col min="1" max="1" width="4.140625" customWidth="1"/>
    <col min="2" max="2" width="24.85546875" customWidth="1"/>
    <col min="3" max="36" width="8.7109375" customWidth="1"/>
    <col min="37" max="37" width="2.7109375" customWidth="1"/>
    <col min="38" max="40" width="5.28515625" style="9" customWidth="1"/>
    <col min="41" max="41" width="2" customWidth="1"/>
  </cols>
  <sheetData>
    <row r="1" spans="1:45" ht="15.75" thickBot="1">
      <c r="B1" s="99">
        <v>42056</v>
      </c>
      <c r="C1" s="97" t="s">
        <v>105</v>
      </c>
      <c r="D1" s="98" t="s">
        <v>104</v>
      </c>
      <c r="E1" s="98" t="s">
        <v>103</v>
      </c>
      <c r="F1" s="98" t="s">
        <v>102</v>
      </c>
      <c r="G1" s="98" t="s">
        <v>47</v>
      </c>
      <c r="H1" s="98" t="s">
        <v>27</v>
      </c>
      <c r="I1" s="98" t="s">
        <v>101</v>
      </c>
      <c r="J1" s="95" t="s">
        <v>100</v>
      </c>
      <c r="K1" s="97" t="s">
        <v>99</v>
      </c>
      <c r="L1" s="96" t="s">
        <v>98</v>
      </c>
      <c r="M1" s="96" t="s">
        <v>97</v>
      </c>
      <c r="N1" s="96" t="s">
        <v>96</v>
      </c>
      <c r="O1" s="96" t="s">
        <v>95</v>
      </c>
      <c r="P1" s="96" t="s">
        <v>94</v>
      </c>
      <c r="Q1" s="96" t="s">
        <v>75</v>
      </c>
      <c r="R1" s="95" t="s">
        <v>93</v>
      </c>
      <c r="S1" s="97" t="s">
        <v>177</v>
      </c>
      <c r="T1" s="96" t="s">
        <v>176</v>
      </c>
      <c r="U1" s="96" t="s">
        <v>175</v>
      </c>
      <c r="V1" s="96" t="s">
        <v>174</v>
      </c>
      <c r="W1" s="96" t="s">
        <v>173</v>
      </c>
      <c r="X1" s="96" t="s">
        <v>172</v>
      </c>
      <c r="Y1" s="96" t="s">
        <v>171</v>
      </c>
      <c r="Z1" s="95" t="s">
        <v>170</v>
      </c>
      <c r="AA1" s="97" t="s">
        <v>169</v>
      </c>
      <c r="AB1" s="96" t="s">
        <v>168</v>
      </c>
      <c r="AC1" s="96" t="s">
        <v>167</v>
      </c>
      <c r="AD1" s="96" t="s">
        <v>166</v>
      </c>
      <c r="AE1" s="96" t="s">
        <v>165</v>
      </c>
      <c r="AF1" s="96" t="s">
        <v>164</v>
      </c>
      <c r="AG1" s="96" t="s">
        <v>163</v>
      </c>
      <c r="AH1" s="95" t="s">
        <v>162</v>
      </c>
      <c r="AI1" s="233" t="s">
        <v>239</v>
      </c>
      <c r="AJ1" s="189" t="s">
        <v>92</v>
      </c>
      <c r="AL1" s="188">
        <v>1</v>
      </c>
      <c r="AM1" s="187" t="s">
        <v>76</v>
      </c>
      <c r="AN1" s="186">
        <v>2</v>
      </c>
    </row>
    <row r="2" spans="1:45">
      <c r="A2" s="51">
        <v>1</v>
      </c>
      <c r="B2" s="51" t="s">
        <v>238</v>
      </c>
      <c r="C2" s="93">
        <v>1</v>
      </c>
      <c r="D2" s="67">
        <v>1</v>
      </c>
      <c r="E2" s="86" t="s">
        <v>76</v>
      </c>
      <c r="F2" s="67">
        <v>1</v>
      </c>
      <c r="G2" s="86" t="s">
        <v>76</v>
      </c>
      <c r="H2" s="67">
        <v>1</v>
      </c>
      <c r="I2" s="67">
        <v>1</v>
      </c>
      <c r="J2" s="110">
        <v>1</v>
      </c>
      <c r="K2" s="93">
        <v>1</v>
      </c>
      <c r="L2" s="67">
        <v>1</v>
      </c>
      <c r="M2" s="67">
        <v>1</v>
      </c>
      <c r="N2" s="64">
        <v>2</v>
      </c>
      <c r="O2" s="67">
        <v>1</v>
      </c>
      <c r="P2" s="67">
        <v>1</v>
      </c>
      <c r="Q2" s="67">
        <v>1</v>
      </c>
      <c r="R2" s="110">
        <v>1</v>
      </c>
      <c r="S2" s="72" t="s">
        <v>76</v>
      </c>
      <c r="T2" s="67">
        <v>1</v>
      </c>
      <c r="U2" s="67">
        <v>1</v>
      </c>
      <c r="V2" s="67">
        <v>1</v>
      </c>
      <c r="W2" s="67">
        <v>1</v>
      </c>
      <c r="X2" s="67">
        <v>1</v>
      </c>
      <c r="Y2" s="67">
        <v>1</v>
      </c>
      <c r="Z2" s="110">
        <v>1</v>
      </c>
      <c r="AA2" s="67">
        <v>1</v>
      </c>
      <c r="AB2" s="86" t="s">
        <v>76</v>
      </c>
      <c r="AC2" s="67">
        <v>1</v>
      </c>
      <c r="AD2" s="9" t="s">
        <v>76</v>
      </c>
      <c r="AE2" s="64">
        <v>2</v>
      </c>
      <c r="AF2" s="67">
        <v>1</v>
      </c>
      <c r="AG2" s="86" t="s">
        <v>76</v>
      </c>
      <c r="AH2" s="110">
        <v>1</v>
      </c>
      <c r="AI2" s="107" t="s">
        <v>76</v>
      </c>
      <c r="AJ2" s="85" t="s">
        <v>76</v>
      </c>
      <c r="AL2" s="166">
        <f t="shared" ref="AL2:AL15" si="0">COUNTIF($C2:$AH2,"1")</f>
        <v>24</v>
      </c>
      <c r="AM2" s="165">
        <f t="shared" ref="AM2:AM15" si="1">COUNTIF($C2:$AH2,"N")</f>
        <v>6</v>
      </c>
      <c r="AN2" s="164">
        <f t="shared" ref="AN2:AN15" si="2">COUNTIF($C2:$AH2,2)</f>
        <v>2</v>
      </c>
      <c r="AP2" s="118" t="s">
        <v>122</v>
      </c>
      <c r="AQ2" s="150">
        <v>29</v>
      </c>
      <c r="AR2" s="116">
        <v>51725</v>
      </c>
    </row>
    <row r="3" spans="1:45">
      <c r="A3" s="59">
        <v>2</v>
      </c>
      <c r="B3" s="59" t="s">
        <v>237</v>
      </c>
      <c r="C3" s="58" t="s">
        <v>76</v>
      </c>
      <c r="D3" s="70">
        <v>2</v>
      </c>
      <c r="E3" s="56" t="s">
        <v>76</v>
      </c>
      <c r="F3" s="57">
        <v>1</v>
      </c>
      <c r="G3" s="56" t="s">
        <v>76</v>
      </c>
      <c r="H3" s="56" t="s">
        <v>76</v>
      </c>
      <c r="I3" s="56" t="s">
        <v>76</v>
      </c>
      <c r="J3" s="105">
        <v>1</v>
      </c>
      <c r="K3" s="58" t="s">
        <v>76</v>
      </c>
      <c r="L3" s="56" t="s">
        <v>76</v>
      </c>
      <c r="M3" s="70">
        <v>2</v>
      </c>
      <c r="N3" s="56" t="s">
        <v>76</v>
      </c>
      <c r="O3" s="56" t="s">
        <v>76</v>
      </c>
      <c r="P3" s="56" t="s">
        <v>76</v>
      </c>
      <c r="Q3" s="57">
        <v>1</v>
      </c>
      <c r="R3" s="105">
        <v>1</v>
      </c>
      <c r="S3" s="58" t="s">
        <v>76</v>
      </c>
      <c r="T3" s="57">
        <v>1</v>
      </c>
      <c r="U3" s="56" t="s">
        <v>76</v>
      </c>
      <c r="V3" s="56" t="s">
        <v>76</v>
      </c>
      <c r="W3" s="70">
        <v>2</v>
      </c>
      <c r="X3" s="70">
        <v>2</v>
      </c>
      <c r="Y3" s="56" t="s">
        <v>76</v>
      </c>
      <c r="Z3" s="105">
        <v>1</v>
      </c>
      <c r="AA3" s="58" t="s">
        <v>76</v>
      </c>
      <c r="AB3" s="56" t="s">
        <v>76</v>
      </c>
      <c r="AC3" s="57">
        <v>1</v>
      </c>
      <c r="AD3" s="57">
        <v>1</v>
      </c>
      <c r="AE3" s="56" t="s">
        <v>76</v>
      </c>
      <c r="AF3" s="56" t="s">
        <v>76</v>
      </c>
      <c r="AG3" s="56" t="s">
        <v>76</v>
      </c>
      <c r="AH3" s="108">
        <v>2</v>
      </c>
      <c r="AI3" s="109" t="s">
        <v>76</v>
      </c>
      <c r="AJ3" s="69"/>
      <c r="AL3" s="161">
        <f t="shared" si="0"/>
        <v>8</v>
      </c>
      <c r="AM3" s="132">
        <f t="shared" si="1"/>
        <v>19</v>
      </c>
      <c r="AN3" s="160">
        <f t="shared" si="2"/>
        <v>5</v>
      </c>
      <c r="AP3" s="89" t="s">
        <v>120</v>
      </c>
      <c r="AQ3" s="88">
        <v>533</v>
      </c>
      <c r="AR3" s="79">
        <v>553.4</v>
      </c>
    </row>
    <row r="4" spans="1:45">
      <c r="A4" s="51">
        <v>3</v>
      </c>
      <c r="B4" s="51" t="s">
        <v>236</v>
      </c>
      <c r="C4" s="93">
        <v>1</v>
      </c>
      <c r="D4" s="67">
        <v>1</v>
      </c>
      <c r="E4" s="64">
        <v>2</v>
      </c>
      <c r="F4" s="64">
        <v>2</v>
      </c>
      <c r="G4" s="86" t="s">
        <v>76</v>
      </c>
      <c r="H4" s="86" t="s">
        <v>76</v>
      </c>
      <c r="I4" s="67">
        <v>1</v>
      </c>
      <c r="J4" s="110">
        <v>1</v>
      </c>
      <c r="K4" s="93">
        <v>1</v>
      </c>
      <c r="L4" s="67">
        <v>1</v>
      </c>
      <c r="M4" s="86" t="s">
        <v>76</v>
      </c>
      <c r="N4" s="67">
        <v>1</v>
      </c>
      <c r="O4" s="86" t="s">
        <v>76</v>
      </c>
      <c r="P4" s="86" t="s">
        <v>76</v>
      </c>
      <c r="Q4" s="67">
        <v>1</v>
      </c>
      <c r="R4" s="110">
        <v>1</v>
      </c>
      <c r="S4" s="93">
        <v>1</v>
      </c>
      <c r="T4" s="67">
        <v>1</v>
      </c>
      <c r="U4" s="67">
        <v>1</v>
      </c>
      <c r="V4" s="67">
        <v>1</v>
      </c>
      <c r="W4" s="67">
        <v>1</v>
      </c>
      <c r="X4" s="67">
        <v>1</v>
      </c>
      <c r="Y4" s="67">
        <v>1</v>
      </c>
      <c r="Z4" s="107" t="s">
        <v>76</v>
      </c>
      <c r="AA4" s="93">
        <v>1</v>
      </c>
      <c r="AB4" s="67">
        <v>1</v>
      </c>
      <c r="AC4" s="67">
        <v>1</v>
      </c>
      <c r="AD4" s="86" t="s">
        <v>76</v>
      </c>
      <c r="AE4" s="86" t="s">
        <v>76</v>
      </c>
      <c r="AF4" s="67">
        <v>1</v>
      </c>
      <c r="AG4" s="86" t="s">
        <v>76</v>
      </c>
      <c r="AH4" s="106">
        <v>2</v>
      </c>
      <c r="AI4" s="110">
        <v>1</v>
      </c>
      <c r="AJ4" s="74">
        <v>1</v>
      </c>
      <c r="AL4" s="163">
        <f t="shared" si="0"/>
        <v>20</v>
      </c>
      <c r="AM4" s="142">
        <f t="shared" si="1"/>
        <v>9</v>
      </c>
      <c r="AN4" s="162">
        <f t="shared" si="2"/>
        <v>3</v>
      </c>
      <c r="AP4" s="89" t="s">
        <v>118</v>
      </c>
      <c r="AQ4" s="88">
        <v>5060</v>
      </c>
      <c r="AR4" s="79">
        <v>58.2</v>
      </c>
    </row>
    <row r="5" spans="1:45" ht="15.75" thickBot="1">
      <c r="A5" s="59">
        <v>4</v>
      </c>
      <c r="B5" s="183" t="s">
        <v>91</v>
      </c>
      <c r="C5" s="71">
        <v>1</v>
      </c>
      <c r="D5" s="57">
        <v>1</v>
      </c>
      <c r="E5" s="56" t="s">
        <v>76</v>
      </c>
      <c r="F5" s="57">
        <v>1</v>
      </c>
      <c r="G5" s="57">
        <v>1</v>
      </c>
      <c r="H5" s="57">
        <v>1</v>
      </c>
      <c r="I5" s="56" t="s">
        <v>76</v>
      </c>
      <c r="J5" s="105">
        <v>1</v>
      </c>
      <c r="K5" s="71">
        <v>1</v>
      </c>
      <c r="L5" s="57">
        <v>1</v>
      </c>
      <c r="M5" s="56" t="s">
        <v>76</v>
      </c>
      <c r="N5" s="56" t="s">
        <v>76</v>
      </c>
      <c r="O5" s="57">
        <v>1</v>
      </c>
      <c r="P5" s="57">
        <v>1</v>
      </c>
      <c r="Q5" s="57">
        <v>1</v>
      </c>
      <c r="R5" s="105">
        <v>1</v>
      </c>
      <c r="S5" s="71">
        <v>1</v>
      </c>
      <c r="T5" s="57">
        <v>1</v>
      </c>
      <c r="U5" s="57">
        <v>1</v>
      </c>
      <c r="V5" s="57">
        <v>1</v>
      </c>
      <c r="W5" s="70">
        <v>2</v>
      </c>
      <c r="X5" s="56" t="s">
        <v>76</v>
      </c>
      <c r="Y5" s="57">
        <v>1</v>
      </c>
      <c r="Z5" s="105">
        <v>1</v>
      </c>
      <c r="AA5" s="71">
        <v>1</v>
      </c>
      <c r="AB5" s="56" t="s">
        <v>76</v>
      </c>
      <c r="AC5" s="57">
        <v>1</v>
      </c>
      <c r="AD5" s="56" t="s">
        <v>76</v>
      </c>
      <c r="AE5" s="57">
        <v>1</v>
      </c>
      <c r="AF5" s="57">
        <v>1</v>
      </c>
      <c r="AG5" s="70">
        <v>2</v>
      </c>
      <c r="AH5" s="109" t="s">
        <v>76</v>
      </c>
      <c r="AI5" s="105">
        <v>1</v>
      </c>
      <c r="AJ5" s="52">
        <v>1</v>
      </c>
      <c r="AL5" s="161">
        <f t="shared" si="0"/>
        <v>22</v>
      </c>
      <c r="AM5" s="132">
        <f t="shared" si="1"/>
        <v>8</v>
      </c>
      <c r="AN5" s="160">
        <f t="shared" si="2"/>
        <v>2</v>
      </c>
      <c r="AP5" s="113" t="s">
        <v>116</v>
      </c>
      <c r="AQ5" s="146">
        <v>28965</v>
      </c>
      <c r="AR5" s="111">
        <v>10.1</v>
      </c>
      <c r="AS5" t="s">
        <v>235</v>
      </c>
    </row>
    <row r="6" spans="1:45">
      <c r="A6" s="51">
        <v>5</v>
      </c>
      <c r="B6" t="s">
        <v>234</v>
      </c>
      <c r="C6" s="68">
        <v>2</v>
      </c>
      <c r="D6" s="64">
        <v>2</v>
      </c>
      <c r="E6" s="66" t="s">
        <v>76</v>
      </c>
      <c r="F6" s="65">
        <v>2</v>
      </c>
      <c r="G6" s="64">
        <v>2</v>
      </c>
      <c r="H6" s="64">
        <v>2</v>
      </c>
      <c r="I6" s="64">
        <v>2</v>
      </c>
      <c r="J6" s="106">
        <v>2</v>
      </c>
      <c r="K6" s="72" t="s">
        <v>76</v>
      </c>
      <c r="L6" s="64">
        <v>2</v>
      </c>
      <c r="M6" s="64">
        <v>2</v>
      </c>
      <c r="N6" s="64">
        <v>2</v>
      </c>
      <c r="O6" s="64">
        <v>2</v>
      </c>
      <c r="P6" s="64">
        <v>2</v>
      </c>
      <c r="Q6" s="64">
        <v>2</v>
      </c>
      <c r="R6" s="107" t="s">
        <v>76</v>
      </c>
      <c r="S6" s="68">
        <v>2</v>
      </c>
      <c r="T6" s="67">
        <v>1</v>
      </c>
      <c r="U6" s="64">
        <v>2</v>
      </c>
      <c r="V6" s="64">
        <v>2</v>
      </c>
      <c r="W6" s="64">
        <v>2</v>
      </c>
      <c r="X6" s="64">
        <v>2</v>
      </c>
      <c r="Y6" s="64">
        <v>2</v>
      </c>
      <c r="Z6" s="106">
        <v>2</v>
      </c>
      <c r="AA6" s="68">
        <v>2</v>
      </c>
      <c r="AB6" s="86" t="s">
        <v>76</v>
      </c>
      <c r="AC6" s="64">
        <v>2</v>
      </c>
      <c r="AD6" s="64">
        <v>2</v>
      </c>
      <c r="AE6" s="86" t="s">
        <v>76</v>
      </c>
      <c r="AF6" s="64">
        <v>2</v>
      </c>
      <c r="AG6" s="64">
        <v>2</v>
      </c>
      <c r="AH6" s="106">
        <v>2</v>
      </c>
      <c r="AI6" s="107" t="s">
        <v>76</v>
      </c>
      <c r="AJ6" s="85"/>
      <c r="AL6" s="163">
        <f t="shared" si="0"/>
        <v>1</v>
      </c>
      <c r="AM6" s="142">
        <f t="shared" si="1"/>
        <v>5</v>
      </c>
      <c r="AN6" s="162">
        <f t="shared" si="2"/>
        <v>26</v>
      </c>
    </row>
    <row r="7" spans="1:45">
      <c r="A7" s="59">
        <v>6</v>
      </c>
      <c r="B7" s="183" t="s">
        <v>233</v>
      </c>
      <c r="C7" s="58" t="s">
        <v>76</v>
      </c>
      <c r="D7" s="56" t="s">
        <v>76</v>
      </c>
      <c r="E7" s="56" t="s">
        <v>76</v>
      </c>
      <c r="F7" s="57">
        <v>1</v>
      </c>
      <c r="G7" s="57">
        <v>1</v>
      </c>
      <c r="H7" s="70">
        <v>2</v>
      </c>
      <c r="I7" s="70">
        <v>2</v>
      </c>
      <c r="J7" s="108">
        <v>2</v>
      </c>
      <c r="K7" s="58" t="s">
        <v>76</v>
      </c>
      <c r="L7" s="56" t="s">
        <v>76</v>
      </c>
      <c r="M7" s="56" t="s">
        <v>76</v>
      </c>
      <c r="N7" s="57">
        <v>1</v>
      </c>
      <c r="O7" s="56" t="s">
        <v>76</v>
      </c>
      <c r="P7" s="57">
        <v>1</v>
      </c>
      <c r="Q7" s="57">
        <v>1</v>
      </c>
      <c r="R7" s="109" t="s">
        <v>76</v>
      </c>
      <c r="S7" s="75">
        <v>2</v>
      </c>
      <c r="T7" s="56" t="s">
        <v>76</v>
      </c>
      <c r="U7" s="70">
        <v>2</v>
      </c>
      <c r="V7" s="57">
        <v>1</v>
      </c>
      <c r="W7" s="56" t="s">
        <v>76</v>
      </c>
      <c r="X7" s="56" t="s">
        <v>76</v>
      </c>
      <c r="Y7" s="57">
        <v>1</v>
      </c>
      <c r="Z7" s="105">
        <v>1</v>
      </c>
      <c r="AA7" s="75">
        <v>2</v>
      </c>
      <c r="AB7" s="56" t="s">
        <v>76</v>
      </c>
      <c r="AC7" s="56" t="s">
        <v>76</v>
      </c>
      <c r="AD7" s="57">
        <v>1</v>
      </c>
      <c r="AE7" s="57">
        <v>1</v>
      </c>
      <c r="AF7" s="56" t="s">
        <v>76</v>
      </c>
      <c r="AG7" s="57">
        <v>1</v>
      </c>
      <c r="AH7" s="108">
        <v>2</v>
      </c>
      <c r="AI7" s="109" t="s">
        <v>76</v>
      </c>
      <c r="AJ7" s="69">
        <v>2</v>
      </c>
      <c r="AL7" s="161">
        <f t="shared" si="0"/>
        <v>11</v>
      </c>
      <c r="AM7" s="132">
        <f t="shared" si="1"/>
        <v>14</v>
      </c>
      <c r="AN7" s="160">
        <f t="shared" si="2"/>
        <v>7</v>
      </c>
    </row>
    <row r="8" spans="1:45">
      <c r="A8" s="51">
        <v>7</v>
      </c>
      <c r="B8" s="51" t="s">
        <v>232</v>
      </c>
      <c r="C8" s="93">
        <v>1</v>
      </c>
      <c r="D8" s="67">
        <v>1</v>
      </c>
      <c r="E8" s="67">
        <v>1</v>
      </c>
      <c r="F8" s="67">
        <v>1</v>
      </c>
      <c r="G8" s="67">
        <v>1</v>
      </c>
      <c r="H8" s="67">
        <v>1</v>
      </c>
      <c r="I8" s="67">
        <v>1</v>
      </c>
      <c r="J8" s="67">
        <v>1</v>
      </c>
      <c r="K8" s="67">
        <v>1</v>
      </c>
      <c r="L8" s="67">
        <v>1</v>
      </c>
      <c r="M8" s="67">
        <v>1</v>
      </c>
      <c r="N8" s="67">
        <v>1</v>
      </c>
      <c r="O8" s="67">
        <v>1</v>
      </c>
      <c r="P8" s="67">
        <v>1</v>
      </c>
      <c r="Q8" s="67">
        <v>1</v>
      </c>
      <c r="R8" s="67">
        <v>1</v>
      </c>
      <c r="S8" s="67">
        <v>1</v>
      </c>
      <c r="T8" s="67">
        <v>1</v>
      </c>
      <c r="U8" s="67">
        <v>1</v>
      </c>
      <c r="V8" s="67">
        <v>1</v>
      </c>
      <c r="W8" s="67">
        <v>1</v>
      </c>
      <c r="X8" s="67">
        <v>1</v>
      </c>
      <c r="Y8" s="67">
        <v>1</v>
      </c>
      <c r="Z8" s="67">
        <v>1</v>
      </c>
      <c r="AA8" s="67">
        <v>1</v>
      </c>
      <c r="AB8" s="67">
        <v>1</v>
      </c>
      <c r="AC8" s="67">
        <v>1</v>
      </c>
      <c r="AD8" s="67">
        <v>1</v>
      </c>
      <c r="AE8" s="67">
        <v>1</v>
      </c>
      <c r="AF8" s="67">
        <v>1</v>
      </c>
      <c r="AG8" s="86" t="s">
        <v>76</v>
      </c>
      <c r="AH8" s="110">
        <v>1</v>
      </c>
      <c r="AI8" s="110">
        <v>1</v>
      </c>
      <c r="AJ8" s="74">
        <v>1</v>
      </c>
      <c r="AL8" s="163">
        <f t="shared" si="0"/>
        <v>31</v>
      </c>
      <c r="AM8" s="142">
        <f t="shared" si="1"/>
        <v>1</v>
      </c>
      <c r="AN8" s="162">
        <f t="shared" si="2"/>
        <v>0</v>
      </c>
    </row>
    <row r="9" spans="1:45">
      <c r="A9" s="59">
        <v>8</v>
      </c>
      <c r="B9" s="183" t="s">
        <v>231</v>
      </c>
      <c r="C9" s="58" t="s">
        <v>76</v>
      </c>
      <c r="D9" s="57">
        <v>1</v>
      </c>
      <c r="E9" s="57">
        <v>1</v>
      </c>
      <c r="F9" s="57">
        <v>1</v>
      </c>
      <c r="G9" s="57">
        <v>1</v>
      </c>
      <c r="H9" s="56" t="s">
        <v>76</v>
      </c>
      <c r="I9" s="70">
        <v>2</v>
      </c>
      <c r="J9" s="109" t="s">
        <v>76</v>
      </c>
      <c r="K9" s="71">
        <v>1</v>
      </c>
      <c r="L9" s="57">
        <v>1</v>
      </c>
      <c r="M9" s="57">
        <v>1</v>
      </c>
      <c r="N9" s="70">
        <v>2</v>
      </c>
      <c r="O9" s="56" t="s">
        <v>76</v>
      </c>
      <c r="P9" s="57">
        <v>1</v>
      </c>
      <c r="Q9" s="57">
        <v>1</v>
      </c>
      <c r="R9" s="108">
        <v>2</v>
      </c>
      <c r="S9" s="58" t="s">
        <v>76</v>
      </c>
      <c r="T9" s="70">
        <v>2</v>
      </c>
      <c r="U9" s="57">
        <v>1</v>
      </c>
      <c r="V9" s="57">
        <v>1</v>
      </c>
      <c r="W9" s="70">
        <v>2</v>
      </c>
      <c r="X9" s="57">
        <v>1</v>
      </c>
      <c r="Y9" s="56" t="s">
        <v>76</v>
      </c>
      <c r="Z9" s="105">
        <v>1</v>
      </c>
      <c r="AA9" s="58" t="s">
        <v>76</v>
      </c>
      <c r="AB9" s="70">
        <v>2</v>
      </c>
      <c r="AC9" s="57">
        <v>1</v>
      </c>
      <c r="AD9" s="56" t="s">
        <v>76</v>
      </c>
      <c r="AE9" s="70">
        <v>2</v>
      </c>
      <c r="AF9" s="70">
        <v>2</v>
      </c>
      <c r="AG9" s="56" t="s">
        <v>76</v>
      </c>
      <c r="AH9" s="108">
        <v>2</v>
      </c>
      <c r="AI9" s="108">
        <v>2</v>
      </c>
      <c r="AJ9" s="69">
        <v>2</v>
      </c>
      <c r="AL9" s="161">
        <f t="shared" si="0"/>
        <v>14</v>
      </c>
      <c r="AM9" s="132">
        <f t="shared" si="1"/>
        <v>9</v>
      </c>
      <c r="AN9" s="160">
        <f t="shared" si="2"/>
        <v>9</v>
      </c>
    </row>
    <row r="10" spans="1:45">
      <c r="A10" s="51">
        <v>9</v>
      </c>
      <c r="B10" s="51" t="s">
        <v>230</v>
      </c>
      <c r="C10" s="93">
        <v>1</v>
      </c>
      <c r="D10" s="87">
        <v>1</v>
      </c>
      <c r="E10" s="87">
        <v>1</v>
      </c>
      <c r="F10" s="67">
        <v>1</v>
      </c>
      <c r="G10" s="86" t="s">
        <v>76</v>
      </c>
      <c r="H10" s="67">
        <v>1</v>
      </c>
      <c r="I10" s="67">
        <v>1</v>
      </c>
      <c r="J10" s="110">
        <v>1</v>
      </c>
      <c r="K10" s="72" t="s">
        <v>76</v>
      </c>
      <c r="L10" s="87">
        <v>1</v>
      </c>
      <c r="M10" s="67">
        <v>1</v>
      </c>
      <c r="N10" s="87">
        <v>1</v>
      </c>
      <c r="O10" s="67">
        <v>1</v>
      </c>
      <c r="P10" s="86" t="s">
        <v>76</v>
      </c>
      <c r="Q10" s="67">
        <v>1</v>
      </c>
      <c r="R10" s="110">
        <v>1</v>
      </c>
      <c r="S10" s="72" t="s">
        <v>76</v>
      </c>
      <c r="T10" s="87">
        <v>1</v>
      </c>
      <c r="U10" s="67">
        <v>1</v>
      </c>
      <c r="V10" s="86" t="s">
        <v>76</v>
      </c>
      <c r="W10" s="64">
        <v>2</v>
      </c>
      <c r="X10" s="67">
        <v>1</v>
      </c>
      <c r="Y10" s="64">
        <v>2</v>
      </c>
      <c r="Z10" s="110">
        <v>1</v>
      </c>
      <c r="AA10" s="93">
        <v>1</v>
      </c>
      <c r="AB10" s="87">
        <v>1</v>
      </c>
      <c r="AC10" s="67">
        <v>1</v>
      </c>
      <c r="AD10" s="67">
        <v>1</v>
      </c>
      <c r="AE10" s="64">
        <v>2</v>
      </c>
      <c r="AF10" s="67">
        <v>1</v>
      </c>
      <c r="AG10" s="64">
        <v>2</v>
      </c>
      <c r="AH10" s="107" t="s">
        <v>76</v>
      </c>
      <c r="AI10" s="110">
        <v>1</v>
      </c>
      <c r="AJ10" s="74">
        <v>1</v>
      </c>
      <c r="AL10" s="163">
        <f t="shared" si="0"/>
        <v>22</v>
      </c>
      <c r="AM10" s="142">
        <f t="shared" si="1"/>
        <v>6</v>
      </c>
      <c r="AN10" s="162">
        <f t="shared" si="2"/>
        <v>4</v>
      </c>
    </row>
    <row r="11" spans="1:45">
      <c r="A11" s="59">
        <v>10</v>
      </c>
      <c r="B11" s="59" t="s">
        <v>229</v>
      </c>
      <c r="C11" s="58" t="s">
        <v>76</v>
      </c>
      <c r="D11" s="57">
        <v>1</v>
      </c>
      <c r="E11" s="56" t="s">
        <v>76</v>
      </c>
      <c r="F11" s="57">
        <v>1</v>
      </c>
      <c r="G11" s="57">
        <v>1</v>
      </c>
      <c r="H11" s="57">
        <v>1</v>
      </c>
      <c r="I11" s="57">
        <v>1</v>
      </c>
      <c r="J11" s="105">
        <v>1</v>
      </c>
      <c r="K11" s="58" t="s">
        <v>76</v>
      </c>
      <c r="L11" s="57">
        <v>1</v>
      </c>
      <c r="M11" s="56" t="s">
        <v>76</v>
      </c>
      <c r="N11" s="57">
        <v>1</v>
      </c>
      <c r="O11" s="56" t="s">
        <v>76</v>
      </c>
      <c r="P11" s="57">
        <v>1</v>
      </c>
      <c r="Q11" s="57">
        <v>1</v>
      </c>
      <c r="R11" s="105">
        <v>1</v>
      </c>
      <c r="S11" s="58" t="s">
        <v>76</v>
      </c>
      <c r="T11" s="56" t="s">
        <v>76</v>
      </c>
      <c r="U11" s="70">
        <v>2</v>
      </c>
      <c r="V11" s="57">
        <v>1</v>
      </c>
      <c r="W11" s="57">
        <v>1</v>
      </c>
      <c r="X11" s="57">
        <v>1</v>
      </c>
      <c r="Y11" s="57">
        <v>1</v>
      </c>
      <c r="Z11" s="105">
        <v>1</v>
      </c>
      <c r="AA11" s="71">
        <v>1</v>
      </c>
      <c r="AB11" s="56" t="s">
        <v>76</v>
      </c>
      <c r="AC11" s="56" t="s">
        <v>76</v>
      </c>
      <c r="AD11" s="57">
        <v>1</v>
      </c>
      <c r="AE11" s="57">
        <v>1</v>
      </c>
      <c r="AF11" s="56" t="s">
        <v>76</v>
      </c>
      <c r="AG11" s="56" t="s">
        <v>76</v>
      </c>
      <c r="AH11" s="105">
        <v>1</v>
      </c>
      <c r="AI11" s="109" t="s">
        <v>76</v>
      </c>
      <c r="AJ11" s="73" t="s">
        <v>76</v>
      </c>
      <c r="AL11" s="161">
        <f t="shared" si="0"/>
        <v>20</v>
      </c>
      <c r="AM11" s="132">
        <f t="shared" si="1"/>
        <v>11</v>
      </c>
      <c r="AN11" s="160">
        <f t="shared" si="2"/>
        <v>1</v>
      </c>
    </row>
    <row r="12" spans="1:45">
      <c r="A12" s="51">
        <v>11</v>
      </c>
      <c r="B12" s="51" t="s">
        <v>228</v>
      </c>
      <c r="C12" s="68">
        <v>2</v>
      </c>
      <c r="D12" s="65">
        <v>2</v>
      </c>
      <c r="E12" s="65">
        <v>2</v>
      </c>
      <c r="F12" s="64">
        <v>2</v>
      </c>
      <c r="G12" s="66" t="s">
        <v>76</v>
      </c>
      <c r="H12" s="64">
        <v>2</v>
      </c>
      <c r="I12" s="64">
        <v>2</v>
      </c>
      <c r="J12" s="106">
        <v>2</v>
      </c>
      <c r="K12" s="68">
        <v>2</v>
      </c>
      <c r="L12" s="65">
        <v>2</v>
      </c>
      <c r="M12" s="65">
        <v>2</v>
      </c>
      <c r="N12" s="64">
        <v>2</v>
      </c>
      <c r="O12" s="66" t="s">
        <v>76</v>
      </c>
      <c r="P12" s="64">
        <v>2</v>
      </c>
      <c r="Q12" s="64">
        <v>2</v>
      </c>
      <c r="R12" s="106">
        <v>2</v>
      </c>
      <c r="S12" s="68">
        <v>2</v>
      </c>
      <c r="T12" s="65">
        <v>2</v>
      </c>
      <c r="U12" s="65">
        <v>2</v>
      </c>
      <c r="V12" s="64">
        <v>2</v>
      </c>
      <c r="W12" s="66" t="s">
        <v>76</v>
      </c>
      <c r="X12" s="64">
        <v>2</v>
      </c>
      <c r="Y12" s="64">
        <v>2</v>
      </c>
      <c r="Z12" s="106">
        <v>2</v>
      </c>
      <c r="AA12" s="68">
        <v>2</v>
      </c>
      <c r="AB12" s="65">
        <v>2</v>
      </c>
      <c r="AC12" s="65">
        <v>2</v>
      </c>
      <c r="AD12" s="64">
        <v>2</v>
      </c>
      <c r="AE12" s="66" t="s">
        <v>76</v>
      </c>
      <c r="AF12" s="64">
        <v>2</v>
      </c>
      <c r="AG12" s="64">
        <v>2</v>
      </c>
      <c r="AH12" s="106">
        <v>2</v>
      </c>
      <c r="AI12" s="110">
        <v>1</v>
      </c>
      <c r="AJ12" s="74">
        <v>1</v>
      </c>
      <c r="AL12" s="163">
        <f t="shared" si="0"/>
        <v>0</v>
      </c>
      <c r="AM12" s="142">
        <f t="shared" si="1"/>
        <v>4</v>
      </c>
      <c r="AN12" s="162">
        <f t="shared" si="2"/>
        <v>28</v>
      </c>
    </row>
    <row r="13" spans="1:45">
      <c r="A13" s="59">
        <v>12</v>
      </c>
      <c r="B13" s="59" t="s">
        <v>227</v>
      </c>
      <c r="C13" s="58" t="s">
        <v>76</v>
      </c>
      <c r="D13" s="56" t="s">
        <v>76</v>
      </c>
      <c r="E13" s="70">
        <v>2</v>
      </c>
      <c r="F13" s="56" t="s">
        <v>76</v>
      </c>
      <c r="G13" s="56" t="s">
        <v>76</v>
      </c>
      <c r="H13" s="57">
        <v>1</v>
      </c>
      <c r="I13" s="56" t="s">
        <v>76</v>
      </c>
      <c r="J13" s="109" t="s">
        <v>76</v>
      </c>
      <c r="K13" s="75">
        <v>2</v>
      </c>
      <c r="L13" s="56" t="s">
        <v>76</v>
      </c>
      <c r="M13" s="56" t="s">
        <v>76</v>
      </c>
      <c r="N13" s="56" t="s">
        <v>76</v>
      </c>
      <c r="O13" s="57">
        <v>1</v>
      </c>
      <c r="P13" s="56" t="s">
        <v>76</v>
      </c>
      <c r="Q13" s="56" t="s">
        <v>76</v>
      </c>
      <c r="R13" s="108">
        <v>2</v>
      </c>
      <c r="S13" s="58" t="s">
        <v>76</v>
      </c>
      <c r="T13" s="56" t="s">
        <v>76</v>
      </c>
      <c r="U13" s="70">
        <v>2</v>
      </c>
      <c r="V13" s="57">
        <v>1</v>
      </c>
      <c r="W13" s="56" t="s">
        <v>76</v>
      </c>
      <c r="X13" s="56" t="s">
        <v>76</v>
      </c>
      <c r="Y13" s="57">
        <v>1</v>
      </c>
      <c r="Z13" s="109" t="s">
        <v>76</v>
      </c>
      <c r="AA13" s="58" t="s">
        <v>76</v>
      </c>
      <c r="AB13" s="70">
        <v>2</v>
      </c>
      <c r="AC13" s="56" t="s">
        <v>76</v>
      </c>
      <c r="AD13" s="56" t="s">
        <v>76</v>
      </c>
      <c r="AE13" s="57">
        <v>1</v>
      </c>
      <c r="AF13" s="56" t="s">
        <v>76</v>
      </c>
      <c r="AG13" s="70">
        <v>2</v>
      </c>
      <c r="AH13" s="109" t="s">
        <v>76</v>
      </c>
      <c r="AI13" s="105">
        <v>1</v>
      </c>
      <c r="AJ13" s="73" t="s">
        <v>76</v>
      </c>
      <c r="AL13" s="161">
        <f t="shared" si="0"/>
        <v>5</v>
      </c>
      <c r="AM13" s="132">
        <f t="shared" si="1"/>
        <v>21</v>
      </c>
      <c r="AN13" s="160">
        <f t="shared" si="2"/>
        <v>6</v>
      </c>
    </row>
    <row r="14" spans="1:45">
      <c r="A14" s="51">
        <v>13</v>
      </c>
      <c r="B14" s="51" t="s">
        <v>226</v>
      </c>
      <c r="C14" s="93">
        <v>1</v>
      </c>
      <c r="D14" s="86" t="s">
        <v>76</v>
      </c>
      <c r="E14" s="87">
        <v>1</v>
      </c>
      <c r="F14" s="66" t="s">
        <v>76</v>
      </c>
      <c r="G14" s="86" t="s">
        <v>76</v>
      </c>
      <c r="H14" s="64">
        <v>2</v>
      </c>
      <c r="I14" s="86" t="s">
        <v>76</v>
      </c>
      <c r="J14" s="107" t="s">
        <v>76</v>
      </c>
      <c r="K14" s="72" t="s">
        <v>76</v>
      </c>
      <c r="L14" s="67">
        <v>1</v>
      </c>
      <c r="M14" s="86" t="s">
        <v>76</v>
      </c>
      <c r="N14" s="67">
        <v>1</v>
      </c>
      <c r="O14" s="86" t="s">
        <v>76</v>
      </c>
      <c r="P14" s="64">
        <v>2</v>
      </c>
      <c r="Q14" s="86" t="s">
        <v>76</v>
      </c>
      <c r="R14" s="110">
        <v>1</v>
      </c>
      <c r="S14" s="72" t="s">
        <v>76</v>
      </c>
      <c r="T14" s="86" t="s">
        <v>76</v>
      </c>
      <c r="U14" s="67">
        <v>1</v>
      </c>
      <c r="V14" s="86" t="s">
        <v>76</v>
      </c>
      <c r="W14" s="86" t="s">
        <v>76</v>
      </c>
      <c r="X14" s="86" t="s">
        <v>76</v>
      </c>
      <c r="Y14" s="67">
        <v>1</v>
      </c>
      <c r="Z14" s="106">
        <v>2</v>
      </c>
      <c r="AA14" s="72" t="s">
        <v>76</v>
      </c>
      <c r="AB14" s="67">
        <v>1</v>
      </c>
      <c r="AC14" s="86" t="s">
        <v>76</v>
      </c>
      <c r="AD14" s="67">
        <v>1</v>
      </c>
      <c r="AE14" s="64">
        <v>2</v>
      </c>
      <c r="AF14" s="67">
        <v>1</v>
      </c>
      <c r="AG14" s="86" t="s">
        <v>76</v>
      </c>
      <c r="AH14" s="110">
        <v>1</v>
      </c>
      <c r="AI14" s="110">
        <v>1</v>
      </c>
      <c r="AJ14" s="60">
        <v>2</v>
      </c>
      <c r="AL14" s="163">
        <f t="shared" si="0"/>
        <v>11</v>
      </c>
      <c r="AM14" s="142">
        <f t="shared" si="1"/>
        <v>17</v>
      </c>
      <c r="AN14" s="162">
        <f t="shared" si="2"/>
        <v>4</v>
      </c>
    </row>
    <row r="15" spans="1:45">
      <c r="A15" s="59">
        <v>14</v>
      </c>
      <c r="B15" s="59" t="s">
        <v>225</v>
      </c>
      <c r="C15" s="71">
        <v>1</v>
      </c>
      <c r="D15" s="56" t="s">
        <v>76</v>
      </c>
      <c r="E15" s="56" t="s">
        <v>76</v>
      </c>
      <c r="F15" s="56" t="s">
        <v>76</v>
      </c>
      <c r="G15" s="57">
        <v>1</v>
      </c>
      <c r="H15" s="57">
        <v>1</v>
      </c>
      <c r="I15" s="57">
        <v>1</v>
      </c>
      <c r="J15" s="105">
        <v>1</v>
      </c>
      <c r="K15" s="71">
        <v>1</v>
      </c>
      <c r="L15" s="57">
        <v>1</v>
      </c>
      <c r="M15" s="56" t="s">
        <v>76</v>
      </c>
      <c r="N15" s="56" t="s">
        <v>76</v>
      </c>
      <c r="O15" s="56" t="s">
        <v>76</v>
      </c>
      <c r="P15" s="57">
        <v>1</v>
      </c>
      <c r="Q15" s="57">
        <v>1</v>
      </c>
      <c r="R15" s="105">
        <v>1</v>
      </c>
      <c r="S15" s="71">
        <v>1</v>
      </c>
      <c r="T15" s="56" t="s">
        <v>76</v>
      </c>
      <c r="U15" s="57">
        <v>1</v>
      </c>
      <c r="V15" s="57">
        <v>1</v>
      </c>
      <c r="W15" s="57">
        <v>1</v>
      </c>
      <c r="X15" s="56" t="s">
        <v>76</v>
      </c>
      <c r="Y15" s="57">
        <v>1</v>
      </c>
      <c r="Z15" s="105">
        <v>1</v>
      </c>
      <c r="AA15" s="71">
        <v>1</v>
      </c>
      <c r="AB15" s="56" t="s">
        <v>76</v>
      </c>
      <c r="AC15" s="57">
        <v>1</v>
      </c>
      <c r="AD15" s="57">
        <v>1</v>
      </c>
      <c r="AE15" s="57">
        <v>1</v>
      </c>
      <c r="AF15" s="57">
        <v>1</v>
      </c>
      <c r="AG15" s="56" t="s">
        <v>76</v>
      </c>
      <c r="AH15" s="105">
        <v>1</v>
      </c>
      <c r="AI15" s="109" t="s">
        <v>76</v>
      </c>
      <c r="AJ15" s="73" t="s">
        <v>76</v>
      </c>
      <c r="AL15" s="179">
        <f t="shared" si="0"/>
        <v>22</v>
      </c>
      <c r="AM15" s="178">
        <f t="shared" si="1"/>
        <v>10</v>
      </c>
      <c r="AN15" s="177">
        <f t="shared" si="2"/>
        <v>0</v>
      </c>
    </row>
    <row r="16" spans="1:45" ht="15.75" thickBot="1">
      <c r="A16" s="51"/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51"/>
      <c r="AJ16" s="104" t="s">
        <v>45</v>
      </c>
      <c r="AL16"/>
      <c r="AM16"/>
      <c r="AN16"/>
    </row>
    <row r="17" spans="2:40" ht="15.75" thickBot="1">
      <c r="B17" t="s">
        <v>74</v>
      </c>
      <c r="C17" s="103">
        <f t="shared" ref="C17:AI17" si="3">IF(COUNTA(C2:C16)=0,"",SUMPRODUCT((C2:C16&lt;&gt;"")*(C2:C16=$AJ2:$AJ16)))</f>
        <v>6</v>
      </c>
      <c r="D17" s="101">
        <f t="shared" si="3"/>
        <v>6</v>
      </c>
      <c r="E17" s="101">
        <f t="shared" si="3"/>
        <v>5</v>
      </c>
      <c r="F17" s="101">
        <f t="shared" si="3"/>
        <v>5</v>
      </c>
      <c r="G17" s="101">
        <f t="shared" si="3"/>
        <v>4</v>
      </c>
      <c r="H17" s="101">
        <f t="shared" si="3"/>
        <v>5</v>
      </c>
      <c r="I17" s="101">
        <f t="shared" si="3"/>
        <v>6</v>
      </c>
      <c r="J17" s="101">
        <f t="shared" si="3"/>
        <v>6</v>
      </c>
      <c r="K17" s="103">
        <f t="shared" si="3"/>
        <v>4</v>
      </c>
      <c r="L17" s="101">
        <f t="shared" si="3"/>
        <v>5</v>
      </c>
      <c r="M17" s="101">
        <f t="shared" si="3"/>
        <v>5</v>
      </c>
      <c r="N17" s="101">
        <f t="shared" si="3"/>
        <v>6</v>
      </c>
      <c r="O17" s="101">
        <f t="shared" si="3"/>
        <v>5</v>
      </c>
      <c r="P17" s="101">
        <f t="shared" si="3"/>
        <v>4</v>
      </c>
      <c r="Q17" s="101">
        <f t="shared" si="3"/>
        <v>5</v>
      </c>
      <c r="R17" s="129">
        <f t="shared" si="3"/>
        <v>5</v>
      </c>
      <c r="S17" s="103">
        <f t="shared" si="3"/>
        <v>7</v>
      </c>
      <c r="T17" s="101">
        <f t="shared" si="3"/>
        <v>8</v>
      </c>
      <c r="U17" s="101">
        <f t="shared" si="3"/>
        <v>5</v>
      </c>
      <c r="V17" s="101">
        <f t="shared" si="3"/>
        <v>3</v>
      </c>
      <c r="W17" s="101">
        <f t="shared" si="3"/>
        <v>4</v>
      </c>
      <c r="X17" s="101">
        <f t="shared" si="3"/>
        <v>5</v>
      </c>
      <c r="Y17" s="101">
        <f t="shared" si="3"/>
        <v>3</v>
      </c>
      <c r="Z17" s="129">
        <f t="shared" si="3"/>
        <v>5</v>
      </c>
      <c r="AA17" s="103">
        <f t="shared" si="3"/>
        <v>6</v>
      </c>
      <c r="AB17" s="101">
        <f t="shared" si="3"/>
        <v>7</v>
      </c>
      <c r="AC17" s="101">
        <f t="shared" si="3"/>
        <v>6</v>
      </c>
      <c r="AD17" s="101">
        <f t="shared" si="3"/>
        <v>4</v>
      </c>
      <c r="AE17" s="101">
        <f t="shared" si="3"/>
        <v>4</v>
      </c>
      <c r="AF17" s="101">
        <f t="shared" si="3"/>
        <v>7</v>
      </c>
      <c r="AG17" s="101">
        <f t="shared" si="3"/>
        <v>3</v>
      </c>
      <c r="AH17" s="129">
        <f t="shared" si="3"/>
        <v>4</v>
      </c>
      <c r="AI17" s="129">
        <f t="shared" si="3"/>
        <v>9</v>
      </c>
      <c r="AJ17" s="128">
        <f>COUNTA(AJ2:AJ16)-COUNTIF(AJ2:AJ16,"~*")</f>
        <v>12</v>
      </c>
      <c r="AL17" s="196">
        <f>SUM(AL2:AL16)</f>
        <v>211</v>
      </c>
      <c r="AM17" s="232">
        <f>SUM(AM2:AM16)</f>
        <v>140</v>
      </c>
      <c r="AN17" s="231">
        <f>SUM(AN2:AN16)</f>
        <v>97</v>
      </c>
    </row>
    <row r="18" spans="2:40"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</row>
    <row r="19" spans="2:40">
      <c r="B19" s="100" t="s">
        <v>224</v>
      </c>
    </row>
    <row r="21" spans="2:40">
      <c r="B21" s="127">
        <v>1</v>
      </c>
      <c r="C21" s="126">
        <f t="shared" ref="C21:AH21" si="4">COUNTIF(C2:C16,"1")</f>
        <v>7</v>
      </c>
      <c r="D21" s="126">
        <f t="shared" si="4"/>
        <v>7</v>
      </c>
      <c r="E21" s="126">
        <f t="shared" si="4"/>
        <v>4</v>
      </c>
      <c r="F21" s="126">
        <f t="shared" si="4"/>
        <v>8</v>
      </c>
      <c r="G21" s="126">
        <f t="shared" si="4"/>
        <v>6</v>
      </c>
      <c r="H21" s="126">
        <f t="shared" si="4"/>
        <v>7</v>
      </c>
      <c r="I21" s="126">
        <f t="shared" si="4"/>
        <v>6</v>
      </c>
      <c r="J21" s="126">
        <f t="shared" si="4"/>
        <v>8</v>
      </c>
      <c r="K21" s="126">
        <f t="shared" si="4"/>
        <v>6</v>
      </c>
      <c r="L21" s="126">
        <f t="shared" si="4"/>
        <v>9</v>
      </c>
      <c r="M21" s="126">
        <f t="shared" si="4"/>
        <v>4</v>
      </c>
      <c r="N21" s="126">
        <f t="shared" si="4"/>
        <v>6</v>
      </c>
      <c r="O21" s="126">
        <f t="shared" si="4"/>
        <v>5</v>
      </c>
      <c r="P21" s="126">
        <f t="shared" si="4"/>
        <v>7</v>
      </c>
      <c r="Q21" s="126">
        <f t="shared" si="4"/>
        <v>10</v>
      </c>
      <c r="R21" s="126">
        <f t="shared" si="4"/>
        <v>9</v>
      </c>
      <c r="S21" s="126">
        <f t="shared" si="4"/>
        <v>4</v>
      </c>
      <c r="T21" s="126">
        <f t="shared" si="4"/>
        <v>7</v>
      </c>
      <c r="U21" s="126">
        <f t="shared" si="4"/>
        <v>8</v>
      </c>
      <c r="V21" s="126">
        <f t="shared" si="4"/>
        <v>9</v>
      </c>
      <c r="W21" s="126">
        <f t="shared" si="4"/>
        <v>5</v>
      </c>
      <c r="X21" s="126">
        <f t="shared" si="4"/>
        <v>6</v>
      </c>
      <c r="Y21" s="126">
        <f t="shared" si="4"/>
        <v>9</v>
      </c>
      <c r="Z21" s="126">
        <f t="shared" si="4"/>
        <v>9</v>
      </c>
      <c r="AA21" s="126">
        <f t="shared" si="4"/>
        <v>7</v>
      </c>
      <c r="AB21" s="126">
        <f t="shared" si="4"/>
        <v>4</v>
      </c>
      <c r="AC21" s="126">
        <f t="shared" si="4"/>
        <v>8</v>
      </c>
      <c r="AD21" s="126">
        <f t="shared" si="4"/>
        <v>7</v>
      </c>
      <c r="AE21" s="126">
        <f t="shared" si="4"/>
        <v>6</v>
      </c>
      <c r="AF21" s="126">
        <f t="shared" si="4"/>
        <v>7</v>
      </c>
      <c r="AG21" s="126">
        <f t="shared" si="4"/>
        <v>1</v>
      </c>
      <c r="AH21" s="126">
        <f t="shared" si="4"/>
        <v>5</v>
      </c>
      <c r="AI21" s="126"/>
      <c r="AJ21" s="125">
        <f>COUNTIF(AJ2:AJ16,"1")</f>
        <v>5</v>
      </c>
    </row>
    <row r="22" spans="2:40">
      <c r="B22" s="124" t="s">
        <v>76</v>
      </c>
      <c r="C22" s="123">
        <f t="shared" ref="C22:AH22" si="5">COUNTIF(C2:C16,"N")</f>
        <v>5</v>
      </c>
      <c r="D22" s="123">
        <f t="shared" si="5"/>
        <v>4</v>
      </c>
      <c r="E22" s="123">
        <f t="shared" si="5"/>
        <v>7</v>
      </c>
      <c r="F22" s="123">
        <f t="shared" si="5"/>
        <v>3</v>
      </c>
      <c r="G22" s="123">
        <f t="shared" si="5"/>
        <v>7</v>
      </c>
      <c r="H22" s="123">
        <f t="shared" si="5"/>
        <v>3</v>
      </c>
      <c r="I22" s="123">
        <f t="shared" si="5"/>
        <v>4</v>
      </c>
      <c r="J22" s="123">
        <f t="shared" si="5"/>
        <v>3</v>
      </c>
      <c r="K22" s="123">
        <f t="shared" si="5"/>
        <v>6</v>
      </c>
      <c r="L22" s="123">
        <f t="shared" si="5"/>
        <v>3</v>
      </c>
      <c r="M22" s="123">
        <f t="shared" si="5"/>
        <v>7</v>
      </c>
      <c r="N22" s="123">
        <f t="shared" si="5"/>
        <v>4</v>
      </c>
      <c r="O22" s="123">
        <f t="shared" si="5"/>
        <v>8</v>
      </c>
      <c r="P22" s="123">
        <f t="shared" si="5"/>
        <v>4</v>
      </c>
      <c r="Q22" s="123">
        <f t="shared" si="5"/>
        <v>2</v>
      </c>
      <c r="R22" s="123">
        <f t="shared" si="5"/>
        <v>2</v>
      </c>
      <c r="S22" s="123">
        <f t="shared" si="5"/>
        <v>7</v>
      </c>
      <c r="T22" s="123">
        <f t="shared" si="5"/>
        <v>5</v>
      </c>
      <c r="U22" s="123">
        <f t="shared" si="5"/>
        <v>1</v>
      </c>
      <c r="V22" s="123">
        <f t="shared" si="5"/>
        <v>3</v>
      </c>
      <c r="W22" s="123">
        <f t="shared" si="5"/>
        <v>4</v>
      </c>
      <c r="X22" s="123">
        <f t="shared" si="5"/>
        <v>5</v>
      </c>
      <c r="Y22" s="123">
        <f t="shared" si="5"/>
        <v>2</v>
      </c>
      <c r="Z22" s="123">
        <f t="shared" si="5"/>
        <v>2</v>
      </c>
      <c r="AA22" s="123">
        <f t="shared" si="5"/>
        <v>4</v>
      </c>
      <c r="AB22" s="123">
        <f t="shared" si="5"/>
        <v>7</v>
      </c>
      <c r="AC22" s="123">
        <f t="shared" si="5"/>
        <v>4</v>
      </c>
      <c r="AD22" s="123">
        <f t="shared" si="5"/>
        <v>5</v>
      </c>
      <c r="AE22" s="123">
        <f t="shared" si="5"/>
        <v>4</v>
      </c>
      <c r="AF22" s="123">
        <f t="shared" si="5"/>
        <v>4</v>
      </c>
      <c r="AG22" s="123">
        <f t="shared" si="5"/>
        <v>8</v>
      </c>
      <c r="AH22" s="123">
        <f t="shared" si="5"/>
        <v>3</v>
      </c>
      <c r="AI22" s="123"/>
      <c r="AJ22" s="122">
        <f>COUNTIF(AJ2:AJ16,"N")</f>
        <v>4</v>
      </c>
    </row>
    <row r="23" spans="2:40">
      <c r="B23" s="121">
        <v>2</v>
      </c>
      <c r="C23" s="120">
        <f t="shared" ref="C23:AH23" si="6">COUNTIF(C2:C16,2)</f>
        <v>2</v>
      </c>
      <c r="D23" s="120">
        <f t="shared" si="6"/>
        <v>3</v>
      </c>
      <c r="E23" s="120">
        <f t="shared" si="6"/>
        <v>3</v>
      </c>
      <c r="F23" s="120">
        <f t="shared" si="6"/>
        <v>3</v>
      </c>
      <c r="G23" s="120">
        <f t="shared" si="6"/>
        <v>1</v>
      </c>
      <c r="H23" s="120">
        <f t="shared" si="6"/>
        <v>4</v>
      </c>
      <c r="I23" s="120">
        <f t="shared" si="6"/>
        <v>4</v>
      </c>
      <c r="J23" s="120">
        <f t="shared" si="6"/>
        <v>3</v>
      </c>
      <c r="K23" s="120">
        <f t="shared" si="6"/>
        <v>2</v>
      </c>
      <c r="L23" s="120">
        <f t="shared" si="6"/>
        <v>2</v>
      </c>
      <c r="M23" s="120">
        <f t="shared" si="6"/>
        <v>3</v>
      </c>
      <c r="N23" s="120">
        <f t="shared" si="6"/>
        <v>4</v>
      </c>
      <c r="O23" s="120">
        <f t="shared" si="6"/>
        <v>1</v>
      </c>
      <c r="P23" s="120">
        <f t="shared" si="6"/>
        <v>3</v>
      </c>
      <c r="Q23" s="120">
        <f t="shared" si="6"/>
        <v>2</v>
      </c>
      <c r="R23" s="120">
        <f t="shared" si="6"/>
        <v>3</v>
      </c>
      <c r="S23" s="120">
        <f t="shared" si="6"/>
        <v>3</v>
      </c>
      <c r="T23" s="120">
        <f t="shared" si="6"/>
        <v>2</v>
      </c>
      <c r="U23" s="120">
        <f t="shared" si="6"/>
        <v>5</v>
      </c>
      <c r="V23" s="120">
        <f t="shared" si="6"/>
        <v>2</v>
      </c>
      <c r="W23" s="120">
        <f t="shared" si="6"/>
        <v>5</v>
      </c>
      <c r="X23" s="120">
        <f t="shared" si="6"/>
        <v>3</v>
      </c>
      <c r="Y23" s="120">
        <f t="shared" si="6"/>
        <v>3</v>
      </c>
      <c r="Z23" s="120">
        <f t="shared" si="6"/>
        <v>3</v>
      </c>
      <c r="AA23" s="120">
        <f t="shared" si="6"/>
        <v>3</v>
      </c>
      <c r="AB23" s="120">
        <f t="shared" si="6"/>
        <v>3</v>
      </c>
      <c r="AC23" s="120">
        <f t="shared" si="6"/>
        <v>2</v>
      </c>
      <c r="AD23" s="120">
        <f t="shared" si="6"/>
        <v>2</v>
      </c>
      <c r="AE23" s="120">
        <f t="shared" si="6"/>
        <v>4</v>
      </c>
      <c r="AF23" s="120">
        <f t="shared" si="6"/>
        <v>3</v>
      </c>
      <c r="AG23" s="120">
        <f t="shared" si="6"/>
        <v>5</v>
      </c>
      <c r="AH23" s="120">
        <f t="shared" si="6"/>
        <v>6</v>
      </c>
      <c r="AI23" s="120"/>
      <c r="AJ23" s="119">
        <f>COUNTIF(AJ2:AJ16,2)</f>
        <v>3</v>
      </c>
    </row>
    <row r="24" spans="2:40">
      <c r="B24" s="152" t="s">
        <v>140</v>
      </c>
      <c r="C24">
        <f t="shared" ref="C24:AH24" si="7">SUM(C21:C23)</f>
        <v>14</v>
      </c>
      <c r="D24">
        <f t="shared" si="7"/>
        <v>14</v>
      </c>
      <c r="E24">
        <f t="shared" si="7"/>
        <v>14</v>
      </c>
      <c r="F24">
        <f t="shared" si="7"/>
        <v>14</v>
      </c>
      <c r="G24">
        <f t="shared" si="7"/>
        <v>14</v>
      </c>
      <c r="H24">
        <f t="shared" si="7"/>
        <v>14</v>
      </c>
      <c r="I24">
        <f t="shared" si="7"/>
        <v>14</v>
      </c>
      <c r="J24">
        <f t="shared" si="7"/>
        <v>14</v>
      </c>
      <c r="K24">
        <f t="shared" si="7"/>
        <v>14</v>
      </c>
      <c r="L24">
        <f t="shared" si="7"/>
        <v>14</v>
      </c>
      <c r="M24">
        <f t="shared" si="7"/>
        <v>14</v>
      </c>
      <c r="N24">
        <f t="shared" si="7"/>
        <v>14</v>
      </c>
      <c r="O24">
        <f t="shared" si="7"/>
        <v>14</v>
      </c>
      <c r="P24">
        <f t="shared" si="7"/>
        <v>14</v>
      </c>
      <c r="Q24">
        <f t="shared" si="7"/>
        <v>14</v>
      </c>
      <c r="R24">
        <f t="shared" si="7"/>
        <v>14</v>
      </c>
      <c r="S24">
        <f t="shared" si="7"/>
        <v>14</v>
      </c>
      <c r="T24">
        <f t="shared" si="7"/>
        <v>14</v>
      </c>
      <c r="U24">
        <f t="shared" si="7"/>
        <v>14</v>
      </c>
      <c r="V24">
        <f t="shared" si="7"/>
        <v>14</v>
      </c>
      <c r="W24">
        <f t="shared" si="7"/>
        <v>14</v>
      </c>
      <c r="X24">
        <f t="shared" si="7"/>
        <v>14</v>
      </c>
      <c r="Y24">
        <f t="shared" si="7"/>
        <v>14</v>
      </c>
      <c r="Z24">
        <f t="shared" si="7"/>
        <v>14</v>
      </c>
      <c r="AA24">
        <f t="shared" si="7"/>
        <v>14</v>
      </c>
      <c r="AB24">
        <f t="shared" si="7"/>
        <v>14</v>
      </c>
      <c r="AC24">
        <f t="shared" si="7"/>
        <v>14</v>
      </c>
      <c r="AD24">
        <f t="shared" si="7"/>
        <v>14</v>
      </c>
      <c r="AE24">
        <f t="shared" si="7"/>
        <v>14</v>
      </c>
      <c r="AF24">
        <f t="shared" si="7"/>
        <v>14</v>
      </c>
      <c r="AG24">
        <f t="shared" si="7"/>
        <v>14</v>
      </c>
      <c r="AH24">
        <f t="shared" si="7"/>
        <v>14</v>
      </c>
      <c r="AJ24" s="151">
        <f>SUM(AJ21:AJ23)</f>
        <v>12</v>
      </c>
    </row>
  </sheetData>
  <conditionalFormatting sqref="AE2:AI15 AA3:AD15 C2:Z15">
    <cfRule type="expression" dxfId="103" priority="12">
      <formula>AND(C$24&lt;&gt;0,OR(ISERROR(FIND(T(C2),"1N2")),LEN(C2)&lt;&gt;1))</formula>
    </cfRule>
    <cfRule type="expression" dxfId="102" priority="13">
      <formula>AND(C2&lt;&gt;"",$AJ2&lt;&gt;"",C2&lt;&gt;$AJ2)</formula>
    </cfRule>
    <cfRule type="expression" dxfId="101" priority="14">
      <formula>AND(C2&lt;&gt;"",C2=$AJ2)</formula>
    </cfRule>
  </conditionalFormatting>
  <conditionalFormatting sqref="AJ17">
    <cfRule type="dataBar" priority="11">
      <dataBar>
        <cfvo type="min" val="0"/>
        <cfvo type="max" val="0"/>
        <color rgb="FF638EC6"/>
      </dataBar>
    </cfRule>
  </conditionalFormatting>
  <conditionalFormatting sqref="AE2:AI15 AA3:AD15 AA2:AC2 C2:Z15">
    <cfRule type="expression" dxfId="100" priority="9">
      <formula>AND(C2&lt;&gt;"",$AJ2&lt;&gt;"",C2&lt;&gt;$AJ2)</formula>
    </cfRule>
    <cfRule type="expression" dxfId="99" priority="10">
      <formula>AND(C2&lt;&gt;"",C2=$AJ2)</formula>
    </cfRule>
  </conditionalFormatting>
  <conditionalFormatting sqref="C17:AJ17">
    <cfRule type="dataBar" priority="8">
      <dataBar>
        <cfvo type="min" val="0"/>
        <cfvo type="max" val="0"/>
        <color rgb="FF638EC6"/>
      </dataBar>
    </cfRule>
  </conditionalFormatting>
  <conditionalFormatting sqref="C17:AI17">
    <cfRule type="dataBar" priority="7">
      <dataBar>
        <cfvo type="min" val="0"/>
        <cfvo type="max" val="0"/>
        <color rgb="FF638EC6"/>
      </dataBar>
    </cfRule>
  </conditionalFormatting>
  <conditionalFormatting sqref="AL2:AL15 AL17:AN17">
    <cfRule type="expression" dxfId="98" priority="6">
      <formula>$AJ2=1</formula>
    </cfRule>
  </conditionalFormatting>
  <conditionalFormatting sqref="AM2:AM15 AM17">
    <cfRule type="expression" dxfId="97" priority="5">
      <formula>$AJ2="N"</formula>
    </cfRule>
  </conditionalFormatting>
  <conditionalFormatting sqref="AN2:AN15 AN17">
    <cfRule type="expression" dxfId="96" priority="4">
      <formula>$AJ2=2</formula>
    </cfRule>
  </conditionalFormatting>
  <conditionalFormatting sqref="AA2:AC2">
    <cfRule type="expression" dxfId="95" priority="1">
      <formula>AND(AB$24&lt;&gt;0,OR(ISERROR(FIND(T(AA2),"1N2")),LEN(AA2)&lt;&gt;1))</formula>
    </cfRule>
    <cfRule type="expression" dxfId="94" priority="2">
      <formula>AND(AA2&lt;&gt;"",$AJ2&lt;&gt;"",AA2&lt;&gt;$AJ2)</formula>
    </cfRule>
    <cfRule type="expression" dxfId="93" priority="3">
      <formula>AND(AA2&lt;&gt;"",AA2=$AJ2)</formula>
    </cfRule>
  </conditionalFormatting>
  <pageMargins left="0.7" right="0.7" top="0.75" bottom="0.75" header="0.3" footer="0.3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3"/>
  <dimension ref="A1:AQ36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16" sqref="C16"/>
    </sheetView>
  </sheetViews>
  <sheetFormatPr baseColWidth="10" defaultRowHeight="15"/>
  <cols>
    <col min="1" max="1" width="4.140625" customWidth="1"/>
    <col min="2" max="2" width="24.85546875" customWidth="1"/>
    <col min="3" max="18" width="8.7109375" customWidth="1"/>
    <col min="19" max="34" width="8.7109375" hidden="1" customWidth="1"/>
    <col min="35" max="35" width="8.7109375" customWidth="1"/>
    <col min="36" max="36" width="2.7109375" customWidth="1"/>
    <col min="37" max="39" width="5.28515625" style="9" customWidth="1"/>
    <col min="40" max="40" width="2" customWidth="1"/>
  </cols>
  <sheetData>
    <row r="1" spans="1:43">
      <c r="B1" s="99">
        <v>42059</v>
      </c>
      <c r="C1" s="97" t="s">
        <v>105</v>
      </c>
      <c r="D1" s="234" t="s">
        <v>239</v>
      </c>
      <c r="E1" s="98" t="s">
        <v>103</v>
      </c>
      <c r="F1" s="98" t="s">
        <v>102</v>
      </c>
      <c r="G1" s="98" t="s">
        <v>47</v>
      </c>
      <c r="H1" s="98" t="s">
        <v>27</v>
      </c>
      <c r="I1" s="98" t="s">
        <v>101</v>
      </c>
      <c r="J1" s="95" t="s">
        <v>100</v>
      </c>
      <c r="K1" s="97" t="s">
        <v>99</v>
      </c>
      <c r="L1" s="96" t="s">
        <v>98</v>
      </c>
      <c r="M1" s="96" t="s">
        <v>97</v>
      </c>
      <c r="N1" s="96" t="s">
        <v>96</v>
      </c>
      <c r="O1" s="96" t="s">
        <v>95</v>
      </c>
      <c r="P1" s="96" t="s">
        <v>94</v>
      </c>
      <c r="Q1" s="96" t="s">
        <v>75</v>
      </c>
      <c r="R1" s="95" t="s">
        <v>93</v>
      </c>
      <c r="S1" s="97" t="s">
        <v>177</v>
      </c>
      <c r="T1" s="96" t="s">
        <v>176</v>
      </c>
      <c r="U1" s="96" t="s">
        <v>175</v>
      </c>
      <c r="V1" s="96" t="s">
        <v>174</v>
      </c>
      <c r="W1" s="96" t="s">
        <v>173</v>
      </c>
      <c r="X1" s="96" t="s">
        <v>172</v>
      </c>
      <c r="Y1" s="96" t="s">
        <v>171</v>
      </c>
      <c r="Z1" s="95" t="s">
        <v>170</v>
      </c>
      <c r="AA1" s="97" t="s">
        <v>169</v>
      </c>
      <c r="AB1" s="96" t="s">
        <v>168</v>
      </c>
      <c r="AC1" s="96" t="s">
        <v>167</v>
      </c>
      <c r="AD1" s="96" t="s">
        <v>166</v>
      </c>
      <c r="AE1" s="96" t="s">
        <v>165</v>
      </c>
      <c r="AF1" s="96" t="s">
        <v>164</v>
      </c>
      <c r="AG1" s="96" t="s">
        <v>163</v>
      </c>
      <c r="AH1" s="95" t="s">
        <v>162</v>
      </c>
      <c r="AI1" s="189" t="s">
        <v>92</v>
      </c>
      <c r="AK1" s="188">
        <v>1</v>
      </c>
      <c r="AL1" s="187" t="s">
        <v>76</v>
      </c>
      <c r="AM1" s="186">
        <v>2</v>
      </c>
    </row>
    <row r="2" spans="1:43" ht="15.75" thickBot="1">
      <c r="A2" s="51">
        <v>1</v>
      </c>
      <c r="B2" s="51" t="s">
        <v>253</v>
      </c>
      <c r="C2" s="93">
        <v>1</v>
      </c>
      <c r="D2" s="67">
        <v>1</v>
      </c>
      <c r="E2" s="86"/>
      <c r="F2" s="67"/>
      <c r="G2" s="86"/>
      <c r="H2" s="86"/>
      <c r="I2" s="64"/>
      <c r="J2" s="110"/>
      <c r="K2" s="93"/>
      <c r="L2" s="86"/>
      <c r="M2" s="67"/>
      <c r="N2" s="86"/>
      <c r="O2" s="86"/>
      <c r="P2" s="86"/>
      <c r="Q2" s="86"/>
      <c r="R2" s="107"/>
      <c r="S2" s="93"/>
      <c r="T2" s="86"/>
      <c r="U2" s="67"/>
      <c r="V2" s="86"/>
      <c r="W2" s="86"/>
      <c r="X2" s="86"/>
      <c r="Y2" s="86"/>
      <c r="Z2" s="107"/>
      <c r="AA2" s="93"/>
      <c r="AB2" s="86"/>
      <c r="AC2" s="67"/>
      <c r="AD2" s="86"/>
      <c r="AE2" s="86"/>
      <c r="AF2" s="86"/>
      <c r="AG2" s="86"/>
      <c r="AH2" s="107"/>
      <c r="AI2" s="60">
        <v>2</v>
      </c>
      <c r="AK2" s="166">
        <f t="shared" ref="AK2:AK16" si="0">COUNTIF($C2:$AH2,"1")</f>
        <v>2</v>
      </c>
      <c r="AL2" s="165">
        <f t="shared" ref="AL2:AL16" si="1">COUNTIF($C2:$AH2,"N")</f>
        <v>0</v>
      </c>
      <c r="AM2" s="164">
        <f t="shared" ref="AM2:AM16" si="2">COUNTIF($C2:$AH2,2)</f>
        <v>0</v>
      </c>
    </row>
    <row r="3" spans="1:43">
      <c r="A3" s="59">
        <v>2</v>
      </c>
      <c r="B3" s="59" t="s">
        <v>252</v>
      </c>
      <c r="C3" s="71">
        <v>1</v>
      </c>
      <c r="D3" s="70">
        <v>2</v>
      </c>
      <c r="E3" s="70"/>
      <c r="F3" s="70"/>
      <c r="G3" s="70"/>
      <c r="H3" s="70"/>
      <c r="I3" s="70"/>
      <c r="J3" s="108"/>
      <c r="K3" s="71"/>
      <c r="L3" s="70"/>
      <c r="M3" s="56"/>
      <c r="N3" s="56"/>
      <c r="O3" s="56"/>
      <c r="P3" s="56"/>
      <c r="Q3" s="70"/>
      <c r="R3" s="105"/>
      <c r="S3" s="71"/>
      <c r="T3" s="70"/>
      <c r="U3" s="56"/>
      <c r="V3" s="56"/>
      <c r="W3" s="56"/>
      <c r="X3" s="56"/>
      <c r="Y3" s="70"/>
      <c r="Z3" s="105"/>
      <c r="AA3" s="71"/>
      <c r="AB3" s="70"/>
      <c r="AC3" s="56"/>
      <c r="AD3" s="56"/>
      <c r="AE3" s="56"/>
      <c r="AF3" s="56"/>
      <c r="AG3" s="70"/>
      <c r="AH3" s="105"/>
      <c r="AI3" s="69">
        <v>2</v>
      </c>
      <c r="AK3" s="161">
        <f t="shared" si="0"/>
        <v>1</v>
      </c>
      <c r="AL3" s="132">
        <f t="shared" si="1"/>
        <v>0</v>
      </c>
      <c r="AM3" s="160">
        <f t="shared" si="2"/>
        <v>1</v>
      </c>
      <c r="AO3" s="118" t="s">
        <v>122</v>
      </c>
      <c r="AP3" s="150" t="s">
        <v>205</v>
      </c>
      <c r="AQ3" s="194" t="s">
        <v>205</v>
      </c>
    </row>
    <row r="4" spans="1:43">
      <c r="A4" s="51">
        <v>3</v>
      </c>
      <c r="B4" t="s">
        <v>251</v>
      </c>
      <c r="C4" s="93">
        <v>1</v>
      </c>
      <c r="D4" s="67">
        <v>1</v>
      </c>
      <c r="E4" s="64"/>
      <c r="F4" s="64"/>
      <c r="G4" s="64"/>
      <c r="H4" s="64"/>
      <c r="I4" s="86"/>
      <c r="J4" s="107"/>
      <c r="K4" s="68"/>
      <c r="L4" s="86"/>
      <c r="M4" s="64"/>
      <c r="N4" s="67"/>
      <c r="O4" s="64"/>
      <c r="P4" s="86"/>
      <c r="Q4" s="64"/>
      <c r="R4" s="110"/>
      <c r="S4" s="68"/>
      <c r="T4" s="86"/>
      <c r="U4" s="64"/>
      <c r="V4" s="64"/>
      <c r="W4" s="64"/>
      <c r="X4" s="86"/>
      <c r="Y4" s="64"/>
      <c r="Z4" s="110"/>
      <c r="AA4" s="68"/>
      <c r="AB4" s="67"/>
      <c r="AC4" s="64"/>
      <c r="AD4" s="64"/>
      <c r="AE4" s="64"/>
      <c r="AF4" s="86"/>
      <c r="AG4" s="64"/>
      <c r="AH4" s="110"/>
      <c r="AI4" s="74">
        <v>1</v>
      </c>
      <c r="AK4" s="163">
        <f t="shared" si="0"/>
        <v>2</v>
      </c>
      <c r="AL4" s="142">
        <f t="shared" si="1"/>
        <v>0</v>
      </c>
      <c r="AM4" s="162">
        <f t="shared" si="2"/>
        <v>0</v>
      </c>
      <c r="AO4" s="89" t="s">
        <v>120</v>
      </c>
      <c r="AP4" s="88">
        <v>13</v>
      </c>
      <c r="AQ4" s="115">
        <v>7210</v>
      </c>
    </row>
    <row r="5" spans="1:43">
      <c r="A5" s="59">
        <v>4</v>
      </c>
      <c r="B5" s="183" t="s">
        <v>250</v>
      </c>
      <c r="C5" s="58" t="s">
        <v>76</v>
      </c>
      <c r="D5" s="70">
        <v>2</v>
      </c>
      <c r="E5" s="56"/>
      <c r="F5" s="70"/>
      <c r="G5" s="70"/>
      <c r="H5" s="70"/>
      <c r="I5" s="70"/>
      <c r="J5" s="108"/>
      <c r="K5" s="71"/>
      <c r="L5" s="70"/>
      <c r="M5" s="56"/>
      <c r="N5" s="56"/>
      <c r="O5" s="70"/>
      <c r="P5" s="70"/>
      <c r="Q5" s="56"/>
      <c r="R5" s="108"/>
      <c r="S5" s="71"/>
      <c r="T5" s="70"/>
      <c r="U5" s="56"/>
      <c r="V5" s="70"/>
      <c r="W5" s="70"/>
      <c r="X5" s="70"/>
      <c r="Y5" s="56"/>
      <c r="Z5" s="108"/>
      <c r="AA5" s="71"/>
      <c r="AB5" s="70"/>
      <c r="AC5" s="56"/>
      <c r="AD5" s="70"/>
      <c r="AE5" s="70"/>
      <c r="AF5" s="70"/>
      <c r="AG5" s="56"/>
      <c r="AH5" s="108"/>
      <c r="AI5" s="52">
        <v>1</v>
      </c>
      <c r="AK5" s="161">
        <f t="shared" si="0"/>
        <v>0</v>
      </c>
      <c r="AL5" s="132">
        <f t="shared" si="1"/>
        <v>1</v>
      </c>
      <c r="AM5" s="160">
        <f t="shared" si="2"/>
        <v>1</v>
      </c>
      <c r="AO5" s="89" t="s">
        <v>118</v>
      </c>
      <c r="AP5" s="88">
        <v>262</v>
      </c>
      <c r="AQ5" s="79">
        <v>357.7</v>
      </c>
    </row>
    <row r="6" spans="1:43" ht="15.75" thickBot="1">
      <c r="A6" s="51">
        <v>5</v>
      </c>
      <c r="B6" t="s">
        <v>249</v>
      </c>
      <c r="C6" s="68">
        <v>2</v>
      </c>
      <c r="D6" s="86" t="s">
        <v>76</v>
      </c>
      <c r="E6" s="87"/>
      <c r="F6" s="66"/>
      <c r="G6" s="64"/>
      <c r="H6" s="86"/>
      <c r="I6" s="64"/>
      <c r="J6" s="106"/>
      <c r="K6" s="93"/>
      <c r="L6" s="86"/>
      <c r="M6" s="67"/>
      <c r="N6" s="86"/>
      <c r="O6" s="67"/>
      <c r="P6" s="67"/>
      <c r="Q6" s="67"/>
      <c r="R6" s="106"/>
      <c r="S6" s="93"/>
      <c r="T6" s="86"/>
      <c r="U6" s="67"/>
      <c r="V6" s="67"/>
      <c r="W6" s="67"/>
      <c r="X6" s="67"/>
      <c r="Y6" s="67"/>
      <c r="Z6" s="106"/>
      <c r="AA6" s="93"/>
      <c r="AB6" s="86"/>
      <c r="AC6" s="67"/>
      <c r="AD6" s="67"/>
      <c r="AE6" s="67"/>
      <c r="AF6" s="67"/>
      <c r="AG6" s="67"/>
      <c r="AH6" s="106"/>
      <c r="AI6" s="74">
        <v>1</v>
      </c>
      <c r="AK6" s="163">
        <f t="shared" si="0"/>
        <v>0</v>
      </c>
      <c r="AL6" s="142">
        <f t="shared" si="1"/>
        <v>1</v>
      </c>
      <c r="AM6" s="162">
        <f t="shared" si="2"/>
        <v>1</v>
      </c>
      <c r="AO6" s="113" t="s">
        <v>116</v>
      </c>
      <c r="AP6" s="146">
        <v>2740</v>
      </c>
      <c r="AQ6" s="111">
        <v>34.200000000000003</v>
      </c>
    </row>
    <row r="7" spans="1:43">
      <c r="A7" s="59">
        <v>6</v>
      </c>
      <c r="B7" s="59" t="s">
        <v>248</v>
      </c>
      <c r="C7" s="58" t="s">
        <v>76</v>
      </c>
      <c r="D7" s="57">
        <v>1</v>
      </c>
      <c r="E7" s="56"/>
      <c r="F7" s="57"/>
      <c r="G7" s="57"/>
      <c r="H7" s="57"/>
      <c r="I7" s="57"/>
      <c r="J7" s="108"/>
      <c r="K7" s="58"/>
      <c r="L7" s="57"/>
      <c r="M7" s="56"/>
      <c r="N7" s="57"/>
      <c r="O7" s="56"/>
      <c r="P7" s="56"/>
      <c r="Q7" s="57"/>
      <c r="R7" s="105"/>
      <c r="S7" s="58"/>
      <c r="T7" s="57"/>
      <c r="U7" s="56"/>
      <c r="V7" s="70"/>
      <c r="W7" s="56"/>
      <c r="X7" s="56"/>
      <c r="Y7" s="57"/>
      <c r="Z7" s="105"/>
      <c r="AA7" s="58"/>
      <c r="AB7" s="57"/>
      <c r="AC7" s="56"/>
      <c r="AD7" s="70"/>
      <c r="AE7" s="56"/>
      <c r="AF7" s="56"/>
      <c r="AG7" s="57"/>
      <c r="AH7" s="105"/>
      <c r="AI7" s="52">
        <v>1</v>
      </c>
      <c r="AK7" s="161">
        <f t="shared" si="0"/>
        <v>1</v>
      </c>
      <c r="AL7" s="132">
        <f t="shared" si="1"/>
        <v>1</v>
      </c>
      <c r="AM7" s="160">
        <f t="shared" si="2"/>
        <v>0</v>
      </c>
    </row>
    <row r="8" spans="1:43">
      <c r="A8" s="51">
        <v>7</v>
      </c>
      <c r="B8" s="51" t="s">
        <v>247</v>
      </c>
      <c r="C8" s="93">
        <v>1</v>
      </c>
      <c r="D8" s="67">
        <v>1</v>
      </c>
      <c r="E8" s="65"/>
      <c r="F8" s="67"/>
      <c r="G8" s="67"/>
      <c r="H8" s="86"/>
      <c r="I8" s="86"/>
      <c r="J8" s="107"/>
      <c r="K8" s="93"/>
      <c r="L8" s="67"/>
      <c r="M8" s="86"/>
      <c r="N8" s="67"/>
      <c r="O8" s="86"/>
      <c r="P8" s="67"/>
      <c r="Q8" s="67"/>
      <c r="R8" s="106"/>
      <c r="S8" s="93"/>
      <c r="T8" s="67"/>
      <c r="U8" s="86"/>
      <c r="V8" s="67"/>
      <c r="W8" s="86"/>
      <c r="X8" s="67"/>
      <c r="Y8" s="67"/>
      <c r="Z8" s="106"/>
      <c r="AA8" s="93"/>
      <c r="AB8" s="67"/>
      <c r="AC8" s="86"/>
      <c r="AD8" s="67"/>
      <c r="AE8" s="86"/>
      <c r="AF8" s="67"/>
      <c r="AG8" s="67"/>
      <c r="AH8" s="106"/>
      <c r="AI8" s="74">
        <v>1</v>
      </c>
      <c r="AK8" s="163">
        <f t="shared" si="0"/>
        <v>2</v>
      </c>
      <c r="AL8" s="142">
        <f t="shared" si="1"/>
        <v>0</v>
      </c>
      <c r="AM8" s="162">
        <f t="shared" si="2"/>
        <v>0</v>
      </c>
    </row>
    <row r="9" spans="1:43">
      <c r="A9" s="59">
        <v>8</v>
      </c>
      <c r="B9" s="59" t="s">
        <v>246</v>
      </c>
      <c r="C9" s="75">
        <v>2</v>
      </c>
      <c r="D9" s="57">
        <v>1</v>
      </c>
      <c r="E9" s="57"/>
      <c r="F9" s="57"/>
      <c r="G9" s="57"/>
      <c r="H9" s="57"/>
      <c r="I9" s="57"/>
      <c r="J9" s="108"/>
      <c r="K9" s="71"/>
      <c r="L9" s="57"/>
      <c r="M9" s="57"/>
      <c r="N9" s="57"/>
      <c r="O9" s="57"/>
      <c r="P9" s="57"/>
      <c r="Q9" s="56"/>
      <c r="R9" s="109"/>
      <c r="S9" s="71"/>
      <c r="T9" s="57"/>
      <c r="U9" s="57"/>
      <c r="V9" s="57"/>
      <c r="W9" s="57"/>
      <c r="X9" s="57"/>
      <c r="Y9" s="56"/>
      <c r="Z9" s="109"/>
      <c r="AA9" s="71"/>
      <c r="AB9" s="57"/>
      <c r="AC9" s="57"/>
      <c r="AD9" s="57"/>
      <c r="AE9" s="57"/>
      <c r="AF9" s="57"/>
      <c r="AG9" s="56"/>
      <c r="AH9" s="109"/>
      <c r="AI9" s="52">
        <v>1</v>
      </c>
      <c r="AK9" s="161">
        <f t="shared" si="0"/>
        <v>1</v>
      </c>
      <c r="AL9" s="132">
        <f t="shared" si="1"/>
        <v>0</v>
      </c>
      <c r="AM9" s="160">
        <f t="shared" si="2"/>
        <v>1</v>
      </c>
    </row>
    <row r="10" spans="1:43">
      <c r="A10" s="51">
        <v>9</v>
      </c>
      <c r="B10" s="51" t="s">
        <v>245</v>
      </c>
      <c r="C10" s="93">
        <v>1</v>
      </c>
      <c r="D10" s="87">
        <v>1</v>
      </c>
      <c r="E10" s="87"/>
      <c r="F10" s="67"/>
      <c r="G10" s="67"/>
      <c r="H10" s="86"/>
      <c r="I10" s="64"/>
      <c r="J10" s="107"/>
      <c r="K10" s="93"/>
      <c r="L10" s="87"/>
      <c r="M10" s="67"/>
      <c r="N10" s="87"/>
      <c r="O10" s="67"/>
      <c r="P10" s="67"/>
      <c r="Q10" s="67"/>
      <c r="R10" s="106"/>
      <c r="S10" s="93"/>
      <c r="T10" s="87"/>
      <c r="U10" s="67"/>
      <c r="V10" s="67"/>
      <c r="W10" s="67"/>
      <c r="X10" s="67"/>
      <c r="Y10" s="67"/>
      <c r="Z10" s="106"/>
      <c r="AA10" s="93"/>
      <c r="AB10" s="87"/>
      <c r="AC10" s="67"/>
      <c r="AD10" s="67"/>
      <c r="AE10" s="67"/>
      <c r="AF10" s="67"/>
      <c r="AG10" s="67"/>
      <c r="AH10" s="106"/>
      <c r="AI10" s="74">
        <v>1</v>
      </c>
      <c r="AK10" s="163">
        <f t="shared" si="0"/>
        <v>2</v>
      </c>
      <c r="AL10" s="142">
        <f t="shared" si="1"/>
        <v>0</v>
      </c>
      <c r="AM10" s="162">
        <f t="shared" si="2"/>
        <v>0</v>
      </c>
    </row>
    <row r="11" spans="1:43">
      <c r="A11" s="59">
        <v>10</v>
      </c>
      <c r="B11" s="59" t="s">
        <v>244</v>
      </c>
      <c r="C11" s="71">
        <v>1</v>
      </c>
      <c r="D11" s="70">
        <v>2</v>
      </c>
      <c r="E11" s="57"/>
      <c r="F11" s="57"/>
      <c r="G11" s="57"/>
      <c r="H11" s="56"/>
      <c r="I11" s="70"/>
      <c r="J11" s="108"/>
      <c r="K11" s="71"/>
      <c r="L11" s="56"/>
      <c r="M11" s="57"/>
      <c r="N11" s="57"/>
      <c r="O11" s="57"/>
      <c r="P11" s="57"/>
      <c r="Q11" s="57"/>
      <c r="R11" s="105"/>
      <c r="S11" s="71"/>
      <c r="T11" s="56"/>
      <c r="U11" s="57"/>
      <c r="V11" s="57"/>
      <c r="W11" s="57"/>
      <c r="X11" s="57"/>
      <c r="Y11" s="57"/>
      <c r="Z11" s="105"/>
      <c r="AA11" s="71"/>
      <c r="AB11" s="56"/>
      <c r="AC11" s="57"/>
      <c r="AD11" s="57"/>
      <c r="AE11" s="57"/>
      <c r="AF11" s="57"/>
      <c r="AG11" s="57"/>
      <c r="AH11" s="105"/>
      <c r="AI11" s="69">
        <v>2</v>
      </c>
      <c r="AK11" s="161">
        <f t="shared" si="0"/>
        <v>1</v>
      </c>
      <c r="AL11" s="132">
        <f t="shared" si="1"/>
        <v>0</v>
      </c>
      <c r="AM11" s="160">
        <f t="shared" si="2"/>
        <v>1</v>
      </c>
    </row>
    <row r="12" spans="1:43">
      <c r="A12" s="51">
        <v>11</v>
      </c>
      <c r="B12" s="51" t="s">
        <v>243</v>
      </c>
      <c r="C12" s="68">
        <v>2</v>
      </c>
      <c r="D12" s="65">
        <v>2</v>
      </c>
      <c r="E12" s="87"/>
      <c r="F12" s="86"/>
      <c r="G12" s="65"/>
      <c r="H12" s="86"/>
      <c r="I12" s="64"/>
      <c r="J12" s="107"/>
      <c r="K12" s="68"/>
      <c r="L12" s="66"/>
      <c r="M12" s="64"/>
      <c r="N12" s="87"/>
      <c r="O12" s="64"/>
      <c r="P12" s="86"/>
      <c r="Q12" s="64"/>
      <c r="R12" s="110"/>
      <c r="S12" s="68"/>
      <c r="T12" s="66"/>
      <c r="U12" s="64"/>
      <c r="V12" s="86"/>
      <c r="W12" s="64"/>
      <c r="X12" s="86"/>
      <c r="Y12" s="64"/>
      <c r="Z12" s="110"/>
      <c r="AA12" s="68"/>
      <c r="AB12" s="66"/>
      <c r="AC12" s="64"/>
      <c r="AD12" s="86"/>
      <c r="AE12" s="64"/>
      <c r="AF12" s="86"/>
      <c r="AG12" s="64"/>
      <c r="AH12" s="110"/>
      <c r="AI12" s="60">
        <v>2</v>
      </c>
      <c r="AK12" s="163">
        <f t="shared" si="0"/>
        <v>0</v>
      </c>
      <c r="AL12" s="142">
        <f t="shared" si="1"/>
        <v>0</v>
      </c>
      <c r="AM12" s="162">
        <f t="shared" si="2"/>
        <v>2</v>
      </c>
    </row>
    <row r="13" spans="1:43">
      <c r="A13" s="59">
        <v>12</v>
      </c>
      <c r="B13" s="59" t="s">
        <v>242</v>
      </c>
      <c r="C13" s="71">
        <v>1</v>
      </c>
      <c r="D13" s="70">
        <v>2</v>
      </c>
      <c r="E13" s="57"/>
      <c r="F13" s="57"/>
      <c r="G13" s="56"/>
      <c r="H13" s="57"/>
      <c r="I13" s="57"/>
      <c r="J13" s="109"/>
      <c r="K13" s="58"/>
      <c r="L13" s="56"/>
      <c r="M13" s="56"/>
      <c r="N13" s="70"/>
      <c r="O13" s="57"/>
      <c r="P13" s="57"/>
      <c r="Q13" s="70"/>
      <c r="R13" s="108"/>
      <c r="S13" s="58"/>
      <c r="T13" s="56"/>
      <c r="U13" s="56"/>
      <c r="V13" s="56"/>
      <c r="W13" s="57"/>
      <c r="X13" s="57"/>
      <c r="Y13" s="70"/>
      <c r="Z13" s="108"/>
      <c r="AA13" s="58"/>
      <c r="AB13" s="56"/>
      <c r="AC13" s="56"/>
      <c r="AD13" s="56"/>
      <c r="AE13" s="57"/>
      <c r="AF13" s="57"/>
      <c r="AG13" s="70"/>
      <c r="AH13" s="108"/>
      <c r="AI13" s="73" t="s">
        <v>76</v>
      </c>
      <c r="AK13" s="161">
        <f t="shared" si="0"/>
        <v>1</v>
      </c>
      <c r="AL13" s="132">
        <f t="shared" si="1"/>
        <v>0</v>
      </c>
      <c r="AM13" s="160">
        <f t="shared" si="2"/>
        <v>1</v>
      </c>
    </row>
    <row r="14" spans="1:43">
      <c r="A14" s="51">
        <v>13</v>
      </c>
      <c r="B14" t="s">
        <v>241</v>
      </c>
      <c r="C14" s="93">
        <v>1</v>
      </c>
      <c r="D14" s="86" t="s">
        <v>76</v>
      </c>
      <c r="E14" s="87"/>
      <c r="F14" s="66"/>
      <c r="G14" s="64"/>
      <c r="H14" s="67"/>
      <c r="I14" s="64"/>
      <c r="J14" s="107"/>
      <c r="K14" s="93"/>
      <c r="L14" s="67"/>
      <c r="M14" s="86"/>
      <c r="N14" s="86"/>
      <c r="O14" s="67"/>
      <c r="P14" s="67"/>
      <c r="Q14" s="67"/>
      <c r="R14" s="106"/>
      <c r="S14" s="93"/>
      <c r="T14" s="67"/>
      <c r="U14" s="86"/>
      <c r="V14" s="86"/>
      <c r="W14" s="67"/>
      <c r="X14" s="67"/>
      <c r="Y14" s="67"/>
      <c r="Z14" s="106"/>
      <c r="AA14" s="93"/>
      <c r="AB14" s="67"/>
      <c r="AC14" s="86"/>
      <c r="AD14" s="86"/>
      <c r="AE14" s="67"/>
      <c r="AF14" s="67"/>
      <c r="AG14" s="67"/>
      <c r="AH14" s="106"/>
      <c r="AI14" s="60">
        <v>2</v>
      </c>
      <c r="AK14" s="163">
        <f t="shared" si="0"/>
        <v>1</v>
      </c>
      <c r="AL14" s="142">
        <f t="shared" si="1"/>
        <v>1</v>
      </c>
      <c r="AM14" s="162">
        <f t="shared" si="2"/>
        <v>0</v>
      </c>
    </row>
    <row r="15" spans="1:43">
      <c r="A15" s="59">
        <v>14</v>
      </c>
      <c r="B15" s="59" t="s">
        <v>240</v>
      </c>
      <c r="C15" s="71">
        <v>1</v>
      </c>
      <c r="D15" s="57">
        <v>1</v>
      </c>
      <c r="E15" s="57"/>
      <c r="F15" s="56"/>
      <c r="G15" s="70"/>
      <c r="H15" s="70"/>
      <c r="I15" s="70"/>
      <c r="J15" s="105"/>
      <c r="K15" s="71"/>
      <c r="L15" s="57"/>
      <c r="M15" s="57"/>
      <c r="N15" s="56"/>
      <c r="O15" s="57"/>
      <c r="P15" s="57"/>
      <c r="Q15" s="57"/>
      <c r="R15" s="105"/>
      <c r="S15" s="71"/>
      <c r="T15" s="57"/>
      <c r="U15" s="57"/>
      <c r="V15" s="57"/>
      <c r="W15" s="57"/>
      <c r="X15" s="57"/>
      <c r="Y15" s="57"/>
      <c r="Z15" s="105"/>
      <c r="AA15" s="71"/>
      <c r="AB15" s="57"/>
      <c r="AC15" s="57"/>
      <c r="AD15" s="57"/>
      <c r="AE15" s="57"/>
      <c r="AF15" s="57"/>
      <c r="AG15" s="57"/>
      <c r="AH15" s="105"/>
      <c r="AI15" s="52">
        <v>1</v>
      </c>
      <c r="AK15" s="161">
        <f t="shared" si="0"/>
        <v>2</v>
      </c>
      <c r="AL15" s="132">
        <f t="shared" si="1"/>
        <v>0</v>
      </c>
      <c r="AM15" s="160">
        <f t="shared" si="2"/>
        <v>0</v>
      </c>
    </row>
    <row r="16" spans="1:43" ht="15.75" thickBot="1">
      <c r="A16" s="51"/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104" t="s">
        <v>45</v>
      </c>
      <c r="AK16" s="158">
        <f t="shared" si="0"/>
        <v>0</v>
      </c>
      <c r="AL16" s="157">
        <f t="shared" si="1"/>
        <v>0</v>
      </c>
      <c r="AM16" s="156">
        <f t="shared" si="2"/>
        <v>0</v>
      </c>
    </row>
    <row r="17" spans="2:35" customFormat="1" ht="15.75" thickBot="1">
      <c r="B17" t="s">
        <v>74</v>
      </c>
      <c r="C17" s="103">
        <f t="shared" ref="C17:AH17" si="3">IF(COUNTA(C2:C16)=0,"",SUMPRODUCT((C2:C16&lt;&gt;"")*(C2:C16=$AI2:$AI16)))</f>
        <v>5</v>
      </c>
      <c r="D17" s="101">
        <f t="shared" si="3"/>
        <v>9</v>
      </c>
      <c r="E17" s="101" t="str">
        <f t="shared" si="3"/>
        <v/>
      </c>
      <c r="F17" s="101" t="str">
        <f t="shared" si="3"/>
        <v/>
      </c>
      <c r="G17" s="101" t="str">
        <f t="shared" si="3"/>
        <v/>
      </c>
      <c r="H17" s="101" t="str">
        <f t="shared" si="3"/>
        <v/>
      </c>
      <c r="I17" s="101" t="str">
        <f t="shared" si="3"/>
        <v/>
      </c>
      <c r="J17" s="101" t="str">
        <f t="shared" si="3"/>
        <v/>
      </c>
      <c r="K17" s="103" t="str">
        <f t="shared" si="3"/>
        <v/>
      </c>
      <c r="L17" s="101" t="str">
        <f t="shared" si="3"/>
        <v/>
      </c>
      <c r="M17" s="101" t="str">
        <f t="shared" si="3"/>
        <v/>
      </c>
      <c r="N17" s="101" t="str">
        <f t="shared" si="3"/>
        <v/>
      </c>
      <c r="O17" s="101" t="str">
        <f t="shared" si="3"/>
        <v/>
      </c>
      <c r="P17" s="101" t="str">
        <f t="shared" si="3"/>
        <v/>
      </c>
      <c r="Q17" s="101" t="str">
        <f t="shared" si="3"/>
        <v/>
      </c>
      <c r="R17" s="129" t="str">
        <f t="shared" si="3"/>
        <v/>
      </c>
      <c r="S17" s="103" t="str">
        <f t="shared" si="3"/>
        <v/>
      </c>
      <c r="T17" s="101" t="str">
        <f t="shared" si="3"/>
        <v/>
      </c>
      <c r="U17" s="101" t="str">
        <f t="shared" si="3"/>
        <v/>
      </c>
      <c r="V17" s="101" t="str">
        <f t="shared" si="3"/>
        <v/>
      </c>
      <c r="W17" s="101" t="str">
        <f t="shared" si="3"/>
        <v/>
      </c>
      <c r="X17" s="101" t="str">
        <f t="shared" si="3"/>
        <v/>
      </c>
      <c r="Y17" s="101" t="str">
        <f t="shared" si="3"/>
        <v/>
      </c>
      <c r="Z17" s="129" t="str">
        <f t="shared" si="3"/>
        <v/>
      </c>
      <c r="AA17" s="103" t="str">
        <f t="shared" si="3"/>
        <v/>
      </c>
      <c r="AB17" s="101" t="str">
        <f t="shared" si="3"/>
        <v/>
      </c>
      <c r="AC17" s="101" t="str">
        <f t="shared" si="3"/>
        <v/>
      </c>
      <c r="AD17" s="101" t="str">
        <f t="shared" si="3"/>
        <v/>
      </c>
      <c r="AE17" s="101" t="str">
        <f t="shared" si="3"/>
        <v/>
      </c>
      <c r="AF17" s="101" t="str">
        <f t="shared" si="3"/>
        <v/>
      </c>
      <c r="AG17" s="101" t="str">
        <f t="shared" si="3"/>
        <v/>
      </c>
      <c r="AH17" s="129" t="str">
        <f t="shared" si="3"/>
        <v/>
      </c>
      <c r="AI17" s="128">
        <f>COUNTA(AI2:AI16)-COUNTIF(AI2:AI16,"~*")</f>
        <v>14</v>
      </c>
    </row>
    <row r="18" spans="2:35" customFormat="1"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</row>
    <row r="19" spans="2:35" customFormat="1">
      <c r="B19" s="100" t="s">
        <v>125</v>
      </c>
    </row>
    <row r="21" spans="2:35" customFormat="1">
      <c r="B21" s="127">
        <v>1</v>
      </c>
      <c r="C21" s="126">
        <f t="shared" ref="C21:AI21" si="4">COUNTIF(C2:C16,"1")</f>
        <v>9</v>
      </c>
      <c r="D21" s="126">
        <f t="shared" si="4"/>
        <v>7</v>
      </c>
      <c r="E21" s="126">
        <f t="shared" si="4"/>
        <v>0</v>
      </c>
      <c r="F21" s="126">
        <f t="shared" si="4"/>
        <v>0</v>
      </c>
      <c r="G21" s="126">
        <f t="shared" si="4"/>
        <v>0</v>
      </c>
      <c r="H21" s="126">
        <f t="shared" si="4"/>
        <v>0</v>
      </c>
      <c r="I21" s="126">
        <f t="shared" si="4"/>
        <v>0</v>
      </c>
      <c r="J21" s="126">
        <f t="shared" si="4"/>
        <v>0</v>
      </c>
      <c r="K21" s="126">
        <f t="shared" si="4"/>
        <v>0</v>
      </c>
      <c r="L21" s="126">
        <f t="shared" si="4"/>
        <v>0</v>
      </c>
      <c r="M21" s="126">
        <f t="shared" si="4"/>
        <v>0</v>
      </c>
      <c r="N21" s="126">
        <f t="shared" si="4"/>
        <v>0</v>
      </c>
      <c r="O21" s="126">
        <f t="shared" si="4"/>
        <v>0</v>
      </c>
      <c r="P21" s="126">
        <f t="shared" si="4"/>
        <v>0</v>
      </c>
      <c r="Q21" s="126">
        <f t="shared" si="4"/>
        <v>0</v>
      </c>
      <c r="R21" s="126">
        <f t="shared" si="4"/>
        <v>0</v>
      </c>
      <c r="S21" s="126">
        <f t="shared" si="4"/>
        <v>0</v>
      </c>
      <c r="T21" s="126">
        <f t="shared" si="4"/>
        <v>0</v>
      </c>
      <c r="U21" s="126">
        <f t="shared" si="4"/>
        <v>0</v>
      </c>
      <c r="V21" s="126">
        <f t="shared" si="4"/>
        <v>0</v>
      </c>
      <c r="W21" s="126">
        <f t="shared" si="4"/>
        <v>0</v>
      </c>
      <c r="X21" s="126">
        <f t="shared" si="4"/>
        <v>0</v>
      </c>
      <c r="Y21" s="126">
        <f t="shared" si="4"/>
        <v>0</v>
      </c>
      <c r="Z21" s="126">
        <f t="shared" si="4"/>
        <v>0</v>
      </c>
      <c r="AA21" s="126">
        <f t="shared" si="4"/>
        <v>0</v>
      </c>
      <c r="AB21" s="126">
        <f t="shared" si="4"/>
        <v>0</v>
      </c>
      <c r="AC21" s="126">
        <f t="shared" si="4"/>
        <v>0</v>
      </c>
      <c r="AD21" s="126">
        <f t="shared" si="4"/>
        <v>0</v>
      </c>
      <c r="AE21" s="126">
        <f t="shared" si="4"/>
        <v>0</v>
      </c>
      <c r="AF21" s="126">
        <f t="shared" si="4"/>
        <v>0</v>
      </c>
      <c r="AG21" s="126">
        <f t="shared" si="4"/>
        <v>0</v>
      </c>
      <c r="AH21" s="126">
        <f t="shared" si="4"/>
        <v>0</v>
      </c>
      <c r="AI21" s="125">
        <f t="shared" si="4"/>
        <v>8</v>
      </c>
    </row>
    <row r="22" spans="2:35" customFormat="1">
      <c r="B22" s="124" t="s">
        <v>76</v>
      </c>
      <c r="C22" s="123">
        <f t="shared" ref="C22:AI22" si="5">COUNTIF(C2:C16,"N")</f>
        <v>2</v>
      </c>
      <c r="D22" s="123">
        <f t="shared" si="5"/>
        <v>2</v>
      </c>
      <c r="E22" s="123">
        <f t="shared" si="5"/>
        <v>0</v>
      </c>
      <c r="F22" s="123">
        <f t="shared" si="5"/>
        <v>0</v>
      </c>
      <c r="G22" s="123">
        <f t="shared" si="5"/>
        <v>0</v>
      </c>
      <c r="H22" s="123">
        <f t="shared" si="5"/>
        <v>0</v>
      </c>
      <c r="I22" s="123">
        <f t="shared" si="5"/>
        <v>0</v>
      </c>
      <c r="J22" s="123">
        <f t="shared" si="5"/>
        <v>0</v>
      </c>
      <c r="K22" s="123">
        <f t="shared" si="5"/>
        <v>0</v>
      </c>
      <c r="L22" s="123">
        <f t="shared" si="5"/>
        <v>0</v>
      </c>
      <c r="M22" s="123">
        <f t="shared" si="5"/>
        <v>0</v>
      </c>
      <c r="N22" s="123">
        <f t="shared" si="5"/>
        <v>0</v>
      </c>
      <c r="O22" s="123">
        <f t="shared" si="5"/>
        <v>0</v>
      </c>
      <c r="P22" s="123">
        <f t="shared" si="5"/>
        <v>0</v>
      </c>
      <c r="Q22" s="123">
        <f t="shared" si="5"/>
        <v>0</v>
      </c>
      <c r="R22" s="123">
        <f t="shared" si="5"/>
        <v>0</v>
      </c>
      <c r="S22" s="123">
        <f t="shared" si="5"/>
        <v>0</v>
      </c>
      <c r="T22" s="123">
        <f t="shared" si="5"/>
        <v>0</v>
      </c>
      <c r="U22" s="123">
        <f t="shared" si="5"/>
        <v>0</v>
      </c>
      <c r="V22" s="123">
        <f t="shared" si="5"/>
        <v>0</v>
      </c>
      <c r="W22" s="123">
        <f t="shared" si="5"/>
        <v>0</v>
      </c>
      <c r="X22" s="123">
        <f t="shared" si="5"/>
        <v>0</v>
      </c>
      <c r="Y22" s="123">
        <f t="shared" si="5"/>
        <v>0</v>
      </c>
      <c r="Z22" s="123">
        <f t="shared" si="5"/>
        <v>0</v>
      </c>
      <c r="AA22" s="123">
        <f t="shared" si="5"/>
        <v>0</v>
      </c>
      <c r="AB22" s="123">
        <f t="shared" si="5"/>
        <v>0</v>
      </c>
      <c r="AC22" s="123">
        <f t="shared" si="5"/>
        <v>0</v>
      </c>
      <c r="AD22" s="123">
        <f t="shared" si="5"/>
        <v>0</v>
      </c>
      <c r="AE22" s="123">
        <f t="shared" si="5"/>
        <v>0</v>
      </c>
      <c r="AF22" s="123">
        <f t="shared" si="5"/>
        <v>0</v>
      </c>
      <c r="AG22" s="123">
        <f t="shared" si="5"/>
        <v>0</v>
      </c>
      <c r="AH22" s="123">
        <f t="shared" si="5"/>
        <v>0</v>
      </c>
      <c r="AI22" s="122">
        <f t="shared" si="5"/>
        <v>1</v>
      </c>
    </row>
    <row r="23" spans="2:35" customFormat="1">
      <c r="B23" s="121">
        <v>2</v>
      </c>
      <c r="C23" s="120">
        <f t="shared" ref="C23:AI23" si="6">COUNTIF(C2:C16,2)</f>
        <v>3</v>
      </c>
      <c r="D23" s="120">
        <f t="shared" si="6"/>
        <v>5</v>
      </c>
      <c r="E23" s="120">
        <f t="shared" si="6"/>
        <v>0</v>
      </c>
      <c r="F23" s="120">
        <f t="shared" si="6"/>
        <v>0</v>
      </c>
      <c r="G23" s="120">
        <f t="shared" si="6"/>
        <v>0</v>
      </c>
      <c r="H23" s="120">
        <f t="shared" si="6"/>
        <v>0</v>
      </c>
      <c r="I23" s="120">
        <f t="shared" si="6"/>
        <v>0</v>
      </c>
      <c r="J23" s="120">
        <f t="shared" si="6"/>
        <v>0</v>
      </c>
      <c r="K23" s="120">
        <f t="shared" si="6"/>
        <v>0</v>
      </c>
      <c r="L23" s="120">
        <f t="shared" si="6"/>
        <v>0</v>
      </c>
      <c r="M23" s="120">
        <f t="shared" si="6"/>
        <v>0</v>
      </c>
      <c r="N23" s="120">
        <f t="shared" si="6"/>
        <v>0</v>
      </c>
      <c r="O23" s="120">
        <f t="shared" si="6"/>
        <v>0</v>
      </c>
      <c r="P23" s="120">
        <f t="shared" si="6"/>
        <v>0</v>
      </c>
      <c r="Q23" s="120">
        <f t="shared" si="6"/>
        <v>0</v>
      </c>
      <c r="R23" s="120">
        <f t="shared" si="6"/>
        <v>0</v>
      </c>
      <c r="S23" s="120">
        <f t="shared" si="6"/>
        <v>0</v>
      </c>
      <c r="T23" s="120">
        <f t="shared" si="6"/>
        <v>0</v>
      </c>
      <c r="U23" s="120">
        <f t="shared" si="6"/>
        <v>0</v>
      </c>
      <c r="V23" s="120">
        <f t="shared" si="6"/>
        <v>0</v>
      </c>
      <c r="W23" s="120">
        <f t="shared" si="6"/>
        <v>0</v>
      </c>
      <c r="X23" s="120">
        <f t="shared" si="6"/>
        <v>0</v>
      </c>
      <c r="Y23" s="120">
        <f t="shared" si="6"/>
        <v>0</v>
      </c>
      <c r="Z23" s="120">
        <f t="shared" si="6"/>
        <v>0</v>
      </c>
      <c r="AA23" s="120">
        <f t="shared" si="6"/>
        <v>0</v>
      </c>
      <c r="AB23" s="120">
        <f t="shared" si="6"/>
        <v>0</v>
      </c>
      <c r="AC23" s="120">
        <f t="shared" si="6"/>
        <v>0</v>
      </c>
      <c r="AD23" s="120">
        <f t="shared" si="6"/>
        <v>0</v>
      </c>
      <c r="AE23" s="120">
        <f t="shared" si="6"/>
        <v>0</v>
      </c>
      <c r="AF23" s="120">
        <f t="shared" si="6"/>
        <v>0</v>
      </c>
      <c r="AG23" s="120">
        <f t="shared" si="6"/>
        <v>0</v>
      </c>
      <c r="AH23" s="120">
        <f t="shared" si="6"/>
        <v>0</v>
      </c>
      <c r="AI23" s="119">
        <f t="shared" si="6"/>
        <v>5</v>
      </c>
    </row>
    <row r="24" spans="2:35" customFormat="1">
      <c r="B24" s="152" t="s">
        <v>140</v>
      </c>
      <c r="C24">
        <f t="shared" ref="C24:AI24" si="7">SUM(C21:C23)</f>
        <v>14</v>
      </c>
      <c r="D24">
        <f t="shared" si="7"/>
        <v>14</v>
      </c>
      <c r="E24">
        <f t="shared" si="7"/>
        <v>0</v>
      </c>
      <c r="F24">
        <f t="shared" si="7"/>
        <v>0</v>
      </c>
      <c r="G24">
        <f t="shared" si="7"/>
        <v>0</v>
      </c>
      <c r="H24">
        <f t="shared" si="7"/>
        <v>0</v>
      </c>
      <c r="I24">
        <f t="shared" si="7"/>
        <v>0</v>
      </c>
      <c r="J24">
        <f t="shared" si="7"/>
        <v>0</v>
      </c>
      <c r="K24">
        <f t="shared" si="7"/>
        <v>0</v>
      </c>
      <c r="L24">
        <f t="shared" si="7"/>
        <v>0</v>
      </c>
      <c r="M24">
        <f t="shared" si="7"/>
        <v>0</v>
      </c>
      <c r="N24">
        <f t="shared" si="7"/>
        <v>0</v>
      </c>
      <c r="O24">
        <f t="shared" si="7"/>
        <v>0</v>
      </c>
      <c r="P24">
        <f t="shared" si="7"/>
        <v>0</v>
      </c>
      <c r="Q24">
        <f t="shared" si="7"/>
        <v>0</v>
      </c>
      <c r="R24">
        <f t="shared" si="7"/>
        <v>0</v>
      </c>
      <c r="S24">
        <f t="shared" si="7"/>
        <v>0</v>
      </c>
      <c r="T24">
        <f t="shared" si="7"/>
        <v>0</v>
      </c>
      <c r="U24">
        <f t="shared" si="7"/>
        <v>0</v>
      </c>
      <c r="V24">
        <f t="shared" si="7"/>
        <v>0</v>
      </c>
      <c r="W24">
        <f t="shared" si="7"/>
        <v>0</v>
      </c>
      <c r="X24">
        <f t="shared" si="7"/>
        <v>0</v>
      </c>
      <c r="Y24">
        <f t="shared" si="7"/>
        <v>0</v>
      </c>
      <c r="Z24">
        <f t="shared" si="7"/>
        <v>0</v>
      </c>
      <c r="AA24">
        <f t="shared" si="7"/>
        <v>0</v>
      </c>
      <c r="AB24">
        <f t="shared" si="7"/>
        <v>0</v>
      </c>
      <c r="AC24">
        <f t="shared" si="7"/>
        <v>0</v>
      </c>
      <c r="AD24">
        <f t="shared" si="7"/>
        <v>0</v>
      </c>
      <c r="AE24">
        <f t="shared" si="7"/>
        <v>0</v>
      </c>
      <c r="AF24">
        <f t="shared" si="7"/>
        <v>0</v>
      </c>
      <c r="AG24">
        <f t="shared" si="7"/>
        <v>0</v>
      </c>
      <c r="AH24">
        <f t="shared" si="7"/>
        <v>0</v>
      </c>
      <c r="AI24" s="151">
        <f t="shared" si="7"/>
        <v>14</v>
      </c>
    </row>
    <row r="27" spans="2:35" customFormat="1">
      <c r="D27">
        <v>2</v>
      </c>
    </row>
    <row r="28" spans="2:35" customFormat="1">
      <c r="D28">
        <v>3</v>
      </c>
    </row>
    <row r="29" spans="2:35" customFormat="1">
      <c r="D29">
        <v>4</v>
      </c>
    </row>
    <row r="30" spans="2:35" customFormat="1">
      <c r="D30">
        <v>5</v>
      </c>
    </row>
    <row r="31" spans="2:35" customFormat="1">
      <c r="D31">
        <v>3</v>
      </c>
    </row>
    <row r="32" spans="2:35" customFormat="1">
      <c r="D32">
        <v>2.5</v>
      </c>
    </row>
    <row r="33" spans="4:4" customFormat="1">
      <c r="D33">
        <v>2</v>
      </c>
    </row>
    <row r="34" spans="4:4" customFormat="1">
      <c r="D34">
        <v>2.5</v>
      </c>
    </row>
    <row r="36" spans="4:4" customFormat="1">
      <c r="D36">
        <f>D27*D28*D29*D30*D31*D32*D33*D34*5</f>
        <v>22500</v>
      </c>
    </row>
  </sheetData>
  <conditionalFormatting sqref="C2:AH15">
    <cfRule type="expression" dxfId="92" priority="9">
      <formula>AND(C$24&lt;&gt;0,OR(ISERROR(FIND(T(C2),"1N2")),LEN(C2)&lt;&gt;1))</formula>
    </cfRule>
    <cfRule type="expression" dxfId="91" priority="10">
      <formula>AND(C2&lt;&gt;"",$AI2&lt;&gt;"",C2&lt;&gt;$AI2)</formula>
    </cfRule>
    <cfRule type="expression" dxfId="90" priority="11">
      <formula>AND(C2&lt;&gt;"",C2=$AI2)</formula>
    </cfRule>
  </conditionalFormatting>
  <conditionalFormatting sqref="AI17">
    <cfRule type="dataBar" priority="8">
      <dataBar>
        <cfvo type="min" val="0"/>
        <cfvo type="max" val="0"/>
        <color rgb="FF638EC6"/>
      </dataBar>
    </cfRule>
  </conditionalFormatting>
  <conditionalFormatting sqref="C2:AH15">
    <cfRule type="expression" dxfId="89" priority="6">
      <formula>AND(C2&lt;&gt;"",$AI2&lt;&gt;"",C2&lt;&gt;$AI2)</formula>
    </cfRule>
    <cfRule type="expression" dxfId="88" priority="7">
      <formula>AND(C2&lt;&gt;"",C2=$AI2)</formula>
    </cfRule>
  </conditionalFormatting>
  <conditionalFormatting sqref="C17:AI17">
    <cfRule type="dataBar" priority="5">
      <dataBar>
        <cfvo type="min" val="0"/>
        <cfvo type="max" val="0"/>
        <color rgb="FF638EC6"/>
      </dataBar>
    </cfRule>
  </conditionalFormatting>
  <conditionalFormatting sqref="C17:AH17">
    <cfRule type="dataBar" priority="4">
      <dataBar>
        <cfvo type="min" val="0"/>
        <cfvo type="max" val="0"/>
        <color rgb="FF638EC6"/>
      </dataBar>
    </cfRule>
  </conditionalFormatting>
  <conditionalFormatting sqref="AK2:AK16">
    <cfRule type="expression" dxfId="87" priority="3">
      <formula>$AI2=1</formula>
    </cfRule>
  </conditionalFormatting>
  <conditionalFormatting sqref="AL2:AL16">
    <cfRule type="expression" dxfId="86" priority="2">
      <formula>$AI2="N"</formula>
    </cfRule>
  </conditionalFormatting>
  <conditionalFormatting sqref="AM2:AM16">
    <cfRule type="expression" dxfId="85" priority="1">
      <formula>$AI2=2</formula>
    </cfRule>
  </conditionalFormatting>
  <pageMargins left="0.7" right="0.7" top="0.75" bottom="0.75" header="0.3" footer="0.3"/>
  <legacyDrawing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0"/>
  <dimension ref="A1:AQ24"/>
  <sheetViews>
    <sheetView workbookViewId="0">
      <pane xSplit="2" ySplit="1" topLeftCell="P2" activePane="bottomRight" state="frozen"/>
      <selection pane="topRight" activeCell="C1" sqref="C1"/>
      <selection pane="bottomLeft" activeCell="A2" sqref="A2"/>
      <selection pane="bottomRight" activeCell="AJ17" sqref="AJ17:AM17"/>
    </sheetView>
  </sheetViews>
  <sheetFormatPr baseColWidth="10" defaultRowHeight="15"/>
  <cols>
    <col min="1" max="1" width="4.140625" customWidth="1"/>
    <col min="2" max="2" width="24.85546875" customWidth="1"/>
    <col min="3" max="17" width="8.7109375" customWidth="1"/>
    <col min="18" max="20" width="9.140625" customWidth="1"/>
    <col min="21" max="21" width="8.85546875" customWidth="1"/>
    <col min="22" max="22" width="0.140625" hidden="1" customWidth="1"/>
    <col min="23" max="34" width="9.140625" hidden="1" customWidth="1"/>
    <col min="35" max="35" width="9.140625" customWidth="1"/>
    <col min="36" max="36" width="2.7109375" customWidth="1"/>
    <col min="37" max="39" width="5.28515625" style="9" customWidth="1"/>
    <col min="40" max="40" width="2" customWidth="1"/>
  </cols>
  <sheetData>
    <row r="1" spans="1:43">
      <c r="B1" s="99">
        <v>42063</v>
      </c>
      <c r="C1" s="97" t="s">
        <v>105</v>
      </c>
      <c r="D1" s="98" t="s">
        <v>104</v>
      </c>
      <c r="E1" s="98" t="s">
        <v>103</v>
      </c>
      <c r="F1" s="98" t="s">
        <v>102</v>
      </c>
      <c r="G1" s="98" t="s">
        <v>47</v>
      </c>
      <c r="H1" s="98" t="s">
        <v>27</v>
      </c>
      <c r="I1" s="98" t="s">
        <v>101</v>
      </c>
      <c r="J1" s="95" t="s">
        <v>100</v>
      </c>
      <c r="K1" s="97" t="s">
        <v>99</v>
      </c>
      <c r="L1" s="96" t="s">
        <v>98</v>
      </c>
      <c r="M1" s="96" t="s">
        <v>97</v>
      </c>
      <c r="N1" s="96" t="s">
        <v>96</v>
      </c>
      <c r="O1" s="96" t="s">
        <v>95</v>
      </c>
      <c r="P1" s="96" t="s">
        <v>94</v>
      </c>
      <c r="Q1" s="96" t="s">
        <v>75</v>
      </c>
      <c r="R1" s="95" t="s">
        <v>93</v>
      </c>
      <c r="S1" s="97" t="s">
        <v>177</v>
      </c>
      <c r="T1" s="96" t="s">
        <v>176</v>
      </c>
      <c r="U1" s="96" t="s">
        <v>175</v>
      </c>
      <c r="V1" s="96" t="s">
        <v>174</v>
      </c>
      <c r="W1" s="96" t="s">
        <v>173</v>
      </c>
      <c r="X1" s="96" t="s">
        <v>172</v>
      </c>
      <c r="Y1" s="96" t="s">
        <v>171</v>
      </c>
      <c r="Z1" s="95" t="s">
        <v>170</v>
      </c>
      <c r="AA1" s="97" t="s">
        <v>169</v>
      </c>
      <c r="AB1" s="96" t="s">
        <v>168</v>
      </c>
      <c r="AC1" s="96" t="s">
        <v>167</v>
      </c>
      <c r="AD1" s="96" t="s">
        <v>166</v>
      </c>
      <c r="AE1" s="96" t="s">
        <v>165</v>
      </c>
      <c r="AF1" s="96" t="s">
        <v>164</v>
      </c>
      <c r="AG1" s="96" t="s">
        <v>163</v>
      </c>
      <c r="AH1" s="95" t="s">
        <v>162</v>
      </c>
      <c r="AI1" s="189" t="s">
        <v>92</v>
      </c>
      <c r="AK1" s="188">
        <v>1</v>
      </c>
      <c r="AL1" s="187" t="s">
        <v>76</v>
      </c>
      <c r="AM1" s="186">
        <v>2</v>
      </c>
    </row>
    <row r="2" spans="1:43" ht="15.75" thickBot="1">
      <c r="A2" s="51">
        <v>1</v>
      </c>
      <c r="B2" s="51" t="s">
        <v>274</v>
      </c>
      <c r="C2" s="68">
        <v>2</v>
      </c>
      <c r="D2" s="64">
        <v>2</v>
      </c>
      <c r="E2" s="86" t="s">
        <v>76</v>
      </c>
      <c r="F2" s="64">
        <v>2</v>
      </c>
      <c r="G2" s="86" t="s">
        <v>76</v>
      </c>
      <c r="H2" s="64">
        <v>2</v>
      </c>
      <c r="I2" s="64">
        <v>2</v>
      </c>
      <c r="J2" s="106">
        <v>2</v>
      </c>
      <c r="K2" s="72" t="s">
        <v>76</v>
      </c>
      <c r="L2" s="64">
        <v>2</v>
      </c>
      <c r="M2" s="86" t="s">
        <v>76</v>
      </c>
      <c r="N2" s="64">
        <v>2</v>
      </c>
      <c r="O2" s="64">
        <v>2</v>
      </c>
      <c r="P2" s="67">
        <v>1</v>
      </c>
      <c r="Q2" s="86" t="s">
        <v>76</v>
      </c>
      <c r="R2" s="106">
        <v>2</v>
      </c>
      <c r="S2" s="93">
        <v>1</v>
      </c>
      <c r="T2" s="86" t="s">
        <v>76</v>
      </c>
      <c r="U2" s="64">
        <v>2</v>
      </c>
      <c r="V2" s="86"/>
      <c r="W2" s="86"/>
      <c r="X2" s="86"/>
      <c r="Y2" s="86"/>
      <c r="Z2" s="107"/>
      <c r="AA2" s="93"/>
      <c r="AB2" s="86"/>
      <c r="AC2" s="67"/>
      <c r="AD2" s="86"/>
      <c r="AE2" s="86"/>
      <c r="AF2" s="86"/>
      <c r="AG2" s="86"/>
      <c r="AH2" s="107"/>
      <c r="AI2" s="85" t="s">
        <v>76</v>
      </c>
      <c r="AK2" s="166">
        <f t="shared" ref="AK2:AK15" si="0">COUNTIF($C2:$AH2,"1")</f>
        <v>2</v>
      </c>
      <c r="AL2" s="165">
        <f t="shared" ref="AL2:AL15" si="1">COUNTIF($C2:$AH2,"N")</f>
        <v>6</v>
      </c>
      <c r="AM2" s="164">
        <f t="shared" ref="AM2:AM15" si="2">COUNTIF($C2:$AH2,2)</f>
        <v>11</v>
      </c>
    </row>
    <row r="3" spans="1:43">
      <c r="A3" s="59">
        <v>2</v>
      </c>
      <c r="B3" s="59" t="s">
        <v>273</v>
      </c>
      <c r="C3" s="71">
        <v>1</v>
      </c>
      <c r="D3" s="56" t="s">
        <v>76</v>
      </c>
      <c r="E3" s="57">
        <v>1</v>
      </c>
      <c r="F3" s="70">
        <v>2</v>
      </c>
      <c r="G3" s="57">
        <v>1</v>
      </c>
      <c r="H3" s="56" t="s">
        <v>76</v>
      </c>
      <c r="I3" s="57">
        <v>1</v>
      </c>
      <c r="J3" s="105">
        <v>1</v>
      </c>
      <c r="K3" s="58" t="s">
        <v>76</v>
      </c>
      <c r="L3" s="57">
        <v>1</v>
      </c>
      <c r="M3" s="56" t="s">
        <v>76</v>
      </c>
      <c r="N3" s="57">
        <v>1</v>
      </c>
      <c r="O3" s="57">
        <v>1</v>
      </c>
      <c r="P3" s="56" t="s">
        <v>76</v>
      </c>
      <c r="Q3" s="57">
        <v>1</v>
      </c>
      <c r="R3" s="109" t="s">
        <v>76</v>
      </c>
      <c r="S3" s="71">
        <v>1</v>
      </c>
      <c r="T3" s="56" t="s">
        <v>76</v>
      </c>
      <c r="U3" s="70">
        <v>2</v>
      </c>
      <c r="V3" s="56"/>
      <c r="W3" s="56"/>
      <c r="X3" s="56"/>
      <c r="Y3" s="70"/>
      <c r="Z3" s="105"/>
      <c r="AA3" s="71"/>
      <c r="AB3" s="70"/>
      <c r="AC3" s="56"/>
      <c r="AD3" s="56"/>
      <c r="AE3" s="56"/>
      <c r="AF3" s="56"/>
      <c r="AG3" s="70"/>
      <c r="AH3" s="105"/>
      <c r="AI3" s="69">
        <v>2</v>
      </c>
      <c r="AK3" s="161">
        <f t="shared" si="0"/>
        <v>10</v>
      </c>
      <c r="AL3" s="132">
        <f t="shared" si="1"/>
        <v>7</v>
      </c>
      <c r="AM3" s="160">
        <f t="shared" si="2"/>
        <v>2</v>
      </c>
      <c r="AO3" s="118" t="s">
        <v>122</v>
      </c>
      <c r="AP3" s="150" t="s">
        <v>205</v>
      </c>
      <c r="AQ3" s="194" t="s">
        <v>205</v>
      </c>
    </row>
    <row r="4" spans="1:43">
      <c r="A4" s="51">
        <v>3</v>
      </c>
      <c r="B4" t="s">
        <v>272</v>
      </c>
      <c r="C4" s="93">
        <v>1</v>
      </c>
      <c r="D4" s="86" t="s">
        <v>76</v>
      </c>
      <c r="E4" s="86" t="s">
        <v>76</v>
      </c>
      <c r="F4" s="67">
        <v>1</v>
      </c>
      <c r="G4" s="86" t="s">
        <v>76</v>
      </c>
      <c r="H4" s="64">
        <v>2</v>
      </c>
      <c r="I4" s="67">
        <v>1</v>
      </c>
      <c r="J4" s="110">
        <v>1</v>
      </c>
      <c r="K4" s="93">
        <v>1</v>
      </c>
      <c r="L4" s="67">
        <v>1</v>
      </c>
      <c r="M4" s="67">
        <v>1</v>
      </c>
      <c r="N4" s="67">
        <v>1</v>
      </c>
      <c r="O4" s="86" t="s">
        <v>76</v>
      </c>
      <c r="P4" s="64">
        <v>2</v>
      </c>
      <c r="Q4" s="86" t="s">
        <v>76</v>
      </c>
      <c r="R4" s="107" t="s">
        <v>76</v>
      </c>
      <c r="S4" s="93">
        <v>1</v>
      </c>
      <c r="T4" s="86" t="s">
        <v>76</v>
      </c>
      <c r="U4" s="67">
        <v>1</v>
      </c>
      <c r="V4" s="64"/>
      <c r="W4" s="64"/>
      <c r="X4" s="86"/>
      <c r="Y4" s="64"/>
      <c r="Z4" s="110"/>
      <c r="AA4" s="68"/>
      <c r="AB4" s="67"/>
      <c r="AC4" s="64"/>
      <c r="AD4" s="64"/>
      <c r="AE4" s="64"/>
      <c r="AF4" s="86"/>
      <c r="AG4" s="64"/>
      <c r="AH4" s="110"/>
      <c r="AI4" s="74">
        <v>1</v>
      </c>
      <c r="AK4" s="163">
        <f t="shared" si="0"/>
        <v>10</v>
      </c>
      <c r="AL4" s="142">
        <f t="shared" si="1"/>
        <v>7</v>
      </c>
      <c r="AM4" s="162">
        <f t="shared" si="2"/>
        <v>2</v>
      </c>
      <c r="AO4" s="89" t="s">
        <v>120</v>
      </c>
      <c r="AP4" s="88">
        <v>10</v>
      </c>
      <c r="AQ4" s="115">
        <v>18127</v>
      </c>
    </row>
    <row r="5" spans="1:43">
      <c r="A5" s="59">
        <v>4</v>
      </c>
      <c r="B5" s="183" t="s">
        <v>271</v>
      </c>
      <c r="C5" s="71">
        <v>1</v>
      </c>
      <c r="D5" s="57">
        <v>1</v>
      </c>
      <c r="E5" s="56" t="s">
        <v>76</v>
      </c>
      <c r="F5" s="56" t="s">
        <v>76</v>
      </c>
      <c r="G5" s="57">
        <v>1</v>
      </c>
      <c r="H5" s="56" t="s">
        <v>76</v>
      </c>
      <c r="I5" s="57">
        <v>1</v>
      </c>
      <c r="J5" s="108">
        <v>2</v>
      </c>
      <c r="K5" s="71">
        <v>1</v>
      </c>
      <c r="L5" s="57">
        <v>1</v>
      </c>
      <c r="M5" s="56" t="s">
        <v>76</v>
      </c>
      <c r="N5" s="57">
        <v>1</v>
      </c>
      <c r="O5" s="57">
        <v>1</v>
      </c>
      <c r="P5" s="70">
        <v>2</v>
      </c>
      <c r="Q5" s="56" t="s">
        <v>76</v>
      </c>
      <c r="R5" s="109" t="s">
        <v>76</v>
      </c>
      <c r="S5" s="71">
        <v>1</v>
      </c>
      <c r="T5" s="57">
        <v>1</v>
      </c>
      <c r="U5" s="56" t="s">
        <v>76</v>
      </c>
      <c r="V5" s="70"/>
      <c r="W5" s="70"/>
      <c r="X5" s="70"/>
      <c r="Y5" s="56"/>
      <c r="Z5" s="108"/>
      <c r="AA5" s="71"/>
      <c r="AB5" s="70"/>
      <c r="AC5" s="56"/>
      <c r="AD5" s="70"/>
      <c r="AE5" s="70"/>
      <c r="AF5" s="70"/>
      <c r="AG5" s="56"/>
      <c r="AH5" s="108"/>
      <c r="AI5" s="69">
        <v>2</v>
      </c>
      <c r="AK5" s="161">
        <f t="shared" si="0"/>
        <v>10</v>
      </c>
      <c r="AL5" s="132">
        <f t="shared" si="1"/>
        <v>7</v>
      </c>
      <c r="AM5" s="160">
        <f t="shared" si="2"/>
        <v>2</v>
      </c>
      <c r="AO5" s="89" t="s">
        <v>118</v>
      </c>
      <c r="AP5" s="88">
        <v>225</v>
      </c>
      <c r="AQ5" s="79">
        <v>805.6</v>
      </c>
    </row>
    <row r="6" spans="1:43" ht="15.75" thickBot="1">
      <c r="A6" s="51">
        <v>5</v>
      </c>
      <c r="B6" s="51" t="s">
        <v>270</v>
      </c>
      <c r="C6" s="72" t="s">
        <v>76</v>
      </c>
      <c r="D6" s="67">
        <v>1</v>
      </c>
      <c r="E6" s="87">
        <v>1</v>
      </c>
      <c r="F6" s="87">
        <v>1</v>
      </c>
      <c r="G6" s="86" t="s">
        <v>76</v>
      </c>
      <c r="H6" s="67">
        <v>1</v>
      </c>
      <c r="I6" s="67">
        <v>1</v>
      </c>
      <c r="J6" s="110">
        <v>1</v>
      </c>
      <c r="K6" s="72" t="s">
        <v>76</v>
      </c>
      <c r="L6" s="67">
        <v>1</v>
      </c>
      <c r="M6" s="67">
        <v>1</v>
      </c>
      <c r="N6" s="67">
        <v>1</v>
      </c>
      <c r="O6" s="86" t="s">
        <v>76</v>
      </c>
      <c r="P6" s="67">
        <v>1</v>
      </c>
      <c r="Q6" s="67">
        <v>1</v>
      </c>
      <c r="R6" s="107" t="s">
        <v>76</v>
      </c>
      <c r="S6" s="68">
        <v>2</v>
      </c>
      <c r="T6" s="67">
        <v>1</v>
      </c>
      <c r="U6" s="86" t="s">
        <v>76</v>
      </c>
      <c r="V6" s="67"/>
      <c r="W6" s="67"/>
      <c r="X6" s="67"/>
      <c r="Y6" s="67"/>
      <c r="Z6" s="106"/>
      <c r="AA6" s="93"/>
      <c r="AB6" s="86"/>
      <c r="AC6" s="67"/>
      <c r="AD6" s="67"/>
      <c r="AE6" s="67"/>
      <c r="AF6" s="67"/>
      <c r="AG6" s="67"/>
      <c r="AH6" s="106"/>
      <c r="AI6" s="85" t="s">
        <v>76</v>
      </c>
      <c r="AK6" s="163">
        <f t="shared" si="0"/>
        <v>12</v>
      </c>
      <c r="AL6" s="142">
        <f t="shared" si="1"/>
        <v>6</v>
      </c>
      <c r="AM6" s="162">
        <f t="shared" si="2"/>
        <v>1</v>
      </c>
      <c r="AO6" s="113" t="s">
        <v>116</v>
      </c>
      <c r="AP6" s="146">
        <v>1884</v>
      </c>
      <c r="AQ6" s="111">
        <v>96.2</v>
      </c>
    </row>
    <row r="7" spans="1:43">
      <c r="A7" s="59">
        <v>6</v>
      </c>
      <c r="B7" s="59" t="s">
        <v>269</v>
      </c>
      <c r="C7" s="71">
        <v>1</v>
      </c>
      <c r="D7" s="70">
        <v>2</v>
      </c>
      <c r="E7" s="57">
        <v>1</v>
      </c>
      <c r="F7" s="56" t="s">
        <v>76</v>
      </c>
      <c r="G7" s="57">
        <v>1</v>
      </c>
      <c r="H7" s="70">
        <v>2</v>
      </c>
      <c r="I7" s="57">
        <v>1</v>
      </c>
      <c r="J7" s="108">
        <v>2</v>
      </c>
      <c r="K7" s="71">
        <v>1</v>
      </c>
      <c r="L7" s="57">
        <v>1</v>
      </c>
      <c r="M7" s="57">
        <v>1</v>
      </c>
      <c r="N7" s="56" t="s">
        <v>76</v>
      </c>
      <c r="O7" s="57">
        <v>1</v>
      </c>
      <c r="P7" s="57">
        <v>1</v>
      </c>
      <c r="Q7" s="57">
        <v>1</v>
      </c>
      <c r="R7" s="105">
        <v>1</v>
      </c>
      <c r="S7" s="71">
        <v>1</v>
      </c>
      <c r="T7" s="56" t="s">
        <v>76</v>
      </c>
      <c r="U7" s="70">
        <v>2</v>
      </c>
      <c r="V7" s="70"/>
      <c r="W7" s="56"/>
      <c r="X7" s="56"/>
      <c r="Y7" s="57"/>
      <c r="Z7" s="105"/>
      <c r="AA7" s="58"/>
      <c r="AB7" s="57"/>
      <c r="AC7" s="56"/>
      <c r="AD7" s="70"/>
      <c r="AE7" s="56"/>
      <c r="AF7" s="56"/>
      <c r="AG7" s="57"/>
      <c r="AH7" s="105"/>
      <c r="AI7" s="73" t="s">
        <v>76</v>
      </c>
      <c r="AK7" s="161">
        <f t="shared" si="0"/>
        <v>12</v>
      </c>
      <c r="AL7" s="132">
        <f t="shared" si="1"/>
        <v>3</v>
      </c>
      <c r="AM7" s="160">
        <f t="shared" si="2"/>
        <v>4</v>
      </c>
    </row>
    <row r="8" spans="1:43">
      <c r="A8" s="51">
        <v>7</v>
      </c>
      <c r="B8" s="51" t="s">
        <v>268</v>
      </c>
      <c r="C8" s="93">
        <v>1</v>
      </c>
      <c r="D8" s="67">
        <v>1</v>
      </c>
      <c r="E8" s="66" t="s">
        <v>76</v>
      </c>
      <c r="F8" s="67">
        <v>1</v>
      </c>
      <c r="G8" s="67">
        <v>1</v>
      </c>
      <c r="H8" s="67">
        <v>1</v>
      </c>
      <c r="I8" s="67">
        <v>1</v>
      </c>
      <c r="J8" s="110">
        <v>1</v>
      </c>
      <c r="K8" s="93">
        <v>1</v>
      </c>
      <c r="L8" s="67">
        <v>1</v>
      </c>
      <c r="M8" s="67">
        <v>1</v>
      </c>
      <c r="N8" s="86" t="s">
        <v>76</v>
      </c>
      <c r="O8" s="67">
        <v>1</v>
      </c>
      <c r="P8" s="67">
        <v>1</v>
      </c>
      <c r="Q8" s="67">
        <v>1</v>
      </c>
      <c r="R8" s="110">
        <v>1</v>
      </c>
      <c r="S8" s="93">
        <v>1</v>
      </c>
      <c r="T8" s="86" t="s">
        <v>76</v>
      </c>
      <c r="U8" s="67">
        <v>1</v>
      </c>
      <c r="V8" s="67"/>
      <c r="W8" s="86"/>
      <c r="X8" s="67"/>
      <c r="Y8" s="67"/>
      <c r="Z8" s="106"/>
      <c r="AA8" s="93"/>
      <c r="AB8" s="67"/>
      <c r="AC8" s="86"/>
      <c r="AD8" s="67"/>
      <c r="AE8" s="86"/>
      <c r="AF8" s="67"/>
      <c r="AG8" s="67"/>
      <c r="AH8" s="106"/>
      <c r="AI8" s="85" t="s">
        <v>76</v>
      </c>
      <c r="AK8" s="163">
        <f t="shared" si="0"/>
        <v>16</v>
      </c>
      <c r="AL8" s="142">
        <f t="shared" si="1"/>
        <v>3</v>
      </c>
      <c r="AM8" s="162">
        <f t="shared" si="2"/>
        <v>0</v>
      </c>
    </row>
    <row r="9" spans="1:43">
      <c r="A9" s="59">
        <v>8</v>
      </c>
      <c r="B9" s="59" t="s">
        <v>267</v>
      </c>
      <c r="C9" s="71">
        <v>1</v>
      </c>
      <c r="D9" s="70">
        <v>2</v>
      </c>
      <c r="E9" s="57">
        <v>1</v>
      </c>
      <c r="F9" s="70">
        <v>2</v>
      </c>
      <c r="G9" s="57">
        <v>1</v>
      </c>
      <c r="H9" s="56" t="s">
        <v>76</v>
      </c>
      <c r="I9" s="56" t="s">
        <v>76</v>
      </c>
      <c r="J9" s="105">
        <v>1</v>
      </c>
      <c r="K9" s="71">
        <v>1</v>
      </c>
      <c r="L9" s="57">
        <v>1</v>
      </c>
      <c r="M9" s="70">
        <v>2</v>
      </c>
      <c r="N9" s="70">
        <v>2</v>
      </c>
      <c r="O9" s="57">
        <v>1</v>
      </c>
      <c r="P9" s="56" t="s">
        <v>76</v>
      </c>
      <c r="Q9" s="70">
        <v>2</v>
      </c>
      <c r="R9" s="105">
        <v>1</v>
      </c>
      <c r="S9" s="71">
        <v>1</v>
      </c>
      <c r="T9" s="57">
        <v>1</v>
      </c>
      <c r="U9" s="56" t="s">
        <v>76</v>
      </c>
      <c r="V9" s="57"/>
      <c r="W9" s="57"/>
      <c r="X9" s="57"/>
      <c r="Y9" s="56"/>
      <c r="Z9" s="109"/>
      <c r="AA9" s="71"/>
      <c r="AB9" s="57"/>
      <c r="AC9" s="57"/>
      <c r="AD9" s="57"/>
      <c r="AE9" s="57"/>
      <c r="AF9" s="57"/>
      <c r="AG9" s="56"/>
      <c r="AH9" s="109"/>
      <c r="AI9" s="52">
        <v>1</v>
      </c>
      <c r="AK9" s="161">
        <f t="shared" si="0"/>
        <v>10</v>
      </c>
      <c r="AL9" s="132">
        <f t="shared" si="1"/>
        <v>4</v>
      </c>
      <c r="AM9" s="160">
        <f t="shared" si="2"/>
        <v>5</v>
      </c>
    </row>
    <row r="10" spans="1:43">
      <c r="A10" s="51">
        <v>9</v>
      </c>
      <c r="B10" s="51" t="s">
        <v>266</v>
      </c>
      <c r="C10" s="93">
        <v>1</v>
      </c>
      <c r="D10" s="87">
        <v>1</v>
      </c>
      <c r="E10" s="87">
        <v>1</v>
      </c>
      <c r="F10" s="67">
        <v>1</v>
      </c>
      <c r="G10" s="86" t="s">
        <v>76</v>
      </c>
      <c r="H10" s="67">
        <v>1</v>
      </c>
      <c r="I10" s="67">
        <v>1</v>
      </c>
      <c r="J10" s="110">
        <v>1</v>
      </c>
      <c r="K10" s="72" t="s">
        <v>76</v>
      </c>
      <c r="L10" s="87">
        <v>1</v>
      </c>
      <c r="M10" s="67">
        <v>1</v>
      </c>
      <c r="N10" s="87">
        <v>1</v>
      </c>
      <c r="O10" s="67">
        <v>1</v>
      </c>
      <c r="P10" s="67">
        <v>1</v>
      </c>
      <c r="Q10" s="67">
        <v>1</v>
      </c>
      <c r="R10" s="107" t="s">
        <v>76</v>
      </c>
      <c r="S10" s="72" t="s">
        <v>76</v>
      </c>
      <c r="T10" s="87">
        <v>1</v>
      </c>
      <c r="U10" s="67">
        <v>1</v>
      </c>
      <c r="V10" s="67"/>
      <c r="W10" s="67"/>
      <c r="X10" s="67"/>
      <c r="Y10" s="67"/>
      <c r="Z10" s="106"/>
      <c r="AA10" s="93"/>
      <c r="AB10" s="87"/>
      <c r="AC10" s="67"/>
      <c r="AD10" s="67"/>
      <c r="AE10" s="67"/>
      <c r="AF10" s="67"/>
      <c r="AG10" s="67"/>
      <c r="AH10" s="106"/>
      <c r="AI10" s="74">
        <v>1</v>
      </c>
      <c r="AK10" s="163">
        <f t="shared" si="0"/>
        <v>15</v>
      </c>
      <c r="AL10" s="142">
        <f t="shared" si="1"/>
        <v>4</v>
      </c>
      <c r="AM10" s="162">
        <f t="shared" si="2"/>
        <v>0</v>
      </c>
      <c r="AO10" t="s">
        <v>265</v>
      </c>
      <c r="AP10" s="9">
        <v>1</v>
      </c>
    </row>
    <row r="11" spans="1:43">
      <c r="A11" s="59">
        <v>10</v>
      </c>
      <c r="B11" s="59" t="s">
        <v>264</v>
      </c>
      <c r="C11" s="71">
        <v>1</v>
      </c>
      <c r="D11" s="56" t="s">
        <v>76</v>
      </c>
      <c r="E11" s="57">
        <v>1</v>
      </c>
      <c r="F11" s="57">
        <v>1</v>
      </c>
      <c r="G11" s="57">
        <v>1</v>
      </c>
      <c r="H11" s="56" t="s">
        <v>76</v>
      </c>
      <c r="I11" s="57">
        <v>1</v>
      </c>
      <c r="J11" s="105">
        <v>1</v>
      </c>
      <c r="K11" s="71">
        <v>1</v>
      </c>
      <c r="L11" s="57">
        <v>1</v>
      </c>
      <c r="M11" s="56" t="s">
        <v>76</v>
      </c>
      <c r="N11" s="57">
        <v>1</v>
      </c>
      <c r="O11" s="56" t="s">
        <v>76</v>
      </c>
      <c r="P11" s="57">
        <v>1</v>
      </c>
      <c r="Q11" s="56" t="s">
        <v>76</v>
      </c>
      <c r="R11" s="105">
        <v>1</v>
      </c>
      <c r="S11" s="75">
        <v>2</v>
      </c>
      <c r="T11" s="57">
        <v>1</v>
      </c>
      <c r="U11" s="57">
        <v>1</v>
      </c>
      <c r="V11" s="57"/>
      <c r="W11" s="57"/>
      <c r="X11" s="57"/>
      <c r="Y11" s="57"/>
      <c r="Z11" s="105"/>
      <c r="AA11" s="71"/>
      <c r="AB11" s="56"/>
      <c r="AC11" s="57"/>
      <c r="AD11" s="57"/>
      <c r="AE11" s="57"/>
      <c r="AF11" s="57"/>
      <c r="AG11" s="57"/>
      <c r="AH11" s="105"/>
      <c r="AI11" s="52">
        <v>1</v>
      </c>
      <c r="AK11" s="161">
        <f t="shared" si="0"/>
        <v>13</v>
      </c>
      <c r="AL11" s="132">
        <f t="shared" si="1"/>
        <v>5</v>
      </c>
      <c r="AM11" s="160">
        <f t="shared" si="2"/>
        <v>1</v>
      </c>
      <c r="AO11" t="s">
        <v>263</v>
      </c>
      <c r="AP11" s="9" t="s">
        <v>258</v>
      </c>
    </row>
    <row r="12" spans="1:43">
      <c r="A12" s="51">
        <v>11</v>
      </c>
      <c r="B12" s="51" t="s">
        <v>262</v>
      </c>
      <c r="C12" s="68">
        <v>2</v>
      </c>
      <c r="D12" s="65">
        <v>2</v>
      </c>
      <c r="E12" s="87">
        <v>1</v>
      </c>
      <c r="F12" s="64">
        <v>2</v>
      </c>
      <c r="G12" s="87">
        <v>1</v>
      </c>
      <c r="H12" s="64">
        <v>2</v>
      </c>
      <c r="I12" s="64">
        <v>2</v>
      </c>
      <c r="J12" s="106">
        <v>2</v>
      </c>
      <c r="K12" s="68">
        <v>2</v>
      </c>
      <c r="L12" s="65">
        <v>2</v>
      </c>
      <c r="M12" s="64">
        <v>2</v>
      </c>
      <c r="N12" s="87">
        <v>1</v>
      </c>
      <c r="O12" s="64">
        <v>2</v>
      </c>
      <c r="P12" s="64">
        <v>2</v>
      </c>
      <c r="Q12" s="86" t="s">
        <v>76</v>
      </c>
      <c r="R12" s="106">
        <v>2</v>
      </c>
      <c r="S12" s="68">
        <v>2</v>
      </c>
      <c r="T12" s="87">
        <v>1</v>
      </c>
      <c r="U12" s="64">
        <v>2</v>
      </c>
      <c r="V12" s="86"/>
      <c r="W12" s="64"/>
      <c r="X12" s="86"/>
      <c r="Y12" s="64"/>
      <c r="Z12" s="110"/>
      <c r="AA12" s="68"/>
      <c r="AB12" s="66"/>
      <c r="AC12" s="64"/>
      <c r="AD12" s="86"/>
      <c r="AE12" s="64"/>
      <c r="AF12" s="86"/>
      <c r="AG12" s="64"/>
      <c r="AH12" s="110"/>
      <c r="AI12" s="85" t="s">
        <v>76</v>
      </c>
      <c r="AK12" s="163">
        <f t="shared" si="0"/>
        <v>4</v>
      </c>
      <c r="AL12" s="142">
        <f t="shared" si="1"/>
        <v>1</v>
      </c>
      <c r="AM12" s="162">
        <f t="shared" si="2"/>
        <v>14</v>
      </c>
      <c r="AO12" t="s">
        <v>261</v>
      </c>
      <c r="AP12" s="9" t="s">
        <v>258</v>
      </c>
    </row>
    <row r="13" spans="1:43">
      <c r="A13" s="59">
        <v>12</v>
      </c>
      <c r="B13" s="59" t="s">
        <v>260</v>
      </c>
      <c r="C13" s="71">
        <v>1</v>
      </c>
      <c r="D13" s="70">
        <v>2</v>
      </c>
      <c r="E13" s="57">
        <v>1</v>
      </c>
      <c r="F13" s="70">
        <v>2</v>
      </c>
      <c r="G13" s="57">
        <v>1</v>
      </c>
      <c r="H13" s="70">
        <v>2</v>
      </c>
      <c r="I13" s="70">
        <v>2</v>
      </c>
      <c r="J13" s="108">
        <v>2</v>
      </c>
      <c r="K13" s="71">
        <v>1</v>
      </c>
      <c r="L13" s="57">
        <v>1</v>
      </c>
      <c r="M13" s="56" t="s">
        <v>76</v>
      </c>
      <c r="N13" s="57">
        <v>1</v>
      </c>
      <c r="O13" s="56" t="s">
        <v>76</v>
      </c>
      <c r="P13" s="57">
        <v>1</v>
      </c>
      <c r="Q13" s="57">
        <v>1</v>
      </c>
      <c r="R13" s="105">
        <v>1</v>
      </c>
      <c r="S13" s="58" t="s">
        <v>76</v>
      </c>
      <c r="T13" s="56" t="s">
        <v>76</v>
      </c>
      <c r="U13" s="56" t="s">
        <v>76</v>
      </c>
      <c r="V13" s="56"/>
      <c r="W13" s="57"/>
      <c r="X13" s="57"/>
      <c r="Y13" s="70"/>
      <c r="Z13" s="108"/>
      <c r="AA13" s="58"/>
      <c r="AB13" s="56"/>
      <c r="AC13" s="56"/>
      <c r="AD13" s="56"/>
      <c r="AE13" s="57"/>
      <c r="AF13" s="57"/>
      <c r="AG13" s="70"/>
      <c r="AH13" s="108"/>
      <c r="AI13" s="69">
        <v>2</v>
      </c>
      <c r="AK13" s="161">
        <f t="shared" si="0"/>
        <v>9</v>
      </c>
      <c r="AL13" s="132">
        <f t="shared" si="1"/>
        <v>5</v>
      </c>
      <c r="AM13" s="160">
        <f t="shared" si="2"/>
        <v>5</v>
      </c>
      <c r="AO13" t="s">
        <v>259</v>
      </c>
      <c r="AP13" s="9" t="s">
        <v>258</v>
      </c>
    </row>
    <row r="14" spans="1:43">
      <c r="A14" s="51">
        <v>13</v>
      </c>
      <c r="B14" s="51" t="s">
        <v>257</v>
      </c>
      <c r="C14" s="93">
        <v>1</v>
      </c>
      <c r="D14" s="86" t="s">
        <v>76</v>
      </c>
      <c r="E14" s="87">
        <v>1</v>
      </c>
      <c r="F14" s="87">
        <v>1</v>
      </c>
      <c r="G14" s="67">
        <v>1</v>
      </c>
      <c r="H14" s="86" t="s">
        <v>76</v>
      </c>
      <c r="I14" s="67">
        <v>1</v>
      </c>
      <c r="J14" s="110">
        <v>1</v>
      </c>
      <c r="K14" s="93">
        <v>1</v>
      </c>
      <c r="L14" s="86" t="s">
        <v>76</v>
      </c>
      <c r="M14" s="67">
        <v>1</v>
      </c>
      <c r="N14" s="64">
        <v>2</v>
      </c>
      <c r="O14" s="67">
        <v>1</v>
      </c>
      <c r="P14" s="67">
        <v>1</v>
      </c>
      <c r="Q14" s="86" t="s">
        <v>76</v>
      </c>
      <c r="R14" s="106">
        <v>2</v>
      </c>
      <c r="S14" s="93">
        <v>1</v>
      </c>
      <c r="T14" s="64">
        <v>2</v>
      </c>
      <c r="U14" s="67">
        <v>1</v>
      </c>
      <c r="V14" s="86"/>
      <c r="W14" s="67"/>
      <c r="X14" s="67"/>
      <c r="Y14" s="67"/>
      <c r="Z14" s="106"/>
      <c r="AA14" s="93"/>
      <c r="AB14" s="67"/>
      <c r="AC14" s="86"/>
      <c r="AD14" s="86"/>
      <c r="AE14" s="67"/>
      <c r="AF14" s="67"/>
      <c r="AG14" s="67"/>
      <c r="AH14" s="106"/>
      <c r="AI14" s="74">
        <v>1</v>
      </c>
      <c r="AK14" s="163">
        <f t="shared" si="0"/>
        <v>12</v>
      </c>
      <c r="AL14" s="142">
        <f t="shared" si="1"/>
        <v>4</v>
      </c>
      <c r="AM14" s="162">
        <f t="shared" si="2"/>
        <v>3</v>
      </c>
      <c r="AO14" t="s">
        <v>256</v>
      </c>
      <c r="AP14" s="9">
        <v>2</v>
      </c>
    </row>
    <row r="15" spans="1:43">
      <c r="A15" s="59">
        <v>14</v>
      </c>
      <c r="B15" s="59" t="s">
        <v>255</v>
      </c>
      <c r="C15" s="71">
        <v>1</v>
      </c>
      <c r="D15" s="57">
        <v>1</v>
      </c>
      <c r="E15" s="57">
        <v>1</v>
      </c>
      <c r="F15" s="56" t="s">
        <v>76</v>
      </c>
      <c r="G15" s="57">
        <v>1</v>
      </c>
      <c r="H15" s="56" t="s">
        <v>76</v>
      </c>
      <c r="I15" s="57">
        <v>1</v>
      </c>
      <c r="J15" s="109" t="s">
        <v>76</v>
      </c>
      <c r="K15" s="71">
        <v>1</v>
      </c>
      <c r="L15" s="56" t="s">
        <v>76</v>
      </c>
      <c r="M15" s="57">
        <v>1</v>
      </c>
      <c r="N15" s="57">
        <v>1</v>
      </c>
      <c r="O15" s="70">
        <v>2</v>
      </c>
      <c r="P15" s="57">
        <v>1</v>
      </c>
      <c r="Q15" s="57">
        <v>1</v>
      </c>
      <c r="R15" s="105">
        <v>1</v>
      </c>
      <c r="S15" s="75">
        <v>2</v>
      </c>
      <c r="T15" s="57">
        <v>1</v>
      </c>
      <c r="U15" s="70">
        <v>2</v>
      </c>
      <c r="V15" s="57"/>
      <c r="W15" s="57"/>
      <c r="X15" s="57"/>
      <c r="Y15" s="57"/>
      <c r="Z15" s="105"/>
      <c r="AA15" s="71"/>
      <c r="AB15" s="57"/>
      <c r="AC15" s="57"/>
      <c r="AD15" s="57"/>
      <c r="AE15" s="57"/>
      <c r="AF15" s="57"/>
      <c r="AG15" s="57"/>
      <c r="AH15" s="105"/>
      <c r="AI15" s="73" t="s">
        <v>76</v>
      </c>
      <c r="AK15" s="179">
        <f t="shared" si="0"/>
        <v>12</v>
      </c>
      <c r="AL15" s="178">
        <f t="shared" si="1"/>
        <v>4</v>
      </c>
      <c r="AM15" s="177">
        <f t="shared" si="2"/>
        <v>3</v>
      </c>
      <c r="AO15" t="s">
        <v>254</v>
      </c>
      <c r="AP15" s="9">
        <v>1</v>
      </c>
    </row>
    <row r="16" spans="1:43" ht="15.75" thickBot="1">
      <c r="A16" s="51"/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104" t="s">
        <v>45</v>
      </c>
      <c r="AK16"/>
      <c r="AL16"/>
      <c r="AM16"/>
    </row>
    <row r="17" spans="2:39" ht="15.75" thickBot="1">
      <c r="B17" t="s">
        <v>74</v>
      </c>
      <c r="C17" s="103">
        <f t="shared" ref="C17:AH17" si="3">IF(COUNTA(C2:C16)=0,"",SUMPRODUCT((C2:C16&lt;&gt;"")*(C2:C16=$AI2:$AI16)))</f>
        <v>6</v>
      </c>
      <c r="D17" s="101">
        <f t="shared" si="3"/>
        <v>2</v>
      </c>
      <c r="E17" s="101">
        <f t="shared" si="3"/>
        <v>6</v>
      </c>
      <c r="F17" s="101">
        <f t="shared" si="3"/>
        <v>8</v>
      </c>
      <c r="G17" s="101">
        <f t="shared" si="3"/>
        <v>5</v>
      </c>
      <c r="H17" s="101">
        <f t="shared" si="3"/>
        <v>3</v>
      </c>
      <c r="I17" s="101">
        <f t="shared" si="3"/>
        <v>5</v>
      </c>
      <c r="J17" s="101">
        <f t="shared" si="3"/>
        <v>8</v>
      </c>
      <c r="K17" s="103">
        <f t="shared" si="3"/>
        <v>6</v>
      </c>
      <c r="L17" s="101">
        <f t="shared" si="3"/>
        <v>5</v>
      </c>
      <c r="M17" s="101">
        <f t="shared" si="3"/>
        <v>4</v>
      </c>
      <c r="N17" s="101">
        <f t="shared" si="3"/>
        <v>5</v>
      </c>
      <c r="O17" s="101">
        <f t="shared" si="3"/>
        <v>4</v>
      </c>
      <c r="P17" s="101">
        <f t="shared" si="3"/>
        <v>4</v>
      </c>
      <c r="Q17" s="101">
        <f t="shared" si="3"/>
        <v>3</v>
      </c>
      <c r="R17" s="129">
        <f t="shared" si="3"/>
        <v>3</v>
      </c>
      <c r="S17" s="103">
        <f t="shared" si="3"/>
        <v>3</v>
      </c>
      <c r="T17" s="101">
        <f t="shared" si="3"/>
        <v>6</v>
      </c>
      <c r="U17" s="101">
        <f t="shared" si="3"/>
        <v>6</v>
      </c>
      <c r="V17" s="101" t="str">
        <f t="shared" si="3"/>
        <v/>
      </c>
      <c r="W17" s="101" t="str">
        <f t="shared" si="3"/>
        <v/>
      </c>
      <c r="X17" s="101" t="str">
        <f t="shared" si="3"/>
        <v/>
      </c>
      <c r="Y17" s="101" t="str">
        <f t="shared" si="3"/>
        <v/>
      </c>
      <c r="Z17" s="129" t="str">
        <f t="shared" si="3"/>
        <v/>
      </c>
      <c r="AA17" s="103" t="str">
        <f t="shared" si="3"/>
        <v/>
      </c>
      <c r="AB17" s="101" t="str">
        <f t="shared" si="3"/>
        <v/>
      </c>
      <c r="AC17" s="101" t="str">
        <f t="shared" si="3"/>
        <v/>
      </c>
      <c r="AD17" s="101" t="str">
        <f t="shared" si="3"/>
        <v/>
      </c>
      <c r="AE17" s="101" t="str">
        <f t="shared" si="3"/>
        <v/>
      </c>
      <c r="AF17" s="101" t="str">
        <f t="shared" si="3"/>
        <v/>
      </c>
      <c r="AG17" s="101" t="str">
        <f t="shared" si="3"/>
        <v/>
      </c>
      <c r="AH17" s="129" t="str">
        <f t="shared" si="3"/>
        <v/>
      </c>
      <c r="AI17" s="128">
        <f>COUNTA(AI2:AI16)-COUNTIF(AI2:AI16,"~*")</f>
        <v>14</v>
      </c>
      <c r="AK17" s="196">
        <f>SUM(AK2:AK16)</f>
        <v>147</v>
      </c>
      <c r="AL17" s="232">
        <f>SUM(AL2:AL16)</f>
        <v>66</v>
      </c>
      <c r="AM17" s="231">
        <f>SUM(AM2:AM16)</f>
        <v>53</v>
      </c>
    </row>
    <row r="18" spans="2:39"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</row>
    <row r="19" spans="2:39">
      <c r="B19" s="100" t="s">
        <v>125</v>
      </c>
    </row>
    <row r="21" spans="2:39">
      <c r="B21" s="127">
        <v>1</v>
      </c>
      <c r="C21" s="126">
        <f t="shared" ref="C21:AI21" si="4">COUNTIF(C2:C16,"1")</f>
        <v>11</v>
      </c>
      <c r="D21" s="126">
        <f t="shared" si="4"/>
        <v>5</v>
      </c>
      <c r="E21" s="126">
        <f t="shared" si="4"/>
        <v>10</v>
      </c>
      <c r="F21" s="126">
        <f t="shared" si="4"/>
        <v>6</v>
      </c>
      <c r="G21" s="126">
        <f t="shared" si="4"/>
        <v>10</v>
      </c>
      <c r="H21" s="126">
        <f t="shared" si="4"/>
        <v>3</v>
      </c>
      <c r="I21" s="126">
        <f t="shared" si="4"/>
        <v>10</v>
      </c>
      <c r="J21" s="126">
        <f t="shared" si="4"/>
        <v>8</v>
      </c>
      <c r="K21" s="126">
        <f t="shared" si="4"/>
        <v>9</v>
      </c>
      <c r="L21" s="126">
        <f t="shared" si="4"/>
        <v>10</v>
      </c>
      <c r="M21" s="126">
        <f t="shared" si="4"/>
        <v>7</v>
      </c>
      <c r="N21" s="126">
        <f t="shared" si="4"/>
        <v>9</v>
      </c>
      <c r="O21" s="126">
        <f t="shared" si="4"/>
        <v>7</v>
      </c>
      <c r="P21" s="126">
        <f t="shared" si="4"/>
        <v>9</v>
      </c>
      <c r="Q21" s="126">
        <f t="shared" si="4"/>
        <v>7</v>
      </c>
      <c r="R21" s="126">
        <f t="shared" si="4"/>
        <v>6</v>
      </c>
      <c r="S21" s="126">
        <f t="shared" si="4"/>
        <v>8</v>
      </c>
      <c r="T21" s="126">
        <f t="shared" si="4"/>
        <v>7</v>
      </c>
      <c r="U21" s="126">
        <f t="shared" si="4"/>
        <v>5</v>
      </c>
      <c r="V21" s="126">
        <f t="shared" si="4"/>
        <v>0</v>
      </c>
      <c r="W21" s="126">
        <f t="shared" si="4"/>
        <v>0</v>
      </c>
      <c r="X21" s="126">
        <f t="shared" si="4"/>
        <v>0</v>
      </c>
      <c r="Y21" s="126">
        <f t="shared" si="4"/>
        <v>0</v>
      </c>
      <c r="Z21" s="126">
        <f t="shared" si="4"/>
        <v>0</v>
      </c>
      <c r="AA21" s="126">
        <f t="shared" si="4"/>
        <v>0</v>
      </c>
      <c r="AB21" s="126">
        <f t="shared" si="4"/>
        <v>0</v>
      </c>
      <c r="AC21" s="126">
        <f t="shared" si="4"/>
        <v>0</v>
      </c>
      <c r="AD21" s="126">
        <f t="shared" si="4"/>
        <v>0</v>
      </c>
      <c r="AE21" s="126">
        <f t="shared" si="4"/>
        <v>0</v>
      </c>
      <c r="AF21" s="126">
        <f t="shared" si="4"/>
        <v>0</v>
      </c>
      <c r="AG21" s="126">
        <f t="shared" si="4"/>
        <v>0</v>
      </c>
      <c r="AH21" s="126">
        <f t="shared" si="4"/>
        <v>0</v>
      </c>
      <c r="AI21" s="125">
        <f t="shared" si="4"/>
        <v>5</v>
      </c>
    </row>
    <row r="22" spans="2:39">
      <c r="B22" s="124" t="s">
        <v>76</v>
      </c>
      <c r="C22" s="123">
        <f t="shared" ref="C22:AI22" si="5">COUNTIF(C2:C16,"N")</f>
        <v>1</v>
      </c>
      <c r="D22" s="123">
        <f t="shared" si="5"/>
        <v>4</v>
      </c>
      <c r="E22" s="123">
        <f t="shared" si="5"/>
        <v>4</v>
      </c>
      <c r="F22" s="123">
        <f t="shared" si="5"/>
        <v>3</v>
      </c>
      <c r="G22" s="123">
        <f t="shared" si="5"/>
        <v>4</v>
      </c>
      <c r="H22" s="123">
        <f t="shared" si="5"/>
        <v>6</v>
      </c>
      <c r="I22" s="123">
        <f t="shared" si="5"/>
        <v>1</v>
      </c>
      <c r="J22" s="123">
        <f t="shared" si="5"/>
        <v>1</v>
      </c>
      <c r="K22" s="123">
        <f t="shared" si="5"/>
        <v>4</v>
      </c>
      <c r="L22" s="123">
        <f t="shared" si="5"/>
        <v>2</v>
      </c>
      <c r="M22" s="123">
        <f t="shared" si="5"/>
        <v>5</v>
      </c>
      <c r="N22" s="123">
        <f t="shared" si="5"/>
        <v>2</v>
      </c>
      <c r="O22" s="123">
        <f t="shared" si="5"/>
        <v>4</v>
      </c>
      <c r="P22" s="123">
        <f t="shared" si="5"/>
        <v>2</v>
      </c>
      <c r="Q22" s="123">
        <f t="shared" si="5"/>
        <v>6</v>
      </c>
      <c r="R22" s="123">
        <f t="shared" si="5"/>
        <v>5</v>
      </c>
      <c r="S22" s="123">
        <f t="shared" si="5"/>
        <v>2</v>
      </c>
      <c r="T22" s="123">
        <f t="shared" si="5"/>
        <v>6</v>
      </c>
      <c r="U22" s="123">
        <f t="shared" si="5"/>
        <v>4</v>
      </c>
      <c r="V22" s="123">
        <f t="shared" si="5"/>
        <v>0</v>
      </c>
      <c r="W22" s="123">
        <f t="shared" si="5"/>
        <v>0</v>
      </c>
      <c r="X22" s="123">
        <f t="shared" si="5"/>
        <v>0</v>
      </c>
      <c r="Y22" s="123">
        <f t="shared" si="5"/>
        <v>0</v>
      </c>
      <c r="Z22" s="123">
        <f t="shared" si="5"/>
        <v>0</v>
      </c>
      <c r="AA22" s="123">
        <f t="shared" si="5"/>
        <v>0</v>
      </c>
      <c r="AB22" s="123">
        <f t="shared" si="5"/>
        <v>0</v>
      </c>
      <c r="AC22" s="123">
        <f t="shared" si="5"/>
        <v>0</v>
      </c>
      <c r="AD22" s="123">
        <f t="shared" si="5"/>
        <v>0</v>
      </c>
      <c r="AE22" s="123">
        <f t="shared" si="5"/>
        <v>0</v>
      </c>
      <c r="AF22" s="123">
        <f t="shared" si="5"/>
        <v>0</v>
      </c>
      <c r="AG22" s="123">
        <f t="shared" si="5"/>
        <v>0</v>
      </c>
      <c r="AH22" s="123">
        <f t="shared" si="5"/>
        <v>0</v>
      </c>
      <c r="AI22" s="122">
        <f t="shared" si="5"/>
        <v>6</v>
      </c>
    </row>
    <row r="23" spans="2:39">
      <c r="B23" s="121">
        <v>2</v>
      </c>
      <c r="C23" s="120">
        <f t="shared" ref="C23:AI23" si="6">COUNTIF(C2:C16,2)</f>
        <v>2</v>
      </c>
      <c r="D23" s="120">
        <f t="shared" si="6"/>
        <v>5</v>
      </c>
      <c r="E23" s="120">
        <f t="shared" si="6"/>
        <v>0</v>
      </c>
      <c r="F23" s="120">
        <f t="shared" si="6"/>
        <v>5</v>
      </c>
      <c r="G23" s="120">
        <f t="shared" si="6"/>
        <v>0</v>
      </c>
      <c r="H23" s="120">
        <f t="shared" si="6"/>
        <v>5</v>
      </c>
      <c r="I23" s="120">
        <f t="shared" si="6"/>
        <v>3</v>
      </c>
      <c r="J23" s="120">
        <f t="shared" si="6"/>
        <v>5</v>
      </c>
      <c r="K23" s="120">
        <f t="shared" si="6"/>
        <v>1</v>
      </c>
      <c r="L23" s="120">
        <f t="shared" si="6"/>
        <v>2</v>
      </c>
      <c r="M23" s="120">
        <f t="shared" si="6"/>
        <v>2</v>
      </c>
      <c r="N23" s="120">
        <f t="shared" si="6"/>
        <v>3</v>
      </c>
      <c r="O23" s="120">
        <f t="shared" si="6"/>
        <v>3</v>
      </c>
      <c r="P23" s="120">
        <f t="shared" si="6"/>
        <v>3</v>
      </c>
      <c r="Q23" s="120">
        <f t="shared" si="6"/>
        <v>1</v>
      </c>
      <c r="R23" s="120">
        <f t="shared" si="6"/>
        <v>3</v>
      </c>
      <c r="S23" s="120">
        <f t="shared" si="6"/>
        <v>4</v>
      </c>
      <c r="T23" s="120">
        <f t="shared" si="6"/>
        <v>1</v>
      </c>
      <c r="U23" s="120">
        <f t="shared" si="6"/>
        <v>5</v>
      </c>
      <c r="V23" s="120">
        <f t="shared" si="6"/>
        <v>0</v>
      </c>
      <c r="W23" s="120">
        <f t="shared" si="6"/>
        <v>0</v>
      </c>
      <c r="X23" s="120">
        <f t="shared" si="6"/>
        <v>0</v>
      </c>
      <c r="Y23" s="120">
        <f t="shared" si="6"/>
        <v>0</v>
      </c>
      <c r="Z23" s="120">
        <f t="shared" si="6"/>
        <v>0</v>
      </c>
      <c r="AA23" s="120">
        <f t="shared" si="6"/>
        <v>0</v>
      </c>
      <c r="AB23" s="120">
        <f t="shared" si="6"/>
        <v>0</v>
      </c>
      <c r="AC23" s="120">
        <f t="shared" si="6"/>
        <v>0</v>
      </c>
      <c r="AD23" s="120">
        <f t="shared" si="6"/>
        <v>0</v>
      </c>
      <c r="AE23" s="120">
        <f t="shared" si="6"/>
        <v>0</v>
      </c>
      <c r="AF23" s="120">
        <f t="shared" si="6"/>
        <v>0</v>
      </c>
      <c r="AG23" s="120">
        <f t="shared" si="6"/>
        <v>0</v>
      </c>
      <c r="AH23" s="120">
        <f t="shared" si="6"/>
        <v>0</v>
      </c>
      <c r="AI23" s="119">
        <f t="shared" si="6"/>
        <v>3</v>
      </c>
    </row>
    <row r="24" spans="2:39">
      <c r="B24" s="152" t="s">
        <v>140</v>
      </c>
      <c r="C24">
        <f t="shared" ref="C24:AI24" si="7">SUM(C21:C23)</f>
        <v>14</v>
      </c>
      <c r="D24">
        <f t="shared" si="7"/>
        <v>14</v>
      </c>
      <c r="E24">
        <f t="shared" si="7"/>
        <v>14</v>
      </c>
      <c r="F24">
        <f t="shared" si="7"/>
        <v>14</v>
      </c>
      <c r="G24">
        <f t="shared" si="7"/>
        <v>14</v>
      </c>
      <c r="H24">
        <f t="shared" si="7"/>
        <v>14</v>
      </c>
      <c r="I24">
        <f t="shared" si="7"/>
        <v>14</v>
      </c>
      <c r="J24">
        <f t="shared" si="7"/>
        <v>14</v>
      </c>
      <c r="K24">
        <f t="shared" si="7"/>
        <v>14</v>
      </c>
      <c r="L24">
        <f t="shared" si="7"/>
        <v>14</v>
      </c>
      <c r="M24">
        <f t="shared" si="7"/>
        <v>14</v>
      </c>
      <c r="N24">
        <f t="shared" si="7"/>
        <v>14</v>
      </c>
      <c r="O24">
        <f t="shared" si="7"/>
        <v>14</v>
      </c>
      <c r="P24">
        <f t="shared" si="7"/>
        <v>14</v>
      </c>
      <c r="Q24">
        <f t="shared" si="7"/>
        <v>14</v>
      </c>
      <c r="R24">
        <f t="shared" si="7"/>
        <v>14</v>
      </c>
      <c r="S24">
        <f t="shared" si="7"/>
        <v>14</v>
      </c>
      <c r="T24">
        <f t="shared" si="7"/>
        <v>14</v>
      </c>
      <c r="U24">
        <f t="shared" si="7"/>
        <v>14</v>
      </c>
      <c r="V24">
        <f t="shared" si="7"/>
        <v>0</v>
      </c>
      <c r="W24">
        <f t="shared" si="7"/>
        <v>0</v>
      </c>
      <c r="X24">
        <f t="shared" si="7"/>
        <v>0</v>
      </c>
      <c r="Y24">
        <f t="shared" si="7"/>
        <v>0</v>
      </c>
      <c r="Z24">
        <f t="shared" si="7"/>
        <v>0</v>
      </c>
      <c r="AA24">
        <f t="shared" si="7"/>
        <v>0</v>
      </c>
      <c r="AB24">
        <f t="shared" si="7"/>
        <v>0</v>
      </c>
      <c r="AC24">
        <f t="shared" si="7"/>
        <v>0</v>
      </c>
      <c r="AD24">
        <f t="shared" si="7"/>
        <v>0</v>
      </c>
      <c r="AE24">
        <f t="shared" si="7"/>
        <v>0</v>
      </c>
      <c r="AF24">
        <f t="shared" si="7"/>
        <v>0</v>
      </c>
      <c r="AG24">
        <f t="shared" si="7"/>
        <v>0</v>
      </c>
      <c r="AH24">
        <f t="shared" si="7"/>
        <v>0</v>
      </c>
      <c r="AI24" s="151">
        <f t="shared" si="7"/>
        <v>14</v>
      </c>
    </row>
  </sheetData>
  <conditionalFormatting sqref="C2:AH15">
    <cfRule type="expression" dxfId="84" priority="12">
      <formula>AND(C$24&lt;&gt;0,OR(ISERROR(FIND(T(C2),"1N2")),LEN(C2)&lt;&gt;1))</formula>
    </cfRule>
    <cfRule type="expression" dxfId="83" priority="13">
      <formula>AND(C2&lt;&gt;"",$AI2&lt;&gt;"",C2&lt;&gt;$AI2)</formula>
    </cfRule>
    <cfRule type="expression" dxfId="82" priority="14">
      <formula>AND(C2&lt;&gt;"",C2=$AI2)</formula>
    </cfRule>
  </conditionalFormatting>
  <conditionalFormatting sqref="AI17">
    <cfRule type="dataBar" priority="11">
      <dataBar>
        <cfvo type="min" val="0"/>
        <cfvo type="max" val="0"/>
        <color rgb="FF638EC6"/>
      </dataBar>
    </cfRule>
  </conditionalFormatting>
  <conditionalFormatting sqref="C2:AH15">
    <cfRule type="expression" dxfId="81" priority="9">
      <formula>AND(C2&lt;&gt;"",$AI2&lt;&gt;"",C2&lt;&gt;$AI2)</formula>
    </cfRule>
    <cfRule type="expression" dxfId="80" priority="10">
      <formula>AND(C2&lt;&gt;"",C2=$AI2)</formula>
    </cfRule>
  </conditionalFormatting>
  <conditionalFormatting sqref="C17:AI17">
    <cfRule type="dataBar" priority="8">
      <dataBar>
        <cfvo type="min" val="0"/>
        <cfvo type="max" val="0"/>
        <color rgb="FF638EC6"/>
      </dataBar>
    </cfRule>
  </conditionalFormatting>
  <conditionalFormatting sqref="C17:AH17">
    <cfRule type="dataBar" priority="7">
      <dataBar>
        <cfvo type="min" val="0"/>
        <cfvo type="max" val="0"/>
        <color rgb="FF638EC6"/>
      </dataBar>
    </cfRule>
  </conditionalFormatting>
  <conditionalFormatting sqref="AK2:AK15">
    <cfRule type="expression" dxfId="79" priority="6">
      <formula>$AI2=1</formula>
    </cfRule>
  </conditionalFormatting>
  <conditionalFormatting sqref="AL2:AL15">
    <cfRule type="expression" dxfId="78" priority="5">
      <formula>$AI2="N"</formula>
    </cfRule>
  </conditionalFormatting>
  <conditionalFormatting sqref="AM2:AM15">
    <cfRule type="expression" dxfId="77" priority="4">
      <formula>$AI2=2</formula>
    </cfRule>
  </conditionalFormatting>
  <conditionalFormatting sqref="AK17:AM17">
    <cfRule type="expression" dxfId="76" priority="3">
      <formula>$AJ17=1</formula>
    </cfRule>
  </conditionalFormatting>
  <conditionalFormatting sqref="AL17">
    <cfRule type="expression" dxfId="75" priority="2">
      <formula>$AJ17="N"</formula>
    </cfRule>
  </conditionalFormatting>
  <conditionalFormatting sqref="AM17">
    <cfRule type="expression" dxfId="74" priority="1">
      <formula>$AJ17=2</formula>
    </cfRule>
  </conditionalFormatting>
  <pageMargins left="0.7" right="0.7" top="0.75" bottom="0.75" header="0.3" footer="0.3"/>
  <legacyDrawing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1"/>
  <dimension ref="A1:AR24"/>
  <sheetViews>
    <sheetView workbookViewId="0">
      <pane xSplit="2" ySplit="1" topLeftCell="Y2" activePane="bottomRight" state="frozen"/>
      <selection pane="topRight" activeCell="C1" sqref="C1"/>
      <selection pane="bottomLeft" activeCell="A2" sqref="A2"/>
      <selection pane="bottomRight" activeCell="AM17" sqref="AK16:AM17"/>
    </sheetView>
  </sheetViews>
  <sheetFormatPr baseColWidth="10" defaultRowHeight="15"/>
  <cols>
    <col min="1" max="1" width="4.140625" customWidth="1"/>
    <col min="2" max="2" width="24.85546875" customWidth="1"/>
    <col min="3" max="35" width="8.7109375" customWidth="1"/>
    <col min="36" max="36" width="2.7109375" customWidth="1"/>
    <col min="37" max="39" width="5.28515625" style="9" customWidth="1"/>
    <col min="40" max="40" width="2" customWidth="1"/>
    <col min="42" max="42" width="7.7109375" customWidth="1"/>
    <col min="44" max="44" width="7.140625" customWidth="1"/>
  </cols>
  <sheetData>
    <row r="1" spans="1:44" ht="15.75" thickBot="1">
      <c r="B1" s="99">
        <v>42070</v>
      </c>
      <c r="C1" s="97" t="s">
        <v>105</v>
      </c>
      <c r="D1" s="98" t="s">
        <v>104</v>
      </c>
      <c r="E1" s="98" t="s">
        <v>103</v>
      </c>
      <c r="F1" s="98" t="s">
        <v>102</v>
      </c>
      <c r="G1" s="98" t="s">
        <v>47</v>
      </c>
      <c r="H1" s="98" t="s">
        <v>27</v>
      </c>
      <c r="I1" s="98" t="s">
        <v>101</v>
      </c>
      <c r="J1" s="95" t="s">
        <v>100</v>
      </c>
      <c r="K1" s="97" t="s">
        <v>99</v>
      </c>
      <c r="L1" s="96" t="s">
        <v>98</v>
      </c>
      <c r="M1" s="96" t="s">
        <v>97</v>
      </c>
      <c r="N1" s="96" t="s">
        <v>96</v>
      </c>
      <c r="O1" s="96" t="s">
        <v>95</v>
      </c>
      <c r="P1" s="96" t="s">
        <v>94</v>
      </c>
      <c r="Q1" s="96" t="s">
        <v>75</v>
      </c>
      <c r="R1" s="95" t="s">
        <v>93</v>
      </c>
      <c r="S1" s="97" t="s">
        <v>177</v>
      </c>
      <c r="T1" s="96" t="s">
        <v>176</v>
      </c>
      <c r="U1" s="96" t="s">
        <v>175</v>
      </c>
      <c r="V1" s="96" t="s">
        <v>174</v>
      </c>
      <c r="W1" s="96" t="s">
        <v>173</v>
      </c>
      <c r="X1" s="96" t="s">
        <v>172</v>
      </c>
      <c r="Y1" s="96" t="s">
        <v>171</v>
      </c>
      <c r="Z1" s="95" t="s">
        <v>170</v>
      </c>
      <c r="AA1" s="97" t="s">
        <v>169</v>
      </c>
      <c r="AB1" s="96" t="s">
        <v>168</v>
      </c>
      <c r="AC1" s="96" t="s">
        <v>167</v>
      </c>
      <c r="AD1" s="96" t="s">
        <v>166</v>
      </c>
      <c r="AE1" s="96" t="s">
        <v>165</v>
      </c>
      <c r="AF1" s="96" t="s">
        <v>164</v>
      </c>
      <c r="AG1" s="96" t="s">
        <v>163</v>
      </c>
      <c r="AH1" s="95" t="s">
        <v>162</v>
      </c>
      <c r="AI1" s="189" t="s">
        <v>92</v>
      </c>
      <c r="AK1" s="188">
        <v>1</v>
      </c>
      <c r="AL1" s="187" t="s">
        <v>76</v>
      </c>
      <c r="AM1" s="186">
        <v>2</v>
      </c>
    </row>
    <row r="2" spans="1:44">
      <c r="A2" s="51">
        <v>1</v>
      </c>
      <c r="B2" s="51" t="s">
        <v>298</v>
      </c>
      <c r="C2" s="68">
        <v>2</v>
      </c>
      <c r="D2" s="67">
        <v>1</v>
      </c>
      <c r="E2" s="67">
        <v>1</v>
      </c>
      <c r="F2" s="86" t="s">
        <v>76</v>
      </c>
      <c r="G2" s="67">
        <v>1</v>
      </c>
      <c r="H2" s="64">
        <v>2</v>
      </c>
      <c r="I2" s="67">
        <v>1</v>
      </c>
      <c r="J2" s="110">
        <v>1</v>
      </c>
      <c r="K2" s="93">
        <v>1</v>
      </c>
      <c r="L2" s="86" t="s">
        <v>76</v>
      </c>
      <c r="M2" s="67">
        <v>1</v>
      </c>
      <c r="N2" s="64">
        <v>2</v>
      </c>
      <c r="O2" s="64">
        <v>2</v>
      </c>
      <c r="P2" s="67">
        <v>1</v>
      </c>
      <c r="Q2" s="67">
        <v>1</v>
      </c>
      <c r="R2" s="107" t="s">
        <v>76</v>
      </c>
      <c r="S2" s="237" t="s">
        <v>76</v>
      </c>
      <c r="T2" s="67">
        <v>1</v>
      </c>
      <c r="U2" s="64">
        <v>2</v>
      </c>
      <c r="V2" s="67">
        <v>1</v>
      </c>
      <c r="W2" s="67">
        <v>1</v>
      </c>
      <c r="X2" s="64">
        <v>2</v>
      </c>
      <c r="Y2" s="64">
        <v>2</v>
      </c>
      <c r="Z2" s="107" t="s">
        <v>76</v>
      </c>
      <c r="AA2" s="72" t="s">
        <v>76</v>
      </c>
      <c r="AB2" s="64">
        <v>2</v>
      </c>
      <c r="AC2" s="67">
        <v>1</v>
      </c>
      <c r="AD2" s="86" t="s">
        <v>76</v>
      </c>
      <c r="AE2" s="67">
        <v>1</v>
      </c>
      <c r="AF2" s="64">
        <v>2</v>
      </c>
      <c r="AG2" s="67">
        <v>1</v>
      </c>
      <c r="AH2" s="110">
        <v>1</v>
      </c>
      <c r="AI2" s="60">
        <v>2</v>
      </c>
      <c r="AK2" s="166">
        <f t="shared" ref="AK2:AK15" si="0">COUNTIF($C2:$AH2,"1")</f>
        <v>16</v>
      </c>
      <c r="AL2" s="165">
        <f t="shared" ref="AL2:AL15" si="1">COUNTIF($C2:$AH2,"N")</f>
        <v>7</v>
      </c>
      <c r="AM2" s="164">
        <f t="shared" ref="AM2:AM15" si="2">COUNTIF($C2:$AH2,2)</f>
        <v>9</v>
      </c>
      <c r="AO2" s="118" t="s">
        <v>122</v>
      </c>
      <c r="AP2" s="150" t="s">
        <v>205</v>
      </c>
      <c r="AQ2" s="194" t="s">
        <v>205</v>
      </c>
    </row>
    <row r="3" spans="1:44">
      <c r="A3" s="59">
        <v>2</v>
      </c>
      <c r="B3" s="59" t="s">
        <v>297</v>
      </c>
      <c r="C3" s="71">
        <v>1</v>
      </c>
      <c r="D3" s="56" t="s">
        <v>76</v>
      </c>
      <c r="E3" s="56" t="s">
        <v>76</v>
      </c>
      <c r="F3" s="57">
        <v>1</v>
      </c>
      <c r="G3" s="56" t="s">
        <v>76</v>
      </c>
      <c r="H3" s="70">
        <v>2</v>
      </c>
      <c r="I3" s="57">
        <v>1</v>
      </c>
      <c r="J3" s="109" t="s">
        <v>76</v>
      </c>
      <c r="K3" s="71">
        <v>1</v>
      </c>
      <c r="L3" s="56" t="s">
        <v>76</v>
      </c>
      <c r="M3" s="57">
        <v>1</v>
      </c>
      <c r="N3" s="57">
        <v>1</v>
      </c>
      <c r="O3" s="56" t="s">
        <v>76</v>
      </c>
      <c r="P3" s="56" t="s">
        <v>76</v>
      </c>
      <c r="Q3" s="57">
        <v>1</v>
      </c>
      <c r="R3" s="105">
        <v>1</v>
      </c>
      <c r="S3" s="238" t="s">
        <v>76</v>
      </c>
      <c r="T3" s="70">
        <v>2</v>
      </c>
      <c r="U3" s="57">
        <v>1</v>
      </c>
      <c r="V3" s="56" t="s">
        <v>76</v>
      </c>
      <c r="W3" s="57">
        <v>1</v>
      </c>
      <c r="X3" s="56" t="s">
        <v>76</v>
      </c>
      <c r="Y3" s="57">
        <v>1</v>
      </c>
      <c r="Z3" s="109" t="s">
        <v>76</v>
      </c>
      <c r="AA3" s="71">
        <v>1</v>
      </c>
      <c r="AB3" s="56" t="s">
        <v>76</v>
      </c>
      <c r="AC3" s="57">
        <v>1</v>
      </c>
      <c r="AD3" s="57">
        <v>1</v>
      </c>
      <c r="AE3" s="70">
        <v>2</v>
      </c>
      <c r="AF3" s="70">
        <v>2</v>
      </c>
      <c r="AG3" s="57">
        <v>1</v>
      </c>
      <c r="AH3" s="105">
        <v>1</v>
      </c>
      <c r="AI3" s="69">
        <v>2</v>
      </c>
      <c r="AK3" s="161">
        <f t="shared" si="0"/>
        <v>16</v>
      </c>
      <c r="AL3" s="132">
        <f t="shared" si="1"/>
        <v>12</v>
      </c>
      <c r="AM3" s="160">
        <f t="shared" si="2"/>
        <v>4</v>
      </c>
      <c r="AO3" s="89" t="s">
        <v>120</v>
      </c>
      <c r="AP3" s="88">
        <v>6</v>
      </c>
      <c r="AQ3" s="115">
        <v>41997</v>
      </c>
    </row>
    <row r="4" spans="1:44">
      <c r="A4" s="51">
        <v>3</v>
      </c>
      <c r="B4" s="51" t="s">
        <v>296</v>
      </c>
      <c r="C4" s="93">
        <v>1</v>
      </c>
      <c r="D4" s="86" t="s">
        <v>76</v>
      </c>
      <c r="E4" s="67">
        <v>1</v>
      </c>
      <c r="F4" s="86" t="s">
        <v>76</v>
      </c>
      <c r="G4" s="86" t="s">
        <v>76</v>
      </c>
      <c r="H4" s="86" t="s">
        <v>76</v>
      </c>
      <c r="I4" s="67">
        <v>1</v>
      </c>
      <c r="J4" s="106">
        <v>2</v>
      </c>
      <c r="K4" s="72" t="s">
        <v>76</v>
      </c>
      <c r="L4" s="67">
        <v>1</v>
      </c>
      <c r="M4" s="86" t="s">
        <v>76</v>
      </c>
      <c r="N4" s="86" t="s">
        <v>76</v>
      </c>
      <c r="O4" s="86" t="s">
        <v>76</v>
      </c>
      <c r="P4" s="67">
        <v>1</v>
      </c>
      <c r="Q4" s="67">
        <v>1</v>
      </c>
      <c r="R4" s="107" t="s">
        <v>76</v>
      </c>
      <c r="S4" s="237" t="s">
        <v>76</v>
      </c>
      <c r="T4" s="86" t="s">
        <v>76</v>
      </c>
      <c r="U4" s="67">
        <v>1</v>
      </c>
      <c r="V4" s="86" t="s">
        <v>76</v>
      </c>
      <c r="W4" s="67">
        <v>1</v>
      </c>
      <c r="X4" s="67">
        <v>1</v>
      </c>
      <c r="Y4" s="86" t="s">
        <v>76</v>
      </c>
      <c r="Z4" s="110">
        <v>1</v>
      </c>
      <c r="AA4" s="93">
        <v>1</v>
      </c>
      <c r="AB4" s="67">
        <v>1</v>
      </c>
      <c r="AC4" s="9" t="s">
        <v>76</v>
      </c>
      <c r="AD4" s="86" t="s">
        <v>76</v>
      </c>
      <c r="AE4" s="64">
        <v>2</v>
      </c>
      <c r="AF4" s="67">
        <v>1</v>
      </c>
      <c r="AG4" s="67">
        <v>1</v>
      </c>
      <c r="AH4" s="110">
        <v>1</v>
      </c>
      <c r="AI4" s="74">
        <v>1</v>
      </c>
      <c r="AK4" s="163">
        <f t="shared" si="0"/>
        <v>15</v>
      </c>
      <c r="AL4" s="142">
        <f t="shared" si="1"/>
        <v>15</v>
      </c>
      <c r="AM4" s="162">
        <f t="shared" si="2"/>
        <v>2</v>
      </c>
      <c r="AO4" s="89" t="s">
        <v>118</v>
      </c>
      <c r="AP4" s="243">
        <v>103</v>
      </c>
      <c r="AQ4" s="115">
        <v>2446</v>
      </c>
    </row>
    <row r="5" spans="1:44" ht="15.75" thickBot="1">
      <c r="A5" s="59">
        <v>4</v>
      </c>
      <c r="B5" s="183" t="s">
        <v>295</v>
      </c>
      <c r="C5" s="75">
        <v>2</v>
      </c>
      <c r="D5" s="57">
        <v>1</v>
      </c>
      <c r="E5" s="70">
        <v>2</v>
      </c>
      <c r="F5" s="57">
        <v>1</v>
      </c>
      <c r="G5" s="70">
        <v>2</v>
      </c>
      <c r="H5" s="56" t="s">
        <v>76</v>
      </c>
      <c r="I5" s="56" t="s">
        <v>76</v>
      </c>
      <c r="J5" s="105">
        <v>1</v>
      </c>
      <c r="K5" s="71">
        <v>1</v>
      </c>
      <c r="L5" s="70">
        <v>2</v>
      </c>
      <c r="M5" s="56" t="s">
        <v>76</v>
      </c>
      <c r="N5" s="70">
        <v>2</v>
      </c>
      <c r="O5" s="57">
        <v>1</v>
      </c>
      <c r="P5" s="70">
        <v>2</v>
      </c>
      <c r="Q5" s="56" t="s">
        <v>76</v>
      </c>
      <c r="R5" s="108">
        <v>2</v>
      </c>
      <c r="S5" s="236">
        <v>2</v>
      </c>
      <c r="T5" s="57">
        <v>1</v>
      </c>
      <c r="U5" s="57">
        <v>1</v>
      </c>
      <c r="V5" s="56" t="s">
        <v>76</v>
      </c>
      <c r="W5" s="56" t="s">
        <v>76</v>
      </c>
      <c r="X5" s="57">
        <v>1</v>
      </c>
      <c r="Y5" s="57">
        <v>1</v>
      </c>
      <c r="Z5" s="108">
        <v>2</v>
      </c>
      <c r="AA5" s="71">
        <v>1</v>
      </c>
      <c r="AB5" s="70">
        <v>2</v>
      </c>
      <c r="AC5" s="56" t="s">
        <v>76</v>
      </c>
      <c r="AD5" s="56" t="s">
        <v>76</v>
      </c>
      <c r="AE5" s="70">
        <v>2</v>
      </c>
      <c r="AF5" s="57">
        <v>1</v>
      </c>
      <c r="AG5" s="57">
        <v>1</v>
      </c>
      <c r="AH5" s="108">
        <v>2</v>
      </c>
      <c r="AI5" s="52">
        <v>1</v>
      </c>
      <c r="AK5" s="161">
        <f t="shared" si="0"/>
        <v>12</v>
      </c>
      <c r="AL5" s="132">
        <f t="shared" si="1"/>
        <v>8</v>
      </c>
      <c r="AM5" s="160">
        <f t="shared" si="2"/>
        <v>12</v>
      </c>
      <c r="AO5" s="113" t="s">
        <v>116</v>
      </c>
      <c r="AP5" s="146">
        <v>1268</v>
      </c>
      <c r="AQ5" s="111">
        <v>198.7</v>
      </c>
    </row>
    <row r="6" spans="1:44">
      <c r="A6" s="51">
        <v>5</v>
      </c>
      <c r="B6" t="s">
        <v>294</v>
      </c>
      <c r="C6" s="72" t="s">
        <v>76</v>
      </c>
      <c r="D6" s="64">
        <v>2</v>
      </c>
      <c r="E6" s="66" t="s">
        <v>76</v>
      </c>
      <c r="F6" s="65">
        <v>2</v>
      </c>
      <c r="G6" s="86" t="s">
        <v>76</v>
      </c>
      <c r="H6" s="64">
        <v>2</v>
      </c>
      <c r="I6" s="64">
        <v>2</v>
      </c>
      <c r="J6" s="107" t="s">
        <v>76</v>
      </c>
      <c r="K6" s="68">
        <v>2</v>
      </c>
      <c r="L6" s="64">
        <v>2</v>
      </c>
      <c r="M6" s="64">
        <v>2</v>
      </c>
      <c r="N6" s="64">
        <v>2</v>
      </c>
      <c r="O6" s="67">
        <v>1</v>
      </c>
      <c r="P6" s="67">
        <v>1</v>
      </c>
      <c r="Q6" s="86" t="s">
        <v>76</v>
      </c>
      <c r="R6" s="107" t="s">
        <v>76</v>
      </c>
      <c r="S6" s="237" t="s">
        <v>76</v>
      </c>
      <c r="T6" s="64">
        <v>2</v>
      </c>
      <c r="U6" s="86" t="s">
        <v>76</v>
      </c>
      <c r="V6" s="64">
        <v>2</v>
      </c>
      <c r="W6" s="86" t="s">
        <v>76</v>
      </c>
      <c r="X6" s="67">
        <v>1</v>
      </c>
      <c r="Y6" s="86" t="s">
        <v>76</v>
      </c>
      <c r="Z6" s="106">
        <v>2</v>
      </c>
      <c r="AA6" s="68">
        <v>2</v>
      </c>
      <c r="AB6" s="86" t="s">
        <v>76</v>
      </c>
      <c r="AC6" s="86" t="s">
        <v>76</v>
      </c>
      <c r="AD6" s="67">
        <v>1</v>
      </c>
      <c r="AE6" s="67">
        <v>1</v>
      </c>
      <c r="AF6" s="64">
        <v>2</v>
      </c>
      <c r="AG6" s="67">
        <v>1</v>
      </c>
      <c r="AH6" s="106">
        <v>2</v>
      </c>
      <c r="AI6" s="74">
        <v>1</v>
      </c>
      <c r="AK6" s="163">
        <f t="shared" si="0"/>
        <v>6</v>
      </c>
      <c r="AL6" s="142">
        <f t="shared" si="1"/>
        <v>12</v>
      </c>
      <c r="AM6" s="162">
        <f t="shared" si="2"/>
        <v>14</v>
      </c>
    </row>
    <row r="7" spans="1:44">
      <c r="A7" s="59">
        <v>6</v>
      </c>
      <c r="B7" s="59" t="s">
        <v>293</v>
      </c>
      <c r="C7" s="71">
        <v>1</v>
      </c>
      <c r="D7" s="70">
        <v>2</v>
      </c>
      <c r="E7" s="70">
        <v>2</v>
      </c>
      <c r="F7" s="57">
        <v>1</v>
      </c>
      <c r="G7" s="70">
        <v>2</v>
      </c>
      <c r="H7" s="57">
        <v>1</v>
      </c>
      <c r="I7" s="70">
        <v>2</v>
      </c>
      <c r="J7" s="109" t="s">
        <v>76</v>
      </c>
      <c r="K7" s="71">
        <v>1</v>
      </c>
      <c r="L7" s="70">
        <v>2</v>
      </c>
      <c r="M7" s="70">
        <v>2</v>
      </c>
      <c r="N7" s="56" t="s">
        <v>76</v>
      </c>
      <c r="O7" s="56" t="s">
        <v>76</v>
      </c>
      <c r="P7" s="57">
        <v>1</v>
      </c>
      <c r="Q7" s="70">
        <v>2</v>
      </c>
      <c r="R7" s="108">
        <v>2</v>
      </c>
      <c r="S7" s="240">
        <v>1</v>
      </c>
      <c r="T7" s="56" t="s">
        <v>76</v>
      </c>
      <c r="U7" s="70">
        <v>2</v>
      </c>
      <c r="V7" s="56" t="s">
        <v>76</v>
      </c>
      <c r="W7" s="70">
        <v>2</v>
      </c>
      <c r="X7" s="70">
        <v>2</v>
      </c>
      <c r="Y7" s="56" t="s">
        <v>76</v>
      </c>
      <c r="Z7" s="105">
        <v>1</v>
      </c>
      <c r="AA7" s="71">
        <v>1</v>
      </c>
      <c r="AB7" s="70">
        <v>2</v>
      </c>
      <c r="AC7" s="57">
        <v>1</v>
      </c>
      <c r="AD7" s="57">
        <v>1</v>
      </c>
      <c r="AE7" s="57">
        <v>1</v>
      </c>
      <c r="AF7" s="56" t="s">
        <v>76</v>
      </c>
      <c r="AG7" s="56" t="s">
        <v>76</v>
      </c>
      <c r="AH7" s="108">
        <v>2</v>
      </c>
      <c r="AI7" s="52">
        <v>1</v>
      </c>
      <c r="AK7" s="161">
        <f t="shared" si="0"/>
        <v>11</v>
      </c>
      <c r="AL7" s="132">
        <f t="shared" si="1"/>
        <v>8</v>
      </c>
      <c r="AM7" s="160">
        <f t="shared" si="2"/>
        <v>13</v>
      </c>
    </row>
    <row r="8" spans="1:44">
      <c r="A8" s="51">
        <v>7</v>
      </c>
      <c r="B8" s="51" t="s">
        <v>292</v>
      </c>
      <c r="C8" s="93">
        <v>1</v>
      </c>
      <c r="D8" s="67">
        <v>1</v>
      </c>
      <c r="E8" s="66" t="s">
        <v>76</v>
      </c>
      <c r="F8" s="86" t="s">
        <v>76</v>
      </c>
      <c r="G8" s="67">
        <v>1</v>
      </c>
      <c r="H8" s="86" t="s">
        <v>76</v>
      </c>
      <c r="I8" s="67">
        <v>1</v>
      </c>
      <c r="J8" s="106">
        <v>2</v>
      </c>
      <c r="K8" s="72" t="s">
        <v>76</v>
      </c>
      <c r="L8" s="67">
        <v>1</v>
      </c>
      <c r="M8" s="67">
        <v>1</v>
      </c>
      <c r="N8" s="67">
        <v>1</v>
      </c>
      <c r="O8" s="86" t="s">
        <v>76</v>
      </c>
      <c r="P8" s="67">
        <v>1</v>
      </c>
      <c r="Q8" s="86" t="s">
        <v>76</v>
      </c>
      <c r="R8" s="110">
        <v>1</v>
      </c>
      <c r="S8" s="239">
        <v>2</v>
      </c>
      <c r="T8" s="67">
        <v>1</v>
      </c>
      <c r="U8" s="64">
        <v>2</v>
      </c>
      <c r="V8" s="67">
        <v>1</v>
      </c>
      <c r="W8" s="67">
        <v>1</v>
      </c>
      <c r="X8" s="67">
        <v>1</v>
      </c>
      <c r="Y8" s="86" t="s">
        <v>76</v>
      </c>
      <c r="Z8" s="110">
        <v>1</v>
      </c>
      <c r="AA8" s="93">
        <v>1</v>
      </c>
      <c r="AB8" s="67">
        <v>1</v>
      </c>
      <c r="AC8" s="64">
        <v>2</v>
      </c>
      <c r="AD8" s="67">
        <v>1</v>
      </c>
      <c r="AE8" s="86" t="s">
        <v>76</v>
      </c>
      <c r="AF8" s="67">
        <v>1</v>
      </c>
      <c r="AG8" s="86" t="s">
        <v>76</v>
      </c>
      <c r="AH8" s="110">
        <v>1</v>
      </c>
      <c r="AI8" s="85" t="s">
        <v>76</v>
      </c>
      <c r="AK8" s="163">
        <f t="shared" si="0"/>
        <v>19</v>
      </c>
      <c r="AL8" s="142">
        <f t="shared" si="1"/>
        <v>9</v>
      </c>
      <c r="AM8" s="162">
        <f t="shared" si="2"/>
        <v>4</v>
      </c>
      <c r="AO8" t="s">
        <v>291</v>
      </c>
      <c r="AP8" s="9" t="s">
        <v>76</v>
      </c>
      <c r="AQ8" t="s">
        <v>290</v>
      </c>
      <c r="AR8" s="241">
        <v>1</v>
      </c>
    </row>
    <row r="9" spans="1:44">
      <c r="A9" s="59">
        <v>8</v>
      </c>
      <c r="B9" s="59" t="s">
        <v>289</v>
      </c>
      <c r="C9" s="75">
        <v>2</v>
      </c>
      <c r="D9" s="57">
        <v>1</v>
      </c>
      <c r="E9" s="70">
        <v>2</v>
      </c>
      <c r="F9" s="70">
        <v>2</v>
      </c>
      <c r="G9" s="56" t="s">
        <v>76</v>
      </c>
      <c r="H9" s="70">
        <v>2</v>
      </c>
      <c r="I9" s="57">
        <v>1</v>
      </c>
      <c r="J9" s="105">
        <v>1</v>
      </c>
      <c r="K9" s="75">
        <v>2</v>
      </c>
      <c r="L9" s="56" t="s">
        <v>76</v>
      </c>
      <c r="M9" s="70">
        <v>2</v>
      </c>
      <c r="N9" s="57">
        <v>1</v>
      </c>
      <c r="O9" s="57">
        <v>1</v>
      </c>
      <c r="P9" s="56" t="s">
        <v>76</v>
      </c>
      <c r="Q9" s="70">
        <v>2</v>
      </c>
      <c r="R9" s="108">
        <v>2</v>
      </c>
      <c r="S9" s="236">
        <v>2</v>
      </c>
      <c r="T9" s="70">
        <v>2</v>
      </c>
      <c r="U9" s="56" t="s">
        <v>76</v>
      </c>
      <c r="V9" s="70">
        <v>2</v>
      </c>
      <c r="W9" s="56" t="s">
        <v>76</v>
      </c>
      <c r="X9" s="70">
        <v>2</v>
      </c>
      <c r="Y9" s="56" t="s">
        <v>76</v>
      </c>
      <c r="Z9" s="105">
        <v>1</v>
      </c>
      <c r="AA9" s="75">
        <v>2</v>
      </c>
      <c r="AB9" s="70">
        <v>2</v>
      </c>
      <c r="AC9" s="57">
        <v>1</v>
      </c>
      <c r="AD9" s="70">
        <v>2</v>
      </c>
      <c r="AE9" s="70">
        <v>2</v>
      </c>
      <c r="AF9" s="56" t="s">
        <v>76</v>
      </c>
      <c r="AG9" s="57">
        <v>1</v>
      </c>
      <c r="AH9" s="108">
        <v>2</v>
      </c>
      <c r="AI9" s="52">
        <v>1</v>
      </c>
      <c r="AK9" s="161">
        <f t="shared" si="0"/>
        <v>8</v>
      </c>
      <c r="AL9" s="132">
        <f t="shared" si="1"/>
        <v>7</v>
      </c>
      <c r="AM9" s="160">
        <f t="shared" si="2"/>
        <v>17</v>
      </c>
      <c r="AO9" t="s">
        <v>288</v>
      </c>
      <c r="AP9" s="241">
        <v>1</v>
      </c>
      <c r="AQ9" t="s">
        <v>254</v>
      </c>
      <c r="AR9" s="9" t="s">
        <v>76</v>
      </c>
    </row>
    <row r="10" spans="1:44">
      <c r="A10" s="51">
        <v>9</v>
      </c>
      <c r="B10" s="51" t="s">
        <v>287</v>
      </c>
      <c r="C10" s="93">
        <v>1</v>
      </c>
      <c r="D10" s="87">
        <v>1</v>
      </c>
      <c r="E10" s="66" t="s">
        <v>76</v>
      </c>
      <c r="F10" s="67">
        <v>1</v>
      </c>
      <c r="G10" s="67">
        <v>1</v>
      </c>
      <c r="H10" s="86" t="s">
        <v>76</v>
      </c>
      <c r="I10" s="67">
        <v>1</v>
      </c>
      <c r="J10" s="107" t="s">
        <v>76</v>
      </c>
      <c r="K10" s="93">
        <v>1</v>
      </c>
      <c r="L10" s="87">
        <v>1</v>
      </c>
      <c r="M10" s="67">
        <v>1</v>
      </c>
      <c r="N10" s="66" t="s">
        <v>76</v>
      </c>
      <c r="O10" s="67">
        <v>1</v>
      </c>
      <c r="P10" s="64">
        <v>2</v>
      </c>
      <c r="Q10" s="67">
        <v>1</v>
      </c>
      <c r="R10" s="110">
        <v>1</v>
      </c>
      <c r="S10" s="242">
        <v>1</v>
      </c>
      <c r="T10" s="65">
        <v>2</v>
      </c>
      <c r="U10" s="67">
        <v>1</v>
      </c>
      <c r="V10" s="67">
        <v>1</v>
      </c>
      <c r="W10" s="86" t="s">
        <v>76</v>
      </c>
      <c r="X10" s="67">
        <v>1</v>
      </c>
      <c r="Y10" s="67">
        <v>1</v>
      </c>
      <c r="Z10" s="110">
        <v>1</v>
      </c>
      <c r="AA10" s="72" t="s">
        <v>76</v>
      </c>
      <c r="AB10" s="87">
        <v>1</v>
      </c>
      <c r="AC10" s="67">
        <v>1</v>
      </c>
      <c r="AD10" s="86" t="s">
        <v>76</v>
      </c>
      <c r="AE10" s="86" t="s">
        <v>76</v>
      </c>
      <c r="AF10" s="67">
        <v>1</v>
      </c>
      <c r="AG10" s="67">
        <v>1</v>
      </c>
      <c r="AH10" s="110">
        <v>1</v>
      </c>
      <c r="AI10" s="60">
        <v>2</v>
      </c>
      <c r="AK10" s="163">
        <f t="shared" si="0"/>
        <v>22</v>
      </c>
      <c r="AL10" s="142">
        <f t="shared" si="1"/>
        <v>8</v>
      </c>
      <c r="AM10" s="162">
        <f t="shared" si="2"/>
        <v>2</v>
      </c>
      <c r="AO10" t="s">
        <v>254</v>
      </c>
      <c r="AP10" s="241">
        <v>1</v>
      </c>
      <c r="AQ10" t="s">
        <v>286</v>
      </c>
      <c r="AR10" s="241">
        <v>1</v>
      </c>
    </row>
    <row r="11" spans="1:44">
      <c r="A11" s="59">
        <v>10</v>
      </c>
      <c r="B11" s="59" t="s">
        <v>285</v>
      </c>
      <c r="C11" s="71">
        <v>1</v>
      </c>
      <c r="D11" s="57">
        <v>1</v>
      </c>
      <c r="E11" s="70">
        <v>2</v>
      </c>
      <c r="F11" s="57">
        <v>1</v>
      </c>
      <c r="G11" s="57">
        <v>1</v>
      </c>
      <c r="H11" s="56" t="s">
        <v>76</v>
      </c>
      <c r="I11" s="57">
        <v>1</v>
      </c>
      <c r="J11" s="105">
        <v>1</v>
      </c>
      <c r="K11" s="58" t="s">
        <v>76</v>
      </c>
      <c r="L11" s="57">
        <v>1</v>
      </c>
      <c r="M11" s="57">
        <v>1</v>
      </c>
      <c r="N11" s="70">
        <v>2</v>
      </c>
      <c r="O11" s="57">
        <v>1</v>
      </c>
      <c r="P11" s="57">
        <v>1</v>
      </c>
      <c r="Q11" s="56" t="s">
        <v>76</v>
      </c>
      <c r="R11" s="105">
        <v>1</v>
      </c>
      <c r="S11" s="240">
        <v>1</v>
      </c>
      <c r="T11" s="70">
        <v>2</v>
      </c>
      <c r="U11" s="57">
        <v>1</v>
      </c>
      <c r="V11" s="57">
        <v>1</v>
      </c>
      <c r="W11" s="57">
        <v>1</v>
      </c>
      <c r="X11" s="56" t="s">
        <v>76</v>
      </c>
      <c r="Y11" s="57">
        <v>1</v>
      </c>
      <c r="Z11" s="105">
        <v>1</v>
      </c>
      <c r="AA11" s="71">
        <v>1</v>
      </c>
      <c r="AB11" s="56" t="s">
        <v>76</v>
      </c>
      <c r="AC11" s="57">
        <v>1</v>
      </c>
      <c r="AD11" s="70">
        <v>2</v>
      </c>
      <c r="AE11" s="56" t="s">
        <v>76</v>
      </c>
      <c r="AF11" s="57">
        <v>1</v>
      </c>
      <c r="AG11" s="57">
        <v>1</v>
      </c>
      <c r="AH11" s="105">
        <v>1</v>
      </c>
      <c r="AI11" s="73" t="s">
        <v>76</v>
      </c>
      <c r="AK11" s="161">
        <f t="shared" si="0"/>
        <v>22</v>
      </c>
      <c r="AL11" s="132">
        <f t="shared" si="1"/>
        <v>6</v>
      </c>
      <c r="AM11" s="160">
        <f t="shared" si="2"/>
        <v>4</v>
      </c>
      <c r="AO11" t="s">
        <v>284</v>
      </c>
      <c r="AP11" s="9" t="s">
        <v>76</v>
      </c>
    </row>
    <row r="12" spans="1:44">
      <c r="A12" s="51">
        <v>11</v>
      </c>
      <c r="B12" t="s">
        <v>283</v>
      </c>
      <c r="C12" s="93">
        <v>1</v>
      </c>
      <c r="D12" s="87">
        <v>1</v>
      </c>
      <c r="E12" s="65">
        <v>2</v>
      </c>
      <c r="F12" s="67">
        <v>1</v>
      </c>
      <c r="G12" s="87">
        <v>1</v>
      </c>
      <c r="H12" s="86" t="s">
        <v>76</v>
      </c>
      <c r="I12" s="86" t="s">
        <v>76</v>
      </c>
      <c r="J12" s="110">
        <v>1</v>
      </c>
      <c r="K12" s="68">
        <v>2</v>
      </c>
      <c r="L12" s="87">
        <v>1</v>
      </c>
      <c r="M12" s="64">
        <v>2</v>
      </c>
      <c r="N12" s="66" t="s">
        <v>76</v>
      </c>
      <c r="O12" s="64">
        <v>2</v>
      </c>
      <c r="P12" s="67">
        <v>1</v>
      </c>
      <c r="Q12" s="64">
        <v>2</v>
      </c>
      <c r="R12" s="110">
        <v>1</v>
      </c>
      <c r="S12" s="239">
        <v>2</v>
      </c>
      <c r="T12" s="66" t="s">
        <v>76</v>
      </c>
      <c r="U12" s="67">
        <v>1</v>
      </c>
      <c r="V12" s="64">
        <v>2</v>
      </c>
      <c r="W12" s="67">
        <v>1</v>
      </c>
      <c r="X12" s="64">
        <v>2</v>
      </c>
      <c r="Y12" s="86" t="s">
        <v>76</v>
      </c>
      <c r="Z12" s="106">
        <v>2</v>
      </c>
      <c r="AA12" s="93">
        <v>1</v>
      </c>
      <c r="AB12" s="65">
        <v>2</v>
      </c>
      <c r="AC12" s="86" t="s">
        <v>76</v>
      </c>
      <c r="AD12" s="64">
        <v>2</v>
      </c>
      <c r="AE12" s="86" t="s">
        <v>76</v>
      </c>
      <c r="AF12" s="64">
        <v>2</v>
      </c>
      <c r="AG12" s="67">
        <v>1</v>
      </c>
      <c r="AH12" s="106">
        <v>2</v>
      </c>
      <c r="AI12" s="74">
        <v>1</v>
      </c>
      <c r="AK12" s="163">
        <f t="shared" si="0"/>
        <v>12</v>
      </c>
      <c r="AL12" s="142">
        <f t="shared" si="1"/>
        <v>7</v>
      </c>
      <c r="AM12" s="162">
        <f t="shared" si="2"/>
        <v>13</v>
      </c>
      <c r="AO12" t="s">
        <v>282</v>
      </c>
      <c r="AP12" s="9" t="s">
        <v>76</v>
      </c>
    </row>
    <row r="13" spans="1:44">
      <c r="A13" s="59">
        <v>12</v>
      </c>
      <c r="B13" s="59" t="s">
        <v>281</v>
      </c>
      <c r="C13" s="58" t="s">
        <v>76</v>
      </c>
      <c r="D13" s="57">
        <v>1</v>
      </c>
      <c r="E13" s="57">
        <v>1</v>
      </c>
      <c r="F13" s="70">
        <v>2</v>
      </c>
      <c r="G13" s="57">
        <v>1</v>
      </c>
      <c r="H13" s="57">
        <v>1</v>
      </c>
      <c r="I13" s="56" t="s">
        <v>76</v>
      </c>
      <c r="J13" s="105">
        <v>1</v>
      </c>
      <c r="K13" s="71">
        <v>1</v>
      </c>
      <c r="L13" s="57">
        <v>1</v>
      </c>
      <c r="M13" s="57">
        <v>1</v>
      </c>
      <c r="N13" s="56" t="s">
        <v>76</v>
      </c>
      <c r="O13" s="70">
        <v>2</v>
      </c>
      <c r="P13" s="56" t="s">
        <v>76</v>
      </c>
      <c r="Q13" s="57">
        <v>1</v>
      </c>
      <c r="R13" s="105">
        <v>1</v>
      </c>
      <c r="S13" s="238" t="s">
        <v>76</v>
      </c>
      <c r="T13" s="57">
        <v>1</v>
      </c>
      <c r="U13" s="57">
        <v>1</v>
      </c>
      <c r="V13" s="70">
        <v>2</v>
      </c>
      <c r="W13" s="56" t="s">
        <v>76</v>
      </c>
      <c r="X13" s="57">
        <v>1</v>
      </c>
      <c r="Y13" s="57">
        <v>1</v>
      </c>
      <c r="Z13" s="105">
        <v>1</v>
      </c>
      <c r="AA13" s="58" t="s">
        <v>76</v>
      </c>
      <c r="AB13" s="57">
        <v>1</v>
      </c>
      <c r="AC13" s="57">
        <v>1</v>
      </c>
      <c r="AD13" s="57">
        <v>1</v>
      </c>
      <c r="AE13" s="56" t="s">
        <v>76</v>
      </c>
      <c r="AF13" s="57">
        <v>1</v>
      </c>
      <c r="AG13" s="57">
        <v>1</v>
      </c>
      <c r="AH13" s="105">
        <v>1</v>
      </c>
      <c r="AI13" s="73" t="s">
        <v>76</v>
      </c>
      <c r="AK13" s="161">
        <f t="shared" si="0"/>
        <v>21</v>
      </c>
      <c r="AL13" s="132">
        <f t="shared" si="1"/>
        <v>8</v>
      </c>
      <c r="AM13" s="160">
        <f t="shared" si="2"/>
        <v>3</v>
      </c>
      <c r="AO13" t="s">
        <v>280</v>
      </c>
      <c r="AP13" s="9" t="s">
        <v>76</v>
      </c>
    </row>
    <row r="14" spans="1:44">
      <c r="A14" s="51">
        <v>13</v>
      </c>
      <c r="B14" s="51" t="s">
        <v>279</v>
      </c>
      <c r="C14" s="93">
        <v>1</v>
      </c>
      <c r="D14" s="67">
        <v>1</v>
      </c>
      <c r="E14" s="66" t="s">
        <v>76</v>
      </c>
      <c r="F14" s="66" t="s">
        <v>76</v>
      </c>
      <c r="G14" s="67">
        <v>1</v>
      </c>
      <c r="H14" s="67">
        <v>1</v>
      </c>
      <c r="I14" s="86" t="s">
        <v>76</v>
      </c>
      <c r="J14" s="106">
        <v>2</v>
      </c>
      <c r="K14" s="93">
        <v>1</v>
      </c>
      <c r="L14" s="86" t="s">
        <v>76</v>
      </c>
      <c r="M14" s="67">
        <v>1</v>
      </c>
      <c r="N14" s="67">
        <v>1</v>
      </c>
      <c r="O14" s="64">
        <v>2</v>
      </c>
      <c r="P14" s="67">
        <v>1</v>
      </c>
      <c r="Q14" s="86" t="s">
        <v>76</v>
      </c>
      <c r="R14" s="110">
        <v>1</v>
      </c>
      <c r="S14" s="237" t="s">
        <v>76</v>
      </c>
      <c r="T14" s="67">
        <v>1</v>
      </c>
      <c r="U14" s="67">
        <v>1</v>
      </c>
      <c r="V14" s="64">
        <v>2</v>
      </c>
      <c r="W14" s="67">
        <v>1</v>
      </c>
      <c r="X14" s="67">
        <v>1</v>
      </c>
      <c r="Y14" s="86" t="s">
        <v>76</v>
      </c>
      <c r="Z14" s="110">
        <v>1</v>
      </c>
      <c r="AA14" s="93">
        <v>1</v>
      </c>
      <c r="AB14" s="64">
        <v>2</v>
      </c>
      <c r="AC14" s="67">
        <v>1</v>
      </c>
      <c r="AD14" s="67">
        <v>1</v>
      </c>
      <c r="AE14" s="86" t="s">
        <v>76</v>
      </c>
      <c r="AF14" s="67">
        <v>1</v>
      </c>
      <c r="AG14" s="67">
        <v>1</v>
      </c>
      <c r="AH14" s="107" t="s">
        <v>76</v>
      </c>
      <c r="AI14" s="85" t="s">
        <v>76</v>
      </c>
      <c r="AK14" s="163">
        <f t="shared" si="0"/>
        <v>19</v>
      </c>
      <c r="AL14" s="142">
        <f t="shared" si="1"/>
        <v>9</v>
      </c>
      <c r="AM14" s="162">
        <f t="shared" si="2"/>
        <v>4</v>
      </c>
    </row>
    <row r="15" spans="1:44">
      <c r="A15" s="59">
        <v>14</v>
      </c>
      <c r="B15" s="59" t="s">
        <v>278</v>
      </c>
      <c r="C15" s="71">
        <v>1</v>
      </c>
      <c r="D15" s="57">
        <v>1</v>
      </c>
      <c r="E15" s="57">
        <v>1</v>
      </c>
      <c r="F15" s="57">
        <v>1</v>
      </c>
      <c r="G15" s="70">
        <v>2</v>
      </c>
      <c r="H15" s="70">
        <v>2</v>
      </c>
      <c r="I15" s="56" t="s">
        <v>76</v>
      </c>
      <c r="J15" s="108">
        <v>2</v>
      </c>
      <c r="K15" s="75">
        <v>2</v>
      </c>
      <c r="L15" s="70">
        <v>2</v>
      </c>
      <c r="M15" s="57">
        <v>1</v>
      </c>
      <c r="N15" s="70">
        <v>2</v>
      </c>
      <c r="O15" s="70">
        <v>2</v>
      </c>
      <c r="P15" s="56" t="s">
        <v>76</v>
      </c>
      <c r="Q15" s="57">
        <v>1</v>
      </c>
      <c r="R15" s="105">
        <v>1</v>
      </c>
      <c r="S15" s="236">
        <v>2</v>
      </c>
      <c r="T15" s="70">
        <v>2</v>
      </c>
      <c r="U15" s="56" t="s">
        <v>76</v>
      </c>
      <c r="V15" s="57">
        <v>1</v>
      </c>
      <c r="W15" s="70">
        <v>2</v>
      </c>
      <c r="X15" s="70">
        <v>2</v>
      </c>
      <c r="Y15" s="57">
        <v>1</v>
      </c>
      <c r="Z15" s="105">
        <v>1</v>
      </c>
      <c r="AA15" s="71">
        <v>1</v>
      </c>
      <c r="AB15" s="70">
        <v>2</v>
      </c>
      <c r="AC15" s="70">
        <v>2</v>
      </c>
      <c r="AD15" s="57">
        <v>1</v>
      </c>
      <c r="AE15" s="70">
        <v>2</v>
      </c>
      <c r="AF15" s="70">
        <v>2</v>
      </c>
      <c r="AG15" s="56" t="s">
        <v>76</v>
      </c>
      <c r="AH15" s="108">
        <v>2</v>
      </c>
      <c r="AI15" s="69">
        <v>2</v>
      </c>
      <c r="AK15" s="179">
        <f t="shared" si="0"/>
        <v>12</v>
      </c>
      <c r="AL15" s="178">
        <f t="shared" si="1"/>
        <v>4</v>
      </c>
      <c r="AM15" s="177">
        <f t="shared" si="2"/>
        <v>16</v>
      </c>
      <c r="AO15" t="s">
        <v>277</v>
      </c>
    </row>
    <row r="16" spans="1:44" ht="15.75" thickBot="1">
      <c r="A16" s="51"/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104" t="s">
        <v>45</v>
      </c>
      <c r="AK16"/>
      <c r="AL16"/>
      <c r="AM16"/>
      <c r="AO16" t="s">
        <v>276</v>
      </c>
    </row>
    <row r="17" spans="2:41" ht="15.75" thickBot="1">
      <c r="B17" t="s">
        <v>74</v>
      </c>
      <c r="C17" s="103">
        <f t="shared" ref="C17:AH17" si="3">IF(COUNTA(C2:C16)=0,"",SUMPRODUCT((C2:C16&lt;&gt;"")*(C2:C16=$AI2:$AI16)))</f>
        <v>5</v>
      </c>
      <c r="D17" s="101">
        <f t="shared" si="3"/>
        <v>3</v>
      </c>
      <c r="E17" s="101">
        <f t="shared" si="3"/>
        <v>3</v>
      </c>
      <c r="F17" s="101">
        <f t="shared" si="3"/>
        <v>5</v>
      </c>
      <c r="G17" s="101">
        <f t="shared" si="3"/>
        <v>2</v>
      </c>
      <c r="H17" s="101">
        <f t="shared" si="3"/>
        <v>6</v>
      </c>
      <c r="I17" s="101">
        <f t="shared" si="3"/>
        <v>4</v>
      </c>
      <c r="J17" s="101">
        <f t="shared" si="3"/>
        <v>4</v>
      </c>
      <c r="K17" s="103">
        <f t="shared" si="3"/>
        <v>5</v>
      </c>
      <c r="L17" s="101">
        <f t="shared" si="3"/>
        <v>4</v>
      </c>
      <c r="M17" s="101">
        <f t="shared" si="3"/>
        <v>0</v>
      </c>
      <c r="N17" s="101">
        <f t="shared" si="3"/>
        <v>4</v>
      </c>
      <c r="O17" s="101">
        <f t="shared" si="3"/>
        <v>6</v>
      </c>
      <c r="P17" s="101">
        <f t="shared" si="3"/>
        <v>6</v>
      </c>
      <c r="Q17" s="101">
        <f t="shared" si="3"/>
        <v>4</v>
      </c>
      <c r="R17" s="129">
        <f t="shared" si="3"/>
        <v>1</v>
      </c>
      <c r="S17" s="103">
        <f t="shared" si="3"/>
        <v>4</v>
      </c>
      <c r="T17" s="101">
        <f t="shared" si="3"/>
        <v>4</v>
      </c>
      <c r="U17" s="101">
        <f t="shared" si="3"/>
        <v>4</v>
      </c>
      <c r="V17" s="101">
        <f t="shared" si="3"/>
        <v>0</v>
      </c>
      <c r="W17" s="101">
        <f t="shared" si="3"/>
        <v>4</v>
      </c>
      <c r="X17" s="101">
        <f t="shared" si="3"/>
        <v>6</v>
      </c>
      <c r="Y17" s="101">
        <f t="shared" si="3"/>
        <v>4</v>
      </c>
      <c r="Z17" s="129">
        <f t="shared" si="3"/>
        <v>3</v>
      </c>
      <c r="AA17" s="103">
        <f t="shared" si="3"/>
        <v>5</v>
      </c>
      <c r="AB17" s="101">
        <f t="shared" si="3"/>
        <v>4</v>
      </c>
      <c r="AC17" s="101">
        <f t="shared" si="3"/>
        <v>3</v>
      </c>
      <c r="AD17" s="101">
        <f t="shared" si="3"/>
        <v>2</v>
      </c>
      <c r="AE17" s="101">
        <f t="shared" si="3"/>
        <v>8</v>
      </c>
      <c r="AF17" s="101">
        <f t="shared" si="3"/>
        <v>5</v>
      </c>
      <c r="AG17" s="101">
        <f t="shared" si="3"/>
        <v>6</v>
      </c>
      <c r="AH17" s="129">
        <f t="shared" si="3"/>
        <v>3</v>
      </c>
      <c r="AI17" s="128">
        <f>COUNTA(AI2:AI16)-COUNTIF(AI2:AI16,"~*")</f>
        <v>14</v>
      </c>
      <c r="AK17" s="196">
        <f>SUM(AK2:AK16)</f>
        <v>211</v>
      </c>
      <c r="AL17" s="232">
        <f>SUM(AL2:AL16)</f>
        <v>120</v>
      </c>
      <c r="AM17" s="231">
        <f>SUM(AM2:AM16)</f>
        <v>117</v>
      </c>
      <c r="AO17" t="s">
        <v>275</v>
      </c>
    </row>
    <row r="18" spans="2:41"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</row>
    <row r="19" spans="2:41">
      <c r="B19" s="100" t="s">
        <v>106</v>
      </c>
      <c r="C19" s="235" t="b">
        <f t="shared" ref="C19:AB19" si="4">CONCATENATE($C$2,$C$3,$C$4,$C$5,$C$6,$C$7,$C$8,$C$9,$C$10,$C$11,$C$12,$C$13,$C$14,$C$15)=CONCATENATE(C$2,C$3,C$4,C$5,C$6,C$7,C$8,C$9,C$10,C$11,C$12,C$13,C$14,C$15)</f>
        <v>1</v>
      </c>
      <c r="D19" s="235" t="b">
        <f t="shared" si="4"/>
        <v>0</v>
      </c>
      <c r="E19" s="235" t="b">
        <f t="shared" si="4"/>
        <v>0</v>
      </c>
      <c r="F19" s="235" t="b">
        <f t="shared" si="4"/>
        <v>0</v>
      </c>
      <c r="G19" s="235" t="b">
        <f t="shared" si="4"/>
        <v>0</v>
      </c>
      <c r="H19" s="235" t="b">
        <f t="shared" si="4"/>
        <v>0</v>
      </c>
      <c r="I19" s="235" t="b">
        <f t="shared" si="4"/>
        <v>0</v>
      </c>
      <c r="J19" s="235" t="b">
        <f t="shared" si="4"/>
        <v>0</v>
      </c>
      <c r="K19" s="235" t="b">
        <f t="shared" si="4"/>
        <v>0</v>
      </c>
      <c r="L19" s="235" t="b">
        <f t="shared" si="4"/>
        <v>0</v>
      </c>
      <c r="M19" s="235" t="b">
        <f t="shared" si="4"/>
        <v>0</v>
      </c>
      <c r="N19" s="235" t="b">
        <f t="shared" si="4"/>
        <v>0</v>
      </c>
      <c r="O19" s="235" t="b">
        <f t="shared" si="4"/>
        <v>0</v>
      </c>
      <c r="P19" s="235" t="b">
        <f t="shared" si="4"/>
        <v>0</v>
      </c>
      <c r="Q19" s="235" t="b">
        <f t="shared" si="4"/>
        <v>0</v>
      </c>
      <c r="R19" s="235" t="b">
        <f t="shared" si="4"/>
        <v>0</v>
      </c>
      <c r="S19" s="235" t="b">
        <f t="shared" si="4"/>
        <v>0</v>
      </c>
      <c r="T19" s="235" t="b">
        <f t="shared" si="4"/>
        <v>0</v>
      </c>
      <c r="U19" s="235" t="b">
        <f t="shared" si="4"/>
        <v>0</v>
      </c>
      <c r="V19" s="235" t="b">
        <f t="shared" si="4"/>
        <v>0</v>
      </c>
      <c r="W19" s="235" t="b">
        <f t="shared" si="4"/>
        <v>0</v>
      </c>
      <c r="X19" s="235" t="b">
        <f t="shared" si="4"/>
        <v>0</v>
      </c>
      <c r="Y19" s="235" t="b">
        <f t="shared" si="4"/>
        <v>0</v>
      </c>
      <c r="Z19" s="235" t="b">
        <f t="shared" si="4"/>
        <v>0</v>
      </c>
      <c r="AA19" s="235" t="b">
        <f t="shared" si="4"/>
        <v>0</v>
      </c>
      <c r="AB19" s="235" t="b">
        <f t="shared" si="4"/>
        <v>0</v>
      </c>
      <c r="AC19" s="235" t="b">
        <f>CONCATENATE($C$2,$C$3,$C$4,$C$5,$C$6,$C$7,$C$8,$C$9,$C$10,$C$11,$C$12,$C$13,$C$14,$C$15)=CONCATENATE(AC$2,AC$3,AD$4,AC$5,AC$6,AC$7,AC$8,AC$9,AC$10,AC$11,AC$12,AC$13,AC$14,AC$15)</f>
        <v>0</v>
      </c>
      <c r="AD19" s="235" t="e">
        <f>CONCATENATE($C$2,$C$3,$C$4,$C$5,$C$6,$C$7,$C$8,$C$9,$C$10,$C$11,$C$12,$C$13,$C$14,$C$15)=CONCATENATE(AD$2,AD$3,#REF!,AD$5,AD$6,AD$7,AD$8,AD$9,AD$10,AD$11,AD$12,AD$13,AD$14,AD$15)</f>
        <v>#REF!</v>
      </c>
      <c r="AE19" s="235" t="b">
        <f>CONCATENATE($C$2,$C$3,$C$4,$C$5,$C$6,$C$7,$C$8,$C$9,$C$10,$C$11,$C$12,$C$13,$C$14,$C$15)=CONCATENATE(AE$2,AE$3,AE$4,AE$5,AE$6,AE$7,AE$8,AE$9,AE$10,AE$11,AE$12,AE$13,AE$14,AE$15)</f>
        <v>0</v>
      </c>
      <c r="AF19" s="235" t="b">
        <f>CONCATENATE($C$2,$C$3,$C$4,$C$5,$C$6,$C$7,$C$8,$C$9,$C$10,$C$11,$C$12,$C$13,$C$14,$C$15)=CONCATENATE(AF$2,AF$3,AF$4,AF$5,AF$6,AF$7,AF$8,AF$9,AF$10,AF$11,AF$12,AF$13,AF$14,AF$15)</f>
        <v>0</v>
      </c>
      <c r="AG19" s="235" t="b">
        <f>CONCATENATE($C$2,$C$3,$C$4,$C$5,$C$6,$C$7,$C$8,$C$9,$C$10,$C$11,$C$12,$C$13,$C$14,$C$15)=CONCATENATE(AG$2,AG$3,AG$4,AG$5,AG$6,AG$7,AG$8,AG$9,AG$10,AG$11,AG$12,AG$13,AG$14,AG$15)</f>
        <v>0</v>
      </c>
      <c r="AH19" s="235" t="b">
        <f>CONCATENATE($C$2,$C$3,$C$4,$C$5,$C$6,$C$7,$C$8,$C$9,$C$10,$C$11,$C$12,$C$13,$C$14,$C$15)=CONCATENATE(AH$2,AH$3,AH$4,AH$5,AH$6,AH$7,AH$8,AH$9,AH$10,AH$11,AH$12,AH$13,AH$14,AH$15)</f>
        <v>0</v>
      </c>
    </row>
    <row r="21" spans="2:41">
      <c r="B21" s="127">
        <v>1</v>
      </c>
      <c r="C21" s="126">
        <f t="shared" ref="C21:AI21" si="5">COUNTIF(C2:C16,"1")</f>
        <v>9</v>
      </c>
      <c r="D21" s="126">
        <f t="shared" si="5"/>
        <v>10</v>
      </c>
      <c r="E21" s="126">
        <f t="shared" si="5"/>
        <v>4</v>
      </c>
      <c r="F21" s="126">
        <f t="shared" si="5"/>
        <v>7</v>
      </c>
      <c r="G21" s="126">
        <f t="shared" si="5"/>
        <v>7</v>
      </c>
      <c r="H21" s="126">
        <f t="shared" si="5"/>
        <v>3</v>
      </c>
      <c r="I21" s="126">
        <f t="shared" si="5"/>
        <v>7</v>
      </c>
      <c r="J21" s="126">
        <f t="shared" si="5"/>
        <v>6</v>
      </c>
      <c r="K21" s="126">
        <f t="shared" si="5"/>
        <v>7</v>
      </c>
      <c r="L21" s="126">
        <f t="shared" si="5"/>
        <v>6</v>
      </c>
      <c r="M21" s="126">
        <f t="shared" si="5"/>
        <v>8</v>
      </c>
      <c r="N21" s="126">
        <f t="shared" si="5"/>
        <v>4</v>
      </c>
      <c r="O21" s="126">
        <f t="shared" si="5"/>
        <v>5</v>
      </c>
      <c r="P21" s="126">
        <f t="shared" si="5"/>
        <v>8</v>
      </c>
      <c r="Q21" s="126">
        <f t="shared" si="5"/>
        <v>6</v>
      </c>
      <c r="R21" s="126">
        <f t="shared" si="5"/>
        <v>8</v>
      </c>
      <c r="S21" s="126">
        <f t="shared" si="5"/>
        <v>3</v>
      </c>
      <c r="T21" s="126">
        <f t="shared" si="5"/>
        <v>5</v>
      </c>
      <c r="U21" s="126">
        <f t="shared" si="5"/>
        <v>8</v>
      </c>
      <c r="V21" s="126">
        <f t="shared" si="5"/>
        <v>5</v>
      </c>
      <c r="W21" s="126">
        <f t="shared" si="5"/>
        <v>7</v>
      </c>
      <c r="X21" s="126">
        <f t="shared" si="5"/>
        <v>7</v>
      </c>
      <c r="Y21" s="126">
        <f t="shared" si="5"/>
        <v>6</v>
      </c>
      <c r="Z21" s="126">
        <f t="shared" si="5"/>
        <v>9</v>
      </c>
      <c r="AA21" s="126">
        <f t="shared" si="5"/>
        <v>9</v>
      </c>
      <c r="AB21" s="126">
        <f t="shared" si="5"/>
        <v>4</v>
      </c>
      <c r="AC21" s="126">
        <f t="shared" si="5"/>
        <v>8</v>
      </c>
      <c r="AD21" s="126">
        <f t="shared" si="5"/>
        <v>7</v>
      </c>
      <c r="AE21" s="126">
        <f t="shared" si="5"/>
        <v>3</v>
      </c>
      <c r="AF21" s="126">
        <f t="shared" si="5"/>
        <v>7</v>
      </c>
      <c r="AG21" s="126">
        <f t="shared" si="5"/>
        <v>11</v>
      </c>
      <c r="AH21" s="126">
        <f t="shared" si="5"/>
        <v>7</v>
      </c>
      <c r="AI21" s="125">
        <f t="shared" si="5"/>
        <v>6</v>
      </c>
    </row>
    <row r="22" spans="2:41">
      <c r="B22" s="124" t="s">
        <v>76</v>
      </c>
      <c r="C22" s="123">
        <f t="shared" ref="C22:AI22" si="6">COUNTIF(C2:C16,"N")</f>
        <v>2</v>
      </c>
      <c r="D22" s="123">
        <f t="shared" si="6"/>
        <v>2</v>
      </c>
      <c r="E22" s="123">
        <f t="shared" si="6"/>
        <v>5</v>
      </c>
      <c r="F22" s="123">
        <f t="shared" si="6"/>
        <v>4</v>
      </c>
      <c r="G22" s="123">
        <f t="shared" si="6"/>
        <v>4</v>
      </c>
      <c r="H22" s="123">
        <f t="shared" si="6"/>
        <v>6</v>
      </c>
      <c r="I22" s="123">
        <f t="shared" si="6"/>
        <v>5</v>
      </c>
      <c r="J22" s="123">
        <f t="shared" si="6"/>
        <v>4</v>
      </c>
      <c r="K22" s="123">
        <f t="shared" si="6"/>
        <v>3</v>
      </c>
      <c r="L22" s="123">
        <f t="shared" si="6"/>
        <v>4</v>
      </c>
      <c r="M22" s="123">
        <f t="shared" si="6"/>
        <v>2</v>
      </c>
      <c r="N22" s="123">
        <f t="shared" si="6"/>
        <v>5</v>
      </c>
      <c r="O22" s="123">
        <f t="shared" si="6"/>
        <v>4</v>
      </c>
      <c r="P22" s="123">
        <f t="shared" si="6"/>
        <v>4</v>
      </c>
      <c r="Q22" s="123">
        <f t="shared" si="6"/>
        <v>5</v>
      </c>
      <c r="R22" s="123">
        <f t="shared" si="6"/>
        <v>3</v>
      </c>
      <c r="S22" s="123">
        <f t="shared" si="6"/>
        <v>6</v>
      </c>
      <c r="T22" s="123">
        <f t="shared" si="6"/>
        <v>3</v>
      </c>
      <c r="U22" s="123">
        <f t="shared" si="6"/>
        <v>3</v>
      </c>
      <c r="V22" s="123">
        <f t="shared" si="6"/>
        <v>4</v>
      </c>
      <c r="W22" s="123">
        <f t="shared" si="6"/>
        <v>5</v>
      </c>
      <c r="X22" s="123">
        <f t="shared" si="6"/>
        <v>2</v>
      </c>
      <c r="Y22" s="123">
        <f t="shared" si="6"/>
        <v>7</v>
      </c>
      <c r="Z22" s="123">
        <f t="shared" si="6"/>
        <v>2</v>
      </c>
      <c r="AA22" s="123">
        <f t="shared" si="6"/>
        <v>3</v>
      </c>
      <c r="AB22" s="123">
        <f t="shared" si="6"/>
        <v>3</v>
      </c>
      <c r="AC22" s="123">
        <f t="shared" si="6"/>
        <v>4</v>
      </c>
      <c r="AD22" s="123">
        <f t="shared" si="6"/>
        <v>4</v>
      </c>
      <c r="AE22" s="123">
        <f t="shared" si="6"/>
        <v>6</v>
      </c>
      <c r="AF22" s="123">
        <f t="shared" si="6"/>
        <v>2</v>
      </c>
      <c r="AG22" s="123">
        <f t="shared" si="6"/>
        <v>3</v>
      </c>
      <c r="AH22" s="123">
        <f t="shared" si="6"/>
        <v>1</v>
      </c>
      <c r="AI22" s="122">
        <f t="shared" si="6"/>
        <v>4</v>
      </c>
    </row>
    <row r="23" spans="2:41">
      <c r="B23" s="121">
        <v>2</v>
      </c>
      <c r="C23" s="120">
        <f t="shared" ref="C23:AI23" si="7">COUNTIF(C2:C16,2)</f>
        <v>3</v>
      </c>
      <c r="D23" s="120">
        <f t="shared" si="7"/>
        <v>2</v>
      </c>
      <c r="E23" s="120">
        <f t="shared" si="7"/>
        <v>5</v>
      </c>
      <c r="F23" s="120">
        <f t="shared" si="7"/>
        <v>3</v>
      </c>
      <c r="G23" s="120">
        <f t="shared" si="7"/>
        <v>3</v>
      </c>
      <c r="H23" s="120">
        <f t="shared" si="7"/>
        <v>5</v>
      </c>
      <c r="I23" s="120">
        <f t="shared" si="7"/>
        <v>2</v>
      </c>
      <c r="J23" s="120">
        <f t="shared" si="7"/>
        <v>4</v>
      </c>
      <c r="K23" s="120">
        <f t="shared" si="7"/>
        <v>4</v>
      </c>
      <c r="L23" s="120">
        <f t="shared" si="7"/>
        <v>4</v>
      </c>
      <c r="M23" s="120">
        <f t="shared" si="7"/>
        <v>4</v>
      </c>
      <c r="N23" s="120">
        <f t="shared" si="7"/>
        <v>5</v>
      </c>
      <c r="O23" s="120">
        <f t="shared" si="7"/>
        <v>5</v>
      </c>
      <c r="P23" s="120">
        <f t="shared" si="7"/>
        <v>2</v>
      </c>
      <c r="Q23" s="120">
        <f t="shared" si="7"/>
        <v>3</v>
      </c>
      <c r="R23" s="120">
        <f t="shared" si="7"/>
        <v>3</v>
      </c>
      <c r="S23" s="120">
        <f t="shared" si="7"/>
        <v>5</v>
      </c>
      <c r="T23" s="120">
        <f t="shared" si="7"/>
        <v>6</v>
      </c>
      <c r="U23" s="120">
        <f t="shared" si="7"/>
        <v>3</v>
      </c>
      <c r="V23" s="120">
        <f t="shared" si="7"/>
        <v>5</v>
      </c>
      <c r="W23" s="120">
        <f t="shared" si="7"/>
        <v>2</v>
      </c>
      <c r="X23" s="120">
        <f t="shared" si="7"/>
        <v>5</v>
      </c>
      <c r="Y23" s="120">
        <f t="shared" si="7"/>
        <v>1</v>
      </c>
      <c r="Z23" s="120">
        <f t="shared" si="7"/>
        <v>3</v>
      </c>
      <c r="AA23" s="120">
        <f t="shared" si="7"/>
        <v>2</v>
      </c>
      <c r="AB23" s="120">
        <f t="shared" si="7"/>
        <v>7</v>
      </c>
      <c r="AC23" s="120">
        <f t="shared" si="7"/>
        <v>2</v>
      </c>
      <c r="AD23" s="120">
        <f t="shared" si="7"/>
        <v>3</v>
      </c>
      <c r="AE23" s="120">
        <f t="shared" si="7"/>
        <v>5</v>
      </c>
      <c r="AF23" s="120">
        <f t="shared" si="7"/>
        <v>5</v>
      </c>
      <c r="AG23" s="120">
        <f t="shared" si="7"/>
        <v>0</v>
      </c>
      <c r="AH23" s="120">
        <f t="shared" si="7"/>
        <v>6</v>
      </c>
      <c r="AI23" s="119">
        <f t="shared" si="7"/>
        <v>4</v>
      </c>
    </row>
    <row r="24" spans="2:41">
      <c r="B24" s="152" t="s">
        <v>140</v>
      </c>
      <c r="C24">
        <f t="shared" ref="C24:AI24" si="8">SUM(C21:C23)</f>
        <v>14</v>
      </c>
      <c r="D24">
        <f t="shared" si="8"/>
        <v>14</v>
      </c>
      <c r="E24">
        <f t="shared" si="8"/>
        <v>14</v>
      </c>
      <c r="F24">
        <f t="shared" si="8"/>
        <v>14</v>
      </c>
      <c r="G24">
        <f t="shared" si="8"/>
        <v>14</v>
      </c>
      <c r="H24">
        <f t="shared" si="8"/>
        <v>14</v>
      </c>
      <c r="I24">
        <f t="shared" si="8"/>
        <v>14</v>
      </c>
      <c r="J24">
        <f t="shared" si="8"/>
        <v>14</v>
      </c>
      <c r="K24">
        <f t="shared" si="8"/>
        <v>14</v>
      </c>
      <c r="L24">
        <f t="shared" si="8"/>
        <v>14</v>
      </c>
      <c r="M24">
        <f t="shared" si="8"/>
        <v>14</v>
      </c>
      <c r="N24">
        <f t="shared" si="8"/>
        <v>14</v>
      </c>
      <c r="O24">
        <f t="shared" si="8"/>
        <v>14</v>
      </c>
      <c r="P24">
        <f t="shared" si="8"/>
        <v>14</v>
      </c>
      <c r="Q24">
        <f t="shared" si="8"/>
        <v>14</v>
      </c>
      <c r="R24">
        <f t="shared" si="8"/>
        <v>14</v>
      </c>
      <c r="S24">
        <f t="shared" si="8"/>
        <v>14</v>
      </c>
      <c r="T24">
        <f t="shared" si="8"/>
        <v>14</v>
      </c>
      <c r="U24">
        <f t="shared" si="8"/>
        <v>14</v>
      </c>
      <c r="V24">
        <f t="shared" si="8"/>
        <v>14</v>
      </c>
      <c r="W24">
        <f t="shared" si="8"/>
        <v>14</v>
      </c>
      <c r="X24">
        <f t="shared" si="8"/>
        <v>14</v>
      </c>
      <c r="Y24">
        <f t="shared" si="8"/>
        <v>14</v>
      </c>
      <c r="Z24">
        <f t="shared" si="8"/>
        <v>14</v>
      </c>
      <c r="AA24">
        <f t="shared" si="8"/>
        <v>14</v>
      </c>
      <c r="AB24">
        <f t="shared" si="8"/>
        <v>14</v>
      </c>
      <c r="AC24">
        <f t="shared" si="8"/>
        <v>14</v>
      </c>
      <c r="AD24">
        <f t="shared" si="8"/>
        <v>14</v>
      </c>
      <c r="AE24">
        <f t="shared" si="8"/>
        <v>14</v>
      </c>
      <c r="AF24">
        <f t="shared" si="8"/>
        <v>14</v>
      </c>
      <c r="AG24">
        <f t="shared" si="8"/>
        <v>14</v>
      </c>
      <c r="AH24">
        <f t="shared" si="8"/>
        <v>14</v>
      </c>
      <c r="AI24" s="151">
        <f t="shared" si="8"/>
        <v>14</v>
      </c>
    </row>
  </sheetData>
  <conditionalFormatting sqref="C2:AB15 AC5:AD15 AE2:AH15 AC2:AD3">
    <cfRule type="expression" dxfId="73" priority="18">
      <formula>$D$19</formula>
    </cfRule>
    <cfRule type="expression" dxfId="72" priority="19">
      <formula>AND(C$24&lt;&gt;0,OR(ISERROR(FIND(T(C2),"1N2")),LEN(C2)&lt;&gt;1))</formula>
    </cfRule>
    <cfRule type="expression" dxfId="71" priority="20">
      <formula>AND(C2&lt;&gt;"",$AI2&lt;&gt;"",C2&lt;&gt;$AI2)</formula>
    </cfRule>
    <cfRule type="expression" dxfId="70" priority="21">
      <formula>AND(C2&lt;&gt;"",C2=$AI2)</formula>
    </cfRule>
  </conditionalFormatting>
  <conditionalFormatting sqref="AI17">
    <cfRule type="dataBar" priority="17">
      <dataBar>
        <cfvo type="min" val="0"/>
        <cfvo type="max" val="0"/>
        <color rgb="FF638EC6"/>
      </dataBar>
    </cfRule>
  </conditionalFormatting>
  <conditionalFormatting sqref="C2:AB15 AC2:AC3 AC5:AC15 AD2:AH15">
    <cfRule type="expression" dxfId="69" priority="15">
      <formula>AND(C2&lt;&gt;"",$AI2&lt;&gt;"",C2&lt;&gt;$AI2)</formula>
    </cfRule>
    <cfRule type="expression" dxfId="68" priority="16">
      <formula>AND(C2&lt;&gt;"",C2=$AI2)</formula>
    </cfRule>
  </conditionalFormatting>
  <conditionalFormatting sqref="C17:AI17">
    <cfRule type="dataBar" priority="14">
      <dataBar>
        <cfvo type="min" val="0"/>
        <cfvo type="max" val="0"/>
        <color rgb="FF638EC6"/>
      </dataBar>
    </cfRule>
  </conditionalFormatting>
  <conditionalFormatting sqref="C17:AH17">
    <cfRule type="dataBar" priority="13">
      <dataBar>
        <cfvo type="min" val="0"/>
        <cfvo type="max" val="0"/>
        <color rgb="FF638EC6"/>
      </dataBar>
    </cfRule>
  </conditionalFormatting>
  <conditionalFormatting sqref="AK2:AK15">
    <cfRule type="expression" dxfId="67" priority="12">
      <formula>$AI2=1</formula>
    </cfRule>
  </conditionalFormatting>
  <conditionalFormatting sqref="AL2:AL15">
    <cfRule type="expression" dxfId="66" priority="11">
      <formula>$AI2="N"</formula>
    </cfRule>
  </conditionalFormatting>
  <conditionalFormatting sqref="AM2:AM15">
    <cfRule type="expression" dxfId="65" priority="10">
      <formula>$AI2=2</formula>
    </cfRule>
  </conditionalFormatting>
  <conditionalFormatting sqref="C19">
    <cfRule type="expression" dxfId="64" priority="9">
      <formula>D19</formula>
    </cfRule>
  </conditionalFormatting>
  <conditionalFormatting sqref="AD4">
    <cfRule type="expression" dxfId="63" priority="5">
      <formula>$D$19</formula>
    </cfRule>
    <cfRule type="expression" dxfId="62" priority="6">
      <formula>AND(AC$24&lt;&gt;0,OR(ISERROR(FIND(T(AD4),"1N2")),LEN(AD4)&lt;&gt;1))</formula>
    </cfRule>
    <cfRule type="expression" dxfId="61" priority="7">
      <formula>AND(AD4&lt;&gt;"",$AI4&lt;&gt;"",AD4&lt;&gt;$AI4)</formula>
    </cfRule>
    <cfRule type="expression" dxfId="60" priority="8">
      <formula>AND(AD4&lt;&gt;"",AD4=$AI4)</formula>
    </cfRule>
  </conditionalFormatting>
  <conditionalFormatting sqref="AK17:AM17">
    <cfRule type="expression" dxfId="59" priority="4">
      <formula>$AJ17=1</formula>
    </cfRule>
  </conditionalFormatting>
  <conditionalFormatting sqref="AL17">
    <cfRule type="expression" dxfId="58" priority="3">
      <formula>$AJ17="N"</formula>
    </cfRule>
  </conditionalFormatting>
  <conditionalFormatting sqref="AM17">
    <cfRule type="expression" dxfId="57" priority="2">
      <formula>$AJ17=2</formula>
    </cfRule>
  </conditionalFormatting>
  <conditionalFormatting sqref="C2:AH16">
    <cfRule type="expression" dxfId="56" priority="1">
      <formula>AND(COUNTA(D$2:D$16)&gt;0,MAX(MMULT(TRANSPOSE(ROW($1:$15)/ROW($1:$15)),N($C$2:C$16=D$2:D$16)))=15)</formula>
    </cfRule>
  </conditionalFormatting>
  <pageMargins left="0.7" right="0.7" top="0.75" bottom="0.75" header="0.3" footer="0.3"/>
  <pageSetup paperSize="9" orientation="portrait" horizontalDpi="0" verticalDpi="0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2"/>
  <dimension ref="A1:AQ24"/>
  <sheetViews>
    <sheetView workbookViewId="0">
      <pane xSplit="2" ySplit="1" topLeftCell="E2" activePane="bottomRight" state="frozen"/>
      <selection pane="topRight" activeCell="C1" sqref="C1"/>
      <selection pane="bottomLeft" activeCell="A2" sqref="A2"/>
      <selection pane="bottomRight" activeCell="AK17" sqref="AK16:AM17"/>
    </sheetView>
  </sheetViews>
  <sheetFormatPr baseColWidth="10" defaultRowHeight="15"/>
  <cols>
    <col min="1" max="1" width="4.140625" customWidth="1"/>
    <col min="2" max="2" width="24.85546875" customWidth="1"/>
    <col min="3" max="18" width="8.7109375" customWidth="1"/>
    <col min="19" max="34" width="8.7109375" hidden="1" customWidth="1"/>
    <col min="35" max="35" width="8.7109375" customWidth="1"/>
    <col min="36" max="36" width="2.7109375" customWidth="1"/>
    <col min="37" max="39" width="5.28515625" style="9" customWidth="1"/>
    <col min="40" max="40" width="2" customWidth="1"/>
  </cols>
  <sheetData>
    <row r="1" spans="1:43">
      <c r="B1" s="99">
        <v>42077</v>
      </c>
      <c r="C1" s="97" t="s">
        <v>105</v>
      </c>
      <c r="D1" s="98" t="s">
        <v>104</v>
      </c>
      <c r="E1" s="98" t="s">
        <v>103</v>
      </c>
      <c r="F1" s="98" t="s">
        <v>102</v>
      </c>
      <c r="G1" s="98" t="s">
        <v>47</v>
      </c>
      <c r="H1" s="98" t="s">
        <v>27</v>
      </c>
      <c r="I1" s="98" t="s">
        <v>101</v>
      </c>
      <c r="J1" s="95" t="s">
        <v>100</v>
      </c>
      <c r="K1" s="97" t="s">
        <v>99</v>
      </c>
      <c r="L1" s="96" t="s">
        <v>98</v>
      </c>
      <c r="M1" s="96" t="s">
        <v>97</v>
      </c>
      <c r="N1" s="96" t="s">
        <v>96</v>
      </c>
      <c r="O1" s="96" t="s">
        <v>95</v>
      </c>
      <c r="P1" s="96" t="s">
        <v>94</v>
      </c>
      <c r="Q1" s="96" t="s">
        <v>75</v>
      </c>
      <c r="R1" s="95" t="s">
        <v>93</v>
      </c>
      <c r="S1" s="97" t="s">
        <v>177</v>
      </c>
      <c r="T1" s="96" t="s">
        <v>176</v>
      </c>
      <c r="U1" s="96" t="s">
        <v>175</v>
      </c>
      <c r="V1" s="96" t="s">
        <v>174</v>
      </c>
      <c r="W1" s="96" t="s">
        <v>173</v>
      </c>
      <c r="X1" s="96" t="s">
        <v>172</v>
      </c>
      <c r="Y1" s="96" t="s">
        <v>171</v>
      </c>
      <c r="Z1" s="95" t="s">
        <v>170</v>
      </c>
      <c r="AA1" s="97" t="s">
        <v>169</v>
      </c>
      <c r="AB1" s="96" t="s">
        <v>168</v>
      </c>
      <c r="AC1" s="96" t="s">
        <v>167</v>
      </c>
      <c r="AD1" s="96" t="s">
        <v>166</v>
      </c>
      <c r="AE1" s="96" t="s">
        <v>165</v>
      </c>
      <c r="AF1" s="96" t="s">
        <v>164</v>
      </c>
      <c r="AG1" s="96" t="s">
        <v>163</v>
      </c>
      <c r="AH1" s="95" t="s">
        <v>162</v>
      </c>
      <c r="AI1" s="189" t="s">
        <v>92</v>
      </c>
      <c r="AK1" s="188">
        <v>1</v>
      </c>
      <c r="AL1" s="187" t="s">
        <v>76</v>
      </c>
      <c r="AM1" s="186">
        <v>2</v>
      </c>
    </row>
    <row r="2" spans="1:43">
      <c r="A2" s="51">
        <v>1</v>
      </c>
      <c r="B2" s="51" t="s">
        <v>312</v>
      </c>
      <c r="C2" s="67">
        <v>1</v>
      </c>
      <c r="D2" s="67">
        <v>1</v>
      </c>
      <c r="E2" s="67">
        <v>1</v>
      </c>
      <c r="F2" s="67">
        <v>1</v>
      </c>
      <c r="G2" s="67">
        <v>1</v>
      </c>
      <c r="H2" s="67">
        <v>1</v>
      </c>
      <c r="I2" s="67">
        <v>1</v>
      </c>
      <c r="J2" s="110">
        <v>1</v>
      </c>
      <c r="K2" s="93">
        <v>1</v>
      </c>
      <c r="L2" s="67">
        <v>1</v>
      </c>
      <c r="M2" s="67">
        <v>1</v>
      </c>
      <c r="N2" s="67">
        <v>1</v>
      </c>
      <c r="O2" s="67">
        <v>1</v>
      </c>
      <c r="P2" s="67">
        <v>1</v>
      </c>
      <c r="Q2" s="67">
        <v>1</v>
      </c>
      <c r="R2" s="67">
        <v>1</v>
      </c>
      <c r="S2" s="93"/>
      <c r="T2" s="67"/>
      <c r="U2" s="67"/>
      <c r="V2" s="86"/>
      <c r="W2" s="67"/>
      <c r="X2" s="67"/>
      <c r="Y2" s="67"/>
      <c r="Z2" s="107"/>
      <c r="AA2" s="72"/>
      <c r="AB2" s="67"/>
      <c r="AC2" s="67"/>
      <c r="AD2" s="67"/>
      <c r="AE2" s="67"/>
      <c r="AF2" s="67"/>
      <c r="AG2" s="64"/>
      <c r="AH2" s="107"/>
      <c r="AI2" s="74">
        <v>1</v>
      </c>
      <c r="AK2" s="166">
        <f t="shared" ref="AK2:AK15" si="0">COUNTIF($C2:$AH2,"1")</f>
        <v>16</v>
      </c>
      <c r="AL2" s="165">
        <f t="shared" ref="AL2:AL15" si="1">COUNTIF($C2:$AH2,"N")</f>
        <v>0</v>
      </c>
      <c r="AM2" s="164">
        <f t="shared" ref="AM2:AM15" si="2">COUNTIF($C2:$AH2,2)</f>
        <v>0</v>
      </c>
    </row>
    <row r="3" spans="1:43">
      <c r="A3" s="247">
        <v>2</v>
      </c>
      <c r="B3" s="59" t="s">
        <v>311</v>
      </c>
      <c r="C3" s="57">
        <v>1</v>
      </c>
      <c r="D3" s="57">
        <v>1</v>
      </c>
      <c r="E3" s="57">
        <v>1</v>
      </c>
      <c r="F3" s="57">
        <v>1</v>
      </c>
      <c r="G3" s="57">
        <v>1</v>
      </c>
      <c r="H3" s="57">
        <v>1</v>
      </c>
      <c r="I3" s="57">
        <v>1</v>
      </c>
      <c r="J3" s="105">
        <v>1</v>
      </c>
      <c r="K3" s="71">
        <v>1</v>
      </c>
      <c r="L3" s="57">
        <v>1</v>
      </c>
      <c r="M3" s="57">
        <v>1</v>
      </c>
      <c r="N3" s="57">
        <v>1</v>
      </c>
      <c r="O3" s="57">
        <v>1</v>
      </c>
      <c r="P3" s="57">
        <v>1</v>
      </c>
      <c r="Q3" s="57">
        <v>1</v>
      </c>
      <c r="R3" s="57">
        <v>1</v>
      </c>
      <c r="S3" s="71"/>
      <c r="T3" s="57"/>
      <c r="U3" s="57"/>
      <c r="V3" s="57"/>
      <c r="W3" s="56"/>
      <c r="X3" s="57"/>
      <c r="Y3" s="70"/>
      <c r="Z3" s="109"/>
      <c r="AA3" s="58"/>
      <c r="AB3" s="56"/>
      <c r="AC3" s="70"/>
      <c r="AD3" s="70"/>
      <c r="AE3" s="57"/>
      <c r="AF3" s="56"/>
      <c r="AG3" s="57"/>
      <c r="AH3" s="105"/>
      <c r="AI3" s="52">
        <v>1</v>
      </c>
      <c r="AK3" s="161">
        <f t="shared" si="0"/>
        <v>16</v>
      </c>
      <c r="AL3" s="132">
        <f t="shared" si="1"/>
        <v>0</v>
      </c>
      <c r="AM3" s="160">
        <f t="shared" si="2"/>
        <v>0</v>
      </c>
      <c r="AO3" s="255" t="s">
        <v>122</v>
      </c>
      <c r="AP3" s="256">
        <v>2</v>
      </c>
      <c r="AQ3" s="257">
        <v>750000</v>
      </c>
    </row>
    <row r="4" spans="1:43">
      <c r="A4" s="51">
        <v>3</v>
      </c>
      <c r="B4" s="51" t="s">
        <v>310</v>
      </c>
      <c r="C4" s="86" t="s">
        <v>76</v>
      </c>
      <c r="D4" s="86" t="s">
        <v>76</v>
      </c>
      <c r="E4" s="67">
        <v>1</v>
      </c>
      <c r="F4" s="64">
        <v>2</v>
      </c>
      <c r="G4" s="67">
        <v>1</v>
      </c>
      <c r="H4" s="64">
        <v>2</v>
      </c>
      <c r="I4" s="86" t="s">
        <v>76</v>
      </c>
      <c r="J4" s="107" t="s">
        <v>76</v>
      </c>
      <c r="K4" s="68">
        <v>2</v>
      </c>
      <c r="L4" s="67">
        <v>1</v>
      </c>
      <c r="M4" s="86" t="s">
        <v>76</v>
      </c>
      <c r="N4" s="67">
        <v>1</v>
      </c>
      <c r="O4" s="64">
        <v>2</v>
      </c>
      <c r="P4" s="67">
        <v>1</v>
      </c>
      <c r="Q4" s="67">
        <v>1</v>
      </c>
      <c r="R4" s="106">
        <v>2</v>
      </c>
      <c r="S4" s="93"/>
      <c r="T4" s="67"/>
      <c r="U4" s="67"/>
      <c r="V4" s="67"/>
      <c r="W4" s="64"/>
      <c r="X4" s="86"/>
      <c r="Y4" s="86"/>
      <c r="Z4" s="107"/>
      <c r="AA4" s="93"/>
      <c r="AB4" s="67"/>
      <c r="AC4" s="86"/>
      <c r="AD4" s="64"/>
      <c r="AE4" s="86"/>
      <c r="AF4" s="64"/>
      <c r="AG4" s="67"/>
      <c r="AH4" s="110"/>
      <c r="AI4" s="74">
        <v>1</v>
      </c>
      <c r="AK4" s="163">
        <f t="shared" si="0"/>
        <v>6</v>
      </c>
      <c r="AL4" s="142">
        <f t="shared" si="1"/>
        <v>5</v>
      </c>
      <c r="AM4" s="162">
        <f t="shared" si="2"/>
        <v>5</v>
      </c>
      <c r="AO4" s="258" t="s">
        <v>120</v>
      </c>
      <c r="AP4" s="88">
        <v>128</v>
      </c>
      <c r="AQ4" s="259">
        <v>2340</v>
      </c>
    </row>
    <row r="5" spans="1:43">
      <c r="A5" s="59">
        <v>4</v>
      </c>
      <c r="B5" s="183" t="s">
        <v>309</v>
      </c>
      <c r="C5" s="57">
        <v>1</v>
      </c>
      <c r="D5" s="56" t="s">
        <v>76</v>
      </c>
      <c r="E5" s="56" t="s">
        <v>76</v>
      </c>
      <c r="F5" s="57">
        <v>1</v>
      </c>
      <c r="G5" s="56" t="s">
        <v>76</v>
      </c>
      <c r="H5" s="57">
        <v>1</v>
      </c>
      <c r="I5" s="57">
        <v>1</v>
      </c>
      <c r="J5" s="109" t="s">
        <v>76</v>
      </c>
      <c r="K5" s="71">
        <v>1</v>
      </c>
      <c r="L5" s="56" t="s">
        <v>76</v>
      </c>
      <c r="M5" s="70">
        <v>2</v>
      </c>
      <c r="N5" s="56" t="s">
        <v>76</v>
      </c>
      <c r="O5" s="70">
        <v>2</v>
      </c>
      <c r="P5" s="70">
        <v>2</v>
      </c>
      <c r="Q5" s="70">
        <v>2</v>
      </c>
      <c r="R5" s="108">
        <v>2</v>
      </c>
      <c r="S5" s="71"/>
      <c r="T5" s="70"/>
      <c r="U5" s="57"/>
      <c r="V5" s="70"/>
      <c r="W5" s="57"/>
      <c r="X5" s="56"/>
      <c r="Y5" s="57"/>
      <c r="Z5" s="109"/>
      <c r="AA5" s="58"/>
      <c r="AB5" s="70"/>
      <c r="AC5" s="57"/>
      <c r="AD5" s="57"/>
      <c r="AE5" s="57"/>
      <c r="AF5" s="57"/>
      <c r="AG5" s="57"/>
      <c r="AH5" s="108"/>
      <c r="AI5" s="52">
        <v>1</v>
      </c>
      <c r="AK5" s="161">
        <f t="shared" si="0"/>
        <v>5</v>
      </c>
      <c r="AL5" s="132">
        <f t="shared" si="1"/>
        <v>6</v>
      </c>
      <c r="AM5" s="160">
        <f t="shared" si="2"/>
        <v>5</v>
      </c>
      <c r="AO5" s="258" t="s">
        <v>118</v>
      </c>
      <c r="AP5" s="88">
        <v>2286</v>
      </c>
      <c r="AQ5" s="260">
        <v>131</v>
      </c>
    </row>
    <row r="6" spans="1:43">
      <c r="A6" s="51">
        <v>5</v>
      </c>
      <c r="B6" s="51" t="s">
        <v>308</v>
      </c>
      <c r="C6" s="67">
        <v>1</v>
      </c>
      <c r="D6" s="67">
        <v>1</v>
      </c>
      <c r="E6" s="67">
        <v>1</v>
      </c>
      <c r="F6" s="67">
        <v>1</v>
      </c>
      <c r="G6" s="67">
        <v>1</v>
      </c>
      <c r="H6" s="67">
        <v>1</v>
      </c>
      <c r="I6" s="67">
        <v>1</v>
      </c>
      <c r="J6" s="110">
        <v>1</v>
      </c>
      <c r="K6" s="93">
        <v>1</v>
      </c>
      <c r="L6" s="67">
        <v>1</v>
      </c>
      <c r="M6" s="67">
        <v>1</v>
      </c>
      <c r="N6" s="67">
        <v>1</v>
      </c>
      <c r="O6" s="67">
        <v>1</v>
      </c>
      <c r="P6" s="67">
        <v>1</v>
      </c>
      <c r="Q6" s="67">
        <v>1</v>
      </c>
      <c r="R6" s="67">
        <v>1</v>
      </c>
      <c r="S6" s="93"/>
      <c r="T6" s="67"/>
      <c r="U6" s="64"/>
      <c r="V6" s="67"/>
      <c r="W6" s="67"/>
      <c r="X6" s="67"/>
      <c r="Y6" s="67"/>
      <c r="Z6" s="107"/>
      <c r="AA6" s="72"/>
      <c r="AB6" s="64"/>
      <c r="AC6" s="67"/>
      <c r="AD6" s="67"/>
      <c r="AE6" s="67"/>
      <c r="AF6" s="67"/>
      <c r="AG6" s="67"/>
      <c r="AH6" s="107"/>
      <c r="AI6" s="85" t="s">
        <v>76</v>
      </c>
      <c r="AK6" s="163">
        <f t="shared" si="0"/>
        <v>16</v>
      </c>
      <c r="AL6" s="142">
        <f t="shared" si="1"/>
        <v>0</v>
      </c>
      <c r="AM6" s="162">
        <f t="shared" si="2"/>
        <v>0</v>
      </c>
      <c r="AO6" s="261" t="s">
        <v>116</v>
      </c>
      <c r="AP6" s="262">
        <v>17388</v>
      </c>
      <c r="AQ6" s="263">
        <v>17.2</v>
      </c>
    </row>
    <row r="7" spans="1:43">
      <c r="A7" s="59">
        <v>6</v>
      </c>
      <c r="B7" s="59" t="s">
        <v>307</v>
      </c>
      <c r="C7" s="57">
        <v>1</v>
      </c>
      <c r="D7" s="70">
        <v>2</v>
      </c>
      <c r="E7" s="57">
        <v>1</v>
      </c>
      <c r="F7" s="70">
        <v>2</v>
      </c>
      <c r="G7" s="57">
        <v>1</v>
      </c>
      <c r="H7" s="70">
        <v>2</v>
      </c>
      <c r="I7" s="70">
        <v>2</v>
      </c>
      <c r="J7" s="105">
        <v>1</v>
      </c>
      <c r="K7" s="71">
        <v>1</v>
      </c>
      <c r="L7" s="70">
        <v>2</v>
      </c>
      <c r="M7" s="57">
        <v>1</v>
      </c>
      <c r="N7" s="70">
        <v>2</v>
      </c>
      <c r="O7" s="70">
        <v>2</v>
      </c>
      <c r="P7" s="57">
        <v>1</v>
      </c>
      <c r="Q7" s="70">
        <v>2</v>
      </c>
      <c r="R7" s="105">
        <v>1</v>
      </c>
      <c r="S7" s="58"/>
      <c r="T7" s="70"/>
      <c r="U7" s="70"/>
      <c r="V7" s="70"/>
      <c r="W7" s="56"/>
      <c r="X7" s="56"/>
      <c r="Y7" s="57"/>
      <c r="Z7" s="105"/>
      <c r="AA7" s="75"/>
      <c r="AB7" s="70"/>
      <c r="AC7" s="70"/>
      <c r="AD7" s="57"/>
      <c r="AE7" s="57"/>
      <c r="AF7" s="56"/>
      <c r="AG7" s="57"/>
      <c r="AH7" s="105"/>
      <c r="AI7" s="52">
        <v>1</v>
      </c>
      <c r="AK7" s="161">
        <f t="shared" si="0"/>
        <v>8</v>
      </c>
      <c r="AL7" s="132">
        <f t="shared" si="1"/>
        <v>0</v>
      </c>
      <c r="AM7" s="160">
        <f t="shared" si="2"/>
        <v>8</v>
      </c>
    </row>
    <row r="8" spans="1:43">
      <c r="A8" s="51">
        <v>7</v>
      </c>
      <c r="B8" s="51" t="s">
        <v>306</v>
      </c>
      <c r="C8" s="72" t="s">
        <v>76</v>
      </c>
      <c r="D8" s="64">
        <v>2</v>
      </c>
      <c r="E8" s="250" t="s">
        <v>76</v>
      </c>
      <c r="F8" s="64">
        <v>2</v>
      </c>
      <c r="G8" s="86" t="s">
        <v>76</v>
      </c>
      <c r="H8" s="64">
        <v>2</v>
      </c>
      <c r="I8" s="86" t="s">
        <v>76</v>
      </c>
      <c r="J8" s="106">
        <v>2</v>
      </c>
      <c r="K8" s="68">
        <v>2</v>
      </c>
      <c r="L8" s="86" t="s">
        <v>76</v>
      </c>
      <c r="M8" s="64">
        <v>2</v>
      </c>
      <c r="N8" s="86" t="s">
        <v>76</v>
      </c>
      <c r="O8" s="86" t="s">
        <v>76</v>
      </c>
      <c r="P8" s="64">
        <v>2</v>
      </c>
      <c r="Q8" s="64">
        <v>2</v>
      </c>
      <c r="R8" s="107" t="s">
        <v>76</v>
      </c>
      <c r="S8" s="68"/>
      <c r="T8" s="64"/>
      <c r="U8" s="67"/>
      <c r="V8" s="67"/>
      <c r="W8" s="86"/>
      <c r="X8" s="64"/>
      <c r="Y8" s="64"/>
      <c r="Z8" s="106"/>
      <c r="AA8" s="68"/>
      <c r="AB8" s="86"/>
      <c r="AC8" s="86"/>
      <c r="AD8" s="64"/>
      <c r="AE8" s="64"/>
      <c r="AF8" s="64"/>
      <c r="AG8" s="64"/>
      <c r="AH8" s="110"/>
      <c r="AI8" s="60">
        <v>2</v>
      </c>
      <c r="AK8" s="163">
        <f t="shared" si="0"/>
        <v>0</v>
      </c>
      <c r="AL8" s="142">
        <f t="shared" si="1"/>
        <v>8</v>
      </c>
      <c r="AM8" s="162">
        <f t="shared" si="2"/>
        <v>8</v>
      </c>
    </row>
    <row r="9" spans="1:43">
      <c r="A9" s="59">
        <v>8</v>
      </c>
      <c r="B9" s="59" t="s">
        <v>305</v>
      </c>
      <c r="C9" s="75">
        <v>2</v>
      </c>
      <c r="D9" s="56" t="s">
        <v>76</v>
      </c>
      <c r="E9" s="56" t="s">
        <v>76</v>
      </c>
      <c r="F9" s="70">
        <v>2</v>
      </c>
      <c r="G9" s="56" t="s">
        <v>76</v>
      </c>
      <c r="H9" s="70">
        <v>2</v>
      </c>
      <c r="I9" s="56" t="s">
        <v>76</v>
      </c>
      <c r="J9" s="108">
        <v>2</v>
      </c>
      <c r="K9" s="58" t="s">
        <v>76</v>
      </c>
      <c r="L9" s="70">
        <v>2</v>
      </c>
      <c r="M9" s="56" t="s">
        <v>76</v>
      </c>
      <c r="N9" s="70">
        <v>2</v>
      </c>
      <c r="O9" s="56" t="s">
        <v>76</v>
      </c>
      <c r="P9" s="70">
        <v>2</v>
      </c>
      <c r="Q9" s="56" t="s">
        <v>76</v>
      </c>
      <c r="R9" s="108">
        <v>2</v>
      </c>
      <c r="S9" s="58"/>
      <c r="T9" s="56"/>
      <c r="U9" s="57"/>
      <c r="V9" s="70"/>
      <c r="W9" s="56"/>
      <c r="X9" s="57"/>
      <c r="Y9" s="57"/>
      <c r="Z9" s="109"/>
      <c r="AA9" s="58"/>
      <c r="AB9" s="56"/>
      <c r="AC9" s="70"/>
      <c r="AD9" s="70"/>
      <c r="AE9" s="56"/>
      <c r="AF9" s="70"/>
      <c r="AG9" s="57"/>
      <c r="AH9" s="108"/>
      <c r="AI9" s="52">
        <v>1</v>
      </c>
      <c r="AK9" s="161">
        <f t="shared" si="0"/>
        <v>0</v>
      </c>
      <c r="AL9" s="132">
        <f t="shared" si="1"/>
        <v>8</v>
      </c>
      <c r="AM9" s="160">
        <f t="shared" si="2"/>
        <v>8</v>
      </c>
    </row>
    <row r="10" spans="1:43">
      <c r="A10" s="51">
        <v>9</v>
      </c>
      <c r="B10" s="51" t="s">
        <v>304</v>
      </c>
      <c r="C10" s="67">
        <v>1</v>
      </c>
      <c r="D10" s="67">
        <v>1</v>
      </c>
      <c r="E10" s="67">
        <v>1</v>
      </c>
      <c r="F10" s="67">
        <v>1</v>
      </c>
      <c r="G10" s="67">
        <v>1</v>
      </c>
      <c r="H10" s="67">
        <v>1</v>
      </c>
      <c r="I10" s="67">
        <v>1</v>
      </c>
      <c r="J10" s="110">
        <v>1</v>
      </c>
      <c r="K10" s="93">
        <v>1</v>
      </c>
      <c r="L10" s="67">
        <v>1</v>
      </c>
      <c r="M10" s="67">
        <v>1</v>
      </c>
      <c r="N10" s="67">
        <v>1</v>
      </c>
      <c r="O10" s="67">
        <v>1</v>
      </c>
      <c r="P10" s="67">
        <v>1</v>
      </c>
      <c r="Q10" s="67">
        <v>1</v>
      </c>
      <c r="R10" s="67">
        <v>1</v>
      </c>
      <c r="S10" s="72"/>
      <c r="T10" s="87"/>
      <c r="U10" s="86"/>
      <c r="V10" s="86"/>
      <c r="W10" s="86"/>
      <c r="X10" s="67"/>
      <c r="Y10" s="67"/>
      <c r="Z10" s="107"/>
      <c r="AA10" s="72"/>
      <c r="AB10" s="87"/>
      <c r="AC10" s="67"/>
      <c r="AD10" s="86"/>
      <c r="AE10" s="67"/>
      <c r="AF10" s="86"/>
      <c r="AG10" s="67"/>
      <c r="AH10" s="106"/>
      <c r="AI10" s="74">
        <v>1</v>
      </c>
      <c r="AK10" s="163">
        <f t="shared" si="0"/>
        <v>16</v>
      </c>
      <c r="AL10" s="142">
        <f t="shared" si="1"/>
        <v>0</v>
      </c>
      <c r="AM10" s="162">
        <f t="shared" si="2"/>
        <v>0</v>
      </c>
    </row>
    <row r="11" spans="1:43">
      <c r="A11" s="59">
        <v>10</v>
      </c>
      <c r="B11" s="59" t="s">
        <v>303</v>
      </c>
      <c r="C11" s="70">
        <v>2</v>
      </c>
      <c r="D11" s="70">
        <v>2</v>
      </c>
      <c r="E11" s="70">
        <v>2</v>
      </c>
      <c r="F11" s="70">
        <v>2</v>
      </c>
      <c r="G11" s="70">
        <v>2</v>
      </c>
      <c r="H11" s="70">
        <v>2</v>
      </c>
      <c r="I11" s="70">
        <v>2</v>
      </c>
      <c r="J11" s="108">
        <v>2</v>
      </c>
      <c r="K11" s="75">
        <v>2</v>
      </c>
      <c r="L11" s="70">
        <v>2</v>
      </c>
      <c r="M11" s="70">
        <v>2</v>
      </c>
      <c r="N11" s="70">
        <v>2</v>
      </c>
      <c r="O11" s="70">
        <v>2</v>
      </c>
      <c r="P11" s="70">
        <v>2</v>
      </c>
      <c r="Q11" s="70">
        <v>2</v>
      </c>
      <c r="R11" s="70">
        <v>2</v>
      </c>
      <c r="S11" s="75"/>
      <c r="T11" s="70"/>
      <c r="U11" s="57"/>
      <c r="V11" s="56"/>
      <c r="W11" s="70"/>
      <c r="X11" s="70"/>
      <c r="Y11" s="70"/>
      <c r="Z11" s="109"/>
      <c r="AA11" s="75"/>
      <c r="AB11" s="70"/>
      <c r="AC11" s="70"/>
      <c r="AD11" s="56"/>
      <c r="AE11" s="56"/>
      <c r="AF11" s="70"/>
      <c r="AG11" s="57"/>
      <c r="AH11" s="108"/>
      <c r="AI11" s="73" t="s">
        <v>76</v>
      </c>
      <c r="AK11" s="161">
        <f t="shared" si="0"/>
        <v>0</v>
      </c>
      <c r="AL11" s="132">
        <f t="shared" si="1"/>
        <v>0</v>
      </c>
      <c r="AM11" s="160">
        <f t="shared" si="2"/>
        <v>16</v>
      </c>
    </row>
    <row r="12" spans="1:43">
      <c r="A12" s="192">
        <v>11</v>
      </c>
      <c r="B12" s="51" t="s">
        <v>302</v>
      </c>
      <c r="C12" s="87">
        <v>1</v>
      </c>
      <c r="D12" s="65">
        <v>2</v>
      </c>
      <c r="E12" s="66" t="s">
        <v>76</v>
      </c>
      <c r="F12" s="66" t="s">
        <v>76</v>
      </c>
      <c r="G12" s="65">
        <v>2</v>
      </c>
      <c r="H12" s="64">
        <v>2</v>
      </c>
      <c r="I12" s="67">
        <v>1</v>
      </c>
      <c r="J12" s="110">
        <v>1</v>
      </c>
      <c r="K12" s="68">
        <v>2</v>
      </c>
      <c r="L12" s="65">
        <v>2</v>
      </c>
      <c r="M12" s="86" t="s">
        <v>76</v>
      </c>
      <c r="N12" s="66" t="s">
        <v>76</v>
      </c>
      <c r="O12" s="67">
        <v>1</v>
      </c>
      <c r="P12" s="67">
        <v>1</v>
      </c>
      <c r="Q12" s="86" t="s">
        <v>76</v>
      </c>
      <c r="R12" s="106">
        <v>2</v>
      </c>
      <c r="S12" s="72"/>
      <c r="T12" s="66"/>
      <c r="U12" s="86"/>
      <c r="V12" s="67"/>
      <c r="W12" s="64"/>
      <c r="X12" s="86"/>
      <c r="Y12" s="86"/>
      <c r="Z12" s="106"/>
      <c r="AA12" s="93"/>
      <c r="AB12" s="65"/>
      <c r="AC12" s="86"/>
      <c r="AD12" s="86"/>
      <c r="AE12" s="64"/>
      <c r="AF12" s="67"/>
      <c r="AG12" s="64"/>
      <c r="AH12" s="106"/>
      <c r="AI12" s="60">
        <v>2</v>
      </c>
      <c r="AK12" s="163">
        <f t="shared" si="0"/>
        <v>5</v>
      </c>
      <c r="AL12" s="142">
        <f t="shared" si="1"/>
        <v>5</v>
      </c>
      <c r="AM12" s="162">
        <f t="shared" si="2"/>
        <v>6</v>
      </c>
    </row>
    <row r="13" spans="1:43">
      <c r="A13" s="59">
        <v>12</v>
      </c>
      <c r="B13" s="59" t="s">
        <v>301</v>
      </c>
      <c r="C13" s="57">
        <v>1</v>
      </c>
      <c r="D13" s="57">
        <v>1</v>
      </c>
      <c r="E13" s="56" t="s">
        <v>76</v>
      </c>
      <c r="F13" s="56" t="s">
        <v>76</v>
      </c>
      <c r="G13" s="57">
        <v>1</v>
      </c>
      <c r="H13" s="57">
        <v>1</v>
      </c>
      <c r="I13" s="56" t="s">
        <v>76</v>
      </c>
      <c r="J13" s="109" t="s">
        <v>76</v>
      </c>
      <c r="K13" s="58" t="s">
        <v>76</v>
      </c>
      <c r="L13" s="56" t="s">
        <v>76</v>
      </c>
      <c r="M13" s="57">
        <v>1</v>
      </c>
      <c r="N13" s="57">
        <v>1</v>
      </c>
      <c r="O13" s="57">
        <v>1</v>
      </c>
      <c r="P13" s="57">
        <v>1</v>
      </c>
      <c r="Q13" s="56" t="s">
        <v>76</v>
      </c>
      <c r="R13" s="109" t="s">
        <v>76</v>
      </c>
      <c r="S13" s="71"/>
      <c r="T13" s="57"/>
      <c r="U13" s="57"/>
      <c r="V13" s="57"/>
      <c r="W13" s="56"/>
      <c r="X13" s="56"/>
      <c r="Y13" s="56"/>
      <c r="Z13" s="108"/>
      <c r="AA13" s="71"/>
      <c r="AB13" s="56"/>
      <c r="AC13" s="57"/>
      <c r="AD13" s="56"/>
      <c r="AE13" s="56"/>
      <c r="AF13" s="57"/>
      <c r="AG13" s="70"/>
      <c r="AH13" s="105"/>
      <c r="AI13" s="73" t="s">
        <v>76</v>
      </c>
      <c r="AK13" s="161">
        <f t="shared" si="0"/>
        <v>8</v>
      </c>
      <c r="AL13" s="132">
        <f t="shared" si="1"/>
        <v>8</v>
      </c>
      <c r="AM13" s="160">
        <f t="shared" si="2"/>
        <v>0</v>
      </c>
    </row>
    <row r="14" spans="1:43">
      <c r="A14" s="51">
        <v>13</v>
      </c>
      <c r="B14" s="51" t="s">
        <v>300</v>
      </c>
      <c r="C14" s="86" t="s">
        <v>76</v>
      </c>
      <c r="D14" s="86" t="s">
        <v>76</v>
      </c>
      <c r="E14" s="86" t="s">
        <v>76</v>
      </c>
      <c r="F14" s="86" t="s">
        <v>76</v>
      </c>
      <c r="G14" s="64">
        <v>2</v>
      </c>
      <c r="H14" s="64">
        <v>2</v>
      </c>
      <c r="I14" s="64">
        <v>2</v>
      </c>
      <c r="J14" s="106">
        <v>2</v>
      </c>
      <c r="K14" s="72" t="s">
        <v>76</v>
      </c>
      <c r="L14" s="86" t="s">
        <v>76</v>
      </c>
      <c r="M14" s="64">
        <v>2</v>
      </c>
      <c r="N14" s="64">
        <v>2</v>
      </c>
      <c r="O14" s="86" t="s">
        <v>76</v>
      </c>
      <c r="P14" s="86" t="s">
        <v>76</v>
      </c>
      <c r="Q14" s="64">
        <v>2</v>
      </c>
      <c r="R14" s="106">
        <v>2</v>
      </c>
      <c r="S14" s="93"/>
      <c r="T14" s="64"/>
      <c r="U14" s="67"/>
      <c r="V14" s="86"/>
      <c r="W14" s="86"/>
      <c r="X14" s="67"/>
      <c r="Y14" s="64"/>
      <c r="Z14" s="106"/>
      <c r="AA14" s="72"/>
      <c r="AB14" s="64"/>
      <c r="AC14" s="67"/>
      <c r="AD14" s="64"/>
      <c r="AE14" s="64"/>
      <c r="AF14" s="67"/>
      <c r="AG14" s="67"/>
      <c r="AH14" s="106"/>
      <c r="AI14" s="74">
        <v>1</v>
      </c>
      <c r="AK14" s="163">
        <f t="shared" si="0"/>
        <v>0</v>
      </c>
      <c r="AL14" s="142">
        <f t="shared" si="1"/>
        <v>8</v>
      </c>
      <c r="AM14" s="162">
        <f t="shared" si="2"/>
        <v>8</v>
      </c>
    </row>
    <row r="15" spans="1:43">
      <c r="A15" s="59">
        <v>14</v>
      </c>
      <c r="B15" s="59" t="s">
        <v>299</v>
      </c>
      <c r="C15" s="57">
        <v>1</v>
      </c>
      <c r="D15" s="57">
        <v>1</v>
      </c>
      <c r="E15" s="57">
        <v>1</v>
      </c>
      <c r="F15" s="57">
        <v>1</v>
      </c>
      <c r="G15" s="57">
        <v>1</v>
      </c>
      <c r="H15" s="57">
        <v>1</v>
      </c>
      <c r="I15" s="57">
        <v>1</v>
      </c>
      <c r="J15" s="105">
        <v>1</v>
      </c>
      <c r="K15" s="71">
        <v>1</v>
      </c>
      <c r="L15" s="57">
        <v>1</v>
      </c>
      <c r="M15" s="57">
        <v>1</v>
      </c>
      <c r="N15" s="57">
        <v>1</v>
      </c>
      <c r="O15" s="57">
        <v>1</v>
      </c>
      <c r="P15" s="57">
        <v>1</v>
      </c>
      <c r="Q15" s="57">
        <v>1</v>
      </c>
      <c r="R15" s="57">
        <v>1</v>
      </c>
      <c r="S15" s="71"/>
      <c r="T15" s="56"/>
      <c r="U15" s="57"/>
      <c r="V15" s="70"/>
      <c r="W15" s="57"/>
      <c r="X15" s="56"/>
      <c r="Y15" s="57"/>
      <c r="Z15" s="105"/>
      <c r="AA15" s="58"/>
      <c r="AB15" s="57"/>
      <c r="AC15" s="57"/>
      <c r="AD15" s="70"/>
      <c r="AE15" s="57"/>
      <c r="AF15" s="57"/>
      <c r="AG15" s="56"/>
      <c r="AH15" s="105"/>
      <c r="AI15" s="73" t="s">
        <v>76</v>
      </c>
      <c r="AK15" s="179">
        <f t="shared" si="0"/>
        <v>16</v>
      </c>
      <c r="AL15" s="178">
        <f t="shared" si="1"/>
        <v>0</v>
      </c>
      <c r="AM15" s="177">
        <f t="shared" si="2"/>
        <v>0</v>
      </c>
    </row>
    <row r="16" spans="1:43" ht="15.75" thickBot="1">
      <c r="A16" s="51"/>
      <c r="B16" s="51"/>
      <c r="C16" s="245"/>
      <c r="D16" s="51"/>
      <c r="E16" s="51"/>
      <c r="F16" s="51"/>
      <c r="G16" s="51"/>
      <c r="H16" s="51"/>
      <c r="I16" s="51"/>
      <c r="J16" s="51"/>
      <c r="K16" s="51"/>
      <c r="L16" s="244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104" t="s">
        <v>45</v>
      </c>
      <c r="AK16"/>
      <c r="AL16"/>
      <c r="AM16"/>
    </row>
    <row r="17" spans="2:39" ht="15.75" thickBot="1">
      <c r="B17" t="s">
        <v>74</v>
      </c>
      <c r="C17" s="103">
        <f t="shared" ref="C17:AH17" si="3">IF(COUNTA(C2:C16)=0,"",SUMPRODUCT((C2:C16&lt;&gt;"")*(C2:C16=$AI2:$AI16)))</f>
        <v>5</v>
      </c>
      <c r="D17" s="101">
        <f t="shared" si="3"/>
        <v>5</v>
      </c>
      <c r="E17" s="101">
        <f t="shared" si="3"/>
        <v>6</v>
      </c>
      <c r="F17" s="101">
        <f t="shared" si="3"/>
        <v>6</v>
      </c>
      <c r="G17" s="101">
        <f t="shared" si="3"/>
        <v>6</v>
      </c>
      <c r="H17" s="101">
        <f t="shared" si="3"/>
        <v>6</v>
      </c>
      <c r="I17" s="101">
        <f t="shared" si="3"/>
        <v>5</v>
      </c>
      <c r="J17" s="101">
        <f t="shared" si="3"/>
        <v>6</v>
      </c>
      <c r="K17" s="103">
        <f t="shared" si="3"/>
        <v>8</v>
      </c>
      <c r="L17" s="101">
        <f t="shared" si="3"/>
        <v>6</v>
      </c>
      <c r="M17" s="101">
        <f t="shared" si="3"/>
        <v>5</v>
      </c>
      <c r="N17" s="101">
        <f t="shared" si="3"/>
        <v>4</v>
      </c>
      <c r="O17" s="101">
        <f t="shared" si="3"/>
        <v>3</v>
      </c>
      <c r="P17" s="101">
        <f t="shared" si="3"/>
        <v>6</v>
      </c>
      <c r="Q17" s="101">
        <f t="shared" si="3"/>
        <v>6</v>
      </c>
      <c r="R17" s="129">
        <f t="shared" si="3"/>
        <v>6</v>
      </c>
      <c r="S17" s="103" t="str">
        <f t="shared" si="3"/>
        <v/>
      </c>
      <c r="T17" s="101" t="str">
        <f t="shared" si="3"/>
        <v/>
      </c>
      <c r="U17" s="101" t="str">
        <f t="shared" si="3"/>
        <v/>
      </c>
      <c r="V17" s="101" t="str">
        <f t="shared" si="3"/>
        <v/>
      </c>
      <c r="W17" s="101" t="str">
        <f t="shared" si="3"/>
        <v/>
      </c>
      <c r="X17" s="101" t="str">
        <f t="shared" si="3"/>
        <v/>
      </c>
      <c r="Y17" s="101" t="str">
        <f t="shared" si="3"/>
        <v/>
      </c>
      <c r="Z17" s="129" t="str">
        <f t="shared" si="3"/>
        <v/>
      </c>
      <c r="AA17" s="103" t="str">
        <f t="shared" si="3"/>
        <v/>
      </c>
      <c r="AB17" s="101" t="str">
        <f t="shared" si="3"/>
        <v/>
      </c>
      <c r="AC17" s="101" t="str">
        <f t="shared" si="3"/>
        <v/>
      </c>
      <c r="AD17" s="101" t="str">
        <f t="shared" si="3"/>
        <v/>
      </c>
      <c r="AE17" s="101" t="str">
        <f t="shared" si="3"/>
        <v/>
      </c>
      <c r="AF17" s="101" t="str">
        <f t="shared" si="3"/>
        <v/>
      </c>
      <c r="AG17" s="101" t="str">
        <f t="shared" si="3"/>
        <v/>
      </c>
      <c r="AH17" s="129" t="str">
        <f t="shared" si="3"/>
        <v/>
      </c>
      <c r="AI17" s="128">
        <f>COUNTA(AI2:AI16)-COUNTIF(AI2:AI16,"~*")</f>
        <v>14</v>
      </c>
      <c r="AK17" s="196">
        <f>SUM(AK2:AK16)</f>
        <v>112</v>
      </c>
      <c r="AL17" s="232">
        <f>SUM(AL2:AL16)</f>
        <v>48</v>
      </c>
      <c r="AM17" s="231">
        <f>SUM(AM2:AM16)</f>
        <v>64</v>
      </c>
    </row>
    <row r="18" spans="2:39"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K18"/>
      <c r="AL18"/>
      <c r="AM18"/>
    </row>
    <row r="19" spans="2:39">
      <c r="B19" s="100" t="s">
        <v>224</v>
      </c>
      <c r="C19" s="235"/>
      <c r="D19" s="235"/>
      <c r="E19" s="235"/>
      <c r="F19" s="235"/>
      <c r="G19" s="235"/>
      <c r="H19" s="235"/>
      <c r="I19" s="235"/>
      <c r="J19" s="235"/>
      <c r="K19" s="235"/>
      <c r="L19" s="235"/>
      <c r="M19" s="235"/>
      <c r="N19" s="235"/>
      <c r="O19" s="235"/>
      <c r="P19" s="235"/>
      <c r="Q19" s="235"/>
      <c r="R19" s="235"/>
      <c r="S19" s="235"/>
      <c r="T19" s="235"/>
      <c r="U19" s="235"/>
      <c r="V19" s="235"/>
      <c r="W19" s="235"/>
      <c r="X19" s="235"/>
      <c r="Y19" s="235"/>
      <c r="Z19" s="235"/>
      <c r="AA19" s="235"/>
      <c r="AB19" s="235"/>
      <c r="AC19" s="235"/>
      <c r="AD19" s="235"/>
      <c r="AE19" s="235"/>
      <c r="AF19" s="235"/>
      <c r="AG19" s="235"/>
      <c r="AH19" s="235"/>
      <c r="AK19"/>
      <c r="AL19"/>
      <c r="AM19"/>
    </row>
    <row r="21" spans="2:39">
      <c r="B21" s="127">
        <v>1</v>
      </c>
      <c r="C21" s="173">
        <f t="shared" ref="C21:AI21" si="4">COUNTIF(C2:C16,"1")</f>
        <v>9</v>
      </c>
      <c r="D21" s="173">
        <f t="shared" si="4"/>
        <v>6</v>
      </c>
      <c r="E21" s="173">
        <f t="shared" si="4"/>
        <v>7</v>
      </c>
      <c r="F21" s="173">
        <f t="shared" si="4"/>
        <v>6</v>
      </c>
      <c r="G21" s="173">
        <f t="shared" si="4"/>
        <v>8</v>
      </c>
      <c r="H21" s="173">
        <f t="shared" si="4"/>
        <v>7</v>
      </c>
      <c r="I21" s="173">
        <f t="shared" si="4"/>
        <v>7</v>
      </c>
      <c r="J21" s="173">
        <f t="shared" si="4"/>
        <v>7</v>
      </c>
      <c r="K21" s="173">
        <f t="shared" si="4"/>
        <v>7</v>
      </c>
      <c r="L21" s="173">
        <f t="shared" si="4"/>
        <v>6</v>
      </c>
      <c r="M21" s="173">
        <f t="shared" si="4"/>
        <v>7</v>
      </c>
      <c r="N21" s="173">
        <f t="shared" si="4"/>
        <v>7</v>
      </c>
      <c r="O21" s="173">
        <f t="shared" si="4"/>
        <v>7</v>
      </c>
      <c r="P21" s="173">
        <f t="shared" si="4"/>
        <v>9</v>
      </c>
      <c r="Q21" s="173">
        <f t="shared" si="4"/>
        <v>6</v>
      </c>
      <c r="R21" s="173">
        <f t="shared" si="4"/>
        <v>6</v>
      </c>
      <c r="S21" s="173">
        <f t="shared" si="4"/>
        <v>0</v>
      </c>
      <c r="T21" s="173">
        <f t="shared" si="4"/>
        <v>0</v>
      </c>
      <c r="U21" s="173">
        <f t="shared" si="4"/>
        <v>0</v>
      </c>
      <c r="V21" s="173">
        <f t="shared" si="4"/>
        <v>0</v>
      </c>
      <c r="W21" s="173">
        <f t="shared" si="4"/>
        <v>0</v>
      </c>
      <c r="X21" s="173">
        <f t="shared" si="4"/>
        <v>0</v>
      </c>
      <c r="Y21" s="173">
        <f t="shared" si="4"/>
        <v>0</v>
      </c>
      <c r="Z21" s="173">
        <f t="shared" si="4"/>
        <v>0</v>
      </c>
      <c r="AA21" s="173">
        <f t="shared" si="4"/>
        <v>0</v>
      </c>
      <c r="AB21" s="173">
        <f t="shared" si="4"/>
        <v>0</v>
      </c>
      <c r="AC21" s="173">
        <f t="shared" si="4"/>
        <v>0</v>
      </c>
      <c r="AD21" s="173">
        <f t="shared" si="4"/>
        <v>0</v>
      </c>
      <c r="AE21" s="173">
        <f t="shared" si="4"/>
        <v>0</v>
      </c>
      <c r="AF21" s="173">
        <f t="shared" si="4"/>
        <v>0</v>
      </c>
      <c r="AG21" s="173">
        <f t="shared" si="4"/>
        <v>0</v>
      </c>
      <c r="AH21" s="173">
        <f t="shared" si="4"/>
        <v>0</v>
      </c>
      <c r="AI21" s="251">
        <f t="shared" si="4"/>
        <v>8</v>
      </c>
      <c r="AK21"/>
      <c r="AL21"/>
      <c r="AM21"/>
    </row>
    <row r="22" spans="2:39">
      <c r="B22" s="124" t="s">
        <v>76</v>
      </c>
      <c r="C22" s="172">
        <f t="shared" ref="C22:AI22" si="5">COUNTIF(C2:C16,"N")</f>
        <v>3</v>
      </c>
      <c r="D22" s="172">
        <f t="shared" si="5"/>
        <v>4</v>
      </c>
      <c r="E22" s="172">
        <f t="shared" si="5"/>
        <v>6</v>
      </c>
      <c r="F22" s="172">
        <f t="shared" si="5"/>
        <v>3</v>
      </c>
      <c r="G22" s="172">
        <f t="shared" si="5"/>
        <v>3</v>
      </c>
      <c r="H22" s="172">
        <f t="shared" si="5"/>
        <v>0</v>
      </c>
      <c r="I22" s="172">
        <f t="shared" si="5"/>
        <v>4</v>
      </c>
      <c r="J22" s="172">
        <f t="shared" si="5"/>
        <v>3</v>
      </c>
      <c r="K22" s="172">
        <f t="shared" si="5"/>
        <v>3</v>
      </c>
      <c r="L22" s="172">
        <f t="shared" si="5"/>
        <v>4</v>
      </c>
      <c r="M22" s="172">
        <f t="shared" si="5"/>
        <v>3</v>
      </c>
      <c r="N22" s="172">
        <f t="shared" si="5"/>
        <v>3</v>
      </c>
      <c r="O22" s="172">
        <f t="shared" si="5"/>
        <v>3</v>
      </c>
      <c r="P22" s="172">
        <f t="shared" si="5"/>
        <v>1</v>
      </c>
      <c r="Q22" s="172">
        <f t="shared" si="5"/>
        <v>3</v>
      </c>
      <c r="R22" s="172">
        <f t="shared" si="5"/>
        <v>2</v>
      </c>
      <c r="S22" s="172">
        <f t="shared" si="5"/>
        <v>0</v>
      </c>
      <c r="T22" s="172">
        <f t="shared" si="5"/>
        <v>0</v>
      </c>
      <c r="U22" s="172">
        <f t="shared" si="5"/>
        <v>0</v>
      </c>
      <c r="V22" s="172">
        <f t="shared" si="5"/>
        <v>0</v>
      </c>
      <c r="W22" s="172">
        <f t="shared" si="5"/>
        <v>0</v>
      </c>
      <c r="X22" s="172">
        <f t="shared" si="5"/>
        <v>0</v>
      </c>
      <c r="Y22" s="172">
        <f t="shared" si="5"/>
        <v>0</v>
      </c>
      <c r="Z22" s="172">
        <f t="shared" si="5"/>
        <v>0</v>
      </c>
      <c r="AA22" s="172">
        <f t="shared" si="5"/>
        <v>0</v>
      </c>
      <c r="AB22" s="172">
        <f t="shared" si="5"/>
        <v>0</v>
      </c>
      <c r="AC22" s="172">
        <f t="shared" si="5"/>
        <v>0</v>
      </c>
      <c r="AD22" s="172">
        <f t="shared" si="5"/>
        <v>0</v>
      </c>
      <c r="AE22" s="172">
        <f t="shared" si="5"/>
        <v>0</v>
      </c>
      <c r="AF22" s="172">
        <f t="shared" si="5"/>
        <v>0</v>
      </c>
      <c r="AG22" s="172">
        <f t="shared" si="5"/>
        <v>0</v>
      </c>
      <c r="AH22" s="172">
        <f t="shared" si="5"/>
        <v>0</v>
      </c>
      <c r="AI22" s="252">
        <f t="shared" si="5"/>
        <v>4</v>
      </c>
      <c r="AK22"/>
      <c r="AL22"/>
      <c r="AM22"/>
    </row>
    <row r="23" spans="2:39">
      <c r="B23" s="121">
        <v>2</v>
      </c>
      <c r="C23" s="171">
        <f t="shared" ref="C23:AI23" si="6">COUNTIF(C2:C16,2)</f>
        <v>2</v>
      </c>
      <c r="D23" s="171">
        <f t="shared" si="6"/>
        <v>4</v>
      </c>
      <c r="E23" s="171">
        <f t="shared" si="6"/>
        <v>1</v>
      </c>
      <c r="F23" s="171">
        <f t="shared" si="6"/>
        <v>5</v>
      </c>
      <c r="G23" s="171">
        <f t="shared" si="6"/>
        <v>3</v>
      </c>
      <c r="H23" s="171">
        <f t="shared" si="6"/>
        <v>7</v>
      </c>
      <c r="I23" s="171">
        <f t="shared" si="6"/>
        <v>3</v>
      </c>
      <c r="J23" s="171">
        <f t="shared" si="6"/>
        <v>4</v>
      </c>
      <c r="K23" s="171">
        <f t="shared" si="6"/>
        <v>4</v>
      </c>
      <c r="L23" s="171">
        <f t="shared" si="6"/>
        <v>4</v>
      </c>
      <c r="M23" s="171">
        <f t="shared" si="6"/>
        <v>4</v>
      </c>
      <c r="N23" s="171">
        <f t="shared" si="6"/>
        <v>4</v>
      </c>
      <c r="O23" s="171">
        <f t="shared" si="6"/>
        <v>4</v>
      </c>
      <c r="P23" s="171">
        <f t="shared" si="6"/>
        <v>4</v>
      </c>
      <c r="Q23" s="171">
        <f t="shared" si="6"/>
        <v>5</v>
      </c>
      <c r="R23" s="171">
        <f t="shared" si="6"/>
        <v>6</v>
      </c>
      <c r="S23" s="171">
        <f t="shared" si="6"/>
        <v>0</v>
      </c>
      <c r="T23" s="171">
        <f t="shared" si="6"/>
        <v>0</v>
      </c>
      <c r="U23" s="171">
        <f t="shared" si="6"/>
        <v>0</v>
      </c>
      <c r="V23" s="171">
        <f t="shared" si="6"/>
        <v>0</v>
      </c>
      <c r="W23" s="171">
        <f t="shared" si="6"/>
        <v>0</v>
      </c>
      <c r="X23" s="171">
        <f t="shared" si="6"/>
        <v>0</v>
      </c>
      <c r="Y23" s="171">
        <f t="shared" si="6"/>
        <v>0</v>
      </c>
      <c r="Z23" s="171">
        <f t="shared" si="6"/>
        <v>0</v>
      </c>
      <c r="AA23" s="171">
        <f t="shared" si="6"/>
        <v>0</v>
      </c>
      <c r="AB23" s="171">
        <f t="shared" si="6"/>
        <v>0</v>
      </c>
      <c r="AC23" s="171">
        <f t="shared" si="6"/>
        <v>0</v>
      </c>
      <c r="AD23" s="171">
        <f t="shared" si="6"/>
        <v>0</v>
      </c>
      <c r="AE23" s="171">
        <f t="shared" si="6"/>
        <v>0</v>
      </c>
      <c r="AF23" s="171">
        <f t="shared" si="6"/>
        <v>0</v>
      </c>
      <c r="AG23" s="171">
        <f t="shared" si="6"/>
        <v>0</v>
      </c>
      <c r="AH23" s="171">
        <f t="shared" si="6"/>
        <v>0</v>
      </c>
      <c r="AI23" s="253">
        <f t="shared" si="6"/>
        <v>2</v>
      </c>
      <c r="AK23"/>
      <c r="AL23"/>
      <c r="AM23"/>
    </row>
    <row r="24" spans="2:39">
      <c r="B24" s="152" t="s">
        <v>140</v>
      </c>
      <c r="C24" s="246">
        <f t="shared" ref="C24:AI24" si="7">SUM(C21:C23)</f>
        <v>14</v>
      </c>
      <c r="D24" s="246">
        <f t="shared" si="7"/>
        <v>14</v>
      </c>
      <c r="E24" s="246">
        <f t="shared" si="7"/>
        <v>14</v>
      </c>
      <c r="F24" s="246">
        <f t="shared" si="7"/>
        <v>14</v>
      </c>
      <c r="G24" s="246">
        <f t="shared" si="7"/>
        <v>14</v>
      </c>
      <c r="H24" s="246">
        <f t="shared" si="7"/>
        <v>14</v>
      </c>
      <c r="I24" s="246">
        <f t="shared" si="7"/>
        <v>14</v>
      </c>
      <c r="J24" s="246">
        <f t="shared" si="7"/>
        <v>14</v>
      </c>
      <c r="K24" s="246">
        <f t="shared" si="7"/>
        <v>14</v>
      </c>
      <c r="L24" s="246">
        <f t="shared" si="7"/>
        <v>14</v>
      </c>
      <c r="M24" s="246">
        <f t="shared" si="7"/>
        <v>14</v>
      </c>
      <c r="N24" s="246">
        <f t="shared" si="7"/>
        <v>14</v>
      </c>
      <c r="O24" s="246">
        <f t="shared" si="7"/>
        <v>14</v>
      </c>
      <c r="P24" s="246">
        <f t="shared" si="7"/>
        <v>14</v>
      </c>
      <c r="Q24" s="246">
        <f t="shared" si="7"/>
        <v>14</v>
      </c>
      <c r="R24" s="246">
        <f t="shared" si="7"/>
        <v>14</v>
      </c>
      <c r="S24" s="246">
        <f t="shared" si="7"/>
        <v>0</v>
      </c>
      <c r="T24" s="246">
        <f t="shared" si="7"/>
        <v>0</v>
      </c>
      <c r="U24" s="246">
        <f t="shared" si="7"/>
        <v>0</v>
      </c>
      <c r="V24" s="246">
        <f t="shared" si="7"/>
        <v>0</v>
      </c>
      <c r="W24" s="246">
        <f t="shared" si="7"/>
        <v>0</v>
      </c>
      <c r="X24" s="246">
        <f t="shared" si="7"/>
        <v>0</v>
      </c>
      <c r="Y24" s="246">
        <f t="shared" si="7"/>
        <v>0</v>
      </c>
      <c r="Z24" s="246">
        <f t="shared" si="7"/>
        <v>0</v>
      </c>
      <c r="AA24" s="246">
        <f t="shared" si="7"/>
        <v>0</v>
      </c>
      <c r="AB24" s="246">
        <f t="shared" si="7"/>
        <v>0</v>
      </c>
      <c r="AC24" s="246">
        <f t="shared" si="7"/>
        <v>0</v>
      </c>
      <c r="AD24" s="246">
        <f t="shared" si="7"/>
        <v>0</v>
      </c>
      <c r="AE24" s="246">
        <f t="shared" si="7"/>
        <v>0</v>
      </c>
      <c r="AF24" s="246">
        <f t="shared" si="7"/>
        <v>0</v>
      </c>
      <c r="AG24" s="246">
        <f t="shared" si="7"/>
        <v>0</v>
      </c>
      <c r="AH24" s="246">
        <f t="shared" si="7"/>
        <v>0</v>
      </c>
      <c r="AI24" s="254">
        <f t="shared" si="7"/>
        <v>14</v>
      </c>
      <c r="AK24"/>
      <c r="AL24"/>
      <c r="AM24"/>
    </row>
  </sheetData>
  <conditionalFormatting sqref="C2:AH15">
    <cfRule type="expression" dxfId="55" priority="14">
      <formula>AND(C2&lt;&gt;"",$AI2&lt;&gt;"",C2&lt;&gt;$AI2)</formula>
    </cfRule>
    <cfRule type="expression" dxfId="54" priority="15">
      <formula>AND(C2&lt;&gt;"",C2=$AI2)</formula>
    </cfRule>
  </conditionalFormatting>
  <conditionalFormatting sqref="AI17">
    <cfRule type="dataBar" priority="13">
      <dataBar>
        <cfvo type="min" val="0"/>
        <cfvo type="max" val="0"/>
        <color rgb="FF638EC6"/>
      </dataBar>
    </cfRule>
  </conditionalFormatting>
  <conditionalFormatting sqref="C2:AH15">
    <cfRule type="expression" dxfId="53" priority="11">
      <formula>AND(C2&lt;&gt;"",$AI2&lt;&gt;"",C2&lt;&gt;$AI2)</formula>
    </cfRule>
    <cfRule type="expression" dxfId="52" priority="12">
      <formula>AND(C2&lt;&gt;"",C2=$AI2)</formula>
    </cfRule>
  </conditionalFormatting>
  <conditionalFormatting sqref="C17:AI17">
    <cfRule type="dataBar" priority="10">
      <dataBar>
        <cfvo type="min" val="0"/>
        <cfvo type="max" val="0"/>
        <color rgb="FF638EC6"/>
      </dataBar>
    </cfRule>
  </conditionalFormatting>
  <conditionalFormatting sqref="C17:AH17">
    <cfRule type="dataBar" priority="9">
      <dataBar>
        <cfvo type="min" val="0"/>
        <cfvo type="max" val="0"/>
        <color rgb="FF638EC6"/>
      </dataBar>
    </cfRule>
  </conditionalFormatting>
  <conditionalFormatting sqref="AK2:AK15">
    <cfRule type="expression" dxfId="51" priority="8">
      <formula>$AI2=1</formula>
    </cfRule>
  </conditionalFormatting>
  <conditionalFormatting sqref="AL2:AL15">
    <cfRule type="expression" dxfId="50" priority="7">
      <formula>$AI2="N"</formula>
    </cfRule>
  </conditionalFormatting>
  <conditionalFormatting sqref="AM2:AM15">
    <cfRule type="expression" dxfId="49" priority="6">
      <formula>$AI2=2</formula>
    </cfRule>
  </conditionalFormatting>
  <conditionalFormatting sqref="C2:AH16">
    <cfRule type="expression" dxfId="48" priority="4">
      <formula>AND(C$24&gt;0,ISERROR(AND(MATCH(C2,$B$21:$B$23,0))))</formula>
    </cfRule>
    <cfRule type="expression" dxfId="47" priority="5">
      <formula>AND(D2&lt;&gt;"",COUNTA(D$2:D$16)&gt;0,MAX(MMULT(TRANSPOSE(ROW($1:$15)/ROW($1:$15)),N($C$2:C$16=D$2:D$16)))=15)</formula>
    </cfRule>
  </conditionalFormatting>
  <conditionalFormatting sqref="AK17:AM17">
    <cfRule type="expression" dxfId="46" priority="3">
      <formula>$AJ17=1</formula>
    </cfRule>
  </conditionalFormatting>
  <conditionalFormatting sqref="AL17">
    <cfRule type="expression" dxfId="45" priority="2">
      <formula>$AJ17="N"</formula>
    </cfRule>
  </conditionalFormatting>
  <conditionalFormatting sqref="AM17">
    <cfRule type="expression" dxfId="44" priority="1">
      <formula>$AJ17=2</formula>
    </cfRule>
  </conditionalFormatting>
  <pageMargins left="0.7" right="0.7" top="0.75" bottom="0.75" header="0.3" footer="0.3"/>
  <legacyDrawing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7"/>
  <dimension ref="A1:AQ24"/>
  <sheetViews>
    <sheetView workbookViewId="0">
      <pane xSplit="2" ySplit="1" topLeftCell="V2" activePane="bottomRight" state="frozen"/>
      <selection pane="topRight" activeCell="C1" sqref="C1"/>
      <selection pane="bottomLeft" activeCell="A2" sqref="A2"/>
      <selection pane="bottomRight" activeCell="O19" sqref="O19:AR19"/>
    </sheetView>
  </sheetViews>
  <sheetFormatPr baseColWidth="10" defaultRowHeight="15"/>
  <cols>
    <col min="1" max="1" width="4.140625" customWidth="1"/>
    <col min="2" max="2" width="24.85546875" customWidth="1"/>
    <col min="3" max="35" width="8.7109375" customWidth="1"/>
    <col min="36" max="36" width="2.7109375" customWidth="1"/>
    <col min="37" max="39" width="5.28515625" style="9" customWidth="1"/>
    <col min="40" max="40" width="2" customWidth="1"/>
    <col min="41" max="43" width="5.140625" customWidth="1"/>
    <col min="44" max="44" width="1.7109375" customWidth="1"/>
  </cols>
  <sheetData>
    <row r="1" spans="1:43">
      <c r="B1" s="99">
        <v>42084</v>
      </c>
      <c r="C1" s="97" t="s">
        <v>105</v>
      </c>
      <c r="D1" s="98" t="s">
        <v>104</v>
      </c>
      <c r="E1" s="98" t="s">
        <v>103</v>
      </c>
      <c r="F1" s="98" t="s">
        <v>102</v>
      </c>
      <c r="G1" s="98" t="s">
        <v>47</v>
      </c>
      <c r="H1" s="98" t="s">
        <v>27</v>
      </c>
      <c r="I1" s="98" t="s">
        <v>101</v>
      </c>
      <c r="J1" s="95" t="s">
        <v>100</v>
      </c>
      <c r="K1" s="97" t="s">
        <v>99</v>
      </c>
      <c r="L1" s="96" t="s">
        <v>98</v>
      </c>
      <c r="M1" s="96" t="s">
        <v>97</v>
      </c>
      <c r="N1" s="96" t="s">
        <v>96</v>
      </c>
      <c r="O1" s="96" t="s">
        <v>95</v>
      </c>
      <c r="P1" s="96" t="s">
        <v>94</v>
      </c>
      <c r="Q1" s="96" t="s">
        <v>75</v>
      </c>
      <c r="R1" s="95" t="s">
        <v>93</v>
      </c>
      <c r="S1" s="97" t="s">
        <v>177</v>
      </c>
      <c r="T1" s="96" t="s">
        <v>176</v>
      </c>
      <c r="U1" s="96" t="s">
        <v>175</v>
      </c>
      <c r="V1" s="96" t="s">
        <v>174</v>
      </c>
      <c r="W1" s="96" t="s">
        <v>173</v>
      </c>
      <c r="X1" s="96" t="s">
        <v>172</v>
      </c>
      <c r="Y1" s="96" t="s">
        <v>171</v>
      </c>
      <c r="Z1" s="95" t="s">
        <v>170</v>
      </c>
      <c r="AA1" s="97" t="s">
        <v>169</v>
      </c>
      <c r="AB1" s="96" t="s">
        <v>168</v>
      </c>
      <c r="AC1" s="96" t="s">
        <v>167</v>
      </c>
      <c r="AD1" s="96" t="s">
        <v>166</v>
      </c>
      <c r="AE1" s="96" t="s">
        <v>165</v>
      </c>
      <c r="AF1" s="96" t="s">
        <v>164</v>
      </c>
      <c r="AG1" s="96" t="s">
        <v>163</v>
      </c>
      <c r="AH1" s="95" t="s">
        <v>162</v>
      </c>
      <c r="AI1" s="189" t="s">
        <v>92</v>
      </c>
      <c r="AK1" s="188">
        <v>1</v>
      </c>
      <c r="AL1" s="187" t="s">
        <v>76</v>
      </c>
      <c r="AM1" s="186">
        <v>2</v>
      </c>
      <c r="AO1" s="188">
        <v>1</v>
      </c>
      <c r="AP1" s="187" t="s">
        <v>76</v>
      </c>
      <c r="AQ1" s="186">
        <v>2</v>
      </c>
    </row>
    <row r="2" spans="1:43">
      <c r="A2" s="51">
        <v>1</v>
      </c>
      <c r="B2" s="51" t="s">
        <v>313</v>
      </c>
      <c r="C2" s="93"/>
      <c r="D2" s="86"/>
      <c r="E2" s="86"/>
      <c r="F2" s="67"/>
      <c r="G2" s="86"/>
      <c r="H2" s="86"/>
      <c r="I2" s="64"/>
      <c r="J2" s="110"/>
      <c r="K2" s="93"/>
      <c r="L2" s="86"/>
      <c r="M2" s="67"/>
      <c r="N2" s="86"/>
      <c r="O2" s="86"/>
      <c r="P2" s="86"/>
      <c r="Q2" s="86"/>
      <c r="R2" s="107"/>
      <c r="S2" s="93"/>
      <c r="T2" s="86"/>
      <c r="U2" s="67"/>
      <c r="V2" s="86"/>
      <c r="W2" s="86"/>
      <c r="X2" s="86"/>
      <c r="Y2" s="86"/>
      <c r="Z2" s="107"/>
      <c r="AA2" s="93"/>
      <c r="AB2" s="86"/>
      <c r="AC2" s="67"/>
      <c r="AD2" s="86"/>
      <c r="AE2" s="86"/>
      <c r="AF2" s="86"/>
      <c r="AG2" s="86"/>
      <c r="AH2" s="107"/>
      <c r="AI2" s="74"/>
      <c r="AK2" s="166">
        <f t="shared" ref="AK2:AK15" si="0">COUNTIF($C2:$AH2,"1")</f>
        <v>0</v>
      </c>
      <c r="AL2" s="165">
        <f t="shared" ref="AL2:AL15" si="1">COUNTIF($C2:$AH2,"N")</f>
        <v>0</v>
      </c>
      <c r="AM2" s="164">
        <f t="shared" ref="AM2:AM15" si="2">COUNTIF($C2:$AH2,2)</f>
        <v>0</v>
      </c>
      <c r="AO2" s="264" t="s">
        <v>347</v>
      </c>
      <c r="AP2" s="264" t="s">
        <v>348</v>
      </c>
      <c r="AQ2" s="264" t="s">
        <v>349</v>
      </c>
    </row>
    <row r="3" spans="1:43">
      <c r="A3" s="59">
        <v>2</v>
      </c>
      <c r="B3" s="59" t="s">
        <v>314</v>
      </c>
      <c r="C3" s="71"/>
      <c r="D3" s="56"/>
      <c r="E3" s="70"/>
      <c r="F3" s="70"/>
      <c r="G3" s="70"/>
      <c r="H3" s="70"/>
      <c r="I3" s="70"/>
      <c r="J3" s="108"/>
      <c r="K3" s="71"/>
      <c r="L3" s="70"/>
      <c r="M3" s="56"/>
      <c r="N3" s="56"/>
      <c r="O3" s="56"/>
      <c r="P3" s="56"/>
      <c r="Q3" s="70"/>
      <c r="R3" s="105"/>
      <c r="S3" s="71"/>
      <c r="T3" s="70"/>
      <c r="U3" s="56"/>
      <c r="V3" s="56"/>
      <c r="W3" s="56"/>
      <c r="X3" s="56"/>
      <c r="Y3" s="70"/>
      <c r="Z3" s="105"/>
      <c r="AA3" s="71"/>
      <c r="AB3" s="70"/>
      <c r="AC3" s="56"/>
      <c r="AD3" s="56"/>
      <c r="AE3" s="56"/>
      <c r="AF3" s="56"/>
      <c r="AG3" s="70"/>
      <c r="AH3" s="105"/>
      <c r="AI3" s="52"/>
      <c r="AK3" s="161">
        <f t="shared" si="0"/>
        <v>0</v>
      </c>
      <c r="AL3" s="132">
        <f t="shared" si="1"/>
        <v>0</v>
      </c>
      <c r="AM3" s="160">
        <f t="shared" si="2"/>
        <v>0</v>
      </c>
      <c r="AO3" s="264" t="s">
        <v>340</v>
      </c>
      <c r="AP3" s="264" t="s">
        <v>350</v>
      </c>
      <c r="AQ3" s="264" t="s">
        <v>351</v>
      </c>
    </row>
    <row r="4" spans="1:43">
      <c r="A4" s="51">
        <v>3</v>
      </c>
      <c r="B4" s="51" t="s">
        <v>315</v>
      </c>
      <c r="C4" s="68"/>
      <c r="D4" s="67"/>
      <c r="E4" s="64"/>
      <c r="F4" s="64"/>
      <c r="G4" s="64"/>
      <c r="H4" s="64"/>
      <c r="I4" s="86"/>
      <c r="J4" s="107"/>
      <c r="K4" s="68"/>
      <c r="L4" s="86"/>
      <c r="M4" s="64"/>
      <c r="N4" s="67"/>
      <c r="O4" s="64"/>
      <c r="P4" s="86"/>
      <c r="Q4" s="64"/>
      <c r="R4" s="110"/>
      <c r="S4" s="68"/>
      <c r="T4" s="86"/>
      <c r="U4" s="64"/>
      <c r="V4" s="64"/>
      <c r="W4" s="64"/>
      <c r="X4" s="86"/>
      <c r="Y4" s="64"/>
      <c r="Z4" s="110"/>
      <c r="AA4" s="68"/>
      <c r="AB4" s="67"/>
      <c r="AC4" s="64"/>
      <c r="AD4" s="64"/>
      <c r="AE4" s="64"/>
      <c r="AF4" s="86"/>
      <c r="AG4" s="64"/>
      <c r="AH4" s="110"/>
      <c r="AI4" s="60"/>
      <c r="AK4" s="163">
        <f t="shared" si="0"/>
        <v>0</v>
      </c>
      <c r="AL4" s="142">
        <f t="shared" si="1"/>
        <v>0</v>
      </c>
      <c r="AM4" s="162">
        <f t="shared" si="2"/>
        <v>0</v>
      </c>
      <c r="AO4" s="264" t="s">
        <v>352</v>
      </c>
      <c r="AP4" s="264" t="s">
        <v>353</v>
      </c>
      <c r="AQ4" s="264" t="s">
        <v>354</v>
      </c>
    </row>
    <row r="5" spans="1:43">
      <c r="A5" s="59">
        <v>4</v>
      </c>
      <c r="B5" s="183" t="s">
        <v>316</v>
      </c>
      <c r="C5" s="71"/>
      <c r="D5" s="56"/>
      <c r="E5" s="56"/>
      <c r="F5" s="70"/>
      <c r="G5" s="70"/>
      <c r="H5" s="70"/>
      <c r="I5" s="70"/>
      <c r="J5" s="108"/>
      <c r="K5" s="71"/>
      <c r="L5" s="70"/>
      <c r="M5" s="56"/>
      <c r="N5" s="56"/>
      <c r="O5" s="70"/>
      <c r="P5" s="70"/>
      <c r="Q5" s="56"/>
      <c r="R5" s="108"/>
      <c r="S5" s="71"/>
      <c r="T5" s="70"/>
      <c r="U5" s="56"/>
      <c r="V5" s="70"/>
      <c r="W5" s="70"/>
      <c r="X5" s="70"/>
      <c r="Y5" s="56"/>
      <c r="Z5" s="108"/>
      <c r="AA5" s="71"/>
      <c r="AB5" s="70"/>
      <c r="AC5" s="56"/>
      <c r="AD5" s="70"/>
      <c r="AE5" s="70"/>
      <c r="AF5" s="70"/>
      <c r="AG5" s="56"/>
      <c r="AH5" s="108"/>
      <c r="AI5" s="73"/>
      <c r="AK5" s="161">
        <f t="shared" si="0"/>
        <v>0</v>
      </c>
      <c r="AL5" s="132">
        <f t="shared" si="1"/>
        <v>0</v>
      </c>
      <c r="AM5" s="160">
        <f t="shared" si="2"/>
        <v>0</v>
      </c>
      <c r="AO5" s="264" t="s">
        <v>355</v>
      </c>
      <c r="AP5" s="264" t="s">
        <v>353</v>
      </c>
      <c r="AQ5" s="264" t="s">
        <v>356</v>
      </c>
    </row>
    <row r="6" spans="1:43">
      <c r="A6" s="51">
        <v>5</v>
      </c>
      <c r="B6" s="51" t="s">
        <v>317</v>
      </c>
      <c r="C6" s="93"/>
      <c r="D6" s="86"/>
      <c r="E6" s="87"/>
      <c r="F6" s="66"/>
      <c r="G6" s="64"/>
      <c r="H6" s="86"/>
      <c r="I6" s="64"/>
      <c r="J6" s="106"/>
      <c r="K6" s="93"/>
      <c r="L6" s="86"/>
      <c r="M6" s="67"/>
      <c r="N6" s="86"/>
      <c r="O6" s="67"/>
      <c r="P6" s="67"/>
      <c r="Q6" s="67"/>
      <c r="R6" s="106"/>
      <c r="S6" s="93"/>
      <c r="T6" s="86"/>
      <c r="U6" s="67"/>
      <c r="V6" s="67"/>
      <c r="W6" s="67"/>
      <c r="X6" s="67"/>
      <c r="Y6" s="67"/>
      <c r="Z6" s="106"/>
      <c r="AA6" s="93"/>
      <c r="AB6" s="86"/>
      <c r="AC6" s="67"/>
      <c r="AD6" s="67"/>
      <c r="AE6" s="67"/>
      <c r="AF6" s="67"/>
      <c r="AG6" s="67"/>
      <c r="AH6" s="106"/>
      <c r="AI6" s="85"/>
      <c r="AK6" s="163">
        <f t="shared" si="0"/>
        <v>0</v>
      </c>
      <c r="AL6" s="142">
        <f t="shared" si="1"/>
        <v>0</v>
      </c>
      <c r="AM6" s="162">
        <f t="shared" si="2"/>
        <v>0</v>
      </c>
      <c r="AO6" s="264" t="s">
        <v>357</v>
      </c>
      <c r="AP6" s="264" t="s">
        <v>358</v>
      </c>
      <c r="AQ6" s="264" t="s">
        <v>359</v>
      </c>
    </row>
    <row r="7" spans="1:43">
      <c r="A7" s="59">
        <v>6</v>
      </c>
      <c r="B7" s="59" t="s">
        <v>318</v>
      </c>
      <c r="C7" s="58"/>
      <c r="D7" s="57"/>
      <c r="E7" s="56"/>
      <c r="F7" s="57"/>
      <c r="G7" s="57"/>
      <c r="H7" s="57"/>
      <c r="I7" s="57"/>
      <c r="J7" s="108"/>
      <c r="K7" s="58"/>
      <c r="L7" s="57"/>
      <c r="M7" s="56"/>
      <c r="N7" s="57"/>
      <c r="O7" s="56"/>
      <c r="P7" s="56"/>
      <c r="Q7" s="57"/>
      <c r="R7" s="105"/>
      <c r="S7" s="58"/>
      <c r="T7" s="57"/>
      <c r="U7" s="56"/>
      <c r="V7" s="70"/>
      <c r="W7" s="56"/>
      <c r="X7" s="56"/>
      <c r="Y7" s="57"/>
      <c r="Z7" s="105"/>
      <c r="AA7" s="58"/>
      <c r="AB7" s="57"/>
      <c r="AC7" s="56"/>
      <c r="AD7" s="70"/>
      <c r="AE7" s="56"/>
      <c r="AF7" s="56"/>
      <c r="AG7" s="57"/>
      <c r="AH7" s="105"/>
      <c r="AI7" s="73"/>
      <c r="AK7" s="161">
        <f t="shared" si="0"/>
        <v>0</v>
      </c>
      <c r="AL7" s="132">
        <f t="shared" si="1"/>
        <v>0</v>
      </c>
      <c r="AM7" s="160">
        <f t="shared" si="2"/>
        <v>0</v>
      </c>
      <c r="AO7" s="264" t="s">
        <v>366</v>
      </c>
      <c r="AP7" s="264" t="s">
        <v>367</v>
      </c>
      <c r="AQ7" s="264" t="s">
        <v>368</v>
      </c>
    </row>
    <row r="8" spans="1:43">
      <c r="A8" s="51">
        <v>7</v>
      </c>
      <c r="B8" s="51" t="s">
        <v>319</v>
      </c>
      <c r="C8" s="68"/>
      <c r="D8" s="67"/>
      <c r="E8" s="65"/>
      <c r="F8" s="67"/>
      <c r="G8" s="67"/>
      <c r="H8" s="86"/>
      <c r="I8" s="86"/>
      <c r="J8" s="107"/>
      <c r="K8" s="93"/>
      <c r="L8" s="67"/>
      <c r="M8" s="86"/>
      <c r="N8" s="67"/>
      <c r="O8" s="86"/>
      <c r="P8" s="67"/>
      <c r="Q8" s="67"/>
      <c r="R8" s="106"/>
      <c r="S8" s="93"/>
      <c r="T8" s="67"/>
      <c r="U8" s="86"/>
      <c r="V8" s="67"/>
      <c r="W8" s="86"/>
      <c r="X8" s="67"/>
      <c r="Y8" s="67"/>
      <c r="Z8" s="106"/>
      <c r="AA8" s="93"/>
      <c r="AB8" s="67"/>
      <c r="AC8" s="86"/>
      <c r="AD8" s="67"/>
      <c r="AE8" s="86"/>
      <c r="AF8" s="67"/>
      <c r="AG8" s="67"/>
      <c r="AH8" s="106"/>
      <c r="AI8" s="60"/>
      <c r="AK8" s="163">
        <f t="shared" si="0"/>
        <v>0</v>
      </c>
      <c r="AL8" s="142">
        <f t="shared" si="1"/>
        <v>0</v>
      </c>
      <c r="AM8" s="162">
        <f t="shared" si="2"/>
        <v>0</v>
      </c>
      <c r="AO8" s="264" t="s">
        <v>369</v>
      </c>
      <c r="AP8" s="264" t="s">
        <v>370</v>
      </c>
      <c r="AQ8" s="264" t="s">
        <v>371</v>
      </c>
    </row>
    <row r="9" spans="1:43">
      <c r="A9" s="59">
        <v>8</v>
      </c>
      <c r="B9" s="59" t="s">
        <v>320</v>
      </c>
      <c r="C9" s="71"/>
      <c r="D9" s="57"/>
      <c r="E9" s="57"/>
      <c r="F9" s="57"/>
      <c r="G9" s="57"/>
      <c r="H9" s="57"/>
      <c r="I9" s="57"/>
      <c r="J9" s="108"/>
      <c r="K9" s="71"/>
      <c r="L9" s="57"/>
      <c r="M9" s="57"/>
      <c r="N9" s="57"/>
      <c r="O9" s="57"/>
      <c r="P9" s="57"/>
      <c r="Q9" s="56"/>
      <c r="R9" s="109"/>
      <c r="S9" s="71"/>
      <c r="T9" s="57"/>
      <c r="U9" s="57"/>
      <c r="V9" s="57"/>
      <c r="W9" s="57"/>
      <c r="X9" s="57"/>
      <c r="Y9" s="56"/>
      <c r="Z9" s="109"/>
      <c r="AA9" s="71"/>
      <c r="AB9" s="57"/>
      <c r="AC9" s="57"/>
      <c r="AD9" s="57"/>
      <c r="AE9" s="57"/>
      <c r="AF9" s="57"/>
      <c r="AG9" s="56"/>
      <c r="AH9" s="109"/>
      <c r="AI9" s="52"/>
      <c r="AK9" s="161">
        <f t="shared" si="0"/>
        <v>0</v>
      </c>
      <c r="AL9" s="132">
        <f t="shared" si="1"/>
        <v>0</v>
      </c>
      <c r="AM9" s="160">
        <f t="shared" si="2"/>
        <v>0</v>
      </c>
      <c r="AO9" s="264" t="s">
        <v>360</v>
      </c>
      <c r="AP9" s="264" t="s">
        <v>361</v>
      </c>
      <c r="AQ9" s="264" t="s">
        <v>362</v>
      </c>
    </row>
    <row r="10" spans="1:43">
      <c r="A10" s="51">
        <v>9</v>
      </c>
      <c r="B10" s="51" t="s">
        <v>321</v>
      </c>
      <c r="C10" s="93"/>
      <c r="D10" s="87"/>
      <c r="E10" s="87"/>
      <c r="F10" s="67"/>
      <c r="G10" s="67"/>
      <c r="H10" s="86"/>
      <c r="I10" s="64"/>
      <c r="J10" s="107"/>
      <c r="K10" s="93"/>
      <c r="L10" s="87"/>
      <c r="M10" s="67"/>
      <c r="N10" s="87"/>
      <c r="O10" s="67"/>
      <c r="P10" s="67"/>
      <c r="Q10" s="67"/>
      <c r="R10" s="106"/>
      <c r="S10" s="93"/>
      <c r="T10" s="87"/>
      <c r="U10" s="67"/>
      <c r="V10" s="67"/>
      <c r="W10" s="67"/>
      <c r="X10" s="67"/>
      <c r="Y10" s="67"/>
      <c r="Z10" s="106"/>
      <c r="AA10" s="93"/>
      <c r="AB10" s="87"/>
      <c r="AC10" s="67"/>
      <c r="AD10" s="67"/>
      <c r="AE10" s="67"/>
      <c r="AF10" s="67"/>
      <c r="AG10" s="67"/>
      <c r="AH10" s="106"/>
      <c r="AI10" s="74"/>
      <c r="AK10" s="163">
        <f t="shared" si="0"/>
        <v>0</v>
      </c>
      <c r="AL10" s="142">
        <f t="shared" si="1"/>
        <v>0</v>
      </c>
      <c r="AM10" s="162">
        <f t="shared" si="2"/>
        <v>0</v>
      </c>
      <c r="AO10" s="264" t="s">
        <v>363</v>
      </c>
      <c r="AP10" s="264" t="s">
        <v>364</v>
      </c>
      <c r="AQ10" s="264" t="s">
        <v>365</v>
      </c>
    </row>
    <row r="11" spans="1:43">
      <c r="A11" s="59">
        <v>10</v>
      </c>
      <c r="B11" s="59" t="s">
        <v>322</v>
      </c>
      <c r="C11" s="71"/>
      <c r="D11" s="57"/>
      <c r="E11" s="57"/>
      <c r="F11" s="57"/>
      <c r="G11" s="57"/>
      <c r="H11" s="56"/>
      <c r="I11" s="70"/>
      <c r="J11" s="108"/>
      <c r="K11" s="71"/>
      <c r="L11" s="56"/>
      <c r="M11" s="57"/>
      <c r="N11" s="57"/>
      <c r="O11" s="57"/>
      <c r="P11" s="57"/>
      <c r="Q11" s="57"/>
      <c r="R11" s="105"/>
      <c r="S11" s="71"/>
      <c r="T11" s="56"/>
      <c r="U11" s="57"/>
      <c r="V11" s="57"/>
      <c r="W11" s="57"/>
      <c r="X11" s="57"/>
      <c r="Y11" s="57"/>
      <c r="Z11" s="105"/>
      <c r="AA11" s="71"/>
      <c r="AB11" s="56"/>
      <c r="AC11" s="57"/>
      <c r="AD11" s="57"/>
      <c r="AE11" s="57"/>
      <c r="AF11" s="57"/>
      <c r="AG11" s="57"/>
      <c r="AH11" s="105"/>
      <c r="AI11" s="73"/>
      <c r="AK11" s="161">
        <f t="shared" si="0"/>
        <v>0</v>
      </c>
      <c r="AL11" s="132">
        <f t="shared" si="1"/>
        <v>0</v>
      </c>
      <c r="AM11" s="160">
        <f t="shared" si="2"/>
        <v>0</v>
      </c>
      <c r="AO11" s="264" t="s">
        <v>372</v>
      </c>
      <c r="AP11" s="264" t="s">
        <v>373</v>
      </c>
      <c r="AQ11" s="264" t="s">
        <v>374</v>
      </c>
    </row>
    <row r="12" spans="1:43">
      <c r="A12" s="51">
        <v>11</v>
      </c>
      <c r="B12" s="51" t="s">
        <v>323</v>
      </c>
      <c r="C12" s="68"/>
      <c r="D12" s="87"/>
      <c r="E12" s="87"/>
      <c r="F12" s="86"/>
      <c r="G12" s="65"/>
      <c r="H12" s="86"/>
      <c r="I12" s="64"/>
      <c r="J12" s="107"/>
      <c r="K12" s="68"/>
      <c r="L12" s="66"/>
      <c r="M12" s="64"/>
      <c r="N12" s="87"/>
      <c r="O12" s="64"/>
      <c r="P12" s="86"/>
      <c r="Q12" s="64"/>
      <c r="R12" s="110"/>
      <c r="S12" s="68"/>
      <c r="T12" s="66"/>
      <c r="U12" s="64"/>
      <c r="V12" s="86"/>
      <c r="W12" s="64"/>
      <c r="X12" s="86"/>
      <c r="Y12" s="64"/>
      <c r="Z12" s="110"/>
      <c r="AA12" s="68"/>
      <c r="AB12" s="66"/>
      <c r="AC12" s="64"/>
      <c r="AD12" s="86"/>
      <c r="AE12" s="64"/>
      <c r="AF12" s="86"/>
      <c r="AG12" s="64"/>
      <c r="AH12" s="110"/>
      <c r="AI12" s="60"/>
      <c r="AK12" s="163">
        <f t="shared" si="0"/>
        <v>0</v>
      </c>
      <c r="AL12" s="142">
        <f t="shared" si="1"/>
        <v>0</v>
      </c>
      <c r="AM12" s="162">
        <f t="shared" si="2"/>
        <v>0</v>
      </c>
      <c r="AO12" s="265">
        <v>2.87</v>
      </c>
      <c r="AP12" s="265">
        <v>3.14</v>
      </c>
      <c r="AQ12" s="265">
        <v>2.52</v>
      </c>
    </row>
    <row r="13" spans="1:43">
      <c r="A13" s="59">
        <v>12</v>
      </c>
      <c r="B13" s="59" t="s">
        <v>324</v>
      </c>
      <c r="C13" s="75"/>
      <c r="D13" s="70"/>
      <c r="E13" s="57"/>
      <c r="F13" s="57"/>
      <c r="G13" s="56"/>
      <c r="H13" s="57"/>
      <c r="I13" s="57"/>
      <c r="J13" s="109"/>
      <c r="K13" s="58"/>
      <c r="L13" s="56"/>
      <c r="M13" s="56"/>
      <c r="N13" s="70"/>
      <c r="O13" s="57"/>
      <c r="P13" s="57"/>
      <c r="Q13" s="70"/>
      <c r="R13" s="108"/>
      <c r="S13" s="58"/>
      <c r="T13" s="56"/>
      <c r="U13" s="56"/>
      <c r="V13" s="56"/>
      <c r="W13" s="57"/>
      <c r="X13" s="57"/>
      <c r="Y13" s="70"/>
      <c r="Z13" s="108"/>
      <c r="AA13" s="58"/>
      <c r="AB13" s="56"/>
      <c r="AC13" s="56"/>
      <c r="AD13" s="56"/>
      <c r="AE13" s="57"/>
      <c r="AF13" s="57"/>
      <c r="AG13" s="70"/>
      <c r="AH13" s="108"/>
      <c r="AI13" s="69"/>
      <c r="AK13" s="161">
        <f t="shared" si="0"/>
        <v>0</v>
      </c>
      <c r="AL13" s="132">
        <f t="shared" si="1"/>
        <v>0</v>
      </c>
      <c r="AM13" s="160">
        <f t="shared" si="2"/>
        <v>0</v>
      </c>
      <c r="AO13" s="264" t="s">
        <v>375</v>
      </c>
      <c r="AP13" s="264" t="s">
        <v>358</v>
      </c>
      <c r="AQ13" s="264" t="s">
        <v>376</v>
      </c>
    </row>
    <row r="14" spans="1:43">
      <c r="A14" s="51">
        <v>13</v>
      </c>
      <c r="B14" s="51" t="s">
        <v>325</v>
      </c>
      <c r="C14" s="93"/>
      <c r="D14" s="86"/>
      <c r="E14" s="87"/>
      <c r="F14" s="66"/>
      <c r="G14" s="64"/>
      <c r="H14" s="67"/>
      <c r="I14" s="64"/>
      <c r="J14" s="107"/>
      <c r="K14" s="93"/>
      <c r="L14" s="67"/>
      <c r="M14" s="86"/>
      <c r="N14" s="86"/>
      <c r="O14" s="67"/>
      <c r="P14" s="67"/>
      <c r="Q14" s="67"/>
      <c r="R14" s="106"/>
      <c r="S14" s="93"/>
      <c r="T14" s="67"/>
      <c r="U14" s="86"/>
      <c r="V14" s="86"/>
      <c r="W14" s="67"/>
      <c r="X14" s="67"/>
      <c r="Y14" s="67"/>
      <c r="Z14" s="106"/>
      <c r="AA14" s="93"/>
      <c r="AB14" s="67"/>
      <c r="AC14" s="86"/>
      <c r="AD14" s="86"/>
      <c r="AE14" s="67"/>
      <c r="AF14" s="67"/>
      <c r="AG14" s="67"/>
      <c r="AH14" s="106"/>
      <c r="AI14" s="60"/>
      <c r="AK14" s="163">
        <f t="shared" si="0"/>
        <v>0</v>
      </c>
      <c r="AL14" s="142">
        <f t="shared" si="1"/>
        <v>0</v>
      </c>
      <c r="AM14" s="162">
        <f t="shared" si="2"/>
        <v>0</v>
      </c>
      <c r="AO14" s="264" t="s">
        <v>380</v>
      </c>
      <c r="AP14" s="264" t="s">
        <v>381</v>
      </c>
      <c r="AQ14" s="264" t="s">
        <v>382</v>
      </c>
    </row>
    <row r="15" spans="1:43">
      <c r="A15" s="59">
        <v>14</v>
      </c>
      <c r="B15" s="59" t="s">
        <v>326</v>
      </c>
      <c r="C15" s="75"/>
      <c r="D15" s="56"/>
      <c r="E15" s="57"/>
      <c r="F15" s="56"/>
      <c r="G15" s="70"/>
      <c r="H15" s="70"/>
      <c r="I15" s="70"/>
      <c r="J15" s="105"/>
      <c r="K15" s="71"/>
      <c r="L15" s="57"/>
      <c r="M15" s="57"/>
      <c r="N15" s="56"/>
      <c r="O15" s="57"/>
      <c r="P15" s="57"/>
      <c r="Q15" s="57"/>
      <c r="R15" s="105"/>
      <c r="S15" s="71"/>
      <c r="T15" s="57"/>
      <c r="U15" s="57"/>
      <c r="V15" s="57"/>
      <c r="W15" s="57"/>
      <c r="X15" s="57"/>
      <c r="Y15" s="57"/>
      <c r="Z15" s="105"/>
      <c r="AA15" s="71"/>
      <c r="AB15" s="57"/>
      <c r="AC15" s="57"/>
      <c r="AD15" s="57"/>
      <c r="AE15" s="57"/>
      <c r="AF15" s="57"/>
      <c r="AG15" s="57"/>
      <c r="AH15" s="105"/>
      <c r="AI15" s="52"/>
      <c r="AK15" s="179">
        <f t="shared" si="0"/>
        <v>0</v>
      </c>
      <c r="AL15" s="178">
        <f t="shared" si="1"/>
        <v>0</v>
      </c>
      <c r="AM15" s="177">
        <f t="shared" si="2"/>
        <v>0</v>
      </c>
      <c r="AO15" s="264" t="s">
        <v>377</v>
      </c>
      <c r="AP15" s="264" t="s">
        <v>378</v>
      </c>
      <c r="AQ15" s="264" t="s">
        <v>379</v>
      </c>
    </row>
    <row r="16" spans="1:43" ht="15.75" thickBot="1">
      <c r="A16" s="51"/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104" t="s">
        <v>45</v>
      </c>
      <c r="AK16"/>
      <c r="AL16"/>
      <c r="AM16"/>
    </row>
    <row r="17" spans="2:39" ht="15.75" thickBot="1">
      <c r="B17" t="s">
        <v>74</v>
      </c>
      <c r="C17" s="103" t="str">
        <f t="shared" ref="C17:AH17" si="3">IF(COUNTA(C2:C16)=0,"",SUMPRODUCT((C2:C16&lt;&gt;"")*(C2:C16=$AI2:$AI16)))</f>
        <v/>
      </c>
      <c r="D17" s="101" t="str">
        <f t="shared" si="3"/>
        <v/>
      </c>
      <c r="E17" s="101" t="str">
        <f t="shared" si="3"/>
        <v/>
      </c>
      <c r="F17" s="101" t="str">
        <f t="shared" si="3"/>
        <v/>
      </c>
      <c r="G17" s="101" t="str">
        <f t="shared" si="3"/>
        <v/>
      </c>
      <c r="H17" s="101" t="str">
        <f t="shared" si="3"/>
        <v/>
      </c>
      <c r="I17" s="101" t="str">
        <f t="shared" si="3"/>
        <v/>
      </c>
      <c r="J17" s="101" t="str">
        <f t="shared" si="3"/>
        <v/>
      </c>
      <c r="K17" s="103" t="str">
        <f t="shared" si="3"/>
        <v/>
      </c>
      <c r="L17" s="101" t="str">
        <f t="shared" si="3"/>
        <v/>
      </c>
      <c r="M17" s="101" t="str">
        <f t="shared" si="3"/>
        <v/>
      </c>
      <c r="N17" s="101" t="str">
        <f t="shared" si="3"/>
        <v/>
      </c>
      <c r="O17" s="101" t="str">
        <f t="shared" si="3"/>
        <v/>
      </c>
      <c r="P17" s="101" t="str">
        <f t="shared" si="3"/>
        <v/>
      </c>
      <c r="Q17" s="101" t="str">
        <f t="shared" si="3"/>
        <v/>
      </c>
      <c r="R17" s="129" t="str">
        <f t="shared" si="3"/>
        <v/>
      </c>
      <c r="S17" s="103" t="str">
        <f t="shared" si="3"/>
        <v/>
      </c>
      <c r="T17" s="101" t="str">
        <f t="shared" si="3"/>
        <v/>
      </c>
      <c r="U17" s="101" t="str">
        <f t="shared" si="3"/>
        <v/>
      </c>
      <c r="V17" s="101" t="str">
        <f t="shared" si="3"/>
        <v/>
      </c>
      <c r="W17" s="101" t="str">
        <f t="shared" si="3"/>
        <v/>
      </c>
      <c r="X17" s="101" t="str">
        <f t="shared" si="3"/>
        <v/>
      </c>
      <c r="Y17" s="101" t="str">
        <f t="shared" si="3"/>
        <v/>
      </c>
      <c r="Z17" s="129" t="str">
        <f t="shared" si="3"/>
        <v/>
      </c>
      <c r="AA17" s="103" t="str">
        <f t="shared" si="3"/>
        <v/>
      </c>
      <c r="AB17" s="101" t="str">
        <f t="shared" si="3"/>
        <v/>
      </c>
      <c r="AC17" s="101" t="str">
        <f t="shared" si="3"/>
        <v/>
      </c>
      <c r="AD17" s="101" t="str">
        <f t="shared" si="3"/>
        <v/>
      </c>
      <c r="AE17" s="101" t="str">
        <f t="shared" si="3"/>
        <v/>
      </c>
      <c r="AF17" s="101" t="str">
        <f t="shared" si="3"/>
        <v/>
      </c>
      <c r="AG17" s="101" t="str">
        <f t="shared" si="3"/>
        <v/>
      </c>
      <c r="AH17" s="129" t="str">
        <f t="shared" si="3"/>
        <v/>
      </c>
      <c r="AI17" s="128">
        <f>COUNTA(AI2:AI16)-COUNTIF(AI2:AI16,"~*")</f>
        <v>0</v>
      </c>
      <c r="AK17" s="196">
        <f>SUM(AK2:AK16)</f>
        <v>0</v>
      </c>
      <c r="AL17" s="232">
        <f>SUM(AL2:AL16)</f>
        <v>0</v>
      </c>
      <c r="AM17" s="231">
        <f>SUM(AM2:AM16)</f>
        <v>0</v>
      </c>
    </row>
    <row r="18" spans="2:39"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K18"/>
      <c r="AL18"/>
      <c r="AM18"/>
    </row>
    <row r="19" spans="2:39">
      <c r="B19" s="100" t="s">
        <v>125</v>
      </c>
      <c r="AK19"/>
      <c r="AL19"/>
      <c r="AM19"/>
    </row>
    <row r="21" spans="2:39">
      <c r="B21" s="127">
        <v>1</v>
      </c>
      <c r="C21" s="126">
        <f t="shared" ref="C21:AI21" si="4">COUNTIF(C2:C16,"1")</f>
        <v>0</v>
      </c>
      <c r="D21" s="126">
        <f t="shared" si="4"/>
        <v>0</v>
      </c>
      <c r="E21" s="126">
        <f t="shared" si="4"/>
        <v>0</v>
      </c>
      <c r="F21" s="126">
        <f t="shared" si="4"/>
        <v>0</v>
      </c>
      <c r="G21" s="126">
        <f t="shared" si="4"/>
        <v>0</v>
      </c>
      <c r="H21" s="126">
        <f t="shared" si="4"/>
        <v>0</v>
      </c>
      <c r="I21" s="126">
        <f t="shared" si="4"/>
        <v>0</v>
      </c>
      <c r="J21" s="126">
        <f t="shared" si="4"/>
        <v>0</v>
      </c>
      <c r="K21" s="126">
        <f t="shared" si="4"/>
        <v>0</v>
      </c>
      <c r="L21" s="126">
        <f t="shared" si="4"/>
        <v>0</v>
      </c>
      <c r="M21" s="126">
        <f t="shared" si="4"/>
        <v>0</v>
      </c>
      <c r="N21" s="126">
        <f t="shared" si="4"/>
        <v>0</v>
      </c>
      <c r="O21" s="126">
        <f t="shared" si="4"/>
        <v>0</v>
      </c>
      <c r="P21" s="126">
        <f t="shared" si="4"/>
        <v>0</v>
      </c>
      <c r="Q21" s="126">
        <f t="shared" si="4"/>
        <v>0</v>
      </c>
      <c r="R21" s="126">
        <f t="shared" si="4"/>
        <v>0</v>
      </c>
      <c r="S21" s="126">
        <f t="shared" si="4"/>
        <v>0</v>
      </c>
      <c r="T21" s="126">
        <f t="shared" si="4"/>
        <v>0</v>
      </c>
      <c r="U21" s="126">
        <f t="shared" si="4"/>
        <v>0</v>
      </c>
      <c r="V21" s="126">
        <f t="shared" si="4"/>
        <v>0</v>
      </c>
      <c r="W21" s="126">
        <f t="shared" si="4"/>
        <v>0</v>
      </c>
      <c r="X21" s="126">
        <f t="shared" si="4"/>
        <v>0</v>
      </c>
      <c r="Y21" s="126">
        <f t="shared" si="4"/>
        <v>0</v>
      </c>
      <c r="Z21" s="126">
        <f t="shared" si="4"/>
        <v>0</v>
      </c>
      <c r="AA21" s="126">
        <f t="shared" si="4"/>
        <v>0</v>
      </c>
      <c r="AB21" s="126">
        <f t="shared" si="4"/>
        <v>0</v>
      </c>
      <c r="AC21" s="126">
        <f t="shared" si="4"/>
        <v>0</v>
      </c>
      <c r="AD21" s="126">
        <f t="shared" si="4"/>
        <v>0</v>
      </c>
      <c r="AE21" s="126">
        <f t="shared" si="4"/>
        <v>0</v>
      </c>
      <c r="AF21" s="126">
        <f t="shared" si="4"/>
        <v>0</v>
      </c>
      <c r="AG21" s="126">
        <f t="shared" si="4"/>
        <v>0</v>
      </c>
      <c r="AH21" s="126">
        <f t="shared" si="4"/>
        <v>0</v>
      </c>
      <c r="AI21" s="125">
        <f t="shared" si="4"/>
        <v>0</v>
      </c>
      <c r="AK21"/>
      <c r="AL21"/>
      <c r="AM21"/>
    </row>
    <row r="22" spans="2:39">
      <c r="B22" s="124" t="s">
        <v>76</v>
      </c>
      <c r="C22" s="123">
        <f t="shared" ref="C22:AI22" si="5">COUNTIF(C2:C16,"N")</f>
        <v>0</v>
      </c>
      <c r="D22" s="123">
        <f t="shared" si="5"/>
        <v>0</v>
      </c>
      <c r="E22" s="123">
        <f t="shared" si="5"/>
        <v>0</v>
      </c>
      <c r="F22" s="123">
        <f t="shared" si="5"/>
        <v>0</v>
      </c>
      <c r="G22" s="123">
        <f t="shared" si="5"/>
        <v>0</v>
      </c>
      <c r="H22" s="123">
        <f t="shared" si="5"/>
        <v>0</v>
      </c>
      <c r="I22" s="123">
        <f t="shared" si="5"/>
        <v>0</v>
      </c>
      <c r="J22" s="123">
        <f t="shared" si="5"/>
        <v>0</v>
      </c>
      <c r="K22" s="123">
        <f t="shared" si="5"/>
        <v>0</v>
      </c>
      <c r="L22" s="123">
        <f t="shared" si="5"/>
        <v>0</v>
      </c>
      <c r="M22" s="123">
        <f t="shared" si="5"/>
        <v>0</v>
      </c>
      <c r="N22" s="123">
        <f t="shared" si="5"/>
        <v>0</v>
      </c>
      <c r="O22" s="123">
        <f t="shared" si="5"/>
        <v>0</v>
      </c>
      <c r="P22" s="123">
        <f t="shared" si="5"/>
        <v>0</v>
      </c>
      <c r="Q22" s="123">
        <f t="shared" si="5"/>
        <v>0</v>
      </c>
      <c r="R22" s="123">
        <f t="shared" si="5"/>
        <v>0</v>
      </c>
      <c r="S22" s="123">
        <f t="shared" si="5"/>
        <v>0</v>
      </c>
      <c r="T22" s="123">
        <f t="shared" si="5"/>
        <v>0</v>
      </c>
      <c r="U22" s="123">
        <f t="shared" si="5"/>
        <v>0</v>
      </c>
      <c r="V22" s="123">
        <f t="shared" si="5"/>
        <v>0</v>
      </c>
      <c r="W22" s="123">
        <f t="shared" si="5"/>
        <v>0</v>
      </c>
      <c r="X22" s="123">
        <f t="shared" si="5"/>
        <v>0</v>
      </c>
      <c r="Y22" s="123">
        <f t="shared" si="5"/>
        <v>0</v>
      </c>
      <c r="Z22" s="123">
        <f t="shared" si="5"/>
        <v>0</v>
      </c>
      <c r="AA22" s="123">
        <f t="shared" si="5"/>
        <v>0</v>
      </c>
      <c r="AB22" s="123">
        <f t="shared" si="5"/>
        <v>0</v>
      </c>
      <c r="AC22" s="123">
        <f t="shared" si="5"/>
        <v>0</v>
      </c>
      <c r="AD22" s="123">
        <f t="shared" si="5"/>
        <v>0</v>
      </c>
      <c r="AE22" s="123">
        <f t="shared" si="5"/>
        <v>0</v>
      </c>
      <c r="AF22" s="123">
        <f t="shared" si="5"/>
        <v>0</v>
      </c>
      <c r="AG22" s="123">
        <f t="shared" si="5"/>
        <v>0</v>
      </c>
      <c r="AH22" s="123">
        <f t="shared" si="5"/>
        <v>0</v>
      </c>
      <c r="AI22" s="122">
        <f t="shared" si="5"/>
        <v>0</v>
      </c>
      <c r="AK22"/>
      <c r="AL22"/>
      <c r="AM22"/>
    </row>
    <row r="23" spans="2:39">
      <c r="B23" s="121">
        <v>2</v>
      </c>
      <c r="C23" s="120">
        <f t="shared" ref="C23:AI23" si="6">COUNTIF(C2:C16,2)</f>
        <v>0</v>
      </c>
      <c r="D23" s="120">
        <f t="shared" si="6"/>
        <v>0</v>
      </c>
      <c r="E23" s="120">
        <f t="shared" si="6"/>
        <v>0</v>
      </c>
      <c r="F23" s="120">
        <f t="shared" si="6"/>
        <v>0</v>
      </c>
      <c r="G23" s="120">
        <f t="shared" si="6"/>
        <v>0</v>
      </c>
      <c r="H23" s="120">
        <f t="shared" si="6"/>
        <v>0</v>
      </c>
      <c r="I23" s="120">
        <f t="shared" si="6"/>
        <v>0</v>
      </c>
      <c r="J23" s="120">
        <f t="shared" si="6"/>
        <v>0</v>
      </c>
      <c r="K23" s="120">
        <f t="shared" si="6"/>
        <v>0</v>
      </c>
      <c r="L23" s="120">
        <f t="shared" si="6"/>
        <v>0</v>
      </c>
      <c r="M23" s="120">
        <f t="shared" si="6"/>
        <v>0</v>
      </c>
      <c r="N23" s="120">
        <f t="shared" si="6"/>
        <v>0</v>
      </c>
      <c r="O23" s="120">
        <f t="shared" si="6"/>
        <v>0</v>
      </c>
      <c r="P23" s="120">
        <f t="shared" si="6"/>
        <v>0</v>
      </c>
      <c r="Q23" s="120">
        <f t="shared" si="6"/>
        <v>0</v>
      </c>
      <c r="R23" s="120">
        <f t="shared" si="6"/>
        <v>0</v>
      </c>
      <c r="S23" s="120">
        <f t="shared" si="6"/>
        <v>0</v>
      </c>
      <c r="T23" s="120">
        <f t="shared" si="6"/>
        <v>0</v>
      </c>
      <c r="U23" s="120">
        <f t="shared" si="6"/>
        <v>0</v>
      </c>
      <c r="V23" s="120">
        <f t="shared" si="6"/>
        <v>0</v>
      </c>
      <c r="W23" s="120">
        <f t="shared" si="6"/>
        <v>0</v>
      </c>
      <c r="X23" s="120">
        <f t="shared" si="6"/>
        <v>0</v>
      </c>
      <c r="Y23" s="120">
        <f t="shared" si="6"/>
        <v>0</v>
      </c>
      <c r="Z23" s="120">
        <f t="shared" si="6"/>
        <v>0</v>
      </c>
      <c r="AA23" s="120">
        <f t="shared" si="6"/>
        <v>0</v>
      </c>
      <c r="AB23" s="120">
        <f t="shared" si="6"/>
        <v>0</v>
      </c>
      <c r="AC23" s="120">
        <f t="shared" si="6"/>
        <v>0</v>
      </c>
      <c r="AD23" s="120">
        <f t="shared" si="6"/>
        <v>0</v>
      </c>
      <c r="AE23" s="120">
        <f t="shared" si="6"/>
        <v>0</v>
      </c>
      <c r="AF23" s="120">
        <f t="shared" si="6"/>
        <v>0</v>
      </c>
      <c r="AG23" s="120">
        <f t="shared" si="6"/>
        <v>0</v>
      </c>
      <c r="AH23" s="120">
        <f t="shared" si="6"/>
        <v>0</v>
      </c>
      <c r="AI23" s="119">
        <f t="shared" si="6"/>
        <v>0</v>
      </c>
      <c r="AK23"/>
      <c r="AL23"/>
      <c r="AM23"/>
    </row>
    <row r="24" spans="2:39">
      <c r="B24" s="152" t="s">
        <v>140</v>
      </c>
      <c r="C24">
        <f t="shared" ref="C24:AI24" si="7">SUM(C21:C23)</f>
        <v>0</v>
      </c>
      <c r="D24">
        <f t="shared" si="7"/>
        <v>0</v>
      </c>
      <c r="E24">
        <f t="shared" si="7"/>
        <v>0</v>
      </c>
      <c r="F24">
        <f t="shared" si="7"/>
        <v>0</v>
      </c>
      <c r="G24">
        <f t="shared" si="7"/>
        <v>0</v>
      </c>
      <c r="H24">
        <f t="shared" si="7"/>
        <v>0</v>
      </c>
      <c r="I24">
        <f t="shared" si="7"/>
        <v>0</v>
      </c>
      <c r="J24">
        <f t="shared" si="7"/>
        <v>0</v>
      </c>
      <c r="K24">
        <f t="shared" si="7"/>
        <v>0</v>
      </c>
      <c r="L24">
        <f t="shared" si="7"/>
        <v>0</v>
      </c>
      <c r="M24">
        <f t="shared" si="7"/>
        <v>0</v>
      </c>
      <c r="N24">
        <f t="shared" si="7"/>
        <v>0</v>
      </c>
      <c r="O24">
        <f t="shared" si="7"/>
        <v>0</v>
      </c>
      <c r="P24">
        <f t="shared" si="7"/>
        <v>0</v>
      </c>
      <c r="Q24">
        <f t="shared" si="7"/>
        <v>0</v>
      </c>
      <c r="R24">
        <f t="shared" si="7"/>
        <v>0</v>
      </c>
      <c r="S24">
        <f t="shared" si="7"/>
        <v>0</v>
      </c>
      <c r="T24">
        <f t="shared" si="7"/>
        <v>0</v>
      </c>
      <c r="U24">
        <f t="shared" si="7"/>
        <v>0</v>
      </c>
      <c r="V24">
        <f t="shared" si="7"/>
        <v>0</v>
      </c>
      <c r="W24">
        <f t="shared" si="7"/>
        <v>0</v>
      </c>
      <c r="X24">
        <f t="shared" si="7"/>
        <v>0</v>
      </c>
      <c r="Y24">
        <f t="shared" si="7"/>
        <v>0</v>
      </c>
      <c r="Z24">
        <f t="shared" si="7"/>
        <v>0</v>
      </c>
      <c r="AA24">
        <f t="shared" si="7"/>
        <v>0</v>
      </c>
      <c r="AB24">
        <f t="shared" si="7"/>
        <v>0</v>
      </c>
      <c r="AC24">
        <f t="shared" si="7"/>
        <v>0</v>
      </c>
      <c r="AD24">
        <f t="shared" si="7"/>
        <v>0</v>
      </c>
      <c r="AE24">
        <f t="shared" si="7"/>
        <v>0</v>
      </c>
      <c r="AF24">
        <f t="shared" si="7"/>
        <v>0</v>
      </c>
      <c r="AG24">
        <f t="shared" si="7"/>
        <v>0</v>
      </c>
      <c r="AH24">
        <f t="shared" si="7"/>
        <v>0</v>
      </c>
      <c r="AI24" s="151">
        <f t="shared" si="7"/>
        <v>0</v>
      </c>
      <c r="AK24"/>
      <c r="AL24"/>
      <c r="AM24"/>
    </row>
  </sheetData>
  <conditionalFormatting sqref="C2:AH15">
    <cfRule type="expression" dxfId="43" priority="16">
      <formula>AND(C2&lt;&gt;"",$AI2&lt;&gt;"",C2&lt;&gt;$AI2)</formula>
    </cfRule>
    <cfRule type="expression" dxfId="42" priority="17">
      <formula>AND(C2&lt;&gt;"",C2=$AI2)</formula>
    </cfRule>
  </conditionalFormatting>
  <conditionalFormatting sqref="AI17">
    <cfRule type="dataBar" priority="15">
      <dataBar>
        <cfvo type="min" val="0"/>
        <cfvo type="max" val="0"/>
        <color rgb="FF638EC6"/>
      </dataBar>
    </cfRule>
  </conditionalFormatting>
  <conditionalFormatting sqref="C2:AH15">
    <cfRule type="expression" dxfId="41" priority="13">
      <formula>AND(C2&lt;&gt;"",$AI2&lt;&gt;"",C2&lt;&gt;$AI2)</formula>
    </cfRule>
    <cfRule type="expression" dxfId="40" priority="14">
      <formula>AND(C2&lt;&gt;"",C2=$AI2)</formula>
    </cfRule>
  </conditionalFormatting>
  <conditionalFormatting sqref="C17:AI17">
    <cfRule type="dataBar" priority="12">
      <dataBar>
        <cfvo type="min" val="0"/>
        <cfvo type="max" val="0"/>
        <color rgb="FF638EC6"/>
      </dataBar>
    </cfRule>
  </conditionalFormatting>
  <conditionalFormatting sqref="C17:AH17">
    <cfRule type="dataBar" priority="11">
      <dataBar>
        <cfvo type="min" val="0"/>
        <cfvo type="max" val="0"/>
        <color rgb="FF638EC6"/>
      </dataBar>
    </cfRule>
  </conditionalFormatting>
  <conditionalFormatting sqref="AK2:AK15">
    <cfRule type="expression" dxfId="39" priority="10">
      <formula>$AI2=1</formula>
    </cfRule>
  </conditionalFormatting>
  <conditionalFormatting sqref="AL2:AL15">
    <cfRule type="expression" dxfId="38" priority="9">
      <formula>$AI2="N"</formula>
    </cfRule>
  </conditionalFormatting>
  <conditionalFormatting sqref="AM2:AM15">
    <cfRule type="expression" dxfId="37" priority="8">
      <formula>$AI2=2</formula>
    </cfRule>
  </conditionalFormatting>
  <conditionalFormatting sqref="C2:AH16">
    <cfRule type="expression" dxfId="36" priority="6">
      <formula>AND(XCW$24&gt;0,ISERROR(AND(MATCH(XCW1048564,$B$21:$B$23,0))))</formula>
    </cfRule>
    <cfRule type="expression" dxfId="35" priority="7">
      <formula>AND(D2&lt;&gt;"",COUNTA(D$2:D$16)&gt;0,MAX(MMULT(TRANSPOSE(ROW($1:$15)/ROW($1:$15)),N($C$2:C$16=D$2:D$16)))=15)</formula>
    </cfRule>
    <cfRule type="expression" dxfId="34" priority="5">
      <formula>AND(D2&lt;&gt;"",COUNTA(D$2:D$16)&gt;0,MAX(MMULT(TRANSPOSE(ROW($1:$15)/ROW($1:$15)),N($C$2:C$16=D$2:D$16)))=15)</formula>
    </cfRule>
    <cfRule type="expression" dxfId="33" priority="4">
      <formula>AND(C$24&gt;0,ISERROR(AND(MATCH(C2,$B$21:$B$23,0))))</formula>
    </cfRule>
  </conditionalFormatting>
  <conditionalFormatting sqref="AK17:AM17">
    <cfRule type="expression" dxfId="32" priority="3">
      <formula>$AJ17=1</formula>
    </cfRule>
  </conditionalFormatting>
  <conditionalFormatting sqref="AL17">
    <cfRule type="expression" dxfId="31" priority="2">
      <formula>$AJ17="N"</formula>
    </cfRule>
  </conditionalFormatting>
  <conditionalFormatting sqref="AM17">
    <cfRule type="expression" dxfId="30" priority="1">
      <formula>$AJ17=2</formula>
    </cfRule>
  </conditionalFormatting>
  <pageMargins left="0.7" right="0.7" top="0.75" bottom="0.75" header="0.3" footer="0.3"/>
  <legacyDrawing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6"/>
  <dimension ref="A1:AM24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F6" sqref="C5:F6"/>
    </sheetView>
  </sheetViews>
  <sheetFormatPr baseColWidth="10" defaultRowHeight="15"/>
  <cols>
    <col min="1" max="1" width="4.140625" customWidth="1"/>
    <col min="2" max="2" width="24.85546875" customWidth="1"/>
    <col min="3" max="35" width="8.7109375" customWidth="1"/>
    <col min="36" max="36" width="2.7109375" customWidth="1"/>
    <col min="37" max="39" width="5.28515625" style="9" customWidth="1"/>
    <col min="40" max="40" width="2" customWidth="1"/>
  </cols>
  <sheetData>
    <row r="1" spans="1:39">
      <c r="B1" s="99">
        <v>42049</v>
      </c>
      <c r="C1" s="97" t="s">
        <v>105</v>
      </c>
      <c r="D1" s="98" t="s">
        <v>104</v>
      </c>
      <c r="E1" s="98" t="s">
        <v>103</v>
      </c>
      <c r="F1" s="98" t="s">
        <v>102</v>
      </c>
      <c r="G1" s="98" t="s">
        <v>47</v>
      </c>
      <c r="H1" s="98" t="s">
        <v>27</v>
      </c>
      <c r="I1" s="98" t="s">
        <v>101</v>
      </c>
      <c r="J1" s="95" t="s">
        <v>100</v>
      </c>
      <c r="K1" s="97" t="s">
        <v>99</v>
      </c>
      <c r="L1" s="96" t="s">
        <v>98</v>
      </c>
      <c r="M1" s="96" t="s">
        <v>97</v>
      </c>
      <c r="N1" s="96" t="s">
        <v>96</v>
      </c>
      <c r="O1" s="96" t="s">
        <v>95</v>
      </c>
      <c r="P1" s="96" t="s">
        <v>94</v>
      </c>
      <c r="Q1" s="96" t="s">
        <v>75</v>
      </c>
      <c r="R1" s="95" t="s">
        <v>93</v>
      </c>
      <c r="S1" s="97" t="s">
        <v>177</v>
      </c>
      <c r="T1" s="96" t="s">
        <v>176</v>
      </c>
      <c r="U1" s="96" t="s">
        <v>175</v>
      </c>
      <c r="V1" s="96" t="s">
        <v>174</v>
      </c>
      <c r="W1" s="96" t="s">
        <v>173</v>
      </c>
      <c r="X1" s="96" t="s">
        <v>172</v>
      </c>
      <c r="Y1" s="96" t="s">
        <v>171</v>
      </c>
      <c r="Z1" s="95" t="s">
        <v>170</v>
      </c>
      <c r="AA1" s="97" t="s">
        <v>169</v>
      </c>
      <c r="AB1" s="96" t="s">
        <v>168</v>
      </c>
      <c r="AC1" s="96" t="s">
        <v>167</v>
      </c>
      <c r="AD1" s="96" t="s">
        <v>166</v>
      </c>
      <c r="AE1" s="96" t="s">
        <v>165</v>
      </c>
      <c r="AF1" s="96" t="s">
        <v>164</v>
      </c>
      <c r="AG1" s="96" t="s">
        <v>163</v>
      </c>
      <c r="AH1" s="95" t="s">
        <v>162</v>
      </c>
      <c r="AI1" s="189" t="s">
        <v>92</v>
      </c>
      <c r="AK1" s="188">
        <v>1</v>
      </c>
      <c r="AL1" s="187" t="s">
        <v>76</v>
      </c>
      <c r="AM1" s="186">
        <v>2</v>
      </c>
    </row>
    <row r="2" spans="1:39">
      <c r="A2" s="51"/>
      <c r="B2" s="51"/>
      <c r="C2" s="68"/>
      <c r="D2" s="86"/>
      <c r="E2" s="86"/>
      <c r="F2" s="67"/>
      <c r="G2" s="86"/>
      <c r="H2" s="86"/>
      <c r="I2" s="64"/>
      <c r="J2" s="110"/>
      <c r="K2" s="93"/>
      <c r="L2" s="86"/>
      <c r="M2" s="67"/>
      <c r="N2" s="86"/>
      <c r="O2" s="86"/>
      <c r="P2" s="86"/>
      <c r="Q2" s="86"/>
      <c r="R2" s="107"/>
      <c r="S2" s="93"/>
      <c r="T2" s="86"/>
      <c r="U2" s="67"/>
      <c r="V2" s="86"/>
      <c r="W2" s="86"/>
      <c r="X2" s="86"/>
      <c r="Y2" s="86"/>
      <c r="Z2" s="107"/>
      <c r="AA2" s="93"/>
      <c r="AB2" s="86"/>
      <c r="AC2" s="67"/>
      <c r="AD2" s="86"/>
      <c r="AE2" s="86"/>
      <c r="AF2" s="86"/>
      <c r="AG2" s="86"/>
      <c r="AH2" s="107"/>
      <c r="AI2" s="74"/>
      <c r="AK2" s="166">
        <f t="shared" ref="AK2:AK16" si="0">COUNTIF($C2:$AH2,"1")</f>
        <v>0</v>
      </c>
      <c r="AL2" s="165">
        <f t="shared" ref="AL2:AL16" si="1">COUNTIF($C2:$AH2,"N")</f>
        <v>0</v>
      </c>
      <c r="AM2" s="164">
        <f t="shared" ref="AM2:AM16" si="2">COUNTIF($C2:$AH2,2)</f>
        <v>0</v>
      </c>
    </row>
    <row r="3" spans="1:39">
      <c r="A3" s="59"/>
      <c r="B3" s="59"/>
      <c r="C3" s="75"/>
      <c r="D3" s="56"/>
      <c r="E3" s="70"/>
      <c r="F3" s="70"/>
      <c r="G3" s="70"/>
      <c r="H3" s="70"/>
      <c r="I3" s="70"/>
      <c r="J3" s="108"/>
      <c r="K3" s="71"/>
      <c r="L3" s="70"/>
      <c r="M3" s="56"/>
      <c r="N3" s="56"/>
      <c r="O3" s="56"/>
      <c r="P3" s="56"/>
      <c r="Q3" s="70"/>
      <c r="R3" s="105"/>
      <c r="S3" s="71"/>
      <c r="T3" s="70"/>
      <c r="U3" s="56"/>
      <c r="V3" s="56"/>
      <c r="W3" s="56"/>
      <c r="X3" s="56"/>
      <c r="Y3" s="70"/>
      <c r="Z3" s="105"/>
      <c r="AA3" s="71"/>
      <c r="AB3" s="70"/>
      <c r="AC3" s="56"/>
      <c r="AD3" s="56"/>
      <c r="AE3" s="56"/>
      <c r="AF3" s="56"/>
      <c r="AG3" s="70"/>
      <c r="AH3" s="105"/>
      <c r="AI3" s="52"/>
      <c r="AK3" s="161">
        <f t="shared" si="0"/>
        <v>0</v>
      </c>
      <c r="AL3" s="132">
        <f t="shared" si="1"/>
        <v>0</v>
      </c>
      <c r="AM3" s="160">
        <f t="shared" si="2"/>
        <v>0</v>
      </c>
    </row>
    <row r="4" spans="1:39">
      <c r="A4" s="51"/>
      <c r="B4" s="51"/>
      <c r="C4" s="68"/>
      <c r="D4" s="67"/>
      <c r="E4" s="64"/>
      <c r="F4" s="64"/>
      <c r="G4" s="64"/>
      <c r="H4" s="64"/>
      <c r="I4" s="86"/>
      <c r="J4" s="107"/>
      <c r="K4" s="68"/>
      <c r="L4" s="86"/>
      <c r="M4" s="64"/>
      <c r="N4" s="67"/>
      <c r="O4" s="64"/>
      <c r="P4" s="86"/>
      <c r="Q4" s="64"/>
      <c r="R4" s="110"/>
      <c r="S4" s="68"/>
      <c r="T4" s="86"/>
      <c r="U4" s="64"/>
      <c r="V4" s="64"/>
      <c r="W4" s="64"/>
      <c r="X4" s="86"/>
      <c r="Y4" s="64"/>
      <c r="Z4" s="110"/>
      <c r="AA4" s="68"/>
      <c r="AB4" s="67"/>
      <c r="AC4" s="64"/>
      <c r="AD4" s="64"/>
      <c r="AE4" s="64"/>
      <c r="AF4" s="86"/>
      <c r="AG4" s="64"/>
      <c r="AH4" s="110"/>
      <c r="AI4" s="60"/>
      <c r="AK4" s="163">
        <f t="shared" si="0"/>
        <v>0</v>
      </c>
      <c r="AL4" s="142">
        <f t="shared" si="1"/>
        <v>0</v>
      </c>
      <c r="AM4" s="162">
        <f t="shared" si="2"/>
        <v>0</v>
      </c>
    </row>
    <row r="5" spans="1:39">
      <c r="A5" s="59"/>
      <c r="B5" s="183"/>
      <c r="C5" s="71"/>
      <c r="D5" s="56"/>
      <c r="E5" s="57"/>
      <c r="F5" s="57"/>
      <c r="G5" s="70"/>
      <c r="H5" s="70"/>
      <c r="I5" s="70"/>
      <c r="J5" s="108"/>
      <c r="K5" s="71"/>
      <c r="L5" s="70"/>
      <c r="M5" s="56"/>
      <c r="N5" s="56"/>
      <c r="O5" s="70"/>
      <c r="P5" s="70"/>
      <c r="Q5" s="56"/>
      <c r="R5" s="108"/>
      <c r="S5" s="71"/>
      <c r="T5" s="70"/>
      <c r="U5" s="56"/>
      <c r="V5" s="70"/>
      <c r="W5" s="70"/>
      <c r="X5" s="70"/>
      <c r="Y5" s="56"/>
      <c r="Z5" s="108"/>
      <c r="AA5" s="71"/>
      <c r="AB5" s="70"/>
      <c r="AC5" s="56"/>
      <c r="AD5" s="70"/>
      <c r="AE5" s="70"/>
      <c r="AF5" s="70"/>
      <c r="AG5" s="56"/>
      <c r="AH5" s="108"/>
      <c r="AI5" s="73"/>
      <c r="AK5" s="161">
        <f t="shared" si="0"/>
        <v>0</v>
      </c>
      <c r="AL5" s="132">
        <f t="shared" si="1"/>
        <v>0</v>
      </c>
      <c r="AM5" s="160">
        <f t="shared" si="2"/>
        <v>0</v>
      </c>
    </row>
    <row r="6" spans="1:39">
      <c r="A6" s="51"/>
      <c r="B6" s="51"/>
      <c r="C6" s="93"/>
      <c r="D6" s="67"/>
      <c r="E6" s="87"/>
      <c r="F6" s="87"/>
      <c r="G6" s="64"/>
      <c r="H6" s="86"/>
      <c r="I6" s="64"/>
      <c r="J6" s="106"/>
      <c r="K6" s="93"/>
      <c r="L6" s="86"/>
      <c r="M6" s="67"/>
      <c r="N6" s="86"/>
      <c r="O6" s="67"/>
      <c r="P6" s="67"/>
      <c r="Q6" s="67"/>
      <c r="R6" s="106"/>
      <c r="S6" s="93"/>
      <c r="T6" s="86"/>
      <c r="U6" s="67"/>
      <c r="V6" s="67"/>
      <c r="W6" s="67"/>
      <c r="X6" s="67"/>
      <c r="Y6" s="67"/>
      <c r="Z6" s="106"/>
      <c r="AA6" s="93"/>
      <c r="AB6" s="86"/>
      <c r="AC6" s="67"/>
      <c r="AD6" s="67"/>
      <c r="AE6" s="67"/>
      <c r="AF6" s="67"/>
      <c r="AG6" s="67"/>
      <c r="AH6" s="106"/>
      <c r="AI6" s="85"/>
      <c r="AK6" s="163">
        <f t="shared" si="0"/>
        <v>0</v>
      </c>
      <c r="AL6" s="142">
        <f t="shared" si="1"/>
        <v>0</v>
      </c>
      <c r="AM6" s="162">
        <f t="shared" si="2"/>
        <v>0</v>
      </c>
    </row>
    <row r="7" spans="1:39">
      <c r="A7" s="59"/>
      <c r="B7" s="59"/>
      <c r="C7" s="71"/>
      <c r="D7" s="57"/>
      <c r="E7" s="56"/>
      <c r="F7" s="57"/>
      <c r="G7" s="57"/>
      <c r="H7" s="57"/>
      <c r="I7" s="57"/>
      <c r="J7" s="108"/>
      <c r="K7" s="58"/>
      <c r="L7" s="57"/>
      <c r="M7" s="56"/>
      <c r="N7" s="57"/>
      <c r="O7" s="56"/>
      <c r="P7" s="56"/>
      <c r="Q7" s="57"/>
      <c r="R7" s="105"/>
      <c r="S7" s="58"/>
      <c r="T7" s="57"/>
      <c r="U7" s="56"/>
      <c r="V7" s="70"/>
      <c r="W7" s="56"/>
      <c r="X7" s="56"/>
      <c r="Y7" s="57"/>
      <c r="Z7" s="105"/>
      <c r="AA7" s="58"/>
      <c r="AB7" s="57"/>
      <c r="AC7" s="56"/>
      <c r="AD7" s="70"/>
      <c r="AE7" s="56"/>
      <c r="AF7" s="56"/>
      <c r="AG7" s="57"/>
      <c r="AH7" s="105"/>
      <c r="AI7" s="73"/>
      <c r="AK7" s="161">
        <f t="shared" si="0"/>
        <v>0</v>
      </c>
      <c r="AL7" s="132">
        <f t="shared" si="1"/>
        <v>0</v>
      </c>
      <c r="AM7" s="160">
        <f t="shared" si="2"/>
        <v>0</v>
      </c>
    </row>
    <row r="8" spans="1:39">
      <c r="A8" s="51"/>
      <c r="B8" s="51"/>
      <c r="C8" s="93"/>
      <c r="D8" s="67"/>
      <c r="E8" s="65"/>
      <c r="F8" s="67"/>
      <c r="G8" s="67"/>
      <c r="H8" s="86"/>
      <c r="I8" s="86"/>
      <c r="J8" s="107"/>
      <c r="K8" s="93"/>
      <c r="L8" s="67"/>
      <c r="M8" s="86"/>
      <c r="N8" s="67"/>
      <c r="O8" s="86"/>
      <c r="P8" s="67"/>
      <c r="Q8" s="67"/>
      <c r="R8" s="106"/>
      <c r="S8" s="93"/>
      <c r="T8" s="67"/>
      <c r="U8" s="86"/>
      <c r="V8" s="67"/>
      <c r="W8" s="86"/>
      <c r="X8" s="67"/>
      <c r="Y8" s="67"/>
      <c r="Z8" s="106"/>
      <c r="AA8" s="93"/>
      <c r="AB8" s="67"/>
      <c r="AC8" s="86"/>
      <c r="AD8" s="67"/>
      <c r="AE8" s="86"/>
      <c r="AF8" s="67"/>
      <c r="AG8" s="67"/>
      <c r="AH8" s="106"/>
      <c r="AI8" s="60"/>
      <c r="AK8" s="163">
        <f t="shared" si="0"/>
        <v>0</v>
      </c>
      <c r="AL8" s="142">
        <f t="shared" si="1"/>
        <v>0</v>
      </c>
      <c r="AM8" s="162">
        <f t="shared" si="2"/>
        <v>0</v>
      </c>
    </row>
    <row r="9" spans="1:39">
      <c r="A9" s="59"/>
      <c r="B9" s="59"/>
      <c r="C9" s="71"/>
      <c r="D9" s="57"/>
      <c r="E9" s="57"/>
      <c r="F9" s="57"/>
      <c r="G9" s="57"/>
      <c r="H9" s="57"/>
      <c r="I9" s="57"/>
      <c r="J9" s="108"/>
      <c r="K9" s="71"/>
      <c r="L9" s="57"/>
      <c r="M9" s="57"/>
      <c r="N9" s="57"/>
      <c r="O9" s="57"/>
      <c r="P9" s="57"/>
      <c r="Q9" s="56"/>
      <c r="R9" s="109"/>
      <c r="S9" s="71"/>
      <c r="T9" s="57"/>
      <c r="U9" s="57"/>
      <c r="V9" s="57"/>
      <c r="W9" s="57"/>
      <c r="X9" s="57"/>
      <c r="Y9" s="56"/>
      <c r="Z9" s="109"/>
      <c r="AA9" s="71"/>
      <c r="AB9" s="57"/>
      <c r="AC9" s="57"/>
      <c r="AD9" s="57"/>
      <c r="AE9" s="57"/>
      <c r="AF9" s="57"/>
      <c r="AG9" s="56"/>
      <c r="AH9" s="109"/>
      <c r="AI9" s="52"/>
      <c r="AK9" s="161">
        <f t="shared" si="0"/>
        <v>0</v>
      </c>
      <c r="AL9" s="132">
        <f t="shared" si="1"/>
        <v>0</v>
      </c>
      <c r="AM9" s="160">
        <f t="shared" si="2"/>
        <v>0</v>
      </c>
    </row>
    <row r="10" spans="1:39">
      <c r="A10" s="51"/>
      <c r="B10" s="51"/>
      <c r="C10" s="93"/>
      <c r="D10" s="87"/>
      <c r="E10" s="87"/>
      <c r="F10" s="67"/>
      <c r="G10" s="67"/>
      <c r="H10" s="86"/>
      <c r="I10" s="64"/>
      <c r="J10" s="107"/>
      <c r="K10" s="93"/>
      <c r="L10" s="87"/>
      <c r="M10" s="67"/>
      <c r="N10" s="87"/>
      <c r="O10" s="67"/>
      <c r="P10" s="67"/>
      <c r="Q10" s="67"/>
      <c r="R10" s="106"/>
      <c r="S10" s="93"/>
      <c r="T10" s="87"/>
      <c r="U10" s="67"/>
      <c r="V10" s="67"/>
      <c r="W10" s="67"/>
      <c r="X10" s="67"/>
      <c r="Y10" s="67"/>
      <c r="Z10" s="106"/>
      <c r="AA10" s="93"/>
      <c r="AB10" s="87"/>
      <c r="AC10" s="67"/>
      <c r="AD10" s="67"/>
      <c r="AE10" s="67"/>
      <c r="AF10" s="67"/>
      <c r="AG10" s="67"/>
      <c r="AH10" s="106"/>
      <c r="AI10" s="74"/>
      <c r="AK10" s="163">
        <f t="shared" si="0"/>
        <v>0</v>
      </c>
      <c r="AL10" s="142">
        <f t="shared" si="1"/>
        <v>0</v>
      </c>
      <c r="AM10" s="162">
        <f t="shared" si="2"/>
        <v>0</v>
      </c>
    </row>
    <row r="11" spans="1:39">
      <c r="A11" s="59"/>
      <c r="B11" s="59"/>
      <c r="C11" s="75"/>
      <c r="D11" s="57"/>
      <c r="E11" s="57"/>
      <c r="F11" s="57"/>
      <c r="G11" s="57"/>
      <c r="H11" s="56"/>
      <c r="I11" s="70"/>
      <c r="J11" s="108"/>
      <c r="K11" s="71"/>
      <c r="L11" s="56"/>
      <c r="M11" s="57"/>
      <c r="N11" s="57"/>
      <c r="O11" s="57"/>
      <c r="P11" s="57"/>
      <c r="Q11" s="57"/>
      <c r="R11" s="105"/>
      <c r="S11" s="71"/>
      <c r="T11" s="56"/>
      <c r="U11" s="57"/>
      <c r="V11" s="57"/>
      <c r="W11" s="57"/>
      <c r="X11" s="57"/>
      <c r="Y11" s="57"/>
      <c r="Z11" s="105"/>
      <c r="AA11" s="71"/>
      <c r="AB11" s="56"/>
      <c r="AC11" s="57"/>
      <c r="AD11" s="57"/>
      <c r="AE11" s="57"/>
      <c r="AF11" s="57"/>
      <c r="AG11" s="57"/>
      <c r="AH11" s="105"/>
      <c r="AI11" s="73"/>
      <c r="AK11" s="161">
        <f t="shared" si="0"/>
        <v>0</v>
      </c>
      <c r="AL11" s="132">
        <f t="shared" si="1"/>
        <v>0</v>
      </c>
      <c r="AM11" s="160">
        <f t="shared" si="2"/>
        <v>0</v>
      </c>
    </row>
    <row r="12" spans="1:39">
      <c r="A12" s="51"/>
      <c r="B12" s="51"/>
      <c r="C12" s="93"/>
      <c r="D12" s="87"/>
      <c r="E12" s="87"/>
      <c r="F12" s="86"/>
      <c r="G12" s="65"/>
      <c r="H12" s="86"/>
      <c r="I12" s="64"/>
      <c r="J12" s="107"/>
      <c r="K12" s="68"/>
      <c r="L12" s="66"/>
      <c r="M12" s="64"/>
      <c r="N12" s="87"/>
      <c r="O12" s="64"/>
      <c r="P12" s="86"/>
      <c r="Q12" s="64"/>
      <c r="R12" s="110"/>
      <c r="S12" s="68"/>
      <c r="T12" s="66"/>
      <c r="U12" s="64"/>
      <c r="V12" s="86"/>
      <c r="W12" s="64"/>
      <c r="X12" s="86"/>
      <c r="Y12" s="64"/>
      <c r="Z12" s="110"/>
      <c r="AA12" s="68"/>
      <c r="AB12" s="66"/>
      <c r="AC12" s="64"/>
      <c r="AD12" s="86"/>
      <c r="AE12" s="64"/>
      <c r="AF12" s="86"/>
      <c r="AG12" s="64"/>
      <c r="AH12" s="110"/>
      <c r="AI12" s="60"/>
      <c r="AK12" s="163">
        <f t="shared" si="0"/>
        <v>0</v>
      </c>
      <c r="AL12" s="142">
        <f t="shared" si="1"/>
        <v>0</v>
      </c>
      <c r="AM12" s="162">
        <f t="shared" si="2"/>
        <v>0</v>
      </c>
    </row>
    <row r="13" spans="1:39">
      <c r="A13" s="59"/>
      <c r="B13" s="59"/>
      <c r="C13" s="75"/>
      <c r="D13" s="70"/>
      <c r="E13" s="57"/>
      <c r="F13" s="57"/>
      <c r="G13" s="56"/>
      <c r="H13" s="57"/>
      <c r="I13" s="57"/>
      <c r="J13" s="109"/>
      <c r="K13" s="58"/>
      <c r="L13" s="56"/>
      <c r="M13" s="56"/>
      <c r="N13" s="70"/>
      <c r="O13" s="57"/>
      <c r="P13" s="57"/>
      <c r="Q13" s="70"/>
      <c r="R13" s="108"/>
      <c r="S13" s="58"/>
      <c r="T13" s="56"/>
      <c r="U13" s="56"/>
      <c r="V13" s="56"/>
      <c r="W13" s="57"/>
      <c r="X13" s="57"/>
      <c r="Y13" s="70"/>
      <c r="Z13" s="108"/>
      <c r="AA13" s="58"/>
      <c r="AB13" s="56"/>
      <c r="AC13" s="56"/>
      <c r="AD13" s="56"/>
      <c r="AE13" s="57"/>
      <c r="AF13" s="57"/>
      <c r="AG13" s="70"/>
      <c r="AH13" s="108"/>
      <c r="AI13" s="69"/>
      <c r="AK13" s="161">
        <f t="shared" si="0"/>
        <v>0</v>
      </c>
      <c r="AL13" s="132">
        <f t="shared" si="1"/>
        <v>0</v>
      </c>
      <c r="AM13" s="160">
        <f t="shared" si="2"/>
        <v>0</v>
      </c>
    </row>
    <row r="14" spans="1:39">
      <c r="A14" s="51"/>
      <c r="B14" s="51"/>
      <c r="C14" s="93"/>
      <c r="D14" s="86"/>
      <c r="E14" s="87"/>
      <c r="F14" s="66"/>
      <c r="G14" s="64"/>
      <c r="H14" s="67"/>
      <c r="I14" s="64"/>
      <c r="J14" s="107"/>
      <c r="K14" s="93"/>
      <c r="L14" s="67"/>
      <c r="M14" s="86"/>
      <c r="N14" s="86"/>
      <c r="O14" s="67"/>
      <c r="P14" s="67"/>
      <c r="Q14" s="67"/>
      <c r="R14" s="106"/>
      <c r="S14" s="93"/>
      <c r="T14" s="67"/>
      <c r="U14" s="86"/>
      <c r="V14" s="86"/>
      <c r="W14" s="67"/>
      <c r="X14" s="67"/>
      <c r="Y14" s="67"/>
      <c r="Z14" s="106"/>
      <c r="AA14" s="93"/>
      <c r="AB14" s="67"/>
      <c r="AC14" s="86"/>
      <c r="AD14" s="86"/>
      <c r="AE14" s="67"/>
      <c r="AF14" s="67"/>
      <c r="AG14" s="67"/>
      <c r="AH14" s="106"/>
      <c r="AI14" s="60"/>
      <c r="AK14" s="163">
        <f t="shared" si="0"/>
        <v>0</v>
      </c>
      <c r="AL14" s="142">
        <f t="shared" si="1"/>
        <v>0</v>
      </c>
      <c r="AM14" s="162">
        <f t="shared" si="2"/>
        <v>0</v>
      </c>
    </row>
    <row r="15" spans="1:39">
      <c r="A15" s="59"/>
      <c r="B15" s="59"/>
      <c r="C15" s="75"/>
      <c r="D15" s="56"/>
      <c r="E15" s="57"/>
      <c r="F15" s="56"/>
      <c r="G15" s="70"/>
      <c r="H15" s="70"/>
      <c r="I15" s="70"/>
      <c r="J15" s="105"/>
      <c r="K15" s="71"/>
      <c r="L15" s="57"/>
      <c r="M15" s="57"/>
      <c r="N15" s="56"/>
      <c r="O15" s="57"/>
      <c r="P15" s="57"/>
      <c r="Q15" s="57"/>
      <c r="R15" s="105"/>
      <c r="S15" s="71"/>
      <c r="T15" s="57"/>
      <c r="U15" s="57"/>
      <c r="V15" s="57"/>
      <c r="W15" s="57"/>
      <c r="X15" s="57"/>
      <c r="Y15" s="57"/>
      <c r="Z15" s="105"/>
      <c r="AA15" s="71"/>
      <c r="AB15" s="57"/>
      <c r="AC15" s="57"/>
      <c r="AD15" s="57"/>
      <c r="AE15" s="57"/>
      <c r="AF15" s="57"/>
      <c r="AG15" s="57"/>
      <c r="AH15" s="105"/>
      <c r="AI15" s="52"/>
      <c r="AK15" s="161">
        <f t="shared" si="0"/>
        <v>0</v>
      </c>
      <c r="AL15" s="132">
        <f t="shared" si="1"/>
        <v>0</v>
      </c>
      <c r="AM15" s="160">
        <f t="shared" si="2"/>
        <v>0</v>
      </c>
    </row>
    <row r="16" spans="1:39" ht="15.75" thickBot="1">
      <c r="A16" s="51"/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104" t="s">
        <v>45</v>
      </c>
      <c r="AK16" s="158">
        <f t="shared" si="0"/>
        <v>0</v>
      </c>
      <c r="AL16" s="157">
        <f t="shared" si="1"/>
        <v>0</v>
      </c>
      <c r="AM16" s="156">
        <f t="shared" si="2"/>
        <v>0</v>
      </c>
    </row>
    <row r="17" spans="2:35" customFormat="1" ht="15.75" thickBot="1">
      <c r="B17" t="s">
        <v>74</v>
      </c>
      <c r="C17" s="103" t="str">
        <f t="shared" ref="C17:AH17" si="3">IF(COUNTA(C2:C16)=0,"",SUMPRODUCT((C2:C16&lt;&gt;"")*(C2:C16=$AI2:$AI16)))</f>
        <v/>
      </c>
      <c r="D17" s="101" t="str">
        <f t="shared" si="3"/>
        <v/>
      </c>
      <c r="E17" s="101" t="str">
        <f t="shared" si="3"/>
        <v/>
      </c>
      <c r="F17" s="101" t="str">
        <f t="shared" si="3"/>
        <v/>
      </c>
      <c r="G17" s="101" t="str">
        <f t="shared" si="3"/>
        <v/>
      </c>
      <c r="H17" s="101" t="str">
        <f t="shared" si="3"/>
        <v/>
      </c>
      <c r="I17" s="101" t="str">
        <f t="shared" si="3"/>
        <v/>
      </c>
      <c r="J17" s="101" t="str">
        <f t="shared" si="3"/>
        <v/>
      </c>
      <c r="K17" s="103" t="str">
        <f t="shared" si="3"/>
        <v/>
      </c>
      <c r="L17" s="101" t="str">
        <f t="shared" si="3"/>
        <v/>
      </c>
      <c r="M17" s="101" t="str">
        <f t="shared" si="3"/>
        <v/>
      </c>
      <c r="N17" s="101" t="str">
        <f t="shared" si="3"/>
        <v/>
      </c>
      <c r="O17" s="101" t="str">
        <f t="shared" si="3"/>
        <v/>
      </c>
      <c r="P17" s="101" t="str">
        <f t="shared" si="3"/>
        <v/>
      </c>
      <c r="Q17" s="101" t="str">
        <f t="shared" si="3"/>
        <v/>
      </c>
      <c r="R17" s="129" t="str">
        <f t="shared" si="3"/>
        <v/>
      </c>
      <c r="S17" s="103" t="str">
        <f t="shared" si="3"/>
        <v/>
      </c>
      <c r="T17" s="101" t="str">
        <f t="shared" si="3"/>
        <v/>
      </c>
      <c r="U17" s="101" t="str">
        <f t="shared" si="3"/>
        <v/>
      </c>
      <c r="V17" s="101" t="str">
        <f t="shared" si="3"/>
        <v/>
      </c>
      <c r="W17" s="101" t="str">
        <f t="shared" si="3"/>
        <v/>
      </c>
      <c r="X17" s="101" t="str">
        <f t="shared" si="3"/>
        <v/>
      </c>
      <c r="Y17" s="101" t="str">
        <f t="shared" si="3"/>
        <v/>
      </c>
      <c r="Z17" s="129" t="str">
        <f t="shared" si="3"/>
        <v/>
      </c>
      <c r="AA17" s="103" t="str">
        <f t="shared" si="3"/>
        <v/>
      </c>
      <c r="AB17" s="101" t="str">
        <f t="shared" si="3"/>
        <v/>
      </c>
      <c r="AC17" s="101" t="str">
        <f t="shared" si="3"/>
        <v/>
      </c>
      <c r="AD17" s="101" t="str">
        <f t="shared" si="3"/>
        <v/>
      </c>
      <c r="AE17" s="101" t="str">
        <f t="shared" si="3"/>
        <v/>
      </c>
      <c r="AF17" s="101" t="str">
        <f t="shared" si="3"/>
        <v/>
      </c>
      <c r="AG17" s="101" t="str">
        <f t="shared" si="3"/>
        <v/>
      </c>
      <c r="AH17" s="129" t="str">
        <f t="shared" si="3"/>
        <v/>
      </c>
      <c r="AI17" s="128">
        <f>COUNTA(AI2:AI16)-COUNTIF(AI2:AI16,"~*")</f>
        <v>0</v>
      </c>
    </row>
    <row r="18" spans="2:35" customFormat="1"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</row>
    <row r="19" spans="2:35" customFormat="1">
      <c r="B19" s="100" t="s">
        <v>125</v>
      </c>
    </row>
    <row r="21" spans="2:35" customFormat="1">
      <c r="B21" s="127">
        <v>1</v>
      </c>
      <c r="C21" s="126">
        <f t="shared" ref="C21:AI21" si="4">COUNTIF(C2:C16,"1")</f>
        <v>0</v>
      </c>
      <c r="D21" s="126">
        <f t="shared" si="4"/>
        <v>0</v>
      </c>
      <c r="E21" s="126">
        <f t="shared" si="4"/>
        <v>0</v>
      </c>
      <c r="F21" s="126">
        <f t="shared" si="4"/>
        <v>0</v>
      </c>
      <c r="G21" s="126">
        <f t="shared" si="4"/>
        <v>0</v>
      </c>
      <c r="H21" s="126">
        <f t="shared" si="4"/>
        <v>0</v>
      </c>
      <c r="I21" s="126">
        <f t="shared" si="4"/>
        <v>0</v>
      </c>
      <c r="J21" s="126">
        <f t="shared" si="4"/>
        <v>0</v>
      </c>
      <c r="K21" s="126">
        <f t="shared" si="4"/>
        <v>0</v>
      </c>
      <c r="L21" s="126">
        <f t="shared" si="4"/>
        <v>0</v>
      </c>
      <c r="M21" s="126">
        <f t="shared" si="4"/>
        <v>0</v>
      </c>
      <c r="N21" s="126">
        <f t="shared" si="4"/>
        <v>0</v>
      </c>
      <c r="O21" s="126">
        <f t="shared" si="4"/>
        <v>0</v>
      </c>
      <c r="P21" s="126">
        <f t="shared" si="4"/>
        <v>0</v>
      </c>
      <c r="Q21" s="126">
        <f t="shared" si="4"/>
        <v>0</v>
      </c>
      <c r="R21" s="126">
        <f t="shared" si="4"/>
        <v>0</v>
      </c>
      <c r="S21" s="126">
        <f t="shared" si="4"/>
        <v>0</v>
      </c>
      <c r="T21" s="126">
        <f t="shared" si="4"/>
        <v>0</v>
      </c>
      <c r="U21" s="126">
        <f t="shared" si="4"/>
        <v>0</v>
      </c>
      <c r="V21" s="126">
        <f t="shared" si="4"/>
        <v>0</v>
      </c>
      <c r="W21" s="126">
        <f t="shared" si="4"/>
        <v>0</v>
      </c>
      <c r="X21" s="126">
        <f t="shared" si="4"/>
        <v>0</v>
      </c>
      <c r="Y21" s="126">
        <f t="shared" si="4"/>
        <v>0</v>
      </c>
      <c r="Z21" s="126">
        <f t="shared" si="4"/>
        <v>0</v>
      </c>
      <c r="AA21" s="126">
        <f t="shared" si="4"/>
        <v>0</v>
      </c>
      <c r="AB21" s="126">
        <f t="shared" si="4"/>
        <v>0</v>
      </c>
      <c r="AC21" s="126">
        <f t="shared" si="4"/>
        <v>0</v>
      </c>
      <c r="AD21" s="126">
        <f t="shared" si="4"/>
        <v>0</v>
      </c>
      <c r="AE21" s="126">
        <f t="shared" si="4"/>
        <v>0</v>
      </c>
      <c r="AF21" s="126">
        <f t="shared" si="4"/>
        <v>0</v>
      </c>
      <c r="AG21" s="126">
        <f t="shared" si="4"/>
        <v>0</v>
      </c>
      <c r="AH21" s="126">
        <f t="shared" si="4"/>
        <v>0</v>
      </c>
      <c r="AI21" s="125">
        <f t="shared" si="4"/>
        <v>0</v>
      </c>
    </row>
    <row r="22" spans="2:35" customFormat="1">
      <c r="B22" s="124" t="s">
        <v>76</v>
      </c>
      <c r="C22" s="123">
        <f t="shared" ref="C22:AI22" si="5">COUNTIF(C2:C16,"N")</f>
        <v>0</v>
      </c>
      <c r="D22" s="123">
        <f t="shared" si="5"/>
        <v>0</v>
      </c>
      <c r="E22" s="123">
        <f t="shared" si="5"/>
        <v>0</v>
      </c>
      <c r="F22" s="123">
        <f t="shared" si="5"/>
        <v>0</v>
      </c>
      <c r="G22" s="123">
        <f t="shared" si="5"/>
        <v>0</v>
      </c>
      <c r="H22" s="123">
        <f t="shared" si="5"/>
        <v>0</v>
      </c>
      <c r="I22" s="123">
        <f t="shared" si="5"/>
        <v>0</v>
      </c>
      <c r="J22" s="123">
        <f t="shared" si="5"/>
        <v>0</v>
      </c>
      <c r="K22" s="123">
        <f t="shared" si="5"/>
        <v>0</v>
      </c>
      <c r="L22" s="123">
        <f t="shared" si="5"/>
        <v>0</v>
      </c>
      <c r="M22" s="123">
        <f t="shared" si="5"/>
        <v>0</v>
      </c>
      <c r="N22" s="123">
        <f t="shared" si="5"/>
        <v>0</v>
      </c>
      <c r="O22" s="123">
        <f t="shared" si="5"/>
        <v>0</v>
      </c>
      <c r="P22" s="123">
        <f t="shared" si="5"/>
        <v>0</v>
      </c>
      <c r="Q22" s="123">
        <f t="shared" si="5"/>
        <v>0</v>
      </c>
      <c r="R22" s="123">
        <f t="shared" si="5"/>
        <v>0</v>
      </c>
      <c r="S22" s="123">
        <f t="shared" si="5"/>
        <v>0</v>
      </c>
      <c r="T22" s="123">
        <f t="shared" si="5"/>
        <v>0</v>
      </c>
      <c r="U22" s="123">
        <f t="shared" si="5"/>
        <v>0</v>
      </c>
      <c r="V22" s="123">
        <f t="shared" si="5"/>
        <v>0</v>
      </c>
      <c r="W22" s="123">
        <f t="shared" si="5"/>
        <v>0</v>
      </c>
      <c r="X22" s="123">
        <f t="shared" si="5"/>
        <v>0</v>
      </c>
      <c r="Y22" s="123">
        <f t="shared" si="5"/>
        <v>0</v>
      </c>
      <c r="Z22" s="123">
        <f t="shared" si="5"/>
        <v>0</v>
      </c>
      <c r="AA22" s="123">
        <f t="shared" si="5"/>
        <v>0</v>
      </c>
      <c r="AB22" s="123">
        <f t="shared" si="5"/>
        <v>0</v>
      </c>
      <c r="AC22" s="123">
        <f t="shared" si="5"/>
        <v>0</v>
      </c>
      <c r="AD22" s="123">
        <f t="shared" si="5"/>
        <v>0</v>
      </c>
      <c r="AE22" s="123">
        <f t="shared" si="5"/>
        <v>0</v>
      </c>
      <c r="AF22" s="123">
        <f t="shared" si="5"/>
        <v>0</v>
      </c>
      <c r="AG22" s="123">
        <f t="shared" si="5"/>
        <v>0</v>
      </c>
      <c r="AH22" s="123">
        <f t="shared" si="5"/>
        <v>0</v>
      </c>
      <c r="AI22" s="122">
        <f t="shared" si="5"/>
        <v>0</v>
      </c>
    </row>
    <row r="23" spans="2:35" customFormat="1">
      <c r="B23" s="121">
        <v>2</v>
      </c>
      <c r="C23" s="120">
        <f t="shared" ref="C23:AI23" si="6">COUNTIF(C2:C16,2)</f>
        <v>0</v>
      </c>
      <c r="D23" s="120">
        <f t="shared" si="6"/>
        <v>0</v>
      </c>
      <c r="E23" s="120">
        <f t="shared" si="6"/>
        <v>0</v>
      </c>
      <c r="F23" s="120">
        <f t="shared" si="6"/>
        <v>0</v>
      </c>
      <c r="G23" s="120">
        <f t="shared" si="6"/>
        <v>0</v>
      </c>
      <c r="H23" s="120">
        <f t="shared" si="6"/>
        <v>0</v>
      </c>
      <c r="I23" s="120">
        <f t="shared" si="6"/>
        <v>0</v>
      </c>
      <c r="J23" s="120">
        <f t="shared" si="6"/>
        <v>0</v>
      </c>
      <c r="K23" s="120">
        <f t="shared" si="6"/>
        <v>0</v>
      </c>
      <c r="L23" s="120">
        <f t="shared" si="6"/>
        <v>0</v>
      </c>
      <c r="M23" s="120">
        <f t="shared" si="6"/>
        <v>0</v>
      </c>
      <c r="N23" s="120">
        <f t="shared" si="6"/>
        <v>0</v>
      </c>
      <c r="O23" s="120">
        <f t="shared" si="6"/>
        <v>0</v>
      </c>
      <c r="P23" s="120">
        <f t="shared" si="6"/>
        <v>0</v>
      </c>
      <c r="Q23" s="120">
        <f t="shared" si="6"/>
        <v>0</v>
      </c>
      <c r="R23" s="120">
        <f t="shared" si="6"/>
        <v>0</v>
      </c>
      <c r="S23" s="120">
        <f t="shared" si="6"/>
        <v>0</v>
      </c>
      <c r="T23" s="120">
        <f t="shared" si="6"/>
        <v>0</v>
      </c>
      <c r="U23" s="120">
        <f t="shared" si="6"/>
        <v>0</v>
      </c>
      <c r="V23" s="120">
        <f t="shared" si="6"/>
        <v>0</v>
      </c>
      <c r="W23" s="120">
        <f t="shared" si="6"/>
        <v>0</v>
      </c>
      <c r="X23" s="120">
        <f t="shared" si="6"/>
        <v>0</v>
      </c>
      <c r="Y23" s="120">
        <f t="shared" si="6"/>
        <v>0</v>
      </c>
      <c r="Z23" s="120">
        <f t="shared" si="6"/>
        <v>0</v>
      </c>
      <c r="AA23" s="120">
        <f t="shared" si="6"/>
        <v>0</v>
      </c>
      <c r="AB23" s="120">
        <f t="shared" si="6"/>
        <v>0</v>
      </c>
      <c r="AC23" s="120">
        <f t="shared" si="6"/>
        <v>0</v>
      </c>
      <c r="AD23" s="120">
        <f t="shared" si="6"/>
        <v>0</v>
      </c>
      <c r="AE23" s="120">
        <f t="shared" si="6"/>
        <v>0</v>
      </c>
      <c r="AF23" s="120">
        <f t="shared" si="6"/>
        <v>0</v>
      </c>
      <c r="AG23" s="120">
        <f t="shared" si="6"/>
        <v>0</v>
      </c>
      <c r="AH23" s="120">
        <f t="shared" si="6"/>
        <v>0</v>
      </c>
      <c r="AI23" s="119">
        <f t="shared" si="6"/>
        <v>0</v>
      </c>
    </row>
    <row r="24" spans="2:35" customFormat="1">
      <c r="B24" s="152" t="s">
        <v>140</v>
      </c>
      <c r="C24">
        <f t="shared" ref="C24:AI24" si="7">SUM(C21:C23)</f>
        <v>0</v>
      </c>
      <c r="D24">
        <f t="shared" si="7"/>
        <v>0</v>
      </c>
      <c r="E24">
        <f t="shared" si="7"/>
        <v>0</v>
      </c>
      <c r="F24">
        <f t="shared" si="7"/>
        <v>0</v>
      </c>
      <c r="G24">
        <f t="shared" si="7"/>
        <v>0</v>
      </c>
      <c r="H24">
        <f t="shared" si="7"/>
        <v>0</v>
      </c>
      <c r="I24">
        <f t="shared" si="7"/>
        <v>0</v>
      </c>
      <c r="J24">
        <f t="shared" si="7"/>
        <v>0</v>
      </c>
      <c r="K24">
        <f t="shared" si="7"/>
        <v>0</v>
      </c>
      <c r="L24">
        <f t="shared" si="7"/>
        <v>0</v>
      </c>
      <c r="M24">
        <f t="shared" si="7"/>
        <v>0</v>
      </c>
      <c r="N24">
        <f t="shared" si="7"/>
        <v>0</v>
      </c>
      <c r="O24">
        <f t="shared" si="7"/>
        <v>0</v>
      </c>
      <c r="P24">
        <f t="shared" si="7"/>
        <v>0</v>
      </c>
      <c r="Q24">
        <f t="shared" si="7"/>
        <v>0</v>
      </c>
      <c r="R24">
        <f t="shared" si="7"/>
        <v>0</v>
      </c>
      <c r="S24">
        <f t="shared" si="7"/>
        <v>0</v>
      </c>
      <c r="T24">
        <f t="shared" si="7"/>
        <v>0</v>
      </c>
      <c r="U24">
        <f t="shared" si="7"/>
        <v>0</v>
      </c>
      <c r="V24">
        <f t="shared" si="7"/>
        <v>0</v>
      </c>
      <c r="W24">
        <f t="shared" si="7"/>
        <v>0</v>
      </c>
      <c r="X24">
        <f t="shared" si="7"/>
        <v>0</v>
      </c>
      <c r="Y24">
        <f t="shared" si="7"/>
        <v>0</v>
      </c>
      <c r="Z24">
        <f t="shared" si="7"/>
        <v>0</v>
      </c>
      <c r="AA24">
        <f t="shared" si="7"/>
        <v>0</v>
      </c>
      <c r="AB24">
        <f t="shared" si="7"/>
        <v>0</v>
      </c>
      <c r="AC24">
        <f t="shared" si="7"/>
        <v>0</v>
      </c>
      <c r="AD24">
        <f t="shared" si="7"/>
        <v>0</v>
      </c>
      <c r="AE24">
        <f t="shared" si="7"/>
        <v>0</v>
      </c>
      <c r="AF24">
        <f t="shared" si="7"/>
        <v>0</v>
      </c>
      <c r="AG24">
        <f t="shared" si="7"/>
        <v>0</v>
      </c>
      <c r="AH24">
        <f t="shared" si="7"/>
        <v>0</v>
      </c>
      <c r="AI24" s="151">
        <f t="shared" si="7"/>
        <v>0</v>
      </c>
    </row>
  </sheetData>
  <conditionalFormatting sqref="C2:AH15">
    <cfRule type="expression" dxfId="29" priority="12">
      <formula>AND(C2&lt;&gt;"",$AI2&lt;&gt;"",C2&lt;&gt;$AI2)</formula>
    </cfRule>
    <cfRule type="expression" dxfId="28" priority="13">
      <formula>AND(C2&lt;&gt;"",C2=$AI2)</formula>
    </cfRule>
  </conditionalFormatting>
  <conditionalFormatting sqref="AI17">
    <cfRule type="dataBar" priority="11">
      <dataBar>
        <cfvo type="min" val="0"/>
        <cfvo type="max" val="0"/>
        <color rgb="FF638EC6"/>
      </dataBar>
    </cfRule>
  </conditionalFormatting>
  <conditionalFormatting sqref="C2:AH15">
    <cfRule type="expression" dxfId="27" priority="9">
      <formula>AND(C2&lt;&gt;"",$AI2&lt;&gt;"",C2&lt;&gt;$AI2)</formula>
    </cfRule>
    <cfRule type="expression" dxfId="26" priority="10">
      <formula>AND(C2&lt;&gt;"",C2=$AI2)</formula>
    </cfRule>
  </conditionalFormatting>
  <conditionalFormatting sqref="C17:AI17">
    <cfRule type="dataBar" priority="8">
      <dataBar>
        <cfvo type="min" val="0"/>
        <cfvo type="max" val="0"/>
        <color rgb="FF638EC6"/>
      </dataBar>
    </cfRule>
  </conditionalFormatting>
  <conditionalFormatting sqref="C17:AH17">
    <cfRule type="dataBar" priority="7">
      <dataBar>
        <cfvo type="min" val="0"/>
        <cfvo type="max" val="0"/>
        <color rgb="FF638EC6"/>
      </dataBar>
    </cfRule>
  </conditionalFormatting>
  <conditionalFormatting sqref="AK2:AK16">
    <cfRule type="expression" dxfId="25" priority="6">
      <formula>$AI2=1</formula>
    </cfRule>
  </conditionalFormatting>
  <conditionalFormatting sqref="AL2:AL16">
    <cfRule type="expression" dxfId="24" priority="5">
      <formula>$AI2="N"</formula>
    </cfRule>
  </conditionalFormatting>
  <conditionalFormatting sqref="AM2:AM16">
    <cfRule type="expression" dxfId="23" priority="4">
      <formula>$AI2=2</formula>
    </cfRule>
  </conditionalFormatting>
  <conditionalFormatting sqref="C2:AH16">
    <cfRule type="expression" dxfId="22" priority="2">
      <formula>AND(XCW$24&gt;0,ISERROR(AND(MATCH(XCW1048564,$B$21:$B$23,0))))</formula>
    </cfRule>
    <cfRule type="expression" dxfId="21" priority="3">
      <formula>AND(D2&lt;&gt;"",COUNTA(D$2:D$16)&gt;0,MAX(MMULT(TRANSPOSE(ROW($1:$15)/ROW($1:$15)),N($C$2:C$16=D$2:D$16)))=15)</formula>
    </cfRule>
    <cfRule type="expression" dxfId="20" priority="1">
      <formula>AND(C$24&gt;0,ISERROR(AND(MATCH(C2,$B$21:$B$23,0))))</formula>
    </cfRule>
  </conditionalFormatting>
  <pageMargins left="0.7" right="0.7" top="0.75" bottom="0.75" header="0.3" footer="0.3"/>
  <legacyDrawing r:id="rId1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9"/>
  <dimension ref="A1:AM24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16" sqref="C16"/>
    </sheetView>
  </sheetViews>
  <sheetFormatPr baseColWidth="10" defaultRowHeight="15"/>
  <cols>
    <col min="1" max="1" width="4.140625" customWidth="1"/>
    <col min="2" max="2" width="24.85546875" customWidth="1"/>
    <col min="3" max="35" width="8.7109375" customWidth="1"/>
    <col min="36" max="36" width="2.7109375" customWidth="1"/>
    <col min="37" max="39" width="5.28515625" style="9" customWidth="1"/>
    <col min="40" max="40" width="2" customWidth="1"/>
  </cols>
  <sheetData>
    <row r="1" spans="1:39">
      <c r="B1" s="99">
        <v>42049</v>
      </c>
      <c r="C1" s="97" t="s">
        <v>105</v>
      </c>
      <c r="D1" s="98" t="s">
        <v>104</v>
      </c>
      <c r="E1" s="98" t="s">
        <v>103</v>
      </c>
      <c r="F1" s="98" t="s">
        <v>102</v>
      </c>
      <c r="G1" s="98" t="s">
        <v>47</v>
      </c>
      <c r="H1" s="98" t="s">
        <v>27</v>
      </c>
      <c r="I1" s="98" t="s">
        <v>101</v>
      </c>
      <c r="J1" s="95" t="s">
        <v>100</v>
      </c>
      <c r="K1" s="97" t="s">
        <v>99</v>
      </c>
      <c r="L1" s="96" t="s">
        <v>98</v>
      </c>
      <c r="M1" s="96" t="s">
        <v>97</v>
      </c>
      <c r="N1" s="96" t="s">
        <v>96</v>
      </c>
      <c r="O1" s="96" t="s">
        <v>95</v>
      </c>
      <c r="P1" s="96" t="s">
        <v>94</v>
      </c>
      <c r="Q1" s="96" t="s">
        <v>75</v>
      </c>
      <c r="R1" s="95" t="s">
        <v>93</v>
      </c>
      <c r="S1" s="97" t="s">
        <v>177</v>
      </c>
      <c r="T1" s="96" t="s">
        <v>176</v>
      </c>
      <c r="U1" s="96" t="s">
        <v>175</v>
      </c>
      <c r="V1" s="96" t="s">
        <v>174</v>
      </c>
      <c r="W1" s="96" t="s">
        <v>173</v>
      </c>
      <c r="X1" s="96" t="s">
        <v>172</v>
      </c>
      <c r="Y1" s="96" t="s">
        <v>171</v>
      </c>
      <c r="Z1" s="95" t="s">
        <v>170</v>
      </c>
      <c r="AA1" s="97" t="s">
        <v>169</v>
      </c>
      <c r="AB1" s="96" t="s">
        <v>168</v>
      </c>
      <c r="AC1" s="96" t="s">
        <v>167</v>
      </c>
      <c r="AD1" s="96" t="s">
        <v>166</v>
      </c>
      <c r="AE1" s="96" t="s">
        <v>165</v>
      </c>
      <c r="AF1" s="96" t="s">
        <v>164</v>
      </c>
      <c r="AG1" s="96" t="s">
        <v>163</v>
      </c>
      <c r="AH1" s="95" t="s">
        <v>162</v>
      </c>
      <c r="AI1" s="189" t="s">
        <v>92</v>
      </c>
      <c r="AK1" s="188">
        <v>1</v>
      </c>
      <c r="AL1" s="187" t="s">
        <v>76</v>
      </c>
      <c r="AM1" s="186">
        <v>2</v>
      </c>
    </row>
    <row r="2" spans="1:39">
      <c r="A2" s="51"/>
      <c r="B2" s="51"/>
      <c r="C2" s="93"/>
      <c r="D2" s="64"/>
      <c r="E2" s="86"/>
      <c r="F2" s="67"/>
      <c r="G2" s="86"/>
      <c r="H2" s="86"/>
      <c r="I2" s="64"/>
      <c r="J2" s="110"/>
      <c r="K2" s="93"/>
      <c r="L2" s="86"/>
      <c r="M2" s="67"/>
      <c r="N2" s="86"/>
      <c r="O2" s="86"/>
      <c r="P2" s="86"/>
      <c r="Q2" s="86"/>
      <c r="R2" s="107"/>
      <c r="S2" s="93"/>
      <c r="T2" s="86"/>
      <c r="U2" s="67"/>
      <c r="V2" s="86"/>
      <c r="W2" s="86"/>
      <c r="X2" s="86"/>
      <c r="Y2" s="86"/>
      <c r="Z2" s="107"/>
      <c r="AA2" s="93"/>
      <c r="AB2" s="86"/>
      <c r="AC2" s="67"/>
      <c r="AD2" s="86"/>
      <c r="AE2" s="86"/>
      <c r="AF2" s="86"/>
      <c r="AG2" s="86"/>
      <c r="AH2" s="107"/>
      <c r="AI2" s="74"/>
      <c r="AK2" s="166">
        <f t="shared" ref="AK2:AK16" si="0">COUNTIF($C2:$AH2,"1")</f>
        <v>0</v>
      </c>
      <c r="AL2" s="165">
        <f t="shared" ref="AL2:AL16" si="1">COUNTIF($C2:$AH2,"N")</f>
        <v>0</v>
      </c>
      <c r="AM2" s="164">
        <f t="shared" ref="AM2:AM16" si="2">COUNTIF($C2:$AH2,2)</f>
        <v>0</v>
      </c>
    </row>
    <row r="3" spans="1:39">
      <c r="A3" s="59"/>
      <c r="B3" s="59"/>
      <c r="C3" s="58"/>
      <c r="D3" s="57"/>
      <c r="E3" s="70"/>
      <c r="F3" s="70"/>
      <c r="G3" s="70"/>
      <c r="H3" s="70"/>
      <c r="I3" s="70"/>
      <c r="J3" s="108"/>
      <c r="K3" s="71"/>
      <c r="L3" s="70"/>
      <c r="M3" s="56"/>
      <c r="N3" s="56"/>
      <c r="O3" s="56"/>
      <c r="P3" s="56"/>
      <c r="Q3" s="70"/>
      <c r="R3" s="105"/>
      <c r="S3" s="71"/>
      <c r="T3" s="70"/>
      <c r="U3" s="56"/>
      <c r="V3" s="56"/>
      <c r="W3" s="56"/>
      <c r="X3" s="56"/>
      <c r="Y3" s="70"/>
      <c r="Z3" s="105"/>
      <c r="AA3" s="71"/>
      <c r="AB3" s="70"/>
      <c r="AC3" s="56"/>
      <c r="AD3" s="56"/>
      <c r="AE3" s="56"/>
      <c r="AF3" s="56"/>
      <c r="AG3" s="70"/>
      <c r="AH3" s="105"/>
      <c r="AI3" s="52"/>
      <c r="AK3" s="161">
        <f t="shared" si="0"/>
        <v>0</v>
      </c>
      <c r="AL3" s="132">
        <f t="shared" si="1"/>
        <v>0</v>
      </c>
      <c r="AM3" s="160">
        <f t="shared" si="2"/>
        <v>0</v>
      </c>
    </row>
    <row r="4" spans="1:39">
      <c r="A4" s="51"/>
      <c r="B4" s="51"/>
      <c r="C4" s="72"/>
      <c r="D4" s="86"/>
      <c r="E4" s="64"/>
      <c r="F4" s="64"/>
      <c r="G4" s="64"/>
      <c r="H4" s="64"/>
      <c r="I4" s="86"/>
      <c r="J4" s="107"/>
      <c r="K4" s="68"/>
      <c r="L4" s="86"/>
      <c r="M4" s="64"/>
      <c r="N4" s="67"/>
      <c r="O4" s="64"/>
      <c r="P4" s="86"/>
      <c r="Q4" s="64"/>
      <c r="R4" s="110"/>
      <c r="S4" s="68"/>
      <c r="T4" s="86"/>
      <c r="U4" s="64"/>
      <c r="V4" s="64"/>
      <c r="W4" s="64"/>
      <c r="X4" s="86"/>
      <c r="Y4" s="64"/>
      <c r="Z4" s="110"/>
      <c r="AA4" s="68"/>
      <c r="AB4" s="67"/>
      <c r="AC4" s="64"/>
      <c r="AD4" s="64"/>
      <c r="AE4" s="64"/>
      <c r="AF4" s="86"/>
      <c r="AG4" s="64"/>
      <c r="AH4" s="110"/>
      <c r="AI4" s="60"/>
      <c r="AK4" s="163">
        <f t="shared" si="0"/>
        <v>0</v>
      </c>
      <c r="AL4" s="142">
        <f t="shared" si="1"/>
        <v>0</v>
      </c>
      <c r="AM4" s="162">
        <f t="shared" si="2"/>
        <v>0</v>
      </c>
    </row>
    <row r="5" spans="1:39">
      <c r="A5" s="59"/>
      <c r="B5" s="183"/>
      <c r="C5" s="75"/>
      <c r="D5" s="56"/>
      <c r="E5" s="56"/>
      <c r="F5" s="70"/>
      <c r="G5" s="70"/>
      <c r="H5" s="70"/>
      <c r="I5" s="70"/>
      <c r="J5" s="108"/>
      <c r="K5" s="71"/>
      <c r="L5" s="70"/>
      <c r="M5" s="56"/>
      <c r="N5" s="56"/>
      <c r="O5" s="70"/>
      <c r="P5" s="70"/>
      <c r="Q5" s="56"/>
      <c r="R5" s="108"/>
      <c r="S5" s="71"/>
      <c r="T5" s="70"/>
      <c r="U5" s="56"/>
      <c r="V5" s="70"/>
      <c r="W5" s="70"/>
      <c r="X5" s="70"/>
      <c r="Y5" s="56"/>
      <c r="Z5" s="108"/>
      <c r="AA5" s="71"/>
      <c r="AB5" s="70"/>
      <c r="AC5" s="56"/>
      <c r="AD5" s="70"/>
      <c r="AE5" s="70"/>
      <c r="AF5" s="70"/>
      <c r="AG5" s="56"/>
      <c r="AH5" s="108"/>
      <c r="AI5" s="73"/>
      <c r="AK5" s="161">
        <f t="shared" si="0"/>
        <v>0</v>
      </c>
      <c r="AL5" s="132">
        <f t="shared" si="1"/>
        <v>0</v>
      </c>
      <c r="AM5" s="160">
        <f t="shared" si="2"/>
        <v>0</v>
      </c>
    </row>
    <row r="6" spans="1:39">
      <c r="A6" s="51"/>
      <c r="B6" s="51"/>
      <c r="C6" s="72"/>
      <c r="D6" s="67"/>
      <c r="E6" s="87"/>
      <c r="F6" s="66"/>
      <c r="G6" s="64"/>
      <c r="H6" s="86"/>
      <c r="I6" s="64"/>
      <c r="J6" s="106"/>
      <c r="K6" s="93"/>
      <c r="L6" s="86"/>
      <c r="M6" s="67"/>
      <c r="N6" s="86"/>
      <c r="O6" s="67"/>
      <c r="P6" s="67"/>
      <c r="Q6" s="67"/>
      <c r="R6" s="106"/>
      <c r="S6" s="93"/>
      <c r="T6" s="86"/>
      <c r="U6" s="67"/>
      <c r="V6" s="67"/>
      <c r="W6" s="67"/>
      <c r="X6" s="67"/>
      <c r="Y6" s="67"/>
      <c r="Z6" s="106"/>
      <c r="AA6" s="93"/>
      <c r="AB6" s="86"/>
      <c r="AC6" s="67"/>
      <c r="AD6" s="67"/>
      <c r="AE6" s="67"/>
      <c r="AF6" s="67"/>
      <c r="AG6" s="67"/>
      <c r="AH6" s="106"/>
      <c r="AI6" s="85"/>
      <c r="AK6" s="163">
        <f t="shared" si="0"/>
        <v>0</v>
      </c>
      <c r="AL6" s="142">
        <f t="shared" si="1"/>
        <v>0</v>
      </c>
      <c r="AM6" s="162">
        <f t="shared" si="2"/>
        <v>0</v>
      </c>
    </row>
    <row r="7" spans="1:39">
      <c r="A7" s="59"/>
      <c r="B7" s="59"/>
      <c r="C7" s="75"/>
      <c r="D7" s="57"/>
      <c r="E7" s="56"/>
      <c r="F7" s="57"/>
      <c r="G7" s="57"/>
      <c r="H7" s="57"/>
      <c r="I7" s="57"/>
      <c r="J7" s="108"/>
      <c r="K7" s="58"/>
      <c r="L7" s="57"/>
      <c r="M7" s="56"/>
      <c r="N7" s="57"/>
      <c r="O7" s="56"/>
      <c r="P7" s="56"/>
      <c r="Q7" s="57"/>
      <c r="R7" s="105"/>
      <c r="S7" s="58"/>
      <c r="T7" s="57"/>
      <c r="U7" s="56"/>
      <c r="V7" s="70"/>
      <c r="W7" s="56"/>
      <c r="X7" s="56"/>
      <c r="Y7" s="57"/>
      <c r="Z7" s="105"/>
      <c r="AA7" s="58"/>
      <c r="AB7" s="57"/>
      <c r="AC7" s="56"/>
      <c r="AD7" s="70"/>
      <c r="AE7" s="56"/>
      <c r="AF7" s="56"/>
      <c r="AG7" s="57"/>
      <c r="AH7" s="105"/>
      <c r="AI7" s="73"/>
      <c r="AK7" s="161">
        <f t="shared" si="0"/>
        <v>0</v>
      </c>
      <c r="AL7" s="132">
        <f t="shared" si="1"/>
        <v>0</v>
      </c>
      <c r="AM7" s="160">
        <f t="shared" si="2"/>
        <v>0</v>
      </c>
    </row>
    <row r="8" spans="1:39">
      <c r="A8" s="51"/>
      <c r="B8" s="51"/>
      <c r="C8" s="93"/>
      <c r="D8" s="64"/>
      <c r="E8" s="65"/>
      <c r="F8" s="67"/>
      <c r="G8" s="67"/>
      <c r="H8" s="86"/>
      <c r="I8" s="86"/>
      <c r="J8" s="107"/>
      <c r="K8" s="93"/>
      <c r="L8" s="67"/>
      <c r="M8" s="86"/>
      <c r="N8" s="67"/>
      <c r="O8" s="86"/>
      <c r="P8" s="67"/>
      <c r="Q8" s="67"/>
      <c r="R8" s="106"/>
      <c r="S8" s="93"/>
      <c r="T8" s="67"/>
      <c r="U8" s="86"/>
      <c r="V8" s="67"/>
      <c r="W8" s="86"/>
      <c r="X8" s="67"/>
      <c r="Y8" s="67"/>
      <c r="Z8" s="106"/>
      <c r="AA8" s="93"/>
      <c r="AB8" s="67"/>
      <c r="AC8" s="86"/>
      <c r="AD8" s="67"/>
      <c r="AE8" s="86"/>
      <c r="AF8" s="67"/>
      <c r="AG8" s="67"/>
      <c r="AH8" s="106"/>
      <c r="AI8" s="60"/>
      <c r="AK8" s="163">
        <f t="shared" si="0"/>
        <v>0</v>
      </c>
      <c r="AL8" s="142">
        <f t="shared" si="1"/>
        <v>0</v>
      </c>
      <c r="AM8" s="162">
        <f t="shared" si="2"/>
        <v>0</v>
      </c>
    </row>
    <row r="9" spans="1:39">
      <c r="A9" s="59"/>
      <c r="B9" s="59"/>
      <c r="C9" s="71"/>
      <c r="D9" s="57"/>
      <c r="E9" s="57"/>
      <c r="F9" s="57"/>
      <c r="G9" s="57"/>
      <c r="H9" s="57"/>
      <c r="I9" s="57"/>
      <c r="J9" s="108"/>
      <c r="K9" s="71"/>
      <c r="L9" s="57"/>
      <c r="M9" s="57"/>
      <c r="N9" s="57"/>
      <c r="O9" s="57"/>
      <c r="P9" s="57"/>
      <c r="Q9" s="56"/>
      <c r="R9" s="109"/>
      <c r="S9" s="71"/>
      <c r="T9" s="57"/>
      <c r="U9" s="57"/>
      <c r="V9" s="57"/>
      <c r="W9" s="57"/>
      <c r="X9" s="57"/>
      <c r="Y9" s="56"/>
      <c r="Z9" s="109"/>
      <c r="AA9" s="71"/>
      <c r="AB9" s="57"/>
      <c r="AC9" s="57"/>
      <c r="AD9" s="57"/>
      <c r="AE9" s="57"/>
      <c r="AF9" s="57"/>
      <c r="AG9" s="56"/>
      <c r="AH9" s="109"/>
      <c r="AI9" s="52"/>
      <c r="AK9" s="161">
        <f t="shared" si="0"/>
        <v>0</v>
      </c>
      <c r="AL9" s="132">
        <f t="shared" si="1"/>
        <v>0</v>
      </c>
      <c r="AM9" s="160">
        <f t="shared" si="2"/>
        <v>0</v>
      </c>
    </row>
    <row r="10" spans="1:39">
      <c r="A10" s="51"/>
      <c r="B10" s="51"/>
      <c r="C10" s="93"/>
      <c r="D10" s="65"/>
      <c r="E10" s="87"/>
      <c r="F10" s="67"/>
      <c r="G10" s="67"/>
      <c r="H10" s="86"/>
      <c r="I10" s="64"/>
      <c r="J10" s="107"/>
      <c r="K10" s="93"/>
      <c r="L10" s="87"/>
      <c r="M10" s="67"/>
      <c r="N10" s="87"/>
      <c r="O10" s="67"/>
      <c r="P10" s="67"/>
      <c r="Q10" s="67"/>
      <c r="R10" s="106"/>
      <c r="S10" s="93"/>
      <c r="T10" s="87"/>
      <c r="U10" s="67"/>
      <c r="V10" s="67"/>
      <c r="W10" s="67"/>
      <c r="X10" s="67"/>
      <c r="Y10" s="67"/>
      <c r="Z10" s="106"/>
      <c r="AA10" s="93"/>
      <c r="AB10" s="87"/>
      <c r="AC10" s="67"/>
      <c r="AD10" s="67"/>
      <c r="AE10" s="67"/>
      <c r="AF10" s="67"/>
      <c r="AG10" s="67"/>
      <c r="AH10" s="106"/>
      <c r="AI10" s="74"/>
      <c r="AK10" s="163">
        <f t="shared" si="0"/>
        <v>0</v>
      </c>
      <c r="AL10" s="142">
        <f t="shared" si="1"/>
        <v>0</v>
      </c>
      <c r="AM10" s="162">
        <f t="shared" si="2"/>
        <v>0</v>
      </c>
    </row>
    <row r="11" spans="1:39">
      <c r="A11" s="59"/>
      <c r="B11" s="59"/>
      <c r="C11" s="71"/>
      <c r="D11" s="57"/>
      <c r="E11" s="57"/>
      <c r="F11" s="57"/>
      <c r="G11" s="57"/>
      <c r="H11" s="56"/>
      <c r="I11" s="70"/>
      <c r="J11" s="108"/>
      <c r="K11" s="71"/>
      <c r="L11" s="56"/>
      <c r="M11" s="57"/>
      <c r="N11" s="57"/>
      <c r="O11" s="57"/>
      <c r="P11" s="57"/>
      <c r="Q11" s="57"/>
      <c r="R11" s="105"/>
      <c r="S11" s="71"/>
      <c r="T11" s="56"/>
      <c r="U11" s="57"/>
      <c r="V11" s="57"/>
      <c r="W11" s="57"/>
      <c r="X11" s="57"/>
      <c r="Y11" s="57"/>
      <c r="Z11" s="105"/>
      <c r="AA11" s="71"/>
      <c r="AB11" s="56"/>
      <c r="AC11" s="57"/>
      <c r="AD11" s="57"/>
      <c r="AE11" s="57"/>
      <c r="AF11" s="57"/>
      <c r="AG11" s="57"/>
      <c r="AH11" s="105"/>
      <c r="AI11" s="73"/>
      <c r="AK11" s="161">
        <f t="shared" si="0"/>
        <v>0</v>
      </c>
      <c r="AL11" s="132">
        <f t="shared" si="1"/>
        <v>0</v>
      </c>
      <c r="AM11" s="160">
        <f t="shared" si="2"/>
        <v>0</v>
      </c>
    </row>
    <row r="12" spans="1:39">
      <c r="A12" s="51"/>
      <c r="B12" s="51"/>
      <c r="C12" s="72"/>
      <c r="D12" s="87"/>
      <c r="E12" s="87"/>
      <c r="F12" s="86"/>
      <c r="G12" s="65"/>
      <c r="H12" s="86"/>
      <c r="I12" s="64"/>
      <c r="J12" s="107"/>
      <c r="K12" s="68"/>
      <c r="L12" s="66"/>
      <c r="M12" s="64"/>
      <c r="N12" s="87"/>
      <c r="O12" s="64"/>
      <c r="P12" s="86"/>
      <c r="Q12" s="64"/>
      <c r="R12" s="110"/>
      <c r="S12" s="68"/>
      <c r="T12" s="66"/>
      <c r="U12" s="64"/>
      <c r="V12" s="86"/>
      <c r="W12" s="64"/>
      <c r="X12" s="86"/>
      <c r="Y12" s="64"/>
      <c r="Z12" s="110"/>
      <c r="AA12" s="68"/>
      <c r="AB12" s="66"/>
      <c r="AC12" s="64"/>
      <c r="AD12" s="86"/>
      <c r="AE12" s="64"/>
      <c r="AF12" s="86"/>
      <c r="AG12" s="64"/>
      <c r="AH12" s="110"/>
      <c r="AI12" s="60"/>
      <c r="AK12" s="163">
        <f t="shared" si="0"/>
        <v>0</v>
      </c>
      <c r="AL12" s="142">
        <f t="shared" si="1"/>
        <v>0</v>
      </c>
      <c r="AM12" s="162">
        <f t="shared" si="2"/>
        <v>0</v>
      </c>
    </row>
    <row r="13" spans="1:39">
      <c r="A13" s="59"/>
      <c r="B13" s="59"/>
      <c r="C13" s="75"/>
      <c r="D13" s="56"/>
      <c r="E13" s="57"/>
      <c r="F13" s="57"/>
      <c r="G13" s="56"/>
      <c r="H13" s="57"/>
      <c r="I13" s="57"/>
      <c r="J13" s="109"/>
      <c r="K13" s="58"/>
      <c r="L13" s="56"/>
      <c r="M13" s="56"/>
      <c r="N13" s="70"/>
      <c r="O13" s="57"/>
      <c r="P13" s="57"/>
      <c r="Q13" s="70"/>
      <c r="R13" s="108"/>
      <c r="S13" s="58"/>
      <c r="T13" s="56"/>
      <c r="U13" s="56"/>
      <c r="V13" s="56"/>
      <c r="W13" s="57"/>
      <c r="X13" s="57"/>
      <c r="Y13" s="70"/>
      <c r="Z13" s="108"/>
      <c r="AA13" s="58"/>
      <c r="AB13" s="56"/>
      <c r="AC13" s="56"/>
      <c r="AD13" s="56"/>
      <c r="AE13" s="57"/>
      <c r="AF13" s="57"/>
      <c r="AG13" s="70"/>
      <c r="AH13" s="108"/>
      <c r="AI13" s="69"/>
      <c r="AK13" s="161">
        <f t="shared" si="0"/>
        <v>0</v>
      </c>
      <c r="AL13" s="132">
        <f t="shared" si="1"/>
        <v>0</v>
      </c>
      <c r="AM13" s="160">
        <f t="shared" si="2"/>
        <v>0</v>
      </c>
    </row>
    <row r="14" spans="1:39">
      <c r="A14" s="51"/>
      <c r="B14" s="51"/>
      <c r="C14" s="72"/>
      <c r="D14" s="86"/>
      <c r="E14" s="87"/>
      <c r="F14" s="66"/>
      <c r="G14" s="64"/>
      <c r="H14" s="67"/>
      <c r="I14" s="64"/>
      <c r="J14" s="107"/>
      <c r="K14" s="93"/>
      <c r="L14" s="67"/>
      <c r="M14" s="86"/>
      <c r="N14" s="86"/>
      <c r="O14" s="67"/>
      <c r="P14" s="67"/>
      <c r="Q14" s="67"/>
      <c r="R14" s="106"/>
      <c r="S14" s="93"/>
      <c r="T14" s="67"/>
      <c r="U14" s="86"/>
      <c r="V14" s="86"/>
      <c r="W14" s="67"/>
      <c r="X14" s="67"/>
      <c r="Y14" s="67"/>
      <c r="Z14" s="106"/>
      <c r="AA14" s="93"/>
      <c r="AB14" s="67"/>
      <c r="AC14" s="86"/>
      <c r="AD14" s="86"/>
      <c r="AE14" s="67"/>
      <c r="AF14" s="67"/>
      <c r="AG14" s="67"/>
      <c r="AH14" s="106"/>
      <c r="AI14" s="60"/>
      <c r="AK14" s="163">
        <f t="shared" si="0"/>
        <v>0</v>
      </c>
      <c r="AL14" s="142">
        <f t="shared" si="1"/>
        <v>0</v>
      </c>
      <c r="AM14" s="162">
        <f t="shared" si="2"/>
        <v>0</v>
      </c>
    </row>
    <row r="15" spans="1:39">
      <c r="A15" s="59"/>
      <c r="B15" s="59"/>
      <c r="C15" s="75"/>
      <c r="D15" s="56"/>
      <c r="E15" s="57"/>
      <c r="F15" s="56"/>
      <c r="G15" s="70"/>
      <c r="H15" s="70"/>
      <c r="I15" s="70"/>
      <c r="J15" s="105"/>
      <c r="K15" s="71"/>
      <c r="L15" s="57"/>
      <c r="M15" s="57"/>
      <c r="N15" s="56"/>
      <c r="O15" s="57"/>
      <c r="P15" s="57"/>
      <c r="Q15" s="57"/>
      <c r="R15" s="105"/>
      <c r="S15" s="71"/>
      <c r="T15" s="57"/>
      <c r="U15" s="57"/>
      <c r="V15" s="57"/>
      <c r="W15" s="57"/>
      <c r="X15" s="57"/>
      <c r="Y15" s="57"/>
      <c r="Z15" s="105"/>
      <c r="AA15" s="71"/>
      <c r="AB15" s="57"/>
      <c r="AC15" s="57"/>
      <c r="AD15" s="57"/>
      <c r="AE15" s="57"/>
      <c r="AF15" s="57"/>
      <c r="AG15" s="57"/>
      <c r="AH15" s="105"/>
      <c r="AI15" s="52"/>
      <c r="AK15" s="161">
        <f t="shared" si="0"/>
        <v>0</v>
      </c>
      <c r="AL15" s="132">
        <f t="shared" si="1"/>
        <v>0</v>
      </c>
      <c r="AM15" s="160">
        <f t="shared" si="2"/>
        <v>0</v>
      </c>
    </row>
    <row r="16" spans="1:39" ht="15.75" thickBot="1">
      <c r="A16" s="51"/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104" t="s">
        <v>45</v>
      </c>
      <c r="AK16" s="158">
        <f t="shared" si="0"/>
        <v>0</v>
      </c>
      <c r="AL16" s="157">
        <f t="shared" si="1"/>
        <v>0</v>
      </c>
      <c r="AM16" s="156">
        <f t="shared" si="2"/>
        <v>0</v>
      </c>
    </row>
    <row r="17" spans="2:35" customFormat="1" ht="15.75" thickBot="1">
      <c r="B17" t="s">
        <v>74</v>
      </c>
      <c r="C17" s="103" t="str">
        <f t="shared" ref="C17:AH17" si="3">IF(COUNTA(C2:C16)=0,"",SUMPRODUCT((C2:C16&lt;&gt;"")*(C2:C16=$AI2:$AI16)))</f>
        <v/>
      </c>
      <c r="D17" s="101" t="str">
        <f t="shared" si="3"/>
        <v/>
      </c>
      <c r="E17" s="101" t="str">
        <f t="shared" si="3"/>
        <v/>
      </c>
      <c r="F17" s="101" t="str">
        <f t="shared" si="3"/>
        <v/>
      </c>
      <c r="G17" s="101" t="str">
        <f t="shared" si="3"/>
        <v/>
      </c>
      <c r="H17" s="101" t="str">
        <f t="shared" si="3"/>
        <v/>
      </c>
      <c r="I17" s="101" t="str">
        <f t="shared" si="3"/>
        <v/>
      </c>
      <c r="J17" s="101" t="str">
        <f t="shared" si="3"/>
        <v/>
      </c>
      <c r="K17" s="103" t="str">
        <f t="shared" si="3"/>
        <v/>
      </c>
      <c r="L17" s="101" t="str">
        <f t="shared" si="3"/>
        <v/>
      </c>
      <c r="M17" s="101" t="str">
        <f t="shared" si="3"/>
        <v/>
      </c>
      <c r="N17" s="101" t="str">
        <f t="shared" si="3"/>
        <v/>
      </c>
      <c r="O17" s="101" t="str">
        <f t="shared" si="3"/>
        <v/>
      </c>
      <c r="P17" s="101" t="str">
        <f t="shared" si="3"/>
        <v/>
      </c>
      <c r="Q17" s="101" t="str">
        <f t="shared" si="3"/>
        <v/>
      </c>
      <c r="R17" s="129" t="str">
        <f t="shared" si="3"/>
        <v/>
      </c>
      <c r="S17" s="103" t="str">
        <f t="shared" si="3"/>
        <v/>
      </c>
      <c r="T17" s="101" t="str">
        <f t="shared" si="3"/>
        <v/>
      </c>
      <c r="U17" s="101" t="str">
        <f t="shared" si="3"/>
        <v/>
      </c>
      <c r="V17" s="101" t="str">
        <f t="shared" si="3"/>
        <v/>
      </c>
      <c r="W17" s="101" t="str">
        <f t="shared" si="3"/>
        <v/>
      </c>
      <c r="X17" s="101" t="str">
        <f t="shared" si="3"/>
        <v/>
      </c>
      <c r="Y17" s="101" t="str">
        <f t="shared" si="3"/>
        <v/>
      </c>
      <c r="Z17" s="129" t="str">
        <f t="shared" si="3"/>
        <v/>
      </c>
      <c r="AA17" s="103" t="str">
        <f t="shared" si="3"/>
        <v/>
      </c>
      <c r="AB17" s="101" t="str">
        <f t="shared" si="3"/>
        <v/>
      </c>
      <c r="AC17" s="101" t="str">
        <f t="shared" si="3"/>
        <v/>
      </c>
      <c r="AD17" s="101" t="str">
        <f t="shared" si="3"/>
        <v/>
      </c>
      <c r="AE17" s="101" t="str">
        <f t="shared" si="3"/>
        <v/>
      </c>
      <c r="AF17" s="101" t="str">
        <f t="shared" si="3"/>
        <v/>
      </c>
      <c r="AG17" s="101" t="str">
        <f t="shared" si="3"/>
        <v/>
      </c>
      <c r="AH17" s="129" t="str">
        <f t="shared" si="3"/>
        <v/>
      </c>
      <c r="AI17" s="128">
        <f>COUNTA(AI2:AI16)-COUNTIF(AI2:AI16,"~*")</f>
        <v>0</v>
      </c>
    </row>
    <row r="18" spans="2:35" customFormat="1"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</row>
    <row r="19" spans="2:35" customFormat="1">
      <c r="B19" s="100" t="s">
        <v>125</v>
      </c>
    </row>
    <row r="21" spans="2:35" customFormat="1">
      <c r="B21" s="127">
        <v>1</v>
      </c>
      <c r="C21" s="126">
        <f t="shared" ref="C21:AI21" si="4">COUNTIF(C2:C16,"1")</f>
        <v>0</v>
      </c>
      <c r="D21" s="126">
        <f t="shared" si="4"/>
        <v>0</v>
      </c>
      <c r="E21" s="126">
        <f t="shared" si="4"/>
        <v>0</v>
      </c>
      <c r="F21" s="126">
        <f t="shared" si="4"/>
        <v>0</v>
      </c>
      <c r="G21" s="126">
        <f t="shared" si="4"/>
        <v>0</v>
      </c>
      <c r="H21" s="126">
        <f t="shared" si="4"/>
        <v>0</v>
      </c>
      <c r="I21" s="126">
        <f t="shared" si="4"/>
        <v>0</v>
      </c>
      <c r="J21" s="126">
        <f t="shared" si="4"/>
        <v>0</v>
      </c>
      <c r="K21" s="126">
        <f t="shared" si="4"/>
        <v>0</v>
      </c>
      <c r="L21" s="126">
        <f t="shared" si="4"/>
        <v>0</v>
      </c>
      <c r="M21" s="126">
        <f t="shared" si="4"/>
        <v>0</v>
      </c>
      <c r="N21" s="126">
        <f t="shared" si="4"/>
        <v>0</v>
      </c>
      <c r="O21" s="126">
        <f t="shared" si="4"/>
        <v>0</v>
      </c>
      <c r="P21" s="126">
        <f t="shared" si="4"/>
        <v>0</v>
      </c>
      <c r="Q21" s="126">
        <f t="shared" si="4"/>
        <v>0</v>
      </c>
      <c r="R21" s="126">
        <f t="shared" si="4"/>
        <v>0</v>
      </c>
      <c r="S21" s="126">
        <f t="shared" si="4"/>
        <v>0</v>
      </c>
      <c r="T21" s="126">
        <f t="shared" si="4"/>
        <v>0</v>
      </c>
      <c r="U21" s="126">
        <f t="shared" si="4"/>
        <v>0</v>
      </c>
      <c r="V21" s="126">
        <f t="shared" si="4"/>
        <v>0</v>
      </c>
      <c r="W21" s="126">
        <f t="shared" si="4"/>
        <v>0</v>
      </c>
      <c r="X21" s="126">
        <f t="shared" si="4"/>
        <v>0</v>
      </c>
      <c r="Y21" s="126">
        <f t="shared" si="4"/>
        <v>0</v>
      </c>
      <c r="Z21" s="126">
        <f t="shared" si="4"/>
        <v>0</v>
      </c>
      <c r="AA21" s="126">
        <f t="shared" si="4"/>
        <v>0</v>
      </c>
      <c r="AB21" s="126">
        <f t="shared" si="4"/>
        <v>0</v>
      </c>
      <c r="AC21" s="126">
        <f t="shared" si="4"/>
        <v>0</v>
      </c>
      <c r="AD21" s="126">
        <f t="shared" si="4"/>
        <v>0</v>
      </c>
      <c r="AE21" s="126">
        <f t="shared" si="4"/>
        <v>0</v>
      </c>
      <c r="AF21" s="126">
        <f t="shared" si="4"/>
        <v>0</v>
      </c>
      <c r="AG21" s="126">
        <f t="shared" si="4"/>
        <v>0</v>
      </c>
      <c r="AH21" s="126">
        <f t="shared" si="4"/>
        <v>0</v>
      </c>
      <c r="AI21" s="125">
        <f t="shared" si="4"/>
        <v>0</v>
      </c>
    </row>
    <row r="22" spans="2:35" customFormat="1">
      <c r="B22" s="124" t="s">
        <v>76</v>
      </c>
      <c r="C22" s="123">
        <f t="shared" ref="C22:AI22" si="5">COUNTIF(C2:C16,"N")</f>
        <v>0</v>
      </c>
      <c r="D22" s="123">
        <f t="shared" si="5"/>
        <v>0</v>
      </c>
      <c r="E22" s="123">
        <f t="shared" si="5"/>
        <v>0</v>
      </c>
      <c r="F22" s="123">
        <f t="shared" si="5"/>
        <v>0</v>
      </c>
      <c r="G22" s="123">
        <f t="shared" si="5"/>
        <v>0</v>
      </c>
      <c r="H22" s="123">
        <f t="shared" si="5"/>
        <v>0</v>
      </c>
      <c r="I22" s="123">
        <f t="shared" si="5"/>
        <v>0</v>
      </c>
      <c r="J22" s="123">
        <f t="shared" si="5"/>
        <v>0</v>
      </c>
      <c r="K22" s="123">
        <f t="shared" si="5"/>
        <v>0</v>
      </c>
      <c r="L22" s="123">
        <f t="shared" si="5"/>
        <v>0</v>
      </c>
      <c r="M22" s="123">
        <f t="shared" si="5"/>
        <v>0</v>
      </c>
      <c r="N22" s="123">
        <f t="shared" si="5"/>
        <v>0</v>
      </c>
      <c r="O22" s="123">
        <f t="shared" si="5"/>
        <v>0</v>
      </c>
      <c r="P22" s="123">
        <f t="shared" si="5"/>
        <v>0</v>
      </c>
      <c r="Q22" s="123">
        <f t="shared" si="5"/>
        <v>0</v>
      </c>
      <c r="R22" s="123">
        <f t="shared" si="5"/>
        <v>0</v>
      </c>
      <c r="S22" s="123">
        <f t="shared" si="5"/>
        <v>0</v>
      </c>
      <c r="T22" s="123">
        <f t="shared" si="5"/>
        <v>0</v>
      </c>
      <c r="U22" s="123">
        <f t="shared" si="5"/>
        <v>0</v>
      </c>
      <c r="V22" s="123">
        <f t="shared" si="5"/>
        <v>0</v>
      </c>
      <c r="W22" s="123">
        <f t="shared" si="5"/>
        <v>0</v>
      </c>
      <c r="X22" s="123">
        <f t="shared" si="5"/>
        <v>0</v>
      </c>
      <c r="Y22" s="123">
        <f t="shared" si="5"/>
        <v>0</v>
      </c>
      <c r="Z22" s="123">
        <f t="shared" si="5"/>
        <v>0</v>
      </c>
      <c r="AA22" s="123">
        <f t="shared" si="5"/>
        <v>0</v>
      </c>
      <c r="AB22" s="123">
        <f t="shared" si="5"/>
        <v>0</v>
      </c>
      <c r="AC22" s="123">
        <f t="shared" si="5"/>
        <v>0</v>
      </c>
      <c r="AD22" s="123">
        <f t="shared" si="5"/>
        <v>0</v>
      </c>
      <c r="AE22" s="123">
        <f t="shared" si="5"/>
        <v>0</v>
      </c>
      <c r="AF22" s="123">
        <f t="shared" si="5"/>
        <v>0</v>
      </c>
      <c r="AG22" s="123">
        <f t="shared" si="5"/>
        <v>0</v>
      </c>
      <c r="AH22" s="123">
        <f t="shared" si="5"/>
        <v>0</v>
      </c>
      <c r="AI22" s="122">
        <f t="shared" si="5"/>
        <v>0</v>
      </c>
    </row>
    <row r="23" spans="2:35" customFormat="1">
      <c r="B23" s="121">
        <v>2</v>
      </c>
      <c r="C23" s="120">
        <f t="shared" ref="C23:AI23" si="6">COUNTIF(C2:C16,2)</f>
        <v>0</v>
      </c>
      <c r="D23" s="120">
        <f t="shared" si="6"/>
        <v>0</v>
      </c>
      <c r="E23" s="120">
        <f t="shared" si="6"/>
        <v>0</v>
      </c>
      <c r="F23" s="120">
        <f t="shared" si="6"/>
        <v>0</v>
      </c>
      <c r="G23" s="120">
        <f t="shared" si="6"/>
        <v>0</v>
      </c>
      <c r="H23" s="120">
        <f t="shared" si="6"/>
        <v>0</v>
      </c>
      <c r="I23" s="120">
        <f t="shared" si="6"/>
        <v>0</v>
      </c>
      <c r="J23" s="120">
        <f t="shared" si="6"/>
        <v>0</v>
      </c>
      <c r="K23" s="120">
        <f t="shared" si="6"/>
        <v>0</v>
      </c>
      <c r="L23" s="120">
        <f t="shared" si="6"/>
        <v>0</v>
      </c>
      <c r="M23" s="120">
        <f t="shared" si="6"/>
        <v>0</v>
      </c>
      <c r="N23" s="120">
        <f t="shared" si="6"/>
        <v>0</v>
      </c>
      <c r="O23" s="120">
        <f t="shared" si="6"/>
        <v>0</v>
      </c>
      <c r="P23" s="120">
        <f t="shared" si="6"/>
        <v>0</v>
      </c>
      <c r="Q23" s="120">
        <f t="shared" si="6"/>
        <v>0</v>
      </c>
      <c r="R23" s="120">
        <f t="shared" si="6"/>
        <v>0</v>
      </c>
      <c r="S23" s="120">
        <f t="shared" si="6"/>
        <v>0</v>
      </c>
      <c r="T23" s="120">
        <f t="shared" si="6"/>
        <v>0</v>
      </c>
      <c r="U23" s="120">
        <f t="shared" si="6"/>
        <v>0</v>
      </c>
      <c r="V23" s="120">
        <f t="shared" si="6"/>
        <v>0</v>
      </c>
      <c r="W23" s="120">
        <f t="shared" si="6"/>
        <v>0</v>
      </c>
      <c r="X23" s="120">
        <f t="shared" si="6"/>
        <v>0</v>
      </c>
      <c r="Y23" s="120">
        <f t="shared" si="6"/>
        <v>0</v>
      </c>
      <c r="Z23" s="120">
        <f t="shared" si="6"/>
        <v>0</v>
      </c>
      <c r="AA23" s="120">
        <f t="shared" si="6"/>
        <v>0</v>
      </c>
      <c r="AB23" s="120">
        <f t="shared" si="6"/>
        <v>0</v>
      </c>
      <c r="AC23" s="120">
        <f t="shared" si="6"/>
        <v>0</v>
      </c>
      <c r="AD23" s="120">
        <f t="shared" si="6"/>
        <v>0</v>
      </c>
      <c r="AE23" s="120">
        <f t="shared" si="6"/>
        <v>0</v>
      </c>
      <c r="AF23" s="120">
        <f t="shared" si="6"/>
        <v>0</v>
      </c>
      <c r="AG23" s="120">
        <f t="shared" si="6"/>
        <v>0</v>
      </c>
      <c r="AH23" s="120">
        <f t="shared" si="6"/>
        <v>0</v>
      </c>
      <c r="AI23" s="119">
        <f t="shared" si="6"/>
        <v>0</v>
      </c>
    </row>
    <row r="24" spans="2:35" customFormat="1">
      <c r="B24" s="152" t="s">
        <v>140</v>
      </c>
      <c r="C24">
        <f t="shared" ref="C24:AI24" si="7">SUM(C21:C23)</f>
        <v>0</v>
      </c>
      <c r="D24">
        <f t="shared" si="7"/>
        <v>0</v>
      </c>
      <c r="E24">
        <f t="shared" si="7"/>
        <v>0</v>
      </c>
      <c r="F24">
        <f t="shared" si="7"/>
        <v>0</v>
      </c>
      <c r="G24">
        <f t="shared" si="7"/>
        <v>0</v>
      </c>
      <c r="H24">
        <f t="shared" si="7"/>
        <v>0</v>
      </c>
      <c r="I24">
        <f t="shared" si="7"/>
        <v>0</v>
      </c>
      <c r="J24">
        <f t="shared" si="7"/>
        <v>0</v>
      </c>
      <c r="K24">
        <f t="shared" si="7"/>
        <v>0</v>
      </c>
      <c r="L24">
        <f t="shared" si="7"/>
        <v>0</v>
      </c>
      <c r="M24">
        <f t="shared" si="7"/>
        <v>0</v>
      </c>
      <c r="N24">
        <f t="shared" si="7"/>
        <v>0</v>
      </c>
      <c r="O24">
        <f t="shared" si="7"/>
        <v>0</v>
      </c>
      <c r="P24">
        <f t="shared" si="7"/>
        <v>0</v>
      </c>
      <c r="Q24">
        <f t="shared" si="7"/>
        <v>0</v>
      </c>
      <c r="R24">
        <f t="shared" si="7"/>
        <v>0</v>
      </c>
      <c r="S24">
        <f t="shared" si="7"/>
        <v>0</v>
      </c>
      <c r="T24">
        <f t="shared" si="7"/>
        <v>0</v>
      </c>
      <c r="U24">
        <f t="shared" si="7"/>
        <v>0</v>
      </c>
      <c r="V24">
        <f t="shared" si="7"/>
        <v>0</v>
      </c>
      <c r="W24">
        <f t="shared" si="7"/>
        <v>0</v>
      </c>
      <c r="X24">
        <f t="shared" si="7"/>
        <v>0</v>
      </c>
      <c r="Y24">
        <f t="shared" si="7"/>
        <v>0</v>
      </c>
      <c r="Z24">
        <f t="shared" si="7"/>
        <v>0</v>
      </c>
      <c r="AA24">
        <f t="shared" si="7"/>
        <v>0</v>
      </c>
      <c r="AB24">
        <f t="shared" si="7"/>
        <v>0</v>
      </c>
      <c r="AC24">
        <f t="shared" si="7"/>
        <v>0</v>
      </c>
      <c r="AD24">
        <f t="shared" si="7"/>
        <v>0</v>
      </c>
      <c r="AE24">
        <f t="shared" si="7"/>
        <v>0</v>
      </c>
      <c r="AF24">
        <f t="shared" si="7"/>
        <v>0</v>
      </c>
      <c r="AG24">
        <f t="shared" si="7"/>
        <v>0</v>
      </c>
      <c r="AH24">
        <f t="shared" si="7"/>
        <v>0</v>
      </c>
      <c r="AI24" s="151">
        <f t="shared" si="7"/>
        <v>0</v>
      </c>
    </row>
  </sheetData>
  <conditionalFormatting sqref="C2:AH15">
    <cfRule type="expression" dxfId="19" priority="12">
      <formula>AND(C2&lt;&gt;"",$AI2&lt;&gt;"",C2&lt;&gt;$AI2)</formula>
    </cfRule>
    <cfRule type="expression" dxfId="18" priority="13">
      <formula>AND(C2&lt;&gt;"",C2=$AI2)</formula>
    </cfRule>
  </conditionalFormatting>
  <conditionalFormatting sqref="AI17">
    <cfRule type="dataBar" priority="11">
      <dataBar>
        <cfvo type="min" val="0"/>
        <cfvo type="max" val="0"/>
        <color rgb="FF638EC6"/>
      </dataBar>
    </cfRule>
  </conditionalFormatting>
  <conditionalFormatting sqref="C2:AH15">
    <cfRule type="expression" dxfId="17" priority="9">
      <formula>AND(C2&lt;&gt;"",$AI2&lt;&gt;"",C2&lt;&gt;$AI2)</formula>
    </cfRule>
    <cfRule type="expression" dxfId="16" priority="10">
      <formula>AND(C2&lt;&gt;"",C2=$AI2)</formula>
    </cfRule>
  </conditionalFormatting>
  <conditionalFormatting sqref="C17:AI17">
    <cfRule type="dataBar" priority="8">
      <dataBar>
        <cfvo type="min" val="0"/>
        <cfvo type="max" val="0"/>
        <color rgb="FF638EC6"/>
      </dataBar>
    </cfRule>
  </conditionalFormatting>
  <conditionalFormatting sqref="C17:AH17">
    <cfRule type="dataBar" priority="7">
      <dataBar>
        <cfvo type="min" val="0"/>
        <cfvo type="max" val="0"/>
        <color rgb="FF638EC6"/>
      </dataBar>
    </cfRule>
  </conditionalFormatting>
  <conditionalFormatting sqref="AK2:AK16">
    <cfRule type="expression" dxfId="15" priority="6">
      <formula>$AI2=1</formula>
    </cfRule>
  </conditionalFormatting>
  <conditionalFormatting sqref="AL2:AL16">
    <cfRule type="expression" dxfId="14" priority="5">
      <formula>$AI2="N"</formula>
    </cfRule>
  </conditionalFormatting>
  <conditionalFormatting sqref="AM2:AM16">
    <cfRule type="expression" dxfId="13" priority="4">
      <formula>$AI2=2</formula>
    </cfRule>
  </conditionalFormatting>
  <conditionalFormatting sqref="C2:AH16">
    <cfRule type="expression" dxfId="12" priority="2">
      <formula>AND(XCW$24&gt;0,ISERROR(AND(MATCH(XCW1048564,$B$21:$B$23,0))))</formula>
    </cfRule>
    <cfRule type="expression" dxfId="11" priority="3">
      <formula>AND(D2&lt;&gt;"",COUNTA(D$2:D$16)&gt;0,MAX(MMULT(TRANSPOSE(ROW($1:$15)/ROW($1:$15)),N($C$2:C$16=D$2:D$16)))=15)</formula>
    </cfRule>
    <cfRule type="expression" dxfId="10" priority="1">
      <formula>AND(C$24&gt;0,ISERROR(AND(MATCH(C2,$B$21:$B$23,0))))</formula>
    </cfRule>
  </conditionalFormatting>
  <pageMargins left="0.7" right="0.7" top="0.75" bottom="0.75" header="0.3" footer="0.3"/>
  <legacyDrawing r:id="rId1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20"/>
  <dimension ref="A1:AM24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D10" sqref="D10"/>
    </sheetView>
  </sheetViews>
  <sheetFormatPr baseColWidth="10" defaultRowHeight="15"/>
  <cols>
    <col min="1" max="1" width="4.140625" customWidth="1"/>
    <col min="2" max="2" width="24.85546875" customWidth="1"/>
    <col min="3" max="35" width="8.7109375" customWidth="1"/>
    <col min="36" max="36" width="2.7109375" customWidth="1"/>
    <col min="37" max="39" width="5.28515625" style="246" customWidth="1"/>
    <col min="40" max="40" width="2" customWidth="1"/>
  </cols>
  <sheetData>
    <row r="1" spans="1:39">
      <c r="B1" s="99">
        <v>42049</v>
      </c>
      <c r="C1" s="97" t="s">
        <v>105</v>
      </c>
      <c r="D1" s="98" t="s">
        <v>104</v>
      </c>
      <c r="E1" s="98" t="s">
        <v>103</v>
      </c>
      <c r="F1" s="98" t="s">
        <v>102</v>
      </c>
      <c r="G1" s="98" t="s">
        <v>47</v>
      </c>
      <c r="H1" s="98" t="s">
        <v>27</v>
      </c>
      <c r="I1" s="98" t="s">
        <v>101</v>
      </c>
      <c r="J1" s="95" t="s">
        <v>100</v>
      </c>
      <c r="K1" s="97" t="s">
        <v>99</v>
      </c>
      <c r="L1" s="96" t="s">
        <v>98</v>
      </c>
      <c r="M1" s="96" t="s">
        <v>97</v>
      </c>
      <c r="N1" s="96" t="s">
        <v>96</v>
      </c>
      <c r="O1" s="96" t="s">
        <v>95</v>
      </c>
      <c r="P1" s="96" t="s">
        <v>94</v>
      </c>
      <c r="Q1" s="96" t="s">
        <v>75</v>
      </c>
      <c r="R1" s="95" t="s">
        <v>93</v>
      </c>
      <c r="S1" s="97" t="s">
        <v>177</v>
      </c>
      <c r="T1" s="96" t="s">
        <v>176</v>
      </c>
      <c r="U1" s="96" t="s">
        <v>175</v>
      </c>
      <c r="V1" s="96" t="s">
        <v>174</v>
      </c>
      <c r="W1" s="96" t="s">
        <v>173</v>
      </c>
      <c r="X1" s="96" t="s">
        <v>172</v>
      </c>
      <c r="Y1" s="96" t="s">
        <v>171</v>
      </c>
      <c r="Z1" s="95" t="s">
        <v>170</v>
      </c>
      <c r="AA1" s="97" t="s">
        <v>169</v>
      </c>
      <c r="AB1" s="96" t="s">
        <v>168</v>
      </c>
      <c r="AC1" s="96" t="s">
        <v>167</v>
      </c>
      <c r="AD1" s="96" t="s">
        <v>166</v>
      </c>
      <c r="AE1" s="96" t="s">
        <v>165</v>
      </c>
      <c r="AF1" s="96" t="s">
        <v>164</v>
      </c>
      <c r="AG1" s="96" t="s">
        <v>163</v>
      </c>
      <c r="AH1" s="95" t="s">
        <v>162</v>
      </c>
      <c r="AI1" s="189" t="s">
        <v>92</v>
      </c>
      <c r="AK1" s="188">
        <v>1</v>
      </c>
      <c r="AL1" s="187" t="s">
        <v>76</v>
      </c>
      <c r="AM1" s="186">
        <v>2</v>
      </c>
    </row>
    <row r="2" spans="1:39">
      <c r="A2" s="51"/>
      <c r="B2" s="51"/>
      <c r="C2" s="68"/>
      <c r="D2" s="86"/>
      <c r="E2" s="86"/>
      <c r="F2" s="67"/>
      <c r="G2" s="86"/>
      <c r="H2" s="86"/>
      <c r="I2" s="64"/>
      <c r="J2" s="110"/>
      <c r="K2" s="93"/>
      <c r="L2" s="86"/>
      <c r="M2" s="67"/>
      <c r="N2" s="86"/>
      <c r="O2" s="86"/>
      <c r="P2" s="86"/>
      <c r="Q2" s="86"/>
      <c r="R2" s="107"/>
      <c r="S2" s="93"/>
      <c r="T2" s="86"/>
      <c r="U2" s="67"/>
      <c r="V2" s="86"/>
      <c r="W2" s="86"/>
      <c r="X2" s="86"/>
      <c r="Y2" s="86"/>
      <c r="Z2" s="107"/>
      <c r="AA2" s="93"/>
      <c r="AB2" s="86"/>
      <c r="AC2" s="67"/>
      <c r="AD2" s="86"/>
      <c r="AE2" s="86"/>
      <c r="AF2" s="86"/>
      <c r="AG2" s="86"/>
      <c r="AH2" s="107"/>
      <c r="AI2" s="74"/>
      <c r="AK2" s="166">
        <f t="shared" ref="AK2:AK16" si="0">COUNTIF($C2:$AH2,"1")</f>
        <v>0</v>
      </c>
      <c r="AL2" s="165">
        <f t="shared" ref="AL2:AL16" si="1">COUNTIF($C2:$AH2,"N")</f>
        <v>0</v>
      </c>
      <c r="AM2" s="164">
        <f t="shared" ref="AM2:AM16" si="2">COUNTIF($C2:$AH2,2)</f>
        <v>0</v>
      </c>
    </row>
    <row r="3" spans="1:39">
      <c r="A3" s="59"/>
      <c r="B3" s="59"/>
      <c r="C3" s="75"/>
      <c r="D3" s="56"/>
      <c r="E3" s="70"/>
      <c r="F3" s="70"/>
      <c r="G3" s="70"/>
      <c r="H3" s="70"/>
      <c r="I3" s="70"/>
      <c r="J3" s="108"/>
      <c r="K3" s="71"/>
      <c r="L3" s="70"/>
      <c r="M3" s="56"/>
      <c r="N3" s="56"/>
      <c r="O3" s="56"/>
      <c r="P3" s="56"/>
      <c r="Q3" s="70"/>
      <c r="R3" s="105"/>
      <c r="S3" s="71"/>
      <c r="T3" s="70"/>
      <c r="U3" s="56"/>
      <c r="V3" s="56"/>
      <c r="W3" s="56"/>
      <c r="X3" s="56"/>
      <c r="Y3" s="70"/>
      <c r="Z3" s="105"/>
      <c r="AA3" s="71"/>
      <c r="AB3" s="70"/>
      <c r="AC3" s="56"/>
      <c r="AD3" s="56"/>
      <c r="AE3" s="56"/>
      <c r="AF3" s="56"/>
      <c r="AG3" s="70"/>
      <c r="AH3" s="105"/>
      <c r="AI3" s="52"/>
      <c r="AK3" s="161">
        <f t="shared" si="0"/>
        <v>0</v>
      </c>
      <c r="AL3" s="132">
        <f t="shared" si="1"/>
        <v>0</v>
      </c>
      <c r="AM3" s="160">
        <f t="shared" si="2"/>
        <v>0</v>
      </c>
    </row>
    <row r="4" spans="1:39">
      <c r="A4" s="51"/>
      <c r="B4" s="51"/>
      <c r="C4" s="68"/>
      <c r="D4" s="67"/>
      <c r="E4" s="64"/>
      <c r="F4" s="64"/>
      <c r="G4" s="64"/>
      <c r="H4" s="64"/>
      <c r="I4" s="86"/>
      <c r="J4" s="107"/>
      <c r="K4" s="68"/>
      <c r="L4" s="86"/>
      <c r="M4" s="64"/>
      <c r="N4" s="67"/>
      <c r="O4" s="64"/>
      <c r="P4" s="86"/>
      <c r="Q4" s="64"/>
      <c r="R4" s="110"/>
      <c r="S4" s="68"/>
      <c r="T4" s="86"/>
      <c r="U4" s="64"/>
      <c r="V4" s="64"/>
      <c r="W4" s="64"/>
      <c r="X4" s="86"/>
      <c r="Y4" s="64"/>
      <c r="Z4" s="110"/>
      <c r="AA4" s="68"/>
      <c r="AB4" s="67"/>
      <c r="AC4" s="64"/>
      <c r="AD4" s="64"/>
      <c r="AE4" s="64"/>
      <c r="AF4" s="86"/>
      <c r="AG4" s="64"/>
      <c r="AH4" s="110"/>
      <c r="AI4" s="60"/>
      <c r="AK4" s="163">
        <f t="shared" si="0"/>
        <v>0</v>
      </c>
      <c r="AL4" s="142">
        <f t="shared" si="1"/>
        <v>0</v>
      </c>
      <c r="AM4" s="162">
        <f t="shared" si="2"/>
        <v>0</v>
      </c>
    </row>
    <row r="5" spans="1:39">
      <c r="A5" s="59"/>
      <c r="B5" s="183"/>
      <c r="C5" s="71"/>
      <c r="D5" s="56"/>
      <c r="E5" s="56"/>
      <c r="F5" s="70"/>
      <c r="G5" s="70"/>
      <c r="H5" s="70"/>
      <c r="I5" s="70"/>
      <c r="J5" s="108"/>
      <c r="K5" s="71"/>
      <c r="L5" s="70"/>
      <c r="M5" s="56"/>
      <c r="N5" s="56"/>
      <c r="O5" s="70"/>
      <c r="P5" s="70"/>
      <c r="Q5" s="56"/>
      <c r="R5" s="108"/>
      <c r="S5" s="71"/>
      <c r="T5" s="70"/>
      <c r="U5" s="56"/>
      <c r="V5" s="70"/>
      <c r="W5" s="70"/>
      <c r="X5" s="70"/>
      <c r="Y5" s="56"/>
      <c r="Z5" s="108"/>
      <c r="AA5" s="71"/>
      <c r="AB5" s="70"/>
      <c r="AC5" s="56"/>
      <c r="AD5" s="70"/>
      <c r="AE5" s="70"/>
      <c r="AF5" s="70"/>
      <c r="AG5" s="56"/>
      <c r="AH5" s="108"/>
      <c r="AI5" s="73"/>
      <c r="AK5" s="161">
        <f t="shared" si="0"/>
        <v>0</v>
      </c>
      <c r="AL5" s="132">
        <f t="shared" si="1"/>
        <v>0</v>
      </c>
      <c r="AM5" s="160">
        <f t="shared" si="2"/>
        <v>0</v>
      </c>
    </row>
    <row r="6" spans="1:39">
      <c r="A6" s="51"/>
      <c r="B6" s="51"/>
      <c r="C6" s="93"/>
      <c r="D6" s="86"/>
      <c r="E6" s="87"/>
      <c r="F6" s="66"/>
      <c r="G6" s="64"/>
      <c r="H6" s="86"/>
      <c r="I6" s="64"/>
      <c r="J6" s="106"/>
      <c r="K6" s="93"/>
      <c r="L6" s="86"/>
      <c r="M6" s="67"/>
      <c r="N6" s="86"/>
      <c r="O6" s="67"/>
      <c r="P6" s="67"/>
      <c r="Q6" s="67"/>
      <c r="R6" s="106"/>
      <c r="S6" s="93"/>
      <c r="T6" s="86"/>
      <c r="U6" s="67"/>
      <c r="V6" s="67"/>
      <c r="W6" s="67"/>
      <c r="X6" s="67"/>
      <c r="Y6" s="67"/>
      <c r="Z6" s="106"/>
      <c r="AA6" s="93"/>
      <c r="AB6" s="86"/>
      <c r="AC6" s="67"/>
      <c r="AD6" s="67"/>
      <c r="AE6" s="67"/>
      <c r="AF6" s="67"/>
      <c r="AG6" s="67"/>
      <c r="AH6" s="106"/>
      <c r="AI6" s="85"/>
      <c r="AK6" s="163">
        <f t="shared" si="0"/>
        <v>0</v>
      </c>
      <c r="AL6" s="142">
        <f t="shared" si="1"/>
        <v>0</v>
      </c>
      <c r="AM6" s="162">
        <f t="shared" si="2"/>
        <v>0</v>
      </c>
    </row>
    <row r="7" spans="1:39">
      <c r="A7" s="59"/>
      <c r="B7" s="59"/>
      <c r="C7" s="71"/>
      <c r="D7" s="57"/>
      <c r="E7" s="56"/>
      <c r="F7" s="57"/>
      <c r="G7" s="57"/>
      <c r="H7" s="57"/>
      <c r="I7" s="57"/>
      <c r="J7" s="108"/>
      <c r="K7" s="58"/>
      <c r="L7" s="57"/>
      <c r="M7" s="56"/>
      <c r="N7" s="57"/>
      <c r="O7" s="56"/>
      <c r="P7" s="56"/>
      <c r="Q7" s="57"/>
      <c r="R7" s="105"/>
      <c r="S7" s="58"/>
      <c r="T7" s="57"/>
      <c r="U7" s="56"/>
      <c r="V7" s="70"/>
      <c r="W7" s="56"/>
      <c r="X7" s="56"/>
      <c r="Y7" s="57"/>
      <c r="Z7" s="105"/>
      <c r="AA7" s="58"/>
      <c r="AB7" s="57"/>
      <c r="AC7" s="56"/>
      <c r="AD7" s="70"/>
      <c r="AE7" s="56"/>
      <c r="AF7" s="56"/>
      <c r="AG7" s="57"/>
      <c r="AH7" s="105"/>
      <c r="AI7" s="73"/>
      <c r="AK7" s="161">
        <f t="shared" si="0"/>
        <v>0</v>
      </c>
      <c r="AL7" s="132">
        <f t="shared" si="1"/>
        <v>0</v>
      </c>
      <c r="AM7" s="160">
        <f t="shared" si="2"/>
        <v>0</v>
      </c>
    </row>
    <row r="8" spans="1:39">
      <c r="A8" s="51"/>
      <c r="B8" s="51"/>
      <c r="C8" s="93"/>
      <c r="D8" s="67"/>
      <c r="E8" s="65"/>
      <c r="F8" s="67"/>
      <c r="G8" s="67"/>
      <c r="H8" s="86"/>
      <c r="I8" s="86"/>
      <c r="J8" s="107"/>
      <c r="K8" s="93"/>
      <c r="L8" s="67"/>
      <c r="M8" s="86"/>
      <c r="N8" s="67"/>
      <c r="O8" s="86"/>
      <c r="P8" s="67"/>
      <c r="Q8" s="67"/>
      <c r="R8" s="106"/>
      <c r="S8" s="93"/>
      <c r="T8" s="67"/>
      <c r="U8" s="86"/>
      <c r="V8" s="67"/>
      <c r="W8" s="86"/>
      <c r="X8" s="67"/>
      <c r="Y8" s="67"/>
      <c r="Z8" s="106"/>
      <c r="AA8" s="93"/>
      <c r="AB8" s="67"/>
      <c r="AC8" s="86"/>
      <c r="AD8" s="67"/>
      <c r="AE8" s="86"/>
      <c r="AF8" s="67"/>
      <c r="AG8" s="67"/>
      <c r="AH8" s="106"/>
      <c r="AI8" s="60"/>
      <c r="AK8" s="163">
        <f t="shared" si="0"/>
        <v>0</v>
      </c>
      <c r="AL8" s="142">
        <f t="shared" si="1"/>
        <v>0</v>
      </c>
      <c r="AM8" s="162">
        <f t="shared" si="2"/>
        <v>0</v>
      </c>
    </row>
    <row r="9" spans="1:39">
      <c r="A9" s="59"/>
      <c r="B9" s="59"/>
      <c r="C9" s="71"/>
      <c r="D9" s="57"/>
      <c r="E9" s="57"/>
      <c r="F9" s="57"/>
      <c r="G9" s="57"/>
      <c r="H9" s="57"/>
      <c r="I9" s="57"/>
      <c r="J9" s="108"/>
      <c r="K9" s="71"/>
      <c r="L9" s="57"/>
      <c r="M9" s="57"/>
      <c r="N9" s="57"/>
      <c r="O9" s="57"/>
      <c r="P9" s="57"/>
      <c r="Q9" s="56"/>
      <c r="R9" s="109"/>
      <c r="S9" s="71"/>
      <c r="T9" s="57"/>
      <c r="U9" s="57"/>
      <c r="V9" s="57"/>
      <c r="W9" s="57"/>
      <c r="X9" s="57"/>
      <c r="Y9" s="56"/>
      <c r="Z9" s="109"/>
      <c r="AA9" s="71"/>
      <c r="AB9" s="57"/>
      <c r="AC9" s="57"/>
      <c r="AD9" s="57"/>
      <c r="AE9" s="57"/>
      <c r="AF9" s="57"/>
      <c r="AG9" s="56"/>
      <c r="AH9" s="109"/>
      <c r="AI9" s="52"/>
      <c r="AK9" s="161">
        <f t="shared" si="0"/>
        <v>0</v>
      </c>
      <c r="AL9" s="132">
        <f t="shared" si="1"/>
        <v>0</v>
      </c>
      <c r="AM9" s="160">
        <f t="shared" si="2"/>
        <v>0</v>
      </c>
    </row>
    <row r="10" spans="1:39">
      <c r="A10" s="51"/>
      <c r="B10" s="51"/>
      <c r="C10" s="93"/>
      <c r="D10" s="87"/>
      <c r="E10" s="87"/>
      <c r="F10" s="67"/>
      <c r="G10" s="67"/>
      <c r="H10" s="86"/>
      <c r="I10" s="64"/>
      <c r="J10" s="107"/>
      <c r="K10" s="93"/>
      <c r="L10" s="87"/>
      <c r="M10" s="67"/>
      <c r="N10" s="87"/>
      <c r="O10" s="67"/>
      <c r="P10" s="67"/>
      <c r="Q10" s="67"/>
      <c r="R10" s="106"/>
      <c r="S10" s="93"/>
      <c r="T10" s="87"/>
      <c r="U10" s="67"/>
      <c r="V10" s="67"/>
      <c r="W10" s="67"/>
      <c r="X10" s="67"/>
      <c r="Y10" s="67"/>
      <c r="Z10" s="106"/>
      <c r="AA10" s="93"/>
      <c r="AB10" s="87"/>
      <c r="AC10" s="67"/>
      <c r="AD10" s="67"/>
      <c r="AE10" s="67"/>
      <c r="AF10" s="67"/>
      <c r="AG10" s="67"/>
      <c r="AH10" s="106"/>
      <c r="AI10" s="74"/>
      <c r="AK10" s="163">
        <f t="shared" si="0"/>
        <v>0</v>
      </c>
      <c r="AL10" s="142">
        <f t="shared" si="1"/>
        <v>0</v>
      </c>
      <c r="AM10" s="162">
        <f t="shared" si="2"/>
        <v>0</v>
      </c>
    </row>
    <row r="11" spans="1:39">
      <c r="A11" s="59"/>
      <c r="B11" s="59"/>
      <c r="C11" s="75"/>
      <c r="D11" s="57"/>
      <c r="E11" s="57"/>
      <c r="F11" s="57"/>
      <c r="G11" s="57"/>
      <c r="H11" s="56"/>
      <c r="I11" s="70"/>
      <c r="J11" s="108"/>
      <c r="K11" s="71"/>
      <c r="L11" s="56"/>
      <c r="M11" s="57"/>
      <c r="N11" s="57"/>
      <c r="O11" s="57"/>
      <c r="P11" s="57"/>
      <c r="Q11" s="57"/>
      <c r="R11" s="105"/>
      <c r="S11" s="71"/>
      <c r="T11" s="56"/>
      <c r="U11" s="57"/>
      <c r="V11" s="57"/>
      <c r="W11" s="57"/>
      <c r="X11" s="57"/>
      <c r="Y11" s="57"/>
      <c r="Z11" s="105"/>
      <c r="AA11" s="71"/>
      <c r="AB11" s="56"/>
      <c r="AC11" s="57"/>
      <c r="AD11" s="57"/>
      <c r="AE11" s="57"/>
      <c r="AF11" s="57"/>
      <c r="AG11" s="57"/>
      <c r="AH11" s="105"/>
      <c r="AI11" s="73"/>
      <c r="AK11" s="161">
        <f t="shared" si="0"/>
        <v>0</v>
      </c>
      <c r="AL11" s="132">
        <f t="shared" si="1"/>
        <v>0</v>
      </c>
      <c r="AM11" s="160">
        <f t="shared" si="2"/>
        <v>0</v>
      </c>
    </row>
    <row r="12" spans="1:39">
      <c r="A12" s="51"/>
      <c r="B12" s="51"/>
      <c r="C12" s="93"/>
      <c r="D12" s="87"/>
      <c r="E12" s="87"/>
      <c r="F12" s="86"/>
      <c r="G12" s="65"/>
      <c r="H12" s="86"/>
      <c r="I12" s="64"/>
      <c r="J12" s="107"/>
      <c r="K12" s="68"/>
      <c r="L12" s="66"/>
      <c r="M12" s="64"/>
      <c r="N12" s="87"/>
      <c r="O12" s="64"/>
      <c r="P12" s="86"/>
      <c r="Q12" s="64"/>
      <c r="R12" s="110"/>
      <c r="S12" s="68"/>
      <c r="T12" s="66"/>
      <c r="U12" s="64"/>
      <c r="V12" s="86"/>
      <c r="W12" s="64"/>
      <c r="X12" s="86"/>
      <c r="Y12" s="64"/>
      <c r="Z12" s="110"/>
      <c r="AA12" s="68"/>
      <c r="AB12" s="66"/>
      <c r="AC12" s="64"/>
      <c r="AD12" s="86"/>
      <c r="AE12" s="64"/>
      <c r="AF12" s="86"/>
      <c r="AG12" s="64"/>
      <c r="AH12" s="110"/>
      <c r="AI12" s="60"/>
      <c r="AK12" s="163">
        <f t="shared" si="0"/>
        <v>0</v>
      </c>
      <c r="AL12" s="142">
        <f t="shared" si="1"/>
        <v>0</v>
      </c>
      <c r="AM12" s="162">
        <f t="shared" si="2"/>
        <v>0</v>
      </c>
    </row>
    <row r="13" spans="1:39">
      <c r="A13" s="59"/>
      <c r="B13" s="59"/>
      <c r="C13" s="75"/>
      <c r="D13" s="70"/>
      <c r="E13" s="57"/>
      <c r="F13" s="57"/>
      <c r="G13" s="56"/>
      <c r="H13" s="57"/>
      <c r="I13" s="57"/>
      <c r="J13" s="109"/>
      <c r="K13" s="58"/>
      <c r="L13" s="56"/>
      <c r="M13" s="56"/>
      <c r="N13" s="70"/>
      <c r="O13" s="57"/>
      <c r="P13" s="57"/>
      <c r="Q13" s="70"/>
      <c r="R13" s="108"/>
      <c r="S13" s="58"/>
      <c r="T13" s="56"/>
      <c r="U13" s="56"/>
      <c r="V13" s="56"/>
      <c r="W13" s="57"/>
      <c r="X13" s="57"/>
      <c r="Y13" s="70"/>
      <c r="Z13" s="108"/>
      <c r="AA13" s="58"/>
      <c r="AB13" s="56"/>
      <c r="AC13" s="56"/>
      <c r="AD13" s="56"/>
      <c r="AE13" s="57"/>
      <c r="AF13" s="57"/>
      <c r="AG13" s="70"/>
      <c r="AH13" s="108"/>
      <c r="AI13" s="69"/>
      <c r="AK13" s="161">
        <f t="shared" si="0"/>
        <v>0</v>
      </c>
      <c r="AL13" s="132">
        <f t="shared" si="1"/>
        <v>0</v>
      </c>
      <c r="AM13" s="160">
        <f t="shared" si="2"/>
        <v>0</v>
      </c>
    </row>
    <row r="14" spans="1:39">
      <c r="A14" s="51"/>
      <c r="B14" s="51"/>
      <c r="C14" s="93"/>
      <c r="D14" s="86"/>
      <c r="E14" s="87"/>
      <c r="F14" s="66"/>
      <c r="G14" s="64"/>
      <c r="H14" s="67"/>
      <c r="I14" s="64"/>
      <c r="J14" s="107"/>
      <c r="K14" s="93"/>
      <c r="L14" s="67"/>
      <c r="M14" s="86"/>
      <c r="N14" s="86"/>
      <c r="O14" s="67"/>
      <c r="P14" s="67"/>
      <c r="Q14" s="67"/>
      <c r="R14" s="106"/>
      <c r="S14" s="93"/>
      <c r="T14" s="67"/>
      <c r="U14" s="86"/>
      <c r="V14" s="86"/>
      <c r="W14" s="67"/>
      <c r="X14" s="67"/>
      <c r="Y14" s="67"/>
      <c r="Z14" s="106"/>
      <c r="AA14" s="93"/>
      <c r="AB14" s="67"/>
      <c r="AC14" s="86"/>
      <c r="AD14" s="86"/>
      <c r="AE14" s="67"/>
      <c r="AF14" s="67"/>
      <c r="AG14" s="67"/>
      <c r="AH14" s="106"/>
      <c r="AI14" s="60"/>
      <c r="AK14" s="163">
        <f t="shared" si="0"/>
        <v>0</v>
      </c>
      <c r="AL14" s="142">
        <f t="shared" si="1"/>
        <v>0</v>
      </c>
      <c r="AM14" s="162">
        <f t="shared" si="2"/>
        <v>0</v>
      </c>
    </row>
    <row r="15" spans="1:39">
      <c r="A15" s="59"/>
      <c r="B15" s="59"/>
      <c r="C15" s="75"/>
      <c r="D15" s="56"/>
      <c r="E15" s="57"/>
      <c r="F15" s="56"/>
      <c r="G15" s="70"/>
      <c r="H15" s="70"/>
      <c r="I15" s="70"/>
      <c r="J15" s="105"/>
      <c r="K15" s="71"/>
      <c r="L15" s="57"/>
      <c r="M15" s="57"/>
      <c r="N15" s="56"/>
      <c r="O15" s="57"/>
      <c r="P15" s="57"/>
      <c r="Q15" s="57"/>
      <c r="R15" s="105"/>
      <c r="S15" s="71"/>
      <c r="T15" s="57"/>
      <c r="U15" s="57"/>
      <c r="V15" s="57"/>
      <c r="W15" s="57"/>
      <c r="X15" s="57"/>
      <c r="Y15" s="57"/>
      <c r="Z15" s="105"/>
      <c r="AA15" s="71"/>
      <c r="AB15" s="57"/>
      <c r="AC15" s="57"/>
      <c r="AD15" s="57"/>
      <c r="AE15" s="57"/>
      <c r="AF15" s="57"/>
      <c r="AG15" s="57"/>
      <c r="AH15" s="105"/>
      <c r="AI15" s="52"/>
      <c r="AK15" s="161">
        <f t="shared" si="0"/>
        <v>0</v>
      </c>
      <c r="AL15" s="132">
        <f t="shared" si="1"/>
        <v>0</v>
      </c>
      <c r="AM15" s="160">
        <f t="shared" si="2"/>
        <v>0</v>
      </c>
    </row>
    <row r="16" spans="1:39" ht="15.75" thickBot="1">
      <c r="A16" s="51"/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104" t="s">
        <v>45</v>
      </c>
      <c r="AK16" s="158">
        <f t="shared" si="0"/>
        <v>0</v>
      </c>
      <c r="AL16" s="157">
        <f t="shared" si="1"/>
        <v>0</v>
      </c>
      <c r="AM16" s="156">
        <f t="shared" si="2"/>
        <v>0</v>
      </c>
    </row>
    <row r="17" spans="2:35" customFormat="1" ht="15.75" thickBot="1">
      <c r="B17" t="s">
        <v>74</v>
      </c>
      <c r="C17" s="103" t="str">
        <f t="shared" ref="C17:AH17" si="3">IF(COUNTA(C2:C16)=0,"",SUMPRODUCT((C2:C16&lt;&gt;"")*(C2:C16=$AI2:$AI16)))</f>
        <v/>
      </c>
      <c r="D17" s="101" t="str">
        <f t="shared" si="3"/>
        <v/>
      </c>
      <c r="E17" s="101" t="str">
        <f t="shared" si="3"/>
        <v/>
      </c>
      <c r="F17" s="101" t="str">
        <f t="shared" si="3"/>
        <v/>
      </c>
      <c r="G17" s="101" t="str">
        <f t="shared" si="3"/>
        <v/>
      </c>
      <c r="H17" s="101" t="str">
        <f t="shared" si="3"/>
        <v/>
      </c>
      <c r="I17" s="101" t="str">
        <f t="shared" si="3"/>
        <v/>
      </c>
      <c r="J17" s="101" t="str">
        <f t="shared" si="3"/>
        <v/>
      </c>
      <c r="K17" s="103" t="str">
        <f t="shared" si="3"/>
        <v/>
      </c>
      <c r="L17" s="101" t="str">
        <f t="shared" si="3"/>
        <v/>
      </c>
      <c r="M17" s="101" t="str">
        <f t="shared" si="3"/>
        <v/>
      </c>
      <c r="N17" s="101" t="str">
        <f t="shared" si="3"/>
        <v/>
      </c>
      <c r="O17" s="101" t="str">
        <f t="shared" si="3"/>
        <v/>
      </c>
      <c r="P17" s="101" t="str">
        <f t="shared" si="3"/>
        <v/>
      </c>
      <c r="Q17" s="101" t="str">
        <f t="shared" si="3"/>
        <v/>
      </c>
      <c r="R17" s="129" t="str">
        <f t="shared" si="3"/>
        <v/>
      </c>
      <c r="S17" s="103" t="str">
        <f t="shared" si="3"/>
        <v/>
      </c>
      <c r="T17" s="101" t="str">
        <f t="shared" si="3"/>
        <v/>
      </c>
      <c r="U17" s="101" t="str">
        <f t="shared" si="3"/>
        <v/>
      </c>
      <c r="V17" s="101" t="str">
        <f t="shared" si="3"/>
        <v/>
      </c>
      <c r="W17" s="101" t="str">
        <f t="shared" si="3"/>
        <v/>
      </c>
      <c r="X17" s="101" t="str">
        <f t="shared" si="3"/>
        <v/>
      </c>
      <c r="Y17" s="101" t="str">
        <f t="shared" si="3"/>
        <v/>
      </c>
      <c r="Z17" s="129" t="str">
        <f t="shared" si="3"/>
        <v/>
      </c>
      <c r="AA17" s="103" t="str">
        <f t="shared" si="3"/>
        <v/>
      </c>
      <c r="AB17" s="101" t="str">
        <f t="shared" si="3"/>
        <v/>
      </c>
      <c r="AC17" s="101" t="str">
        <f t="shared" si="3"/>
        <v/>
      </c>
      <c r="AD17" s="101" t="str">
        <f t="shared" si="3"/>
        <v/>
      </c>
      <c r="AE17" s="101" t="str">
        <f t="shared" si="3"/>
        <v/>
      </c>
      <c r="AF17" s="101" t="str">
        <f t="shared" si="3"/>
        <v/>
      </c>
      <c r="AG17" s="101" t="str">
        <f t="shared" si="3"/>
        <v/>
      </c>
      <c r="AH17" s="129" t="str">
        <f t="shared" si="3"/>
        <v/>
      </c>
      <c r="AI17" s="128">
        <f>COUNTA(AI2:AI16)-COUNTIF(AI2:AI16,"~*")</f>
        <v>0</v>
      </c>
    </row>
    <row r="18" spans="2:35" customFormat="1"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</row>
    <row r="19" spans="2:35" customFormat="1">
      <c r="B19" s="100" t="s">
        <v>125</v>
      </c>
    </row>
    <row r="21" spans="2:35" customFormat="1">
      <c r="B21" s="127">
        <v>1</v>
      </c>
      <c r="C21" s="126">
        <f t="shared" ref="C21:AI21" si="4">COUNTIF(C2:C16,"1")</f>
        <v>0</v>
      </c>
      <c r="D21" s="126">
        <f t="shared" si="4"/>
        <v>0</v>
      </c>
      <c r="E21" s="126">
        <f t="shared" si="4"/>
        <v>0</v>
      </c>
      <c r="F21" s="126">
        <f t="shared" si="4"/>
        <v>0</v>
      </c>
      <c r="G21" s="126">
        <f t="shared" si="4"/>
        <v>0</v>
      </c>
      <c r="H21" s="126">
        <f t="shared" si="4"/>
        <v>0</v>
      </c>
      <c r="I21" s="126">
        <f t="shared" si="4"/>
        <v>0</v>
      </c>
      <c r="J21" s="126">
        <f t="shared" si="4"/>
        <v>0</v>
      </c>
      <c r="K21" s="126">
        <f t="shared" si="4"/>
        <v>0</v>
      </c>
      <c r="L21" s="126">
        <f t="shared" si="4"/>
        <v>0</v>
      </c>
      <c r="M21" s="126">
        <f t="shared" si="4"/>
        <v>0</v>
      </c>
      <c r="N21" s="126">
        <f t="shared" si="4"/>
        <v>0</v>
      </c>
      <c r="O21" s="126">
        <f t="shared" si="4"/>
        <v>0</v>
      </c>
      <c r="P21" s="126">
        <f t="shared" si="4"/>
        <v>0</v>
      </c>
      <c r="Q21" s="126">
        <f t="shared" si="4"/>
        <v>0</v>
      </c>
      <c r="R21" s="126">
        <f t="shared" si="4"/>
        <v>0</v>
      </c>
      <c r="S21" s="126">
        <f t="shared" si="4"/>
        <v>0</v>
      </c>
      <c r="T21" s="126">
        <f t="shared" si="4"/>
        <v>0</v>
      </c>
      <c r="U21" s="126">
        <f t="shared" si="4"/>
        <v>0</v>
      </c>
      <c r="V21" s="126">
        <f t="shared" si="4"/>
        <v>0</v>
      </c>
      <c r="W21" s="126">
        <f t="shared" si="4"/>
        <v>0</v>
      </c>
      <c r="X21" s="126">
        <f t="shared" si="4"/>
        <v>0</v>
      </c>
      <c r="Y21" s="126">
        <f t="shared" si="4"/>
        <v>0</v>
      </c>
      <c r="Z21" s="126">
        <f t="shared" si="4"/>
        <v>0</v>
      </c>
      <c r="AA21" s="126">
        <f t="shared" si="4"/>
        <v>0</v>
      </c>
      <c r="AB21" s="126">
        <f t="shared" si="4"/>
        <v>0</v>
      </c>
      <c r="AC21" s="126">
        <f t="shared" si="4"/>
        <v>0</v>
      </c>
      <c r="AD21" s="126">
        <f t="shared" si="4"/>
        <v>0</v>
      </c>
      <c r="AE21" s="126">
        <f t="shared" si="4"/>
        <v>0</v>
      </c>
      <c r="AF21" s="126">
        <f t="shared" si="4"/>
        <v>0</v>
      </c>
      <c r="AG21" s="126">
        <f t="shared" si="4"/>
        <v>0</v>
      </c>
      <c r="AH21" s="126">
        <f t="shared" si="4"/>
        <v>0</v>
      </c>
      <c r="AI21" s="125">
        <f t="shared" si="4"/>
        <v>0</v>
      </c>
    </row>
    <row r="22" spans="2:35" customFormat="1">
      <c r="B22" s="124" t="s">
        <v>76</v>
      </c>
      <c r="C22" s="123">
        <f t="shared" ref="C22:AI22" si="5">COUNTIF(C2:C16,"N")</f>
        <v>0</v>
      </c>
      <c r="D22" s="123">
        <f t="shared" si="5"/>
        <v>0</v>
      </c>
      <c r="E22" s="123">
        <f t="shared" si="5"/>
        <v>0</v>
      </c>
      <c r="F22" s="123">
        <f t="shared" si="5"/>
        <v>0</v>
      </c>
      <c r="G22" s="123">
        <f t="shared" si="5"/>
        <v>0</v>
      </c>
      <c r="H22" s="123">
        <f t="shared" si="5"/>
        <v>0</v>
      </c>
      <c r="I22" s="123">
        <f t="shared" si="5"/>
        <v>0</v>
      </c>
      <c r="J22" s="123">
        <f t="shared" si="5"/>
        <v>0</v>
      </c>
      <c r="K22" s="123">
        <f t="shared" si="5"/>
        <v>0</v>
      </c>
      <c r="L22" s="123">
        <f t="shared" si="5"/>
        <v>0</v>
      </c>
      <c r="M22" s="123">
        <f t="shared" si="5"/>
        <v>0</v>
      </c>
      <c r="N22" s="123">
        <f t="shared" si="5"/>
        <v>0</v>
      </c>
      <c r="O22" s="123">
        <f t="shared" si="5"/>
        <v>0</v>
      </c>
      <c r="P22" s="123">
        <f t="shared" si="5"/>
        <v>0</v>
      </c>
      <c r="Q22" s="123">
        <f t="shared" si="5"/>
        <v>0</v>
      </c>
      <c r="R22" s="123">
        <f t="shared" si="5"/>
        <v>0</v>
      </c>
      <c r="S22" s="123">
        <f t="shared" si="5"/>
        <v>0</v>
      </c>
      <c r="T22" s="123">
        <f t="shared" si="5"/>
        <v>0</v>
      </c>
      <c r="U22" s="123">
        <f t="shared" si="5"/>
        <v>0</v>
      </c>
      <c r="V22" s="123">
        <f t="shared" si="5"/>
        <v>0</v>
      </c>
      <c r="W22" s="123">
        <f t="shared" si="5"/>
        <v>0</v>
      </c>
      <c r="X22" s="123">
        <f t="shared" si="5"/>
        <v>0</v>
      </c>
      <c r="Y22" s="123">
        <f t="shared" si="5"/>
        <v>0</v>
      </c>
      <c r="Z22" s="123">
        <f t="shared" si="5"/>
        <v>0</v>
      </c>
      <c r="AA22" s="123">
        <f t="shared" si="5"/>
        <v>0</v>
      </c>
      <c r="AB22" s="123">
        <f t="shared" si="5"/>
        <v>0</v>
      </c>
      <c r="AC22" s="123">
        <f t="shared" si="5"/>
        <v>0</v>
      </c>
      <c r="AD22" s="123">
        <f t="shared" si="5"/>
        <v>0</v>
      </c>
      <c r="AE22" s="123">
        <f t="shared" si="5"/>
        <v>0</v>
      </c>
      <c r="AF22" s="123">
        <f t="shared" si="5"/>
        <v>0</v>
      </c>
      <c r="AG22" s="123">
        <f t="shared" si="5"/>
        <v>0</v>
      </c>
      <c r="AH22" s="123">
        <f t="shared" si="5"/>
        <v>0</v>
      </c>
      <c r="AI22" s="122">
        <f t="shared" si="5"/>
        <v>0</v>
      </c>
    </row>
    <row r="23" spans="2:35" customFormat="1">
      <c r="B23" s="121">
        <v>2</v>
      </c>
      <c r="C23" s="120">
        <f t="shared" ref="C23:AI23" si="6">COUNTIF(C2:C16,2)</f>
        <v>0</v>
      </c>
      <c r="D23" s="120">
        <f t="shared" si="6"/>
        <v>0</v>
      </c>
      <c r="E23" s="120">
        <f t="shared" si="6"/>
        <v>0</v>
      </c>
      <c r="F23" s="120">
        <f t="shared" si="6"/>
        <v>0</v>
      </c>
      <c r="G23" s="120">
        <f t="shared" si="6"/>
        <v>0</v>
      </c>
      <c r="H23" s="120">
        <f t="shared" si="6"/>
        <v>0</v>
      </c>
      <c r="I23" s="120">
        <f t="shared" si="6"/>
        <v>0</v>
      </c>
      <c r="J23" s="120">
        <f t="shared" si="6"/>
        <v>0</v>
      </c>
      <c r="K23" s="120">
        <f t="shared" si="6"/>
        <v>0</v>
      </c>
      <c r="L23" s="120">
        <f t="shared" si="6"/>
        <v>0</v>
      </c>
      <c r="M23" s="120">
        <f t="shared" si="6"/>
        <v>0</v>
      </c>
      <c r="N23" s="120">
        <f t="shared" si="6"/>
        <v>0</v>
      </c>
      <c r="O23" s="120">
        <f t="shared" si="6"/>
        <v>0</v>
      </c>
      <c r="P23" s="120">
        <f t="shared" si="6"/>
        <v>0</v>
      </c>
      <c r="Q23" s="120">
        <f t="shared" si="6"/>
        <v>0</v>
      </c>
      <c r="R23" s="120">
        <f t="shared" si="6"/>
        <v>0</v>
      </c>
      <c r="S23" s="120">
        <f t="shared" si="6"/>
        <v>0</v>
      </c>
      <c r="T23" s="120">
        <f t="shared" si="6"/>
        <v>0</v>
      </c>
      <c r="U23" s="120">
        <f t="shared" si="6"/>
        <v>0</v>
      </c>
      <c r="V23" s="120">
        <f t="shared" si="6"/>
        <v>0</v>
      </c>
      <c r="W23" s="120">
        <f t="shared" si="6"/>
        <v>0</v>
      </c>
      <c r="X23" s="120">
        <f t="shared" si="6"/>
        <v>0</v>
      </c>
      <c r="Y23" s="120">
        <f t="shared" si="6"/>
        <v>0</v>
      </c>
      <c r="Z23" s="120">
        <f t="shared" si="6"/>
        <v>0</v>
      </c>
      <c r="AA23" s="120">
        <f t="shared" si="6"/>
        <v>0</v>
      </c>
      <c r="AB23" s="120">
        <f t="shared" si="6"/>
        <v>0</v>
      </c>
      <c r="AC23" s="120">
        <f t="shared" si="6"/>
        <v>0</v>
      </c>
      <c r="AD23" s="120">
        <f t="shared" si="6"/>
        <v>0</v>
      </c>
      <c r="AE23" s="120">
        <f t="shared" si="6"/>
        <v>0</v>
      </c>
      <c r="AF23" s="120">
        <f t="shared" si="6"/>
        <v>0</v>
      </c>
      <c r="AG23" s="120">
        <f t="shared" si="6"/>
        <v>0</v>
      </c>
      <c r="AH23" s="120">
        <f t="shared" si="6"/>
        <v>0</v>
      </c>
      <c r="AI23" s="119">
        <f t="shared" si="6"/>
        <v>0</v>
      </c>
    </row>
    <row r="24" spans="2:35" customFormat="1">
      <c r="B24" s="152" t="s">
        <v>140</v>
      </c>
      <c r="C24">
        <f t="shared" ref="C24:AI24" si="7">SUM(C21:C23)</f>
        <v>0</v>
      </c>
      <c r="D24">
        <f t="shared" si="7"/>
        <v>0</v>
      </c>
      <c r="E24">
        <f t="shared" si="7"/>
        <v>0</v>
      </c>
      <c r="F24">
        <f t="shared" si="7"/>
        <v>0</v>
      </c>
      <c r="G24">
        <f t="shared" si="7"/>
        <v>0</v>
      </c>
      <c r="H24">
        <f t="shared" si="7"/>
        <v>0</v>
      </c>
      <c r="I24">
        <f t="shared" si="7"/>
        <v>0</v>
      </c>
      <c r="J24">
        <f t="shared" si="7"/>
        <v>0</v>
      </c>
      <c r="K24">
        <f t="shared" si="7"/>
        <v>0</v>
      </c>
      <c r="L24">
        <f t="shared" si="7"/>
        <v>0</v>
      </c>
      <c r="M24">
        <f t="shared" si="7"/>
        <v>0</v>
      </c>
      <c r="N24">
        <f t="shared" si="7"/>
        <v>0</v>
      </c>
      <c r="O24">
        <f t="shared" si="7"/>
        <v>0</v>
      </c>
      <c r="P24">
        <f t="shared" si="7"/>
        <v>0</v>
      </c>
      <c r="Q24">
        <f t="shared" si="7"/>
        <v>0</v>
      </c>
      <c r="R24">
        <f t="shared" si="7"/>
        <v>0</v>
      </c>
      <c r="S24">
        <f t="shared" si="7"/>
        <v>0</v>
      </c>
      <c r="T24">
        <f t="shared" si="7"/>
        <v>0</v>
      </c>
      <c r="U24">
        <f t="shared" si="7"/>
        <v>0</v>
      </c>
      <c r="V24">
        <f t="shared" si="7"/>
        <v>0</v>
      </c>
      <c r="W24">
        <f t="shared" si="7"/>
        <v>0</v>
      </c>
      <c r="X24">
        <f t="shared" si="7"/>
        <v>0</v>
      </c>
      <c r="Y24">
        <f t="shared" si="7"/>
        <v>0</v>
      </c>
      <c r="Z24">
        <f t="shared" si="7"/>
        <v>0</v>
      </c>
      <c r="AA24">
        <f t="shared" si="7"/>
        <v>0</v>
      </c>
      <c r="AB24">
        <f t="shared" si="7"/>
        <v>0</v>
      </c>
      <c r="AC24">
        <f t="shared" si="7"/>
        <v>0</v>
      </c>
      <c r="AD24">
        <f t="shared" si="7"/>
        <v>0</v>
      </c>
      <c r="AE24">
        <f t="shared" si="7"/>
        <v>0</v>
      </c>
      <c r="AF24">
        <f t="shared" si="7"/>
        <v>0</v>
      </c>
      <c r="AG24">
        <f t="shared" si="7"/>
        <v>0</v>
      </c>
      <c r="AH24">
        <f t="shared" si="7"/>
        <v>0</v>
      </c>
      <c r="AI24" s="151">
        <f t="shared" si="7"/>
        <v>0</v>
      </c>
    </row>
  </sheetData>
  <conditionalFormatting sqref="C2:AH15">
    <cfRule type="expression" dxfId="9" priority="12">
      <formula>AND(C2&lt;&gt;"",$AI2&lt;&gt;"",C2&lt;&gt;$AI2)</formula>
    </cfRule>
    <cfRule type="expression" dxfId="8" priority="13">
      <formula>AND(C2&lt;&gt;"",C2=$AI2)</formula>
    </cfRule>
  </conditionalFormatting>
  <conditionalFormatting sqref="AI17">
    <cfRule type="dataBar" priority="11">
      <dataBar>
        <cfvo type="min" val="0"/>
        <cfvo type="max" val="0"/>
        <color rgb="FF638EC6"/>
      </dataBar>
    </cfRule>
  </conditionalFormatting>
  <conditionalFormatting sqref="C2:AH15">
    <cfRule type="expression" dxfId="7" priority="9">
      <formula>AND(C2&lt;&gt;"",$AI2&lt;&gt;"",C2&lt;&gt;$AI2)</formula>
    </cfRule>
    <cfRule type="expression" dxfId="6" priority="10">
      <formula>AND(C2&lt;&gt;"",C2=$AI2)</formula>
    </cfRule>
  </conditionalFormatting>
  <conditionalFormatting sqref="C17:AI17">
    <cfRule type="dataBar" priority="8">
      <dataBar>
        <cfvo type="min" val="0"/>
        <cfvo type="max" val="0"/>
        <color rgb="FF638EC6"/>
      </dataBar>
    </cfRule>
  </conditionalFormatting>
  <conditionalFormatting sqref="C17:AH17">
    <cfRule type="dataBar" priority="7">
      <dataBar>
        <cfvo type="min" val="0"/>
        <cfvo type="max" val="0"/>
        <color rgb="FF638EC6"/>
      </dataBar>
    </cfRule>
  </conditionalFormatting>
  <conditionalFormatting sqref="AK2:AK16">
    <cfRule type="expression" dxfId="5" priority="6">
      <formula>$AI2=1</formula>
    </cfRule>
  </conditionalFormatting>
  <conditionalFormatting sqref="AL2:AL16">
    <cfRule type="expression" dxfId="4" priority="5">
      <formula>$AI2="N"</formula>
    </cfRule>
  </conditionalFormatting>
  <conditionalFormatting sqref="AM2:AM16">
    <cfRule type="expression" dxfId="3" priority="4">
      <formula>$AI2=2</formula>
    </cfRule>
  </conditionalFormatting>
  <conditionalFormatting sqref="C2:AH16">
    <cfRule type="expression" dxfId="2" priority="1">
      <formula>AND(C$24&gt;0,ISERROR(AND(MATCH(C2,$B$21:$B$23,0))))</formula>
    </cfRule>
    <cfRule type="expression" dxfId="1" priority="2">
      <formula>AND(XCW$24&gt;0,ISERROR(AND(MATCH(XCW1048564,$B$21:$B$23,0))))</formula>
    </cfRule>
    <cfRule type="expression" dxfId="0" priority="3">
      <formula>AND(D2&lt;&gt;"",COUNTA(D$2:D$16)&gt;0,MAX(MMULT(TRANSPOSE(ROW($1:$15)/ROW($1:$15)),N($C$2:C$16=D$2:D$16)))=15)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19</vt:i4>
      </vt:variant>
    </vt:vector>
  </HeadingPairs>
  <TitlesOfParts>
    <vt:vector size="19" baseType="lpstr">
      <vt:lpstr>recap</vt:lpstr>
      <vt:lpstr>grille</vt:lpstr>
      <vt:lpstr>PS</vt:lpstr>
      <vt:lpstr>2</vt:lpstr>
      <vt:lpstr>4</vt:lpstr>
      <vt:lpstr>6</vt:lpstr>
      <vt:lpstr>9</vt:lpstr>
      <vt:lpstr>11</vt:lpstr>
      <vt:lpstr>14</vt:lpstr>
      <vt:lpstr>17</vt:lpstr>
      <vt:lpstr>20</vt:lpstr>
      <vt:lpstr>21</vt:lpstr>
      <vt:lpstr>23</vt:lpstr>
      <vt:lpstr>26</vt:lpstr>
      <vt:lpstr>28</vt:lpstr>
      <vt:lpstr>30</vt:lpstr>
      <vt:lpstr>32</vt:lpstr>
      <vt:lpstr>32 (2)</vt:lpstr>
      <vt:lpstr>32 (3)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Anthony</cp:lastModifiedBy>
  <dcterms:created xsi:type="dcterms:W3CDTF">2015-03-10T22:15:15Z</dcterms:created>
  <dcterms:modified xsi:type="dcterms:W3CDTF">2015-03-18T15:13:27Z</dcterms:modified>
</cp:coreProperties>
</file>