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PFW10\Downloads\"/>
    </mc:Choice>
  </mc:AlternateContent>
  <bookViews>
    <workbookView xWindow="0" yWindow="0" windowWidth="2520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  <c r="G23" i="1"/>
  <c r="I23" i="1" s="1"/>
  <c r="D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I6" i="1"/>
  <c r="I7" i="1" s="1"/>
  <c r="I8" i="1" s="1"/>
  <c r="I9" i="1" s="1"/>
  <c r="I10" i="1" s="1"/>
  <c r="I11" i="1" s="1"/>
  <c r="I12" i="1" s="1"/>
  <c r="I13" i="1" s="1"/>
  <c r="I15" i="1" s="1"/>
  <c r="I14" i="1" s="1"/>
  <c r="I16" i="1" s="1"/>
  <c r="I17" i="1" s="1"/>
  <c r="I18" i="1" s="1"/>
  <c r="I19" i="1" s="1"/>
  <c r="I20" i="1" s="1"/>
  <c r="I21" i="1" s="1"/>
  <c r="I22" i="1" s="1"/>
  <c r="J5" i="1"/>
  <c r="G26" i="1" s="1"/>
  <c r="I5" i="1"/>
  <c r="J4" i="1"/>
  <c r="E24" i="1" s="1"/>
  <c r="E25" i="1" s="1"/>
  <c r="J3" i="1"/>
  <c r="J23" i="1" s="1"/>
</calcChain>
</file>

<file path=xl/sharedStrings.xml><?xml version="1.0" encoding="utf-8"?>
<sst xmlns="http://schemas.openxmlformats.org/spreadsheetml/2006/main" count="76" uniqueCount="45">
  <si>
    <t>date saisie</t>
  </si>
  <si>
    <t>heures</t>
  </si>
  <si>
    <t>Dépenses</t>
  </si>
  <si>
    <t>Versements</t>
  </si>
  <si>
    <t>Solde</t>
  </si>
  <si>
    <t>valeur</t>
  </si>
  <si>
    <t xml:space="preserve"> </t>
  </si>
  <si>
    <t>Utile pour CDBT</t>
  </si>
  <si>
    <t xml:space="preserve">report </t>
  </si>
  <si>
    <t>F-GFXN</t>
  </si>
  <si>
    <t xml:space="preserve">Retour de Rouen  </t>
  </si>
  <si>
    <t>x</t>
  </si>
  <si>
    <t>Liquide ( Travaux informatiques )</t>
  </si>
  <si>
    <t>Amboise</t>
  </si>
  <si>
    <t>F-GCAT</t>
  </si>
  <si>
    <t>Chateaudun</t>
  </si>
  <si>
    <t>Instruction</t>
  </si>
  <si>
    <t>F-GNNM</t>
  </si>
  <si>
    <t>Roanne Cannes</t>
  </si>
  <si>
    <t>LFPX-LFLO ROANNE GABRIEL MARQUETTE</t>
  </si>
  <si>
    <t>Cannes Luca Italie</t>
  </si>
  <si>
    <t>Retour Italie</t>
  </si>
  <si>
    <t>F-GBUR</t>
  </si>
  <si>
    <t>Cannes ST Flour</t>
  </si>
  <si>
    <t xml:space="preserve">ALENCON FLERS </t>
  </si>
  <si>
    <t>4 TDP et atterrissages en 23</t>
  </si>
  <si>
    <t xml:space="preserve">Déjeuner à Rouen  </t>
  </si>
  <si>
    <t>F-GCUA</t>
  </si>
  <si>
    <t xml:space="preserve">Reprise TDP 05  </t>
  </si>
  <si>
    <t>7 TDP en 010</t>
  </si>
  <si>
    <t>LFPX-DREUX-LFPX</t>
  </si>
  <si>
    <t xml:space="preserve">Total </t>
  </si>
  <si>
    <t>Date saisie</t>
  </si>
  <si>
    <t>Valeur</t>
  </si>
  <si>
    <t xml:space="preserve">Dernier vol CDBT le </t>
  </si>
  <si>
    <t>SOLO /CDB</t>
  </si>
  <si>
    <t>&gt;0</t>
  </si>
  <si>
    <t xml:space="preserve">Durée du dernier vol </t>
  </si>
  <si>
    <t>Merci Galopin01</t>
  </si>
  <si>
    <t>Compteur comme CdB  dans les 24 derniers mois à  ce jour</t>
  </si>
  <si>
    <t>Question :</t>
  </si>
  <si>
    <t>A quelle date le compteur  va basculer sous 12h si je ne vole pas bientôt ?</t>
  </si>
  <si>
    <t>?????????</t>
  </si>
  <si>
    <t>Réponse : Le cumul des 'valeurs'  en remontant donne vers 10 mai 2021</t>
  </si>
  <si>
    <t>formule pour trouver cette date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</si>
</sst>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_€"/>
    <numFmt numFmtId="165" formatCode="#,##0.00\ &quot;€&quot;"/>
    <numFmt numFmtId="166" formatCode="h:mm:ss;@"/>
    <numFmt numFmtId="167" formatCode="[$-F400]h:mm:ss\ AM/PM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i/>
      <sz val="10"/>
      <color theme="1"/>
      <name val="Verdana"/>
      <family val="2"/>
    </font>
    <font>
      <sz val="11"/>
      <color theme="1"/>
      <name val="Calibri"/>
      <family val="2"/>
    </font>
    <font>
      <b/>
      <i/>
      <sz val="10"/>
      <color rgb="FF208040"/>
      <name val="Verdana"/>
      <family val="2"/>
    </font>
    <font>
      <b/>
      <sz val="11"/>
      <color rgb="FFFF000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46" fontId="0" fillId="0" borderId="1" xfId="0" applyNumberFormat="1" applyBorder="1"/>
    <xf numFmtId="164" fontId="0" fillId="0" borderId="1" xfId="0" applyNumberFormat="1" applyFont="1" applyBorder="1"/>
    <xf numFmtId="2" fontId="0" fillId="0" borderId="1" xfId="0" applyNumberFormat="1" applyBorder="1"/>
    <xf numFmtId="2" fontId="0" fillId="0" borderId="1" xfId="0" applyNumberFormat="1" applyBorder="1" applyAlignment="1">
      <alignment horizontal="center"/>
    </xf>
    <xf numFmtId="46" fontId="0" fillId="0" borderId="2" xfId="0" applyNumberFormat="1" applyBorder="1" applyAlignment="1">
      <alignment horizontal="center"/>
    </xf>
    <xf numFmtId="14" fontId="3" fillId="2" borderId="3" xfId="0" applyNumberFormat="1" applyFont="1" applyFill="1" applyBorder="1" applyAlignment="1">
      <alignment vertical="center"/>
    </xf>
    <xf numFmtId="14" fontId="3" fillId="2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46" fontId="0" fillId="2" borderId="1" xfId="0" applyNumberFormat="1" applyFill="1" applyBorder="1"/>
    <xf numFmtId="0" fontId="3" fillId="2" borderId="3" xfId="0" applyFont="1" applyFill="1" applyBorder="1" applyAlignment="1">
      <alignment horizontal="right" vertical="center" wrapText="1"/>
    </xf>
    <xf numFmtId="164" fontId="4" fillId="2" borderId="1" xfId="0" applyNumberFormat="1" applyFont="1" applyFill="1" applyBorder="1" applyAlignment="1">
      <alignment horizontal="right" vertical="center" wrapText="1"/>
    </xf>
    <xf numFmtId="2" fontId="4" fillId="2" borderId="1" xfId="0" applyNumberFormat="1" applyFont="1" applyFill="1" applyBorder="1" applyAlignment="1">
      <alignment horizontal="right" vertical="center" wrapText="1"/>
    </xf>
    <xf numFmtId="46" fontId="0" fillId="2" borderId="4" xfId="0" applyNumberFormat="1" applyFill="1" applyBorder="1"/>
    <xf numFmtId="21" fontId="3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right" vertical="center" wrapText="1"/>
    </xf>
    <xf numFmtId="0" fontId="0" fillId="2" borderId="1" xfId="0" applyFill="1" applyBorder="1"/>
    <xf numFmtId="21" fontId="3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1" fontId="3" fillId="2" borderId="1" xfId="0" applyNumberFormat="1" applyFont="1" applyFill="1" applyBorder="1" applyAlignment="1">
      <alignment horizontal="right" vertical="center"/>
    </xf>
    <xf numFmtId="21" fontId="3" fillId="2" borderId="1" xfId="0" applyNumberFormat="1" applyFont="1" applyFill="1" applyBorder="1" applyAlignment="1">
      <alignment horizontal="center" vertical="center"/>
    </xf>
    <xf numFmtId="21" fontId="3" fillId="2" borderId="1" xfId="0" applyNumberFormat="1" applyFont="1" applyFill="1" applyBorder="1" applyAlignment="1">
      <alignment horizontal="right" vertical="center" wrapText="1"/>
    </xf>
    <xf numFmtId="0" fontId="5" fillId="2" borderId="1" xfId="0" applyNumberFormat="1" applyFont="1" applyFill="1" applyBorder="1" applyAlignment="1">
      <alignment horizontal="right" vertical="center" wrapText="1"/>
    </xf>
    <xf numFmtId="2" fontId="6" fillId="2" borderId="1" xfId="0" applyNumberFormat="1" applyFont="1" applyFill="1" applyBorder="1" applyAlignment="1">
      <alignment horizontal="right" vertical="center" wrapText="1"/>
    </xf>
    <xf numFmtId="0" fontId="0" fillId="2" borderId="1" xfId="0" applyFont="1" applyFill="1" applyBorder="1"/>
    <xf numFmtId="46" fontId="0" fillId="2" borderId="1" xfId="0" applyNumberFormat="1" applyFont="1" applyFill="1" applyBorder="1"/>
    <xf numFmtId="164" fontId="0" fillId="2" borderId="1" xfId="0" applyNumberFormat="1" applyFont="1" applyFill="1" applyBorder="1"/>
    <xf numFmtId="165" fontId="0" fillId="2" borderId="1" xfId="0" applyNumberFormat="1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166" fontId="0" fillId="2" borderId="5" xfId="0" quotePrefix="1" applyNumberFormat="1" applyFill="1" applyBorder="1" applyAlignment="1"/>
    <xf numFmtId="166" fontId="0" fillId="2" borderId="0" xfId="0" quotePrefix="1" applyNumberFormat="1" applyFill="1" applyBorder="1" applyAlignment="1"/>
    <xf numFmtId="14" fontId="7" fillId="2" borderId="0" xfId="0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0" fontId="0" fillId="2" borderId="0" xfId="0" applyFont="1" applyFill="1" applyBorder="1" applyAlignment="1">
      <alignment horizontal="right"/>
    </xf>
    <xf numFmtId="40" fontId="9" fillId="2" borderId="0" xfId="0" applyNumberFormat="1" applyFont="1" applyFill="1" applyBorder="1" applyAlignment="1">
      <alignment horizontal="right"/>
    </xf>
    <xf numFmtId="2" fontId="0" fillId="2" borderId="0" xfId="0" applyNumberFormat="1" applyFill="1" applyBorder="1" applyAlignment="1">
      <alignment horizontal="right"/>
    </xf>
    <xf numFmtId="46" fontId="0" fillId="2" borderId="0" xfId="0" applyNumberFormat="1" applyFill="1" applyAlignment="1">
      <alignment horizontal="right"/>
    </xf>
    <xf numFmtId="0" fontId="0" fillId="2" borderId="7" xfId="0" applyFill="1" applyBorder="1"/>
    <xf numFmtId="0" fontId="0" fillId="2" borderId="8" xfId="0" applyFill="1" applyBorder="1"/>
    <xf numFmtId="167" fontId="7" fillId="2" borderId="9" xfId="0" applyNumberFormat="1" applyFont="1" applyFill="1" applyBorder="1" applyAlignment="1">
      <alignment horizontal="right"/>
    </xf>
    <xf numFmtId="0" fontId="0" fillId="2" borderId="0" xfId="0" applyFill="1" applyBorder="1"/>
    <xf numFmtId="46" fontId="0" fillId="2" borderId="0" xfId="0" applyNumberFormat="1" applyFont="1" applyFill="1" applyBorder="1" applyAlignment="1"/>
    <xf numFmtId="0" fontId="8" fillId="2" borderId="0" xfId="0" applyFont="1" applyFill="1" applyBorder="1" applyAlignment="1"/>
    <xf numFmtId="46" fontId="0" fillId="2" borderId="0" xfId="0" applyNumberFormat="1" applyFill="1"/>
    <xf numFmtId="0" fontId="0" fillId="2" borderId="0" xfId="0" applyFill="1"/>
    <xf numFmtId="166" fontId="0" fillId="2" borderId="0" xfId="0" applyNumberFormat="1" applyFill="1" applyAlignment="1"/>
    <xf numFmtId="0" fontId="0" fillId="0" borderId="0" xfId="0" applyAlignment="1"/>
    <xf numFmtId="167" fontId="1" fillId="2" borderId="0" xfId="0" applyNumberFormat="1" applyFont="1" applyFill="1" applyBorder="1" applyAlignment="1"/>
    <xf numFmtId="46" fontId="0" fillId="2" borderId="0" xfId="0" applyNumberFormat="1" applyFill="1" applyBorder="1" applyAlignment="1"/>
    <xf numFmtId="2" fontId="0" fillId="2" borderId="0" xfId="0" applyNumberFormat="1" applyFill="1" applyBorder="1"/>
    <xf numFmtId="0" fontId="0" fillId="2" borderId="0" xfId="0" applyFont="1" applyFill="1"/>
    <xf numFmtId="0" fontId="1" fillId="2" borderId="0" xfId="0" applyFont="1" applyFill="1"/>
    <xf numFmtId="0" fontId="0" fillId="2" borderId="10" xfId="0" applyFill="1" applyBorder="1"/>
    <xf numFmtId="0" fontId="0" fillId="0" borderId="0" xfId="0" applyFont="1"/>
    <xf numFmtId="4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E27" sqref="E27"/>
    </sheetView>
  </sheetViews>
  <sheetFormatPr baseColWidth="10" defaultRowHeight="15" x14ac:dyDescent="0.25"/>
  <cols>
    <col min="1" max="1" width="15.28515625" bestFit="1" customWidth="1"/>
    <col min="8" max="8" width="30.28515625" customWidth="1"/>
  </cols>
  <sheetData>
    <row r="1" spans="1:10" x14ac:dyDescent="0.25">
      <c r="A1" s="1" t="s">
        <v>0</v>
      </c>
      <c r="B1" s="1"/>
      <c r="C1" s="1"/>
      <c r="D1" s="2" t="s">
        <v>1</v>
      </c>
      <c r="E1" s="1"/>
      <c r="F1" s="1"/>
      <c r="G1" s="3" t="s">
        <v>2</v>
      </c>
      <c r="H1" s="4" t="s">
        <v>3</v>
      </c>
      <c r="I1" s="5" t="s">
        <v>4</v>
      </c>
      <c r="J1" s="6" t="s">
        <v>5</v>
      </c>
    </row>
    <row r="2" spans="1:10" x14ac:dyDescent="0.25">
      <c r="A2" s="7">
        <v>41731</v>
      </c>
      <c r="B2" s="8"/>
      <c r="C2" s="9"/>
      <c r="D2" s="10">
        <v>0</v>
      </c>
      <c r="E2" s="9"/>
      <c r="F2" s="11" t="s">
        <v>6</v>
      </c>
      <c r="G2" s="12"/>
      <c r="H2" s="13">
        <v>50</v>
      </c>
      <c r="I2" s="13">
        <v>50</v>
      </c>
      <c r="J2" s="14" t="s">
        <v>7</v>
      </c>
    </row>
    <row r="3" spans="1:10" x14ac:dyDescent="0.25">
      <c r="A3" s="7">
        <v>43101</v>
      </c>
      <c r="B3" s="8"/>
      <c r="C3" s="9" t="s">
        <v>8</v>
      </c>
      <c r="D3" s="10">
        <v>3.3333333333333335</v>
      </c>
      <c r="E3" s="9"/>
      <c r="F3" s="11"/>
      <c r="G3" s="12"/>
      <c r="H3" s="13"/>
      <c r="I3" s="13"/>
      <c r="J3" s="10">
        <f t="shared" ref="J3:J4" si="0">IF(_xlfn.NUMBERVALUE(D3)=0,0,D3)</f>
        <v>3.3333333333333335</v>
      </c>
    </row>
    <row r="4" spans="1:10" x14ac:dyDescent="0.25">
      <c r="A4" s="7">
        <v>43466</v>
      </c>
      <c r="B4" s="8"/>
      <c r="C4" s="9" t="s">
        <v>8</v>
      </c>
      <c r="D4" s="10">
        <v>3.3333333333333335</v>
      </c>
      <c r="E4" s="9"/>
      <c r="F4" s="11"/>
      <c r="G4" s="12"/>
      <c r="H4" s="13"/>
      <c r="I4" s="13"/>
      <c r="J4" s="10">
        <f t="shared" si="0"/>
        <v>3.3333333333333335</v>
      </c>
    </row>
    <row r="5" spans="1:10" x14ac:dyDescent="0.25">
      <c r="A5" s="8">
        <v>43510</v>
      </c>
      <c r="B5" s="8" t="s">
        <v>6</v>
      </c>
      <c r="C5" s="8" t="s">
        <v>9</v>
      </c>
      <c r="D5" s="10">
        <v>4.1666666666666664E-2</v>
      </c>
      <c r="E5" s="15" t="s">
        <v>10</v>
      </c>
      <c r="F5" s="16"/>
      <c r="G5" s="17">
        <v>2</v>
      </c>
      <c r="H5" s="13"/>
      <c r="I5" s="13">
        <f>+I2+H5-G5</f>
        <v>48</v>
      </c>
      <c r="J5" s="10">
        <f>IF(_xlfn.NUMBERVALUE(D5)=0,0,D5)</f>
        <v>4.1666666666666664E-2</v>
      </c>
    </row>
    <row r="6" spans="1:10" x14ac:dyDescent="0.25">
      <c r="A6" s="8">
        <v>43521</v>
      </c>
      <c r="B6" s="18"/>
      <c r="C6" s="8"/>
      <c r="D6" s="10"/>
      <c r="E6" s="19" t="s">
        <v>11</v>
      </c>
      <c r="F6" s="20" t="s">
        <v>12</v>
      </c>
      <c r="G6" s="17"/>
      <c r="H6" s="13">
        <v>2</v>
      </c>
      <c r="I6" s="13">
        <f t="shared" ref="I6:I21" si="1">+I5+H6-G6</f>
        <v>50</v>
      </c>
      <c r="J6" s="10">
        <f t="shared" ref="J6:J22" si="2">IF(_xlfn.NUMBERVALUE(D6)=0,0,D6)</f>
        <v>0</v>
      </c>
    </row>
    <row r="7" spans="1:10" x14ac:dyDescent="0.25">
      <c r="A7" s="8">
        <v>43522</v>
      </c>
      <c r="B7" s="8"/>
      <c r="C7" s="8" t="s">
        <v>9</v>
      </c>
      <c r="D7" s="10">
        <v>6.25E-2</v>
      </c>
      <c r="E7" s="15" t="s">
        <v>13</v>
      </c>
      <c r="F7" s="16" t="s">
        <v>12</v>
      </c>
      <c r="G7" s="17">
        <v>2</v>
      </c>
      <c r="H7" s="13"/>
      <c r="I7" s="13">
        <f t="shared" si="1"/>
        <v>48</v>
      </c>
      <c r="J7" s="10">
        <f t="shared" si="2"/>
        <v>6.25E-2</v>
      </c>
    </row>
    <row r="8" spans="1:10" x14ac:dyDescent="0.25">
      <c r="A8" s="8">
        <v>43569</v>
      </c>
      <c r="B8" s="8"/>
      <c r="C8" s="8" t="s">
        <v>14</v>
      </c>
      <c r="D8" s="10">
        <v>4.5138888888888888E-2</v>
      </c>
      <c r="E8" s="15" t="s">
        <v>15</v>
      </c>
      <c r="F8" s="16" t="s">
        <v>12</v>
      </c>
      <c r="G8" s="17">
        <v>3</v>
      </c>
      <c r="H8" s="13"/>
      <c r="I8" s="13">
        <f t="shared" si="1"/>
        <v>45</v>
      </c>
      <c r="J8" s="10">
        <f t="shared" si="2"/>
        <v>4.5138888888888888E-2</v>
      </c>
    </row>
    <row r="9" spans="1:10" x14ac:dyDescent="0.25">
      <c r="A9" s="8">
        <v>43574</v>
      </c>
      <c r="B9" s="8"/>
      <c r="C9" s="8" t="s">
        <v>14</v>
      </c>
      <c r="D9" s="10">
        <v>0</v>
      </c>
      <c r="E9" s="19" t="s">
        <v>16</v>
      </c>
      <c r="F9" s="20" t="s">
        <v>12</v>
      </c>
      <c r="G9" s="17">
        <v>5</v>
      </c>
      <c r="H9" s="13"/>
      <c r="I9" s="13">
        <f t="shared" si="1"/>
        <v>40</v>
      </c>
      <c r="J9" s="10">
        <f t="shared" si="2"/>
        <v>0</v>
      </c>
    </row>
    <row r="10" spans="1:10" x14ac:dyDescent="0.25">
      <c r="A10" s="8">
        <v>43595</v>
      </c>
      <c r="B10" s="8"/>
      <c r="C10" s="8" t="s">
        <v>17</v>
      </c>
      <c r="D10" s="10">
        <v>8.6805555555555566E-2</v>
      </c>
      <c r="E10" s="15" t="s">
        <v>18</v>
      </c>
      <c r="F10" s="16" t="s">
        <v>19</v>
      </c>
      <c r="G10" s="17">
        <v>7</v>
      </c>
      <c r="H10" s="13"/>
      <c r="I10" s="13">
        <f t="shared" si="1"/>
        <v>33</v>
      </c>
      <c r="J10" s="10">
        <f t="shared" si="2"/>
        <v>8.6805555555555566E-2</v>
      </c>
    </row>
    <row r="11" spans="1:10" x14ac:dyDescent="0.25">
      <c r="A11" s="8">
        <v>43595</v>
      </c>
      <c r="B11" s="8"/>
      <c r="C11" s="8" t="s">
        <v>14</v>
      </c>
      <c r="D11" s="10">
        <v>9.0277777777777776E-2</v>
      </c>
      <c r="E11" s="15" t="s">
        <v>20</v>
      </c>
      <c r="F11" s="16" t="s">
        <v>19</v>
      </c>
      <c r="G11" s="17">
        <v>9</v>
      </c>
      <c r="H11" s="13"/>
      <c r="I11" s="13">
        <f t="shared" si="1"/>
        <v>24</v>
      </c>
      <c r="J11" s="10">
        <f t="shared" si="2"/>
        <v>9.0277777777777776E-2</v>
      </c>
    </row>
    <row r="12" spans="1:10" x14ac:dyDescent="0.25">
      <c r="A12" s="8">
        <v>43597</v>
      </c>
      <c r="B12" s="8"/>
      <c r="C12" s="8" t="s">
        <v>14</v>
      </c>
      <c r="D12" s="10">
        <v>9.0277777777777776E-2</v>
      </c>
      <c r="E12" s="15" t="s">
        <v>21</v>
      </c>
      <c r="F12" s="16" t="s">
        <v>19</v>
      </c>
      <c r="G12" s="17">
        <v>5</v>
      </c>
      <c r="H12" s="13"/>
      <c r="I12" s="13">
        <f t="shared" si="1"/>
        <v>19</v>
      </c>
      <c r="J12" s="10">
        <f t="shared" si="2"/>
        <v>9.0277777777777776E-2</v>
      </c>
    </row>
    <row r="13" spans="1:10" x14ac:dyDescent="0.25">
      <c r="A13" s="8">
        <v>43598</v>
      </c>
      <c r="B13" s="8"/>
      <c r="C13" s="8" t="s">
        <v>22</v>
      </c>
      <c r="D13" s="10">
        <v>0.1423611111111111</v>
      </c>
      <c r="E13" s="15" t="s">
        <v>23</v>
      </c>
      <c r="F13" s="16" t="s">
        <v>19</v>
      </c>
      <c r="G13" s="17">
        <v>3</v>
      </c>
      <c r="H13" s="13"/>
      <c r="I13" s="13">
        <f t="shared" si="1"/>
        <v>16</v>
      </c>
      <c r="J13" s="10">
        <f t="shared" si="2"/>
        <v>0.1423611111111111</v>
      </c>
    </row>
    <row r="14" spans="1:10" x14ac:dyDescent="0.25">
      <c r="A14" s="8">
        <v>43698</v>
      </c>
      <c r="B14" s="8"/>
      <c r="C14" s="8" t="s">
        <v>14</v>
      </c>
      <c r="D14" s="10">
        <v>5.5555555555555552E-2</v>
      </c>
      <c r="E14" s="21"/>
      <c r="F14" s="22" t="s">
        <v>24</v>
      </c>
      <c r="G14" s="17">
        <v>7</v>
      </c>
      <c r="H14" s="13"/>
      <c r="I14" s="13">
        <f>+I15+H14-G14</f>
        <v>29</v>
      </c>
      <c r="J14" s="10">
        <f>IF(_xlfn.NUMBERVALUE(D14)=0,0,D14)</f>
        <v>5.5555555555555552E-2</v>
      </c>
    </row>
    <row r="15" spans="1:10" x14ac:dyDescent="0.25">
      <c r="A15" s="8">
        <v>43698</v>
      </c>
      <c r="B15" s="8"/>
      <c r="C15" s="8" t="s">
        <v>6</v>
      </c>
      <c r="D15" s="10"/>
      <c r="E15" s="19" t="s">
        <v>11</v>
      </c>
      <c r="F15" s="20"/>
      <c r="G15" s="17"/>
      <c r="H15" s="13">
        <v>20</v>
      </c>
      <c r="I15" s="13">
        <f>+I13+H15-G15</f>
        <v>36</v>
      </c>
      <c r="J15" s="10">
        <f t="shared" si="2"/>
        <v>0</v>
      </c>
    </row>
    <row r="16" spans="1:10" x14ac:dyDescent="0.25">
      <c r="A16" s="8">
        <v>43711</v>
      </c>
      <c r="B16" s="8"/>
      <c r="C16" s="8" t="s">
        <v>9</v>
      </c>
      <c r="D16" s="10">
        <v>2.0833333333333332E-2</v>
      </c>
      <c r="E16" s="21"/>
      <c r="F16" s="21" t="s">
        <v>25</v>
      </c>
      <c r="G16" s="17">
        <v>5</v>
      </c>
      <c r="H16" s="13">
        <v>0</v>
      </c>
      <c r="I16" s="13">
        <f>+I14+H16-G16</f>
        <v>24</v>
      </c>
      <c r="J16" s="10">
        <f t="shared" si="2"/>
        <v>2.0833333333333332E-2</v>
      </c>
    </row>
    <row r="17" spans="1:10" x14ac:dyDescent="0.25">
      <c r="A17" s="8">
        <v>43766</v>
      </c>
      <c r="B17" s="8"/>
      <c r="C17" s="8" t="s">
        <v>9</v>
      </c>
      <c r="D17" s="10">
        <v>4.1666666666666664E-2</v>
      </c>
      <c r="E17" s="21"/>
      <c r="F17" s="21" t="s">
        <v>26</v>
      </c>
      <c r="G17" s="17">
        <v>6</v>
      </c>
      <c r="H17" s="13"/>
      <c r="I17" s="13">
        <f t="shared" si="1"/>
        <v>18</v>
      </c>
      <c r="J17" s="10">
        <f t="shared" si="2"/>
        <v>4.1666666666666664E-2</v>
      </c>
    </row>
    <row r="18" spans="1:10" x14ac:dyDescent="0.25">
      <c r="A18" s="8">
        <v>43991</v>
      </c>
      <c r="B18" s="8"/>
      <c r="C18" s="8" t="s">
        <v>27</v>
      </c>
      <c r="D18" s="10">
        <v>0</v>
      </c>
      <c r="E18" s="19" t="s">
        <v>16</v>
      </c>
      <c r="F18" s="20" t="s">
        <v>28</v>
      </c>
      <c r="G18" s="17">
        <v>4</v>
      </c>
      <c r="H18" s="13"/>
      <c r="I18" s="13">
        <f t="shared" si="1"/>
        <v>14</v>
      </c>
      <c r="J18" s="10">
        <f t="shared" si="2"/>
        <v>0</v>
      </c>
    </row>
    <row r="19" spans="1:10" x14ac:dyDescent="0.25">
      <c r="A19" s="8">
        <v>44006</v>
      </c>
      <c r="B19" s="8"/>
      <c r="C19" s="8" t="s">
        <v>9</v>
      </c>
      <c r="D19" s="10">
        <v>3.125E-2</v>
      </c>
      <c r="E19" s="23"/>
      <c r="F19" s="21" t="s">
        <v>29</v>
      </c>
      <c r="G19" s="24">
        <v>5</v>
      </c>
      <c r="H19" s="13"/>
      <c r="I19" s="13">
        <f t="shared" si="1"/>
        <v>9</v>
      </c>
      <c r="J19" s="10">
        <f t="shared" si="2"/>
        <v>3.125E-2</v>
      </c>
    </row>
    <row r="20" spans="1:10" x14ac:dyDescent="0.25">
      <c r="A20" s="8">
        <v>44019</v>
      </c>
      <c r="B20" s="8"/>
      <c r="C20" s="8" t="s">
        <v>22</v>
      </c>
      <c r="D20" s="10">
        <v>4.8611111111111112E-2</v>
      </c>
      <c r="E20" s="23"/>
      <c r="F20" s="21" t="s">
        <v>30</v>
      </c>
      <c r="G20" s="24">
        <v>6</v>
      </c>
      <c r="H20" s="13"/>
      <c r="I20" s="13">
        <f t="shared" si="1"/>
        <v>3</v>
      </c>
      <c r="J20" s="10">
        <f t="shared" si="2"/>
        <v>4.8611111111111112E-2</v>
      </c>
    </row>
    <row r="21" spans="1:10" x14ac:dyDescent="0.25">
      <c r="A21" s="8">
        <v>44019</v>
      </c>
      <c r="B21" s="8"/>
      <c r="C21" s="8" t="s">
        <v>11</v>
      </c>
      <c r="D21" s="10"/>
      <c r="E21" s="19" t="s">
        <v>11</v>
      </c>
      <c r="F21" s="20"/>
      <c r="G21" s="17"/>
      <c r="H21" s="13">
        <v>20</v>
      </c>
      <c r="I21" s="13">
        <f t="shared" si="1"/>
        <v>23</v>
      </c>
      <c r="J21" s="10">
        <f t="shared" si="2"/>
        <v>0</v>
      </c>
    </row>
    <row r="22" spans="1:10" x14ac:dyDescent="0.25">
      <c r="A22" s="8">
        <v>44211</v>
      </c>
      <c r="B22" s="8"/>
      <c r="C22" s="8" t="s">
        <v>14</v>
      </c>
      <c r="D22" s="10"/>
      <c r="E22" s="19" t="s">
        <v>16</v>
      </c>
      <c r="F22" s="20"/>
      <c r="G22" s="17">
        <v>2</v>
      </c>
      <c r="H22" s="25"/>
      <c r="I22" s="13">
        <f>+I21+H22-G22</f>
        <v>21</v>
      </c>
      <c r="J22" s="10">
        <f t="shared" si="2"/>
        <v>0</v>
      </c>
    </row>
    <row r="23" spans="1:10" x14ac:dyDescent="0.25">
      <c r="A23" s="26"/>
      <c r="B23" s="26"/>
      <c r="C23" s="26" t="s">
        <v>31</v>
      </c>
      <c r="D23" s="27">
        <f>SUM(D1:D21)</f>
        <v>7.4236111111111107</v>
      </c>
      <c r="E23" s="27" t="s">
        <v>6</v>
      </c>
      <c r="F23" s="27" t="s">
        <v>6</v>
      </c>
      <c r="G23" s="28">
        <f>SUM(G1:G22)</f>
        <v>71</v>
      </c>
      <c r="H23" s="28">
        <f>SUM(H1:H22)</f>
        <v>92</v>
      </c>
      <c r="I23" s="29">
        <f>+H23-G23</f>
        <v>21</v>
      </c>
      <c r="J23" s="27">
        <f>SUM(J1:J22)</f>
        <v>7.4236111111111107</v>
      </c>
    </row>
    <row r="24" spans="1:10" ht="15.75" x14ac:dyDescent="0.25">
      <c r="A24" s="30" t="s">
        <v>32</v>
      </c>
      <c r="B24" s="31" t="s">
        <v>33</v>
      </c>
      <c r="C24" s="32" t="s">
        <v>34</v>
      </c>
      <c r="D24" s="33"/>
      <c r="E24" s="34">
        <f>DMAX(A1:J22,A1,A24:B25)</f>
        <v>44019</v>
      </c>
      <c r="F24" s="35"/>
      <c r="G24" s="36"/>
      <c r="H24" s="37" t="s">
        <v>6</v>
      </c>
      <c r="I24" s="38"/>
      <c r="J24" s="39" t="s">
        <v>35</v>
      </c>
    </row>
    <row r="25" spans="1:10" x14ac:dyDescent="0.25">
      <c r="A25" s="40"/>
      <c r="B25" s="41" t="s">
        <v>36</v>
      </c>
      <c r="C25" s="32" t="s">
        <v>37</v>
      </c>
      <c r="D25" s="33"/>
      <c r="E25" s="42">
        <f>VLOOKUP(E24,A1:J22,10,FALSE)</f>
        <v>4.8611111111111112E-2</v>
      </c>
      <c r="F25" s="43" t="s">
        <v>6</v>
      </c>
      <c r="G25" s="44" t="s">
        <v>6</v>
      </c>
      <c r="H25" s="45"/>
      <c r="I25" s="45"/>
      <c r="J25" s="46"/>
    </row>
    <row r="26" spans="1:10" ht="15.75" thickBot="1" x14ac:dyDescent="0.3">
      <c r="A26" s="47" t="s">
        <v>38</v>
      </c>
      <c r="B26" s="47"/>
      <c r="C26" s="48" t="s">
        <v>39</v>
      </c>
      <c r="D26" s="49"/>
      <c r="E26" s="49"/>
      <c r="F26" s="49"/>
      <c r="G26" s="50">
        <f ca="1">SUMPRODUCT(($A$5:$A$22&gt;=TODAY()-720)*(($A$5:$A$22&lt;=DATEVALUE("31/12/21"))*J$5:J$22))</f>
        <v>0.75694444444444453</v>
      </c>
      <c r="H26" s="51" t="s">
        <v>6</v>
      </c>
      <c r="I26" s="52" t="s">
        <v>6</v>
      </c>
      <c r="J26" s="52"/>
    </row>
    <row r="27" spans="1:10" ht="15.75" thickBot="1" x14ac:dyDescent="0.3">
      <c r="A27" s="47"/>
      <c r="B27" s="47"/>
      <c r="C27" s="47"/>
      <c r="D27" s="53" t="s">
        <v>40</v>
      </c>
      <c r="E27" s="53" t="s">
        <v>41</v>
      </c>
      <c r="F27" s="54"/>
      <c r="G27" s="53"/>
      <c r="H27" s="47"/>
      <c r="I27" s="55" t="s">
        <v>42</v>
      </c>
      <c r="J27" s="46"/>
    </row>
    <row r="28" spans="1:10" x14ac:dyDescent="0.25">
      <c r="D28" s="56" t="s">
        <v>43</v>
      </c>
      <c r="G28" s="56"/>
      <c r="J28" s="57"/>
    </row>
    <row r="29" spans="1:10" x14ac:dyDescent="0.25">
      <c r="D29" t="s">
        <v>44</v>
      </c>
      <c r="G29" s="56"/>
      <c r="J29" s="57"/>
    </row>
  </sheetData>
  <mergeCells count="17">
    <mergeCell ref="E22:F22"/>
    <mergeCell ref="C24:D24"/>
    <mergeCell ref="C25:D25"/>
    <mergeCell ref="C26:F26"/>
    <mergeCell ref="I26:J26"/>
    <mergeCell ref="E11:F11"/>
    <mergeCell ref="E12:F12"/>
    <mergeCell ref="E13:F13"/>
    <mergeCell ref="E15:F15"/>
    <mergeCell ref="E18:F18"/>
    <mergeCell ref="E21:F21"/>
    <mergeCell ref="E5:F5"/>
    <mergeCell ref="E6:F6"/>
    <mergeCell ref="E7:F7"/>
    <mergeCell ref="E8:F8"/>
    <mergeCell ref="E9:F9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2021-01-19T17:43:18Z</dcterms:created>
  <dcterms:modified xsi:type="dcterms:W3CDTF">2021-01-19T17:46:17Z</dcterms:modified>
</cp:coreProperties>
</file>