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Références\"/>
    </mc:Choice>
  </mc:AlternateContent>
  <bookViews>
    <workbookView xWindow="0" yWindow="0" windowWidth="25200" windowHeight="12135" activeTab="1"/>
  </bookViews>
  <sheets>
    <sheet name="Traitement" sheetId="1" r:id="rId1"/>
    <sheet name="Échelle salariale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 l="1"/>
  <c r="G10" i="2" s="1"/>
  <c r="F9" i="2"/>
  <c r="G9" i="2" s="1"/>
  <c r="F8" i="2"/>
  <c r="G8" i="2" s="1"/>
  <c r="F7" i="2"/>
  <c r="G7" i="2" s="1"/>
  <c r="F6" i="2"/>
  <c r="G6" i="2" s="1"/>
  <c r="F5" i="2"/>
  <c r="G5" i="2" s="1"/>
  <c r="F4" i="2"/>
  <c r="G4" i="2" s="1"/>
  <c r="F3" i="2"/>
  <c r="G3" i="2" s="1"/>
  <c r="F6" i="1"/>
  <c r="D6" i="1"/>
  <c r="C6" i="1"/>
  <c r="D5" i="1"/>
  <c r="F5" i="1" s="1"/>
  <c r="C5" i="1"/>
  <c r="D4" i="1"/>
  <c r="C4" i="1"/>
  <c r="F4" i="1" s="1"/>
  <c r="D3" i="1"/>
  <c r="C3" i="1"/>
  <c r="F3" i="1" s="1"/>
  <c r="O2" i="1"/>
  <c r="D2" i="1"/>
  <c r="C2" i="1"/>
  <c r="F2" i="1" s="1"/>
</calcChain>
</file>

<file path=xl/sharedStrings.xml><?xml version="1.0" encoding="utf-8"?>
<sst xmlns="http://schemas.openxmlformats.org/spreadsheetml/2006/main" count="53" uniqueCount="35">
  <si>
    <t>Corps, classe et grade/niveau d'emploi (employé)</t>
  </si>
  <si>
    <t>Gr./Niv</t>
  </si>
  <si>
    <t xml:space="preserve">Corps </t>
  </si>
  <si>
    <t>Classe</t>
  </si>
  <si>
    <t>Échelon</t>
  </si>
  <si>
    <t>Corps.Classe.Échelon</t>
  </si>
  <si>
    <t>Budget</t>
  </si>
  <si>
    <t>Programme</t>
  </si>
  <si>
    <t>Salaire</t>
  </si>
  <si>
    <t>% fédéral</t>
  </si>
  <si>
    <t>Date d'entrée</t>
  </si>
  <si>
    <t xml:space="preserve">Date d'avancement </t>
  </si>
  <si>
    <t>Échelon maximum</t>
  </si>
  <si>
    <t>Commentaires</t>
  </si>
  <si>
    <t>Salaire échelon sup / max</t>
  </si>
  <si>
    <t>Personnel de bureau.200.10.</t>
  </si>
  <si>
    <t>200.10.</t>
  </si>
  <si>
    <t>201</t>
  </si>
  <si>
    <t>92331</t>
  </si>
  <si>
    <t>O</t>
  </si>
  <si>
    <t>Personnel de bureau.200.05.</t>
  </si>
  <si>
    <t>200.05.</t>
  </si>
  <si>
    <t>PERSONNEL DE BUREAU</t>
  </si>
  <si>
    <t>Corps</t>
  </si>
  <si>
    <t>Annuel</t>
  </si>
  <si>
    <t>Heure</t>
  </si>
  <si>
    <t>TS</t>
  </si>
  <si>
    <t>200.10.1</t>
  </si>
  <si>
    <t>200.10.2</t>
  </si>
  <si>
    <t>200.10.3</t>
  </si>
  <si>
    <t>200.10.4</t>
  </si>
  <si>
    <t>200.10.5</t>
  </si>
  <si>
    <t>200.10.6</t>
  </si>
  <si>
    <t>200.10.7</t>
  </si>
  <si>
    <t>200.10.8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</si>
</sst>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);\(0.00\)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 Narrow"/>
      <family val="2"/>
    </font>
    <font>
      <sz val="10"/>
      <color indexed="8"/>
      <name val="Arial Narrow"/>
      <family val="2"/>
    </font>
    <font>
      <sz val="10"/>
      <name val="Arial Narrow"/>
      <family val="2"/>
    </font>
    <font>
      <sz val="10"/>
      <color rgb="FFFF0000"/>
      <name val="Arial Narrow"/>
      <family val="2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rgb="FFFFFF00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top" wrapText="1"/>
    </xf>
    <xf numFmtId="3" fontId="2" fillId="2" borderId="3" xfId="0" applyNumberFormat="1" applyFont="1" applyFill="1" applyBorder="1" applyAlignment="1">
      <alignment horizontal="center" vertical="center"/>
    </xf>
    <xf numFmtId="9" fontId="2" fillId="2" borderId="3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left" vertical="top"/>
    </xf>
    <xf numFmtId="0" fontId="4" fillId="0" borderId="4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3" fontId="4" fillId="0" borderId="4" xfId="0" applyNumberFormat="1" applyFont="1" applyBorder="1" applyAlignment="1">
      <alignment horizontal="right" indent="1"/>
    </xf>
    <xf numFmtId="9" fontId="4" fillId="0" borderId="4" xfId="0" applyNumberFormat="1" applyFont="1" applyBorder="1" applyAlignment="1">
      <alignment horizontal="center"/>
    </xf>
    <xf numFmtId="0" fontId="5" fillId="0" borderId="4" xfId="0" applyFont="1" applyBorder="1"/>
    <xf numFmtId="14" fontId="5" fillId="0" borderId="4" xfId="0" applyNumberFormat="1" applyFont="1" applyBorder="1"/>
    <xf numFmtId="0" fontId="4" fillId="0" borderId="4" xfId="0" applyFont="1" applyBorder="1" applyAlignment="1">
      <alignment horizontal="center" vertical="center"/>
    </xf>
    <xf numFmtId="0" fontId="4" fillId="0" borderId="4" xfId="0" applyFont="1" applyBorder="1"/>
    <xf numFmtId="3" fontId="4" fillId="4" borderId="4" xfId="0" applyNumberFormat="1" applyFont="1" applyFill="1" applyBorder="1" applyAlignment="1">
      <alignment horizontal="right" indent="1"/>
    </xf>
    <xf numFmtId="14" fontId="4" fillId="0" borderId="4" xfId="0" applyNumberFormat="1" applyFont="1" applyBorder="1"/>
    <xf numFmtId="0" fontId="6" fillId="0" borderId="0" xfId="0" applyFont="1" applyAlignment="1">
      <alignment horizontal="left"/>
    </xf>
    <xf numFmtId="0" fontId="1" fillId="5" borderId="4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3" fontId="0" fillId="0" borderId="4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sal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20210318"/>
      <sheetName val="Traitement"/>
      <sheetName val="Échelles salariales"/>
      <sheetName val="Départs"/>
      <sheetName val="Changement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workbookViewId="0">
      <selection activeCell="Q11" sqref="Q11"/>
    </sheetView>
  </sheetViews>
  <sheetFormatPr baseColWidth="10" defaultRowHeight="15" x14ac:dyDescent="0.25"/>
  <cols>
    <col min="1" max="1" width="23.28515625" customWidth="1"/>
    <col min="2" max="4" width="9.42578125" customWidth="1"/>
    <col min="5" max="6" width="8.7109375" customWidth="1"/>
    <col min="7" max="7" width="7.5703125" customWidth="1"/>
    <col min="8" max="8" width="7" customWidth="1"/>
    <col min="9" max="9" width="10.140625" customWidth="1"/>
    <col min="10" max="13" width="11.42578125" customWidth="1"/>
    <col min="14" max="14" width="41.85546875" customWidth="1"/>
  </cols>
  <sheetData>
    <row r="1" spans="1:15" ht="38.2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7" t="s">
        <v>11</v>
      </c>
      <c r="M1" s="2" t="s">
        <v>12</v>
      </c>
      <c r="N1" s="6" t="s">
        <v>13</v>
      </c>
      <c r="O1" s="2" t="s">
        <v>14</v>
      </c>
    </row>
    <row r="2" spans="1:15" x14ac:dyDescent="0.25">
      <c r="A2" s="8" t="s">
        <v>15</v>
      </c>
      <c r="B2" s="9" t="s">
        <v>16</v>
      </c>
      <c r="C2" s="9" t="str">
        <f>MID(B2,1,3)</f>
        <v>200</v>
      </c>
      <c r="D2" s="10" t="str">
        <f>MID(B2,5,2)</f>
        <v>10</v>
      </c>
      <c r="E2" s="10">
        <v>8</v>
      </c>
      <c r="F2" s="10" t="str">
        <f>CONCATENATE(C2,".",D2,".",E2)</f>
        <v>200.10.8</v>
      </c>
      <c r="G2" s="11" t="s">
        <v>17</v>
      </c>
      <c r="H2" s="11" t="s">
        <v>18</v>
      </c>
      <c r="I2" s="12">
        <v>43667</v>
      </c>
      <c r="J2" s="13">
        <v>1</v>
      </c>
      <c r="K2" s="14"/>
      <c r="L2" s="15"/>
      <c r="M2" s="16" t="s">
        <v>19</v>
      </c>
      <c r="N2" s="17"/>
      <c r="O2" s="18">
        <f>IF(M2="o",I2,VLOOKUP(F2,'[1]Échelles salariales'!#REF!,5))</f>
        <v>43667</v>
      </c>
    </row>
    <row r="3" spans="1:15" x14ac:dyDescent="0.25">
      <c r="A3" s="8" t="s">
        <v>15</v>
      </c>
      <c r="B3" s="9" t="s">
        <v>16</v>
      </c>
      <c r="C3" s="9" t="str">
        <f t="shared" ref="C3:C6" si="0">MID(B3,1,3)</f>
        <v>200</v>
      </c>
      <c r="D3" s="10" t="str">
        <f t="shared" ref="D3:D6" si="1">MID(B3,5,2)</f>
        <v>10</v>
      </c>
      <c r="E3" s="10">
        <v>7</v>
      </c>
      <c r="F3" s="10" t="str">
        <f t="shared" ref="F3:F6" si="2">CONCATENATE(C3,".",D3,".",E3)</f>
        <v>200.10.7</v>
      </c>
      <c r="G3" s="11" t="s">
        <v>17</v>
      </c>
      <c r="H3" s="11" t="s">
        <v>18</v>
      </c>
      <c r="I3" s="12">
        <v>42388</v>
      </c>
      <c r="J3" s="13">
        <v>1</v>
      </c>
      <c r="K3" s="17"/>
      <c r="L3" s="19">
        <v>44555</v>
      </c>
      <c r="M3" s="16"/>
      <c r="N3" s="17"/>
      <c r="O3" s="18"/>
    </row>
    <row r="4" spans="1:15" x14ac:dyDescent="0.25">
      <c r="A4" s="8" t="s">
        <v>15</v>
      </c>
      <c r="B4" s="9" t="s">
        <v>16</v>
      </c>
      <c r="C4" s="9" t="str">
        <f t="shared" si="0"/>
        <v>200</v>
      </c>
      <c r="D4" s="10" t="str">
        <f t="shared" si="1"/>
        <v>10</v>
      </c>
      <c r="E4" s="10">
        <v>8</v>
      </c>
      <c r="F4" s="10" t="str">
        <f t="shared" si="2"/>
        <v>200.10.8</v>
      </c>
      <c r="G4" s="11" t="s">
        <v>17</v>
      </c>
      <c r="H4" s="11" t="s">
        <v>18</v>
      </c>
      <c r="I4" s="12">
        <v>43667</v>
      </c>
      <c r="J4" s="13">
        <v>1</v>
      </c>
      <c r="K4" s="17"/>
      <c r="L4" s="19">
        <v>44499</v>
      </c>
      <c r="M4" s="16" t="s">
        <v>19</v>
      </c>
      <c r="N4" s="17"/>
      <c r="O4" s="18"/>
    </row>
    <row r="5" spans="1:15" x14ac:dyDescent="0.25">
      <c r="A5" s="8" t="s">
        <v>20</v>
      </c>
      <c r="B5" s="9" t="s">
        <v>21</v>
      </c>
      <c r="C5" s="9" t="str">
        <f t="shared" si="0"/>
        <v>200</v>
      </c>
      <c r="D5" s="10" t="str">
        <f t="shared" si="1"/>
        <v>05</v>
      </c>
      <c r="E5" s="10">
        <v>9</v>
      </c>
      <c r="F5" s="10" t="str">
        <f t="shared" si="2"/>
        <v>200.05.9</v>
      </c>
      <c r="G5" s="11" t="s">
        <v>17</v>
      </c>
      <c r="H5" s="11" t="s">
        <v>18</v>
      </c>
      <c r="I5" s="12">
        <v>46205</v>
      </c>
      <c r="J5" s="13">
        <v>1</v>
      </c>
      <c r="K5" s="17"/>
      <c r="L5" s="19">
        <v>44488</v>
      </c>
      <c r="M5" s="16"/>
      <c r="N5" s="17"/>
      <c r="O5" s="18"/>
    </row>
    <row r="6" spans="1:15" x14ac:dyDescent="0.25">
      <c r="A6" s="8" t="s">
        <v>15</v>
      </c>
      <c r="B6" s="9" t="s">
        <v>16</v>
      </c>
      <c r="C6" s="9" t="str">
        <f t="shared" si="0"/>
        <v>200</v>
      </c>
      <c r="D6" s="10" t="str">
        <f t="shared" si="1"/>
        <v>10</v>
      </c>
      <c r="E6" s="10">
        <v>7</v>
      </c>
      <c r="F6" s="10" t="str">
        <f t="shared" si="2"/>
        <v>200.10.7</v>
      </c>
      <c r="G6" s="11" t="s">
        <v>17</v>
      </c>
      <c r="H6" s="11" t="s">
        <v>18</v>
      </c>
      <c r="I6" s="12">
        <v>42388</v>
      </c>
      <c r="J6" s="13">
        <v>1</v>
      </c>
      <c r="K6" s="17"/>
      <c r="L6" s="19">
        <v>44496</v>
      </c>
      <c r="M6" s="16"/>
      <c r="N6" s="17"/>
      <c r="O6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K14" sqref="K14"/>
    </sheetView>
  </sheetViews>
  <sheetFormatPr baseColWidth="10" defaultRowHeight="15" x14ac:dyDescent="0.25"/>
  <sheetData>
    <row r="1" spans="1:7" x14ac:dyDescent="0.25">
      <c r="A1" s="20" t="s">
        <v>22</v>
      </c>
      <c r="B1" s="20"/>
      <c r="C1" s="20"/>
      <c r="D1" s="20"/>
      <c r="E1" s="20"/>
      <c r="F1" s="20"/>
      <c r="G1" s="20"/>
    </row>
    <row r="2" spans="1:7" ht="30" x14ac:dyDescent="0.25">
      <c r="A2" s="21" t="s">
        <v>5</v>
      </c>
      <c r="B2" s="22" t="s">
        <v>23</v>
      </c>
      <c r="C2" s="22" t="s">
        <v>3</v>
      </c>
      <c r="D2" s="22" t="s">
        <v>4</v>
      </c>
      <c r="E2" s="22" t="s">
        <v>24</v>
      </c>
      <c r="F2" s="23" t="s">
        <v>25</v>
      </c>
      <c r="G2" s="23" t="s">
        <v>26</v>
      </c>
    </row>
    <row r="3" spans="1:7" x14ac:dyDescent="0.25">
      <c r="A3" s="24" t="s">
        <v>27</v>
      </c>
      <c r="B3" s="25">
        <v>200</v>
      </c>
      <c r="C3" s="26">
        <v>10</v>
      </c>
      <c r="D3" s="26">
        <v>1</v>
      </c>
      <c r="E3" s="27">
        <v>35357</v>
      </c>
      <c r="F3" s="28">
        <f t="shared" ref="F3:F10" si="0">E3/1826.29455</f>
        <v>19.35996578427067</v>
      </c>
      <c r="G3" s="28">
        <f t="shared" ref="G3:G10" si="1">F3*1.5</f>
        <v>29.039948676406006</v>
      </c>
    </row>
    <row r="4" spans="1:7" x14ac:dyDescent="0.25">
      <c r="A4" s="24" t="s">
        <v>28</v>
      </c>
      <c r="B4" s="25">
        <v>200</v>
      </c>
      <c r="C4" s="26">
        <v>10</v>
      </c>
      <c r="D4" s="26">
        <v>2</v>
      </c>
      <c r="E4" s="27">
        <v>36416</v>
      </c>
      <c r="F4" s="28">
        <f t="shared" si="0"/>
        <v>19.939828435670467</v>
      </c>
      <c r="G4" s="28">
        <f t="shared" si="1"/>
        <v>29.909742653505702</v>
      </c>
    </row>
    <row r="5" spans="1:7" x14ac:dyDescent="0.25">
      <c r="A5" s="24" t="s">
        <v>29</v>
      </c>
      <c r="B5" s="25">
        <v>200</v>
      </c>
      <c r="C5" s="26">
        <v>10</v>
      </c>
      <c r="D5" s="26">
        <v>3</v>
      </c>
      <c r="E5" s="27">
        <v>37530</v>
      </c>
      <c r="F5" s="28">
        <f t="shared" si="0"/>
        <v>20.549806711080642</v>
      </c>
      <c r="G5" s="28">
        <f t="shared" si="1"/>
        <v>30.824710066620963</v>
      </c>
    </row>
    <row r="6" spans="1:7" x14ac:dyDescent="0.25">
      <c r="A6" s="24" t="s">
        <v>30</v>
      </c>
      <c r="B6" s="25">
        <v>200</v>
      </c>
      <c r="C6" s="26">
        <v>10</v>
      </c>
      <c r="D6" s="26">
        <v>4</v>
      </c>
      <c r="E6" s="27">
        <v>38699</v>
      </c>
      <c r="F6" s="28">
        <f t="shared" si="0"/>
        <v>21.189900610501191</v>
      </c>
      <c r="G6" s="28">
        <f t="shared" si="1"/>
        <v>31.784850915751786</v>
      </c>
    </row>
    <row r="7" spans="1:7" x14ac:dyDescent="0.25">
      <c r="A7" s="24" t="s">
        <v>31</v>
      </c>
      <c r="B7" s="25">
        <v>200</v>
      </c>
      <c r="C7" s="26">
        <v>10</v>
      </c>
      <c r="D7" s="26">
        <v>5</v>
      </c>
      <c r="E7" s="27">
        <v>39886</v>
      </c>
      <c r="F7" s="28">
        <f t="shared" si="0"/>
        <v>21.839850532325137</v>
      </c>
      <c r="G7" s="28">
        <f t="shared" si="1"/>
        <v>32.759775798487709</v>
      </c>
    </row>
    <row r="8" spans="1:7" x14ac:dyDescent="0.25">
      <c r="A8" s="24" t="s">
        <v>32</v>
      </c>
      <c r="B8" s="25">
        <v>200</v>
      </c>
      <c r="C8" s="26">
        <v>10</v>
      </c>
      <c r="D8" s="26">
        <v>6</v>
      </c>
      <c r="E8" s="27">
        <v>41092</v>
      </c>
      <c r="F8" s="28">
        <f t="shared" si="0"/>
        <v>22.50020403335267</v>
      </c>
      <c r="G8" s="28">
        <f t="shared" si="1"/>
        <v>33.750306050029003</v>
      </c>
    </row>
    <row r="9" spans="1:7" x14ac:dyDescent="0.25">
      <c r="A9" s="24" t="s">
        <v>33</v>
      </c>
      <c r="B9" s="25">
        <v>200</v>
      </c>
      <c r="C9" s="26">
        <v>10</v>
      </c>
      <c r="D9" s="26">
        <v>7</v>
      </c>
      <c r="E9" s="27">
        <v>42388</v>
      </c>
      <c r="F9" s="28">
        <f t="shared" si="0"/>
        <v>23.20983764639718</v>
      </c>
      <c r="G9" s="28">
        <f t="shared" si="1"/>
        <v>34.814756469595771</v>
      </c>
    </row>
    <row r="10" spans="1:7" x14ac:dyDescent="0.25">
      <c r="A10" s="24" t="s">
        <v>34</v>
      </c>
      <c r="B10" s="25">
        <v>200</v>
      </c>
      <c r="C10" s="26">
        <v>10</v>
      </c>
      <c r="D10" s="26">
        <v>8</v>
      </c>
      <c r="E10" s="27">
        <v>43667</v>
      </c>
      <c r="F10" s="28">
        <f t="shared" si="0"/>
        <v>23.910162793838484</v>
      </c>
      <c r="G10" s="28">
        <f t="shared" si="1"/>
        <v>35.865244190757728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Échelle salariale</vt:lpstr>
    </vt:vector>
  </TitlesOfParts>
  <Company>Sûreté du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Josée-Anne Mallette</dc:creator>
  <cp:lastModifiedBy>Josée-Anne Mallette</cp:lastModifiedBy>
  <dcterms:created xsi:type="dcterms:W3CDTF">2021-03-22T13:20:40Z</dcterms:created>
  <dcterms:modified xsi:type="dcterms:W3CDTF">2021-03-22T13:34:10Z</dcterms:modified>
</cp:coreProperties>
</file>