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TMALONDA\Desktop\"/>
    </mc:Choice>
  </mc:AlternateContent>
  <xr:revisionPtr revIDLastSave="0" documentId="8_{B68D954D-47A0-454C-A4BF-5661B5CDAC82}" xr6:coauthVersionLast="47" xr6:coauthVersionMax="47" xr10:uidLastSave="{00000000-0000-0000-0000-000000000000}"/>
  <bookViews>
    <workbookView xWindow="-108" yWindow="-108" windowWidth="23256" windowHeight="12576" tabRatio="613" activeTab="2" xr2:uid="{6C7F3A0B-D23D-41CC-85B1-D84721A86538}"/>
  </bookViews>
  <sheets>
    <sheet name="FACTURE" sheetId="4" r:id="rId1"/>
    <sheet name="DEVIS" sheetId="9" r:id="rId2"/>
    <sheet name="CLIENTS" sheetId="11" r:id="rId3"/>
    <sheet name=" PRESTATIONS" sheetId="2" r:id="rId4"/>
    <sheet name="ARCFACT" sheetId="6" r:id="rId5"/>
    <sheet name="ARCHDEV" sheetId="10" r:id="rId6"/>
  </sheets>
  <externalReferences>
    <externalReference r:id="rId7"/>
  </externalReferences>
  <definedNames>
    <definedName name="Arcfact">ARCFACT!$A$2:$I$33</definedName>
    <definedName name="Clents">#REF!</definedName>
    <definedName name="Clients">#REF!</definedName>
    <definedName name="Nomclients">CLIENTS!$B$3:$B$33</definedName>
    <definedName name="Nomclients1">#REF!</definedName>
    <definedName name="Prestations">' PRESTATIONS'!$A$3:$F$12</definedName>
    <definedName name="Référence">' PRESTATIONS'!$A$3:$A$12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3" i="4" l="1"/>
  <c r="B13" i="9"/>
  <c r="B15" i="9"/>
  <c r="B14" i="9"/>
  <c r="G13" i="9"/>
  <c r="B14" i="4"/>
  <c r="G36" i="9"/>
  <c r="C36" i="9" s="1"/>
  <c r="B39" i="9"/>
  <c r="C28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C22" i="4"/>
  <c r="C23" i="4"/>
  <c r="C24" i="4"/>
  <c r="C25" i="4"/>
  <c r="C26" i="4"/>
  <c r="C27" i="4"/>
  <c r="C29" i="4"/>
  <c r="C30" i="4"/>
  <c r="C31" i="4"/>
  <c r="C32" i="4"/>
  <c r="C33" i="4"/>
  <c r="C34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G11" i="4"/>
  <c r="B37" i="9" a="1"/>
  <c r="G34" i="4" l="1"/>
  <c r="G30" i="4"/>
  <c r="G26" i="4"/>
  <c r="G22" i="4"/>
  <c r="G33" i="4"/>
  <c r="G25" i="4"/>
  <c r="G32" i="4"/>
  <c r="G28" i="4"/>
  <c r="G24" i="4"/>
  <c r="G29" i="4"/>
  <c r="G31" i="4"/>
  <c r="G27" i="4"/>
  <c r="G23" i="4"/>
  <c r="B37" i="9"/>
  <c r="G35" i="4" l="1"/>
  <c r="G36" i="4" s="1"/>
  <c r="G37" i="4" s="1"/>
  <c r="D35" i="4" s="1"/>
  <c r="B36" i="4" a="1"/>
  <c r="B36" i="4" l="1"/>
  <c r="B12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<sst xmlns="http://schemas.openxmlformats.org/spreadsheetml/2006/main" count="199" uniqueCount="152">
  <si>
    <t>ADRESSE</t>
  </si>
  <si>
    <t>CODE</t>
  </si>
  <si>
    <t>VILLE</t>
  </si>
  <si>
    <t>TELEPHONE</t>
  </si>
  <si>
    <t>EMAIL</t>
  </si>
  <si>
    <t>PRESTATIONS DEMANDEES</t>
  </si>
  <si>
    <t>DESIGNATION</t>
  </si>
  <si>
    <t>UNITE</t>
  </si>
  <si>
    <t>TVA</t>
  </si>
  <si>
    <t>MONTANT HT</t>
  </si>
  <si>
    <t>REF</t>
  </si>
  <si>
    <t>REMISE</t>
  </si>
  <si>
    <t>TOTAL TTC</t>
  </si>
  <si>
    <t>ARRETE LA PRESENTE FACTURE A LA SOMME DE</t>
  </si>
  <si>
    <t>Paypal</t>
  </si>
  <si>
    <t>Carte et/ou  virement bancaire</t>
  </si>
  <si>
    <t>Cash (en nos locaux)</t>
  </si>
  <si>
    <t>Paiement sous 30 jours</t>
  </si>
  <si>
    <t>Merci de votre confiance.</t>
  </si>
  <si>
    <t>Mode:</t>
  </si>
  <si>
    <t>Pénalité:</t>
  </si>
  <si>
    <t>Date:</t>
  </si>
  <si>
    <t>TOTAL HT</t>
  </si>
  <si>
    <t>TYPE</t>
  </si>
  <si>
    <t>PRESTATIONS</t>
  </si>
  <si>
    <t>PRIX UNITAIRE</t>
  </si>
  <si>
    <t>PU</t>
  </si>
  <si>
    <t>SURF/QTE</t>
  </si>
  <si>
    <t>Cedric N'DA</t>
  </si>
  <si>
    <t>Gérant</t>
  </si>
  <si>
    <t>Livraison</t>
  </si>
  <si>
    <t>Condition</t>
  </si>
  <si>
    <t>Cordialement vôtre.</t>
  </si>
  <si>
    <t>N° FACTURE</t>
  </si>
  <si>
    <t>NOM CLIENT</t>
  </si>
  <si>
    <t>MONTANT TTC</t>
  </si>
  <si>
    <t>Démolition</t>
  </si>
  <si>
    <t>m2</t>
  </si>
  <si>
    <t>kg</t>
  </si>
  <si>
    <t>Sable</t>
  </si>
  <si>
    <t>Gravier</t>
  </si>
  <si>
    <t>Fourniture</t>
  </si>
  <si>
    <t>Piece (s)</t>
  </si>
  <si>
    <t>Paquet (s)</t>
  </si>
  <si>
    <t>Objet(s)</t>
  </si>
  <si>
    <t>Outil(s)</t>
  </si>
  <si>
    <t>Paxalu</t>
  </si>
  <si>
    <t>Rouleaux</t>
  </si>
  <si>
    <t>Divers</t>
  </si>
  <si>
    <t>Construction</t>
  </si>
  <si>
    <t>Société</t>
  </si>
  <si>
    <t>Adresse 1 700 z</t>
  </si>
  <si>
    <t>Adresse 2 600 z</t>
  </si>
  <si>
    <t>Adresse 3 700 z</t>
  </si>
  <si>
    <t>Adresse 4 600 z</t>
  </si>
  <si>
    <t>Adresse 5 700 z</t>
  </si>
  <si>
    <t>Adresse 6 600 z</t>
  </si>
  <si>
    <t>Adresse 7 700 z</t>
  </si>
  <si>
    <t>Abidjan</t>
  </si>
  <si>
    <t>Paris</t>
  </si>
  <si>
    <t>Abengourou</t>
  </si>
  <si>
    <t>Dabou</t>
  </si>
  <si>
    <t>Isy-les moulineux</t>
  </si>
  <si>
    <t>00 01 02 03 04</t>
  </si>
  <si>
    <t>01 01 02 03 04</t>
  </si>
  <si>
    <t>02 01 02 03 04</t>
  </si>
  <si>
    <t>03 01 02 03 04</t>
  </si>
  <si>
    <t>04 01 02 03 04</t>
  </si>
  <si>
    <t>Construction piscine</t>
  </si>
  <si>
    <t>réfection cloture</t>
  </si>
  <si>
    <t>Réfection entrée domicile</t>
  </si>
  <si>
    <t>Daloa</t>
  </si>
  <si>
    <t>Duekoué</t>
  </si>
  <si>
    <t>Construction villa secondaire</t>
  </si>
  <si>
    <t>Toiture garage</t>
  </si>
  <si>
    <t>Vrd devant domicile</t>
  </si>
  <si>
    <t>Aménagement agence</t>
  </si>
  <si>
    <t>Patmalonda@yahoo.fr</t>
  </si>
  <si>
    <t>Hibou@gmail.com</t>
  </si>
  <si>
    <t>Danger@hotmail.com</t>
  </si>
  <si>
    <t>Patratas@yahoo.fr</t>
  </si>
  <si>
    <t>Holala@sms.fr</t>
  </si>
  <si>
    <t>Vraimenttoi@gmail.gr</t>
  </si>
  <si>
    <t>Heloyou@maxi.fr</t>
  </si>
  <si>
    <t xml:space="preserve">DATE </t>
  </si>
  <si>
    <t>Essence</t>
  </si>
  <si>
    <t>Litre</t>
  </si>
  <si>
    <t>SOIT</t>
  </si>
  <si>
    <t>FAC-2023-09-0000</t>
  </si>
  <si>
    <t>DEVIS</t>
  </si>
  <si>
    <t>N°:</t>
  </si>
  <si>
    <t>TOTAL</t>
  </si>
  <si>
    <t>ARRETE LE PRESENT DEVIS A LA SOMME DE</t>
  </si>
  <si>
    <t>Livraison:</t>
  </si>
  <si>
    <t>Condition:</t>
  </si>
  <si>
    <t>Particulier</t>
  </si>
  <si>
    <t>Patriculier</t>
  </si>
  <si>
    <t>Nom client</t>
  </si>
  <si>
    <t>Lu et approuvé</t>
  </si>
  <si>
    <t>ARCHIVES FACTURES</t>
  </si>
  <si>
    <t>N° DEVIS</t>
  </si>
  <si>
    <t>ARCHIVES DEVIS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</si>
  <si>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</si>
  <si>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</si>
  <si>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</si>
  <si>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</si>
  <si>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</si>
  <si>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</si>
  <si>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</si>
  <si>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</si>
  <si>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</si>
  <si>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</si>
  <si>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NOM &amp; PRENOMS</t>
  </si>
  <si>
    <t>Parfait Christian NDOM</t>
  </si>
  <si>
    <t>Franklin NYAMSI</t>
  </si>
  <si>
    <t>Fabrice HOBAOU</t>
  </si>
  <si>
    <t>Omtel Dax Sarl</t>
  </si>
  <si>
    <t>Kmt services</t>
  </si>
  <si>
    <t>Jean Koffi NJAMINGA</t>
  </si>
  <si>
    <t>N°</t>
  </si>
  <si>
    <t>CLT1</t>
  </si>
  <si>
    <t>CLT2</t>
  </si>
  <si>
    <t>CLT3</t>
  </si>
  <si>
    <t>CLT4</t>
  </si>
  <si>
    <t>CLT5</t>
  </si>
  <si>
    <t>CLT6</t>
  </si>
  <si>
    <t>CLT7</t>
  </si>
  <si>
    <t>Luc AbatiI NGANGA</t>
  </si>
  <si>
    <t>SURF / QTE</t>
  </si>
  <si>
    <t>DEV-2023-09-0001</t>
  </si>
  <si>
    <t>CLT8</t>
  </si>
  <si>
    <t>CLT9</t>
  </si>
  <si>
    <t>CLT10</t>
  </si>
  <si>
    <t>Pierre ZAHIRI</t>
  </si>
  <si>
    <t>Zanzibar</t>
  </si>
  <si>
    <t>yadahou@gmail,cpm</t>
  </si>
  <si>
    <t>Piscine</t>
  </si>
  <si>
    <t>Oracle Entreprises</t>
  </si>
  <si>
    <t>Adresse 20 1200 W</t>
  </si>
  <si>
    <t>Gagnoa</t>
  </si>
  <si>
    <t>bingbang@yahoo,com</t>
  </si>
  <si>
    <t>Construction siège</t>
  </si>
  <si>
    <t>Bimbo Voyages</t>
  </si>
  <si>
    <t>Adresse 8 300 E</t>
  </si>
  <si>
    <t>Niamey</t>
  </si>
  <si>
    <t>Réfection appartement</t>
  </si>
  <si>
    <t>06 01 02 03 04</t>
  </si>
  <si>
    <t>77 07 82 53 37</t>
  </si>
  <si>
    <t>05 01 02 03 04</t>
  </si>
  <si>
    <t>Adresse 70 4500 T</t>
  </si>
  <si>
    <t>11  40 15 89 70</t>
  </si>
  <si>
    <t xml:space="preserve">31 22 45 65 78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</si>
</sst>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\●\ @"/>
    <numFmt numFmtId="165" formatCode="_-* #,##0.00\ [$€-40C]_-;\-* #,##0.00\ [$€-40C]_-;_-* &quot;-&quot;??\ [$€-40C]_-;_-@_-"/>
    <numFmt numFmtId="166" formatCode="#,##0.00_ ;\-#,##0.00\ "/>
    <numFmt numFmtId="167" formatCode="00000"/>
    <numFmt numFmtId="168" formatCode="#,##0_ ;\-#,##0\ "/>
    <numFmt numFmtId="169" formatCode="_-* #,##0\ [$€-40C]_-;\-* #,##0\ [$€-40C]_-;_-* &quot;-&quot;\ [$€-40C]_-;_-@_-"/>
    <numFmt numFmtId="170" formatCode="_-* #,##0\ _€_-;\-* #,##0\ _€_-;_-* &quot;-&quot;\ _€_-;_-@_-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theme="1"/>
      <name val="Arial Black"/>
      <family val="2"/>
    </font>
    <font>
      <b/>
      <sz val="12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000000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CA18C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/>
        <bgColor theme="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indexed="64"/>
      </right>
      <top style="thin">
        <color theme="4"/>
      </top>
      <bottom style="thin">
        <color theme="4"/>
      </bottom>
      <diagonal/>
    </border>
    <border>
      <left/>
      <right style="thin">
        <color indexed="64"/>
      </right>
      <top style="thin">
        <color theme="4"/>
      </top>
      <bottom/>
      <diagonal/>
    </border>
    <border>
      <left/>
      <right style="thin">
        <color indexed="64"/>
      </right>
      <top style="thin">
        <color theme="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theme="4"/>
      </left>
      <right style="thin">
        <color indexed="64"/>
      </right>
      <top style="thin">
        <color theme="4"/>
      </top>
      <bottom/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11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164" fontId="0" fillId="0" borderId="0" xfId="0" applyNumberFormat="1"/>
    <xf numFmtId="9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1" xfId="0" applyBorder="1"/>
    <xf numFmtId="0" fontId="0" fillId="0" borderId="0" xfId="0" applyFont="1"/>
    <xf numFmtId="0" fontId="7" fillId="0" borderId="0" xfId="0" applyFont="1" applyAlignment="1">
      <alignment horizontal="right"/>
    </xf>
    <xf numFmtId="14" fontId="7" fillId="0" borderId="0" xfId="0" applyNumberFormat="1" applyFont="1" applyAlignment="1">
      <alignment horizontal="left"/>
    </xf>
    <xf numFmtId="0" fontId="4" fillId="0" borderId="0" xfId="0" applyFont="1" applyAlignment="1">
      <alignment horizontal="right"/>
    </xf>
    <xf numFmtId="9" fontId="0" fillId="0" borderId="1" xfId="0" applyNumberFormat="1" applyBorder="1" applyAlignment="1">
      <alignment horizont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0" fillId="0" borderId="0" xfId="0" applyBorder="1"/>
    <xf numFmtId="0" fontId="2" fillId="3" borderId="5" xfId="0" applyFont="1" applyFill="1" applyBorder="1" applyAlignment="1">
      <alignment horizontal="center" vertical="center"/>
    </xf>
    <xf numFmtId="9" fontId="2" fillId="3" borderId="5" xfId="1" applyNumberFormat="1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0" fontId="13" fillId="3" borderId="6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left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11" fillId="0" borderId="0" xfId="0" applyFont="1" applyFill="1"/>
    <xf numFmtId="0" fontId="2" fillId="0" borderId="5" xfId="0" applyFont="1" applyFill="1" applyBorder="1" applyAlignment="1">
      <alignment horizontal="center" vertical="center"/>
    </xf>
    <xf numFmtId="9" fontId="2" fillId="0" borderId="5" xfId="1" applyNumberFormat="1" applyFont="1" applyFill="1" applyBorder="1" applyAlignment="1">
      <alignment horizontal="center" vertical="center"/>
    </xf>
    <xf numFmtId="0" fontId="6" fillId="0" borderId="0" xfId="0" applyFont="1" applyFill="1"/>
    <xf numFmtId="0" fontId="0" fillId="0" borderId="0" xfId="0" applyFont="1" applyFill="1"/>
    <xf numFmtId="0" fontId="0" fillId="0" borderId="0" xfId="0" applyFill="1"/>
    <xf numFmtId="0" fontId="13" fillId="0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165" fontId="2" fillId="0" borderId="3" xfId="0" applyNumberFormat="1" applyFont="1" applyBorder="1" applyAlignment="1">
      <alignment horizontal="left" vertical="center"/>
    </xf>
    <xf numFmtId="0" fontId="4" fillId="0" borderId="0" xfId="0" applyFont="1"/>
    <xf numFmtId="3" fontId="0" fillId="0" borderId="0" xfId="0" applyNumberFormat="1"/>
    <xf numFmtId="14" fontId="0" fillId="0" borderId="0" xfId="0" applyNumberFormat="1"/>
    <xf numFmtId="14" fontId="4" fillId="0" borderId="0" xfId="0" quotePrefix="1" applyNumberFormat="1" applyFont="1" applyAlignment="1">
      <alignment horizontal="left"/>
    </xf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2" fillId="3" borderId="5" xfId="0" quotePrefix="1" applyFont="1" applyFill="1" applyBorder="1" applyAlignment="1">
      <alignment horizontal="left" vertical="center"/>
    </xf>
    <xf numFmtId="0" fontId="2" fillId="0" borderId="5" xfId="0" quotePrefix="1" applyFont="1" applyFill="1" applyBorder="1" applyAlignment="1">
      <alignment horizontal="left" vertical="center"/>
    </xf>
    <xf numFmtId="9" fontId="0" fillId="0" borderId="0" xfId="1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0" fillId="6" borderId="5" xfId="0" applyFill="1" applyBorder="1" applyAlignment="1">
      <alignment vertical="center"/>
    </xf>
    <xf numFmtId="0" fontId="12" fillId="7" borderId="0" xfId="0" applyFont="1" applyFill="1" applyAlignment="1">
      <alignment horizontal="center" vertical="center"/>
    </xf>
    <xf numFmtId="0" fontId="12" fillId="7" borderId="0" xfId="0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3" fillId="0" borderId="0" xfId="0" applyFont="1"/>
    <xf numFmtId="0" fontId="0" fillId="0" borderId="0" xfId="0" applyFill="1" applyBorder="1"/>
    <xf numFmtId="1" fontId="2" fillId="3" borderId="5" xfId="1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right" vertical="top"/>
    </xf>
    <xf numFmtId="166" fontId="2" fillId="0" borderId="0" xfId="0" applyNumberFormat="1" applyFont="1" applyBorder="1" applyAlignment="1">
      <alignment horizontal="left" vertical="center" wrapText="1"/>
    </xf>
    <xf numFmtId="1" fontId="2" fillId="0" borderId="5" xfId="1" applyNumberFormat="1" applyFont="1" applyFill="1" applyBorder="1" applyAlignment="1">
      <alignment horizontal="center" vertical="center"/>
    </xf>
    <xf numFmtId="169" fontId="2" fillId="3" borderId="5" xfId="0" applyNumberFormat="1" applyFont="1" applyFill="1" applyBorder="1" applyAlignment="1">
      <alignment horizontal="center" vertical="center"/>
    </xf>
    <xf numFmtId="169" fontId="2" fillId="0" borderId="5" xfId="0" applyNumberFormat="1" applyFont="1" applyFill="1" applyBorder="1" applyAlignment="1">
      <alignment horizontal="center" vertical="center"/>
    </xf>
    <xf numFmtId="170" fontId="0" fillId="0" borderId="4" xfId="0" applyNumberFormat="1" applyBorder="1" applyAlignment="1">
      <alignment vertical="center"/>
    </xf>
    <xf numFmtId="170" fontId="0" fillId="0" borderId="1" xfId="0" applyNumberFormat="1" applyBorder="1" applyAlignment="1">
      <alignment vertical="center"/>
    </xf>
    <xf numFmtId="170" fontId="0" fillId="3" borderId="1" xfId="0" applyNumberFormat="1" applyFill="1" applyBorder="1" applyAlignment="1">
      <alignment vertical="center"/>
    </xf>
    <xf numFmtId="14" fontId="0" fillId="0" borderId="1" xfId="0" applyNumberFormat="1" applyBorder="1"/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9" fontId="0" fillId="0" borderId="1" xfId="0" applyNumberFormat="1" applyFont="1" applyFill="1" applyBorder="1" applyAlignment="1">
      <alignment horizontal="center" vertical="center"/>
    </xf>
    <xf numFmtId="3" fontId="0" fillId="0" borderId="1" xfId="0" applyNumberFormat="1" applyFont="1" applyBorder="1" applyAlignment="1">
      <alignment horizontal="center" vertical="center"/>
    </xf>
    <xf numFmtId="0" fontId="13" fillId="0" borderId="0" xfId="0" applyFont="1" applyAlignment="1">
      <alignment horizontal="right" vertical="center"/>
    </xf>
    <xf numFmtId="0" fontId="2" fillId="0" borderId="0" xfId="0" applyFont="1" applyAlignment="1">
      <alignment horizontal="right"/>
    </xf>
    <xf numFmtId="0" fontId="18" fillId="8" borderId="15" xfId="0" applyFont="1" applyFill="1" applyBorder="1"/>
    <xf numFmtId="0" fontId="18" fillId="8" borderId="16" xfId="0" applyFont="1" applyFill="1" applyBorder="1"/>
    <xf numFmtId="0" fontId="18" fillId="8" borderId="17" xfId="0" applyFont="1" applyFill="1" applyBorder="1"/>
    <xf numFmtId="0" fontId="0" fillId="0" borderId="15" xfId="0" applyFont="1" applyBorder="1"/>
    <xf numFmtId="0" fontId="0" fillId="0" borderId="16" xfId="0" applyFont="1" applyBorder="1"/>
    <xf numFmtId="0" fontId="0" fillId="0" borderId="17" xfId="0" applyFont="1" applyBorder="1"/>
    <xf numFmtId="0" fontId="0" fillId="0" borderId="18" xfId="0" applyFont="1" applyBorder="1"/>
    <xf numFmtId="0" fontId="0" fillId="0" borderId="19" xfId="0" applyFont="1" applyBorder="1"/>
    <xf numFmtId="0" fontId="0" fillId="0" borderId="20" xfId="0" applyFont="1" applyBorder="1"/>
    <xf numFmtId="0" fontId="0" fillId="0" borderId="22" xfId="0" applyFont="1" applyBorder="1"/>
    <xf numFmtId="0" fontId="0" fillId="0" borderId="23" xfId="0" applyFont="1" applyBorder="1"/>
    <xf numFmtId="0" fontId="0" fillId="0" borderId="25" xfId="0" applyFont="1" applyBorder="1"/>
    <xf numFmtId="0" fontId="0" fillId="0" borderId="24" xfId="0" applyFont="1" applyBorder="1"/>
    <xf numFmtId="0" fontId="0" fillId="0" borderId="26" xfId="0" applyFont="1" applyBorder="1"/>
    <xf numFmtId="0" fontId="0" fillId="0" borderId="21" xfId="0" applyFont="1" applyBorder="1"/>
    <xf numFmtId="0" fontId="5" fillId="0" borderId="0" xfId="0" applyFont="1" applyAlignment="1">
      <alignment horizontal="center"/>
    </xf>
    <xf numFmtId="167" fontId="2" fillId="0" borderId="14" xfId="0" applyNumberFormat="1" applyFont="1" applyBorder="1" applyAlignment="1">
      <alignment horizontal="right" vertical="center"/>
    </xf>
    <xf numFmtId="168" fontId="2" fillId="0" borderId="0" xfId="0" applyNumberFormat="1" applyFont="1" applyBorder="1" applyAlignment="1">
      <alignment horizontal="center" vertical="center" wrapText="1"/>
    </xf>
    <xf numFmtId="168" fontId="2" fillId="0" borderId="3" xfId="0" applyNumberFormat="1" applyFont="1" applyBorder="1" applyAlignment="1">
      <alignment horizontal="center" vertical="center" wrapText="1"/>
    </xf>
    <xf numFmtId="0" fontId="3" fillId="0" borderId="9" xfId="0" applyFont="1" applyBorder="1" applyAlignment="1">
      <alignment horizontal="right"/>
    </xf>
    <xf numFmtId="0" fontId="3" fillId="0" borderId="2" xfId="0" applyFont="1" applyBorder="1" applyAlignment="1">
      <alignment horizontal="right"/>
    </xf>
    <xf numFmtId="0" fontId="3" fillId="0" borderId="7" xfId="0" applyFont="1" applyBorder="1" applyAlignment="1">
      <alignment horizontal="right" vertical="center"/>
    </xf>
    <xf numFmtId="0" fontId="3" fillId="0" borderId="8" xfId="0" applyFont="1" applyBorder="1" applyAlignment="1">
      <alignment horizontal="right" vertical="center"/>
    </xf>
    <xf numFmtId="0" fontId="3" fillId="3" borderId="7" xfId="0" applyFont="1" applyFill="1" applyBorder="1" applyAlignment="1">
      <alignment horizontal="right"/>
    </xf>
    <xf numFmtId="0" fontId="3" fillId="3" borderId="8" xfId="0" applyFont="1" applyFill="1" applyBorder="1" applyAlignment="1">
      <alignment horizontal="right"/>
    </xf>
    <xf numFmtId="165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5" fontId="5" fillId="6" borderId="1" xfId="0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C09200"/>
      <color rgb="FFFCA18C"/>
      <color rgb="FFFF3300"/>
      <color rgb="FFFFEEB9"/>
      <color rgb="FFFFE89F"/>
      <color rgb="FFFFE389"/>
      <color rgb="FFFFF5D5"/>
      <color rgb="FFFFF3F5"/>
      <color rgb="FFFFEFFF"/>
      <color rgb="FFFB815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1760220</xdr:colOff>
      <xdr:row>7</xdr:row>
      <xdr:rowOff>53340</xdr:rowOff>
    </xdr:from>
    <xdr:ext cx="2768643" cy="47244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308860" y="1333500"/>
          <a:ext cx="2768643" cy="472440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2400" b="0" cap="none" spc="0">
              <a:ln w="0"/>
              <a:solidFill>
                <a:schemeClr val="accent6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 Black" panose="020B0A04020102020204" pitchFamily="34" charset="0"/>
            </a:rPr>
            <a:t>FACTURE</a:t>
          </a:r>
        </a:p>
      </xdr:txBody>
    </xdr:sp>
    <xdr:clientData/>
  </xdr:oneCellAnchor>
  <xdr:twoCellAnchor>
    <xdr:from>
      <xdr:col>0</xdr:col>
      <xdr:colOff>167640</xdr:colOff>
      <xdr:row>9</xdr:row>
      <xdr:rowOff>130770</xdr:rowOff>
    </xdr:from>
    <xdr:to>
      <xdr:col>2</xdr:col>
      <xdr:colOff>0</xdr:colOff>
      <xdr:row>14</xdr:row>
      <xdr:rowOff>46950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67640" y="1839125"/>
          <a:ext cx="2487070" cy="1034599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0</xdr:row>
          <xdr:rowOff>175260</xdr:rowOff>
        </xdr:from>
        <xdr:to>
          <xdr:col>7</xdr:col>
          <xdr:colOff>7620</xdr:colOff>
          <xdr:row>5</xdr:row>
          <xdr:rowOff>7620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 Black"/>
                </a:rPr>
                <a:t>ARCHIVER 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 Black"/>
                </a:rPr>
                <a:t>&amp; 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 Black"/>
                </a:rPr>
                <a:t>NUMEROTER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392430</xdr:colOff>
      <xdr:row>11</xdr:row>
      <xdr:rowOff>1088</xdr:rowOff>
    </xdr:from>
    <xdr:to>
      <xdr:col>2</xdr:col>
      <xdr:colOff>0</xdr:colOff>
      <xdr:row>15</xdr:row>
      <xdr:rowOff>46808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92430" y="2274388"/>
          <a:ext cx="2477770" cy="96012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2349500</xdr:colOff>
      <xdr:row>9</xdr:row>
      <xdr:rowOff>47171</xdr:rowOff>
    </xdr:from>
    <xdr:to>
      <xdr:col>3</xdr:col>
      <xdr:colOff>215900</xdr:colOff>
      <xdr:row>9</xdr:row>
      <xdr:rowOff>361950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2838450" y="1704521"/>
          <a:ext cx="1098550" cy="314779"/>
        </a:xfrm>
        <a:prstGeom prst="rect">
          <a:avLst/>
        </a:prstGeom>
        <a:solidFill>
          <a:schemeClr val="accent2">
            <a:alpha val="50196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MALONDA/AppData/Roaming/Microsoft/AddIns/NbLettr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onvNumberLette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8F43C-9368-44D5-88AD-0B10FD1F7250}">
  <sheetPr codeName="Feuil1">
    <tabColor rgb="FFFF0000"/>
  </sheetPr>
  <dimension ref="A7:M76"/>
  <sheetViews>
    <sheetView topLeftCell="A10" zoomScaleNormal="100" workbookViewId="0">
      <selection activeCell="B12" sqref="B12"/>
    </sheetView>
  </sheetViews>
  <sheetFormatPr baseColWidth="10" defaultRowHeight="14.4" x14ac:dyDescent="0.3"/>
  <cols>
    <col min="1" max="1" width="8" customWidth="1"/>
    <col min="2" max="2" width="30.6640625" customWidth="1"/>
    <col min="3" max="3" width="10.33203125" bestFit="1" customWidth="1"/>
    <col min="4" max="4" width="13.109375" customWidth="1"/>
    <col min="5" max="5" width="10.77734375" bestFit="1" customWidth="1"/>
    <col min="6" max="6" width="7.44140625" customWidth="1"/>
    <col min="7" max="7" width="19.33203125" customWidth="1"/>
  </cols>
  <sheetData>
    <row r="7" spans="1:12" ht="18" x14ac:dyDescent="0.35">
      <c r="H7" s="63"/>
    </row>
    <row r="11" spans="1:12" ht="18" x14ac:dyDescent="0.35">
      <c r="A11" s="22"/>
      <c r="B11" s="22" t="s">
        <v>118</v>
      </c>
      <c r="C11" s="22"/>
      <c r="D11" s="22"/>
      <c r="F11" s="10" t="s">
        <v>21</v>
      </c>
      <c r="G11" s="11">
        <f ca="1">TODAY()</f>
        <v>45174</v>
      </c>
    </row>
    <row r="12" spans="1:12" ht="18" x14ac:dyDescent="0.35">
      <c r="A12" s="22"/>
      <c r="B12" s="22">
        <f ca="1">VLOOKUP(B12,CLIENTS!A3:H12,4)</f>
        <v>0</v>
      </c>
      <c r="C12" s="22"/>
      <c r="D12" s="22"/>
      <c r="F12" s="12" t="s">
        <v>119</v>
      </c>
      <c r="G12" s="46" t="s">
        <v>88</v>
      </c>
      <c r="K12" s="44"/>
    </row>
    <row r="13" spans="1:12" ht="18" x14ac:dyDescent="0.3">
      <c r="A13" s="22"/>
      <c r="B13" s="22" t="str">
        <f>VLOOKUP(B11,CLIENTS!A2:H10,6)</f>
        <v>77 07 82 53 37</v>
      </c>
      <c r="C13" s="22"/>
      <c r="D13" s="22"/>
      <c r="K13" s="45"/>
    </row>
    <row r="14" spans="1:12" ht="18" x14ac:dyDescent="0.35">
      <c r="A14" s="22"/>
      <c r="B14" s="22" t="e">
        <f>VLOOKUP(B11,#REF!,7)</f>
        <v>#REF!</v>
      </c>
      <c r="C14" s="22"/>
      <c r="D14" s="22"/>
      <c r="K14" s="43"/>
      <c r="L14" s="45"/>
    </row>
    <row r="15" spans="1:12" ht="10.050000000000001" customHeight="1" x14ac:dyDescent="0.3"/>
    <row r="16" spans="1:12" ht="10.050000000000001" customHeight="1" x14ac:dyDescent="0.3"/>
    <row r="17" spans="1:13" ht="18" x14ac:dyDescent="0.3">
      <c r="A17" s="28" t="s">
        <v>10</v>
      </c>
      <c r="B17" s="28" t="s">
        <v>6</v>
      </c>
      <c r="C17" s="28" t="s">
        <v>7</v>
      </c>
      <c r="D17" s="28" t="s">
        <v>128</v>
      </c>
      <c r="E17" s="28" t="s">
        <v>26</v>
      </c>
      <c r="F17" s="28" t="s">
        <v>8</v>
      </c>
      <c r="G17" s="28" t="s">
        <v>9</v>
      </c>
      <c r="J17" s="47"/>
      <c r="K17" s="47"/>
      <c r="L17" s="47"/>
      <c r="M17" s="48"/>
    </row>
    <row r="18" spans="1:13" s="37" customFormat="1" ht="15.6" x14ac:dyDescent="0.3">
      <c r="A18" s="24"/>
      <c r="B18" s="49"/>
      <c r="C18" s="24"/>
      <c r="D18" s="24"/>
      <c r="E18" s="65"/>
      <c r="F18" s="25"/>
      <c r="G18" s="69"/>
    </row>
    <row r="19" spans="1:13" s="37" customFormat="1" ht="15.6" x14ac:dyDescent="0.3">
      <c r="A19" s="35"/>
      <c r="B19" s="50"/>
      <c r="C19" s="35"/>
      <c r="D19" s="35"/>
      <c r="E19" s="68"/>
      <c r="F19" s="36"/>
      <c r="G19" s="70"/>
    </row>
    <row r="20" spans="1:13" s="38" customFormat="1" ht="15.6" x14ac:dyDescent="0.3">
      <c r="A20" s="24"/>
      <c r="B20" s="49"/>
      <c r="C20" s="24"/>
      <c r="D20" s="24"/>
      <c r="E20" s="65"/>
      <c r="F20" s="25"/>
      <c r="G20" s="69"/>
    </row>
    <row r="21" spans="1:13" s="38" customFormat="1" ht="15.6" x14ac:dyDescent="0.3">
      <c r="A21" s="35"/>
      <c r="B21" s="50"/>
      <c r="C21" s="35"/>
      <c r="D21" s="35"/>
      <c r="E21" s="68"/>
      <c r="F21" s="36"/>
      <c r="G21" s="70"/>
    </row>
    <row r="22" spans="1:13" s="39" customFormat="1" ht="15.6" x14ac:dyDescent="0.3">
      <c r="A22" s="24"/>
      <c r="B22" s="49" t="str">
        <f t="shared" ref="B22:B34" si="0">IFERROR(VLOOKUP(A22,Prestations,2,0),"")</f>
        <v/>
      </c>
      <c r="C22" s="24" t="str">
        <f t="shared" ref="C22:C34" si="1">IFERROR(VLOOKUP(A22,Prestations,3,0),"")</f>
        <v/>
      </c>
      <c r="D22" s="24"/>
      <c r="E22" s="65" t="str">
        <f t="shared" ref="E22:E34" si="2">IFERROR(VLOOKUP(A22,Prestations,6,0),"")</f>
        <v/>
      </c>
      <c r="F22" s="25" t="str">
        <f t="shared" ref="F22:F34" si="3">IFERROR(VLOOKUP(A22,Prestations,5,0),"")</f>
        <v/>
      </c>
      <c r="G22" s="69" t="str">
        <f t="shared" ref="G22:G34" si="4">IFERROR(PRODUCT(E22,D22)*F22, "")</f>
        <v/>
      </c>
    </row>
    <row r="23" spans="1:13" s="38" customFormat="1" ht="15.6" x14ac:dyDescent="0.3">
      <c r="A23" s="35"/>
      <c r="B23" s="50" t="str">
        <f t="shared" si="0"/>
        <v/>
      </c>
      <c r="C23" s="35" t="str">
        <f t="shared" si="1"/>
        <v/>
      </c>
      <c r="D23" s="35"/>
      <c r="E23" s="68" t="str">
        <f t="shared" si="2"/>
        <v/>
      </c>
      <c r="F23" s="36" t="str">
        <f t="shared" si="3"/>
        <v/>
      </c>
      <c r="G23" s="70" t="str">
        <f t="shared" si="4"/>
        <v/>
      </c>
    </row>
    <row r="24" spans="1:13" s="38" customFormat="1" ht="15.6" x14ac:dyDescent="0.3">
      <c r="A24" s="24"/>
      <c r="B24" s="49" t="str">
        <f t="shared" si="0"/>
        <v/>
      </c>
      <c r="C24" s="24" t="str">
        <f t="shared" si="1"/>
        <v/>
      </c>
      <c r="D24" s="24"/>
      <c r="E24" s="65" t="str">
        <f t="shared" si="2"/>
        <v/>
      </c>
      <c r="F24" s="25" t="str">
        <f t="shared" si="3"/>
        <v/>
      </c>
      <c r="G24" s="69" t="str">
        <f t="shared" si="4"/>
        <v/>
      </c>
    </row>
    <row r="25" spans="1:13" s="38" customFormat="1" ht="15.6" x14ac:dyDescent="0.3">
      <c r="A25" s="35"/>
      <c r="B25" s="50" t="str">
        <f t="shared" si="0"/>
        <v/>
      </c>
      <c r="C25" s="35" t="str">
        <f t="shared" si="1"/>
        <v/>
      </c>
      <c r="D25" s="35"/>
      <c r="E25" s="68" t="str">
        <f t="shared" si="2"/>
        <v/>
      </c>
      <c r="F25" s="36" t="str">
        <f t="shared" si="3"/>
        <v/>
      </c>
      <c r="G25" s="70" t="str">
        <f t="shared" si="4"/>
        <v/>
      </c>
    </row>
    <row r="26" spans="1:13" s="38" customFormat="1" ht="15.6" x14ac:dyDescent="0.3">
      <c r="A26" s="24"/>
      <c r="B26" s="49" t="str">
        <f t="shared" si="0"/>
        <v/>
      </c>
      <c r="C26" s="24" t="str">
        <f t="shared" si="1"/>
        <v/>
      </c>
      <c r="D26" s="24"/>
      <c r="E26" s="65" t="str">
        <f t="shared" si="2"/>
        <v/>
      </c>
      <c r="F26" s="25" t="str">
        <f t="shared" si="3"/>
        <v/>
      </c>
      <c r="G26" s="69" t="str">
        <f t="shared" si="4"/>
        <v/>
      </c>
    </row>
    <row r="27" spans="1:13" s="38" customFormat="1" ht="15.6" x14ac:dyDescent="0.3">
      <c r="A27" s="35"/>
      <c r="B27" s="50" t="str">
        <f t="shared" si="0"/>
        <v/>
      </c>
      <c r="C27" s="35" t="str">
        <f t="shared" si="1"/>
        <v/>
      </c>
      <c r="D27" s="35"/>
      <c r="E27" s="68" t="str">
        <f t="shared" si="2"/>
        <v/>
      </c>
      <c r="F27" s="36" t="str">
        <f t="shared" si="3"/>
        <v/>
      </c>
      <c r="G27" s="70" t="str">
        <f t="shared" si="4"/>
        <v/>
      </c>
    </row>
    <row r="28" spans="1:13" s="9" customFormat="1" ht="15.6" x14ac:dyDescent="0.3">
      <c r="A28" s="24"/>
      <c r="B28" s="49" t="str">
        <f t="shared" si="0"/>
        <v/>
      </c>
      <c r="C28" s="24" t="str">
        <f t="shared" si="1"/>
        <v/>
      </c>
      <c r="D28" s="26"/>
      <c r="E28" s="65" t="str">
        <f t="shared" si="2"/>
        <v/>
      </c>
      <c r="F28" s="25" t="str">
        <f t="shared" si="3"/>
        <v/>
      </c>
      <c r="G28" s="69" t="str">
        <f t="shared" si="4"/>
        <v/>
      </c>
    </row>
    <row r="29" spans="1:13" s="38" customFormat="1" ht="15.6" x14ac:dyDescent="0.3">
      <c r="A29" s="35"/>
      <c r="B29" s="50" t="str">
        <f t="shared" si="0"/>
        <v/>
      </c>
      <c r="C29" s="35" t="str">
        <f t="shared" si="1"/>
        <v/>
      </c>
      <c r="D29" s="40"/>
      <c r="E29" s="68" t="str">
        <f t="shared" si="2"/>
        <v/>
      </c>
      <c r="F29" s="36" t="str">
        <f t="shared" si="3"/>
        <v/>
      </c>
      <c r="G29" s="70" t="str">
        <f t="shared" si="4"/>
        <v/>
      </c>
    </row>
    <row r="30" spans="1:13" s="9" customFormat="1" ht="15.6" x14ac:dyDescent="0.3">
      <c r="A30" s="24"/>
      <c r="B30" s="49" t="str">
        <f t="shared" si="0"/>
        <v/>
      </c>
      <c r="C30" s="24" t="str">
        <f t="shared" si="1"/>
        <v/>
      </c>
      <c r="D30" s="26"/>
      <c r="E30" s="65" t="str">
        <f t="shared" si="2"/>
        <v/>
      </c>
      <c r="F30" s="25" t="str">
        <f t="shared" si="3"/>
        <v/>
      </c>
      <c r="G30" s="69" t="str">
        <f t="shared" si="4"/>
        <v/>
      </c>
    </row>
    <row r="31" spans="1:13" s="38" customFormat="1" ht="15.6" x14ac:dyDescent="0.3">
      <c r="A31" s="35"/>
      <c r="B31" s="50" t="str">
        <f t="shared" si="0"/>
        <v/>
      </c>
      <c r="C31" s="35" t="str">
        <f t="shared" si="1"/>
        <v/>
      </c>
      <c r="D31" s="40"/>
      <c r="E31" s="68" t="str">
        <f t="shared" si="2"/>
        <v/>
      </c>
      <c r="F31" s="36" t="str">
        <f t="shared" si="3"/>
        <v/>
      </c>
      <c r="G31" s="70" t="str">
        <f t="shared" si="4"/>
        <v/>
      </c>
    </row>
    <row r="32" spans="1:13" s="9" customFormat="1" ht="15.6" x14ac:dyDescent="0.3">
      <c r="A32" s="24"/>
      <c r="B32" s="49" t="str">
        <f t="shared" si="0"/>
        <v/>
      </c>
      <c r="C32" s="24" t="str">
        <f t="shared" si="1"/>
        <v/>
      </c>
      <c r="D32" s="26"/>
      <c r="E32" s="65" t="str">
        <f t="shared" si="2"/>
        <v/>
      </c>
      <c r="F32" s="25" t="str">
        <f t="shared" si="3"/>
        <v/>
      </c>
      <c r="G32" s="69" t="str">
        <f t="shared" si="4"/>
        <v/>
      </c>
    </row>
    <row r="33" spans="1:7" s="38" customFormat="1" ht="15.6" x14ac:dyDescent="0.3">
      <c r="A33" s="35"/>
      <c r="B33" s="50" t="str">
        <f t="shared" si="0"/>
        <v/>
      </c>
      <c r="C33" s="35" t="str">
        <f t="shared" si="1"/>
        <v/>
      </c>
      <c r="D33" s="40"/>
      <c r="E33" s="68" t="str">
        <f t="shared" si="2"/>
        <v/>
      </c>
      <c r="F33" s="36" t="str">
        <f t="shared" si="3"/>
        <v/>
      </c>
      <c r="G33" s="70" t="str">
        <f t="shared" si="4"/>
        <v/>
      </c>
    </row>
    <row r="34" spans="1:7" s="9" customFormat="1" ht="15.6" x14ac:dyDescent="0.3">
      <c r="A34" s="41"/>
      <c r="B34" s="49" t="str">
        <f t="shared" si="0"/>
        <v/>
      </c>
      <c r="C34" s="24" t="str">
        <f t="shared" si="1"/>
        <v/>
      </c>
      <c r="D34" s="27"/>
      <c r="E34" s="65" t="str">
        <f t="shared" si="2"/>
        <v/>
      </c>
      <c r="F34" s="25" t="str">
        <f t="shared" si="3"/>
        <v/>
      </c>
      <c r="G34" s="69" t="str">
        <f t="shared" si="4"/>
        <v/>
      </c>
    </row>
    <row r="35" spans="1:7" ht="21" customHeight="1" x14ac:dyDescent="0.35">
      <c r="A35" s="97" t="s">
        <v>13</v>
      </c>
      <c r="B35" s="97"/>
      <c r="C35" s="97"/>
      <c r="D35" s="42">
        <f>$G$37</f>
        <v>0</v>
      </c>
      <c r="E35" s="100" t="s">
        <v>22</v>
      </c>
      <c r="F35" s="101"/>
      <c r="G35" s="71">
        <f>SUM(G18:G34)</f>
        <v>0</v>
      </c>
    </row>
    <row r="36" spans="1:7" ht="31.8" customHeight="1" x14ac:dyDescent="0.3">
      <c r="A36" s="66" t="s">
        <v>87</v>
      </c>
      <c r="B36" s="98" t="str" cm="1">
        <f t="array" ref="B36">UPPER([1]!ConvNumberLetter(G37,1))</f>
        <v xml:space="preserve"> EURO </v>
      </c>
      <c r="C36" s="98"/>
      <c r="D36" s="99"/>
      <c r="E36" s="102" t="s">
        <v>11</v>
      </c>
      <c r="F36" s="103"/>
      <c r="G36" s="72">
        <f>G35*10/100</f>
        <v>0</v>
      </c>
    </row>
    <row r="37" spans="1:7" ht="18" x14ac:dyDescent="0.35">
      <c r="A37" s="67"/>
      <c r="B37" s="67"/>
      <c r="C37" s="67"/>
      <c r="D37" s="67"/>
      <c r="E37" s="104" t="s">
        <v>12</v>
      </c>
      <c r="F37" s="105"/>
      <c r="G37" s="73">
        <f>SUM(G35:G36)</f>
        <v>0</v>
      </c>
    </row>
    <row r="39" spans="1:7" ht="18" x14ac:dyDescent="0.35">
      <c r="A39" t="s">
        <v>30</v>
      </c>
      <c r="B39" s="7">
        <v>45161</v>
      </c>
      <c r="C39" s="7"/>
      <c r="E39" s="4" t="s">
        <v>18</v>
      </c>
    </row>
    <row r="40" spans="1:7" ht="18" x14ac:dyDescent="0.35">
      <c r="A40" t="s">
        <v>31</v>
      </c>
      <c r="B40" t="s">
        <v>17</v>
      </c>
      <c r="E40" s="4" t="s">
        <v>32</v>
      </c>
    </row>
    <row r="41" spans="1:7" x14ac:dyDescent="0.3">
      <c r="A41" s="3" t="s">
        <v>19</v>
      </c>
      <c r="B41" s="5" t="s">
        <v>15</v>
      </c>
      <c r="C41" s="5"/>
    </row>
    <row r="42" spans="1:7" x14ac:dyDescent="0.3">
      <c r="A42" s="3"/>
      <c r="B42" s="5" t="s">
        <v>14</v>
      </c>
      <c r="C42" s="5"/>
    </row>
    <row r="43" spans="1:7" x14ac:dyDescent="0.3">
      <c r="A43" s="3"/>
      <c r="B43" s="5" t="s">
        <v>16</v>
      </c>
      <c r="C43" s="5"/>
    </row>
    <row r="44" spans="1:7" ht="18" x14ac:dyDescent="0.35">
      <c r="A44" s="3" t="s">
        <v>20</v>
      </c>
      <c r="B44" s="6">
        <v>0.3</v>
      </c>
      <c r="C44" s="6"/>
      <c r="E44" s="96" t="s">
        <v>28</v>
      </c>
      <c r="F44" s="96"/>
      <c r="G44" s="96"/>
    </row>
    <row r="45" spans="1:7" ht="18" x14ac:dyDescent="0.35">
      <c r="E45" s="96" t="s">
        <v>29</v>
      </c>
      <c r="F45" s="96"/>
      <c r="G45" s="96"/>
    </row>
    <row r="49" customFormat="1" x14ac:dyDescent="0.3"/>
    <row r="50" customFormat="1" x14ac:dyDescent="0.3"/>
    <row r="51" customFormat="1" x14ac:dyDescent="0.3"/>
    <row r="52" customFormat="1" x14ac:dyDescent="0.3"/>
    <row r="53" customFormat="1" x14ac:dyDescent="0.3"/>
    <row r="54" customFormat="1" x14ac:dyDescent="0.3"/>
    <row r="55" customFormat="1" x14ac:dyDescent="0.3"/>
    <row r="56" customFormat="1" x14ac:dyDescent="0.3"/>
    <row r="57" customFormat="1" x14ac:dyDescent="0.3"/>
    <row r="58" customFormat="1" x14ac:dyDescent="0.3"/>
    <row r="59" customFormat="1" x14ac:dyDescent="0.3"/>
    <row r="60" customFormat="1" x14ac:dyDescent="0.3"/>
    <row r="61" customFormat="1" x14ac:dyDescent="0.3"/>
    <row r="62" customFormat="1" x14ac:dyDescent="0.3"/>
    <row r="63" customFormat="1" x14ac:dyDescent="0.3"/>
    <row r="64" customFormat="1" x14ac:dyDescent="0.3"/>
    <row r="65" customFormat="1" x14ac:dyDescent="0.3"/>
    <row r="66" customFormat="1" x14ac:dyDescent="0.3"/>
    <row r="67" customFormat="1" x14ac:dyDescent="0.3"/>
    <row r="68" customFormat="1" x14ac:dyDescent="0.3"/>
    <row r="69" customFormat="1" x14ac:dyDescent="0.3"/>
    <row r="70" customFormat="1" x14ac:dyDescent="0.3"/>
    <row r="71" customFormat="1" x14ac:dyDescent="0.3"/>
    <row r="72" customFormat="1" x14ac:dyDescent="0.3"/>
    <row r="73" customFormat="1" x14ac:dyDescent="0.3"/>
    <row r="74" customFormat="1" x14ac:dyDescent="0.3"/>
    <row r="75" customFormat="1" x14ac:dyDescent="0.3"/>
    <row r="76" customFormat="1" x14ac:dyDescent="0.3"/>
  </sheetData>
  <mergeCells count="7">
    <mergeCell ref="E45:G45"/>
    <mergeCell ref="A35:C35"/>
    <mergeCell ref="B36:D36"/>
    <mergeCell ref="E44:G44"/>
    <mergeCell ref="E35:F35"/>
    <mergeCell ref="E36:F36"/>
    <mergeCell ref="E37:F37"/>
  </mergeCells>
  <phoneticPr fontId="8" type="noConversion"/>
  <dataValidations count="3">
    <dataValidation type="list" allowBlank="1" showInputMessage="1" showErrorMessage="1" sqref="A18:A34" xr:uid="{9128B503-7F7F-45CF-9392-A7535BB014BE}">
      <formula1>Référence</formula1>
    </dataValidation>
    <dataValidation type="list" allowBlank="1" showInputMessage="1" showErrorMessage="1" sqref="A11 C11:D11" xr:uid="{BC17A41E-7661-469D-8D73-5F0BD02177A9}">
      <formula1>Clients</formula1>
    </dataValidation>
    <dataValidation type="list" allowBlank="1" showInputMessage="1" showErrorMessage="1" sqref="B11" xr:uid="{7EECC116-F941-4E63-888D-2D22C5125A5B}">
      <formula1>Nomclients</formula1>
    </dataValidation>
  </dataValidations>
  <printOptions horizontalCentered="1"/>
  <pageMargins left="0.19685039370078741" right="0.19685039370078741" top="0.74803149606299213" bottom="0.74803149606299213" header="0.11811023622047245" footer="0.11811023622047245"/>
  <pageSetup paperSize="9" orientation="portrait" r:id="rId1"/>
  <headerFooter>
    <oddHeader>&amp;C&amp;G</oddHeader>
    <oddFooter>&amp;C&amp;G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Archiver">
                <anchor moveWithCells="1">
                  <from>
                    <xdr:col>6</xdr:col>
                    <xdr:colOff>22860</xdr:colOff>
                    <xdr:row>0</xdr:row>
                    <xdr:rowOff>175260</xdr:rowOff>
                  </from>
                  <to>
                    <xdr:col>7</xdr:col>
                    <xdr:colOff>7620</xdr:colOff>
                    <xdr:row>5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F9DF7-0219-4FD4-964D-857254B6176F}">
  <sheetPr codeName="Feuil4">
    <tabColor theme="0" tint="-0.499984740745262"/>
  </sheetPr>
  <dimension ref="A10:G46"/>
  <sheetViews>
    <sheetView topLeftCell="A10" zoomScale="120" zoomScaleNormal="120" workbookViewId="0">
      <selection activeCell="E13" sqref="E13"/>
    </sheetView>
  </sheetViews>
  <sheetFormatPr baseColWidth="10" defaultRowHeight="14.4" x14ac:dyDescent="0.3"/>
  <cols>
    <col min="1" max="1" width="7.109375" customWidth="1"/>
    <col min="2" max="2" width="36.5546875" customWidth="1"/>
    <col min="3" max="3" width="10.5546875" customWidth="1"/>
    <col min="4" max="4" width="5.6640625" customWidth="1"/>
    <col min="5" max="5" width="6.21875" customWidth="1"/>
    <col min="6" max="6" width="14" bestFit="1" customWidth="1"/>
    <col min="7" max="7" width="18.109375" bestFit="1" customWidth="1"/>
  </cols>
  <sheetData>
    <row r="10" spans="1:7" ht="34.200000000000003" x14ac:dyDescent="0.3">
      <c r="A10" s="108" t="s">
        <v>89</v>
      </c>
      <c r="B10" s="109"/>
      <c r="C10" s="109"/>
      <c r="D10" s="109"/>
      <c r="E10" s="109"/>
      <c r="F10" s="109"/>
      <c r="G10" s="109"/>
    </row>
    <row r="12" spans="1:7" ht="18" x14ac:dyDescent="0.35">
      <c r="B12" s="4" t="s">
        <v>118</v>
      </c>
    </row>
    <row r="13" spans="1:7" ht="18" x14ac:dyDescent="0.35">
      <c r="B13" s="4" t="str">
        <f>VLOOKUP(B12,CLIENTS!A3:H12,4)</f>
        <v>Adresse 70 4500 T</v>
      </c>
      <c r="F13" s="80" t="s">
        <v>21</v>
      </c>
      <c r="G13" s="57">
        <f ca="1">TODAY()</f>
        <v>45174</v>
      </c>
    </row>
    <row r="14" spans="1:7" ht="18" x14ac:dyDescent="0.35">
      <c r="B14" s="4" t="str">
        <f>VLOOKUP(B12,CLIENTS!A3:H33,6)</f>
        <v xml:space="preserve">31 22 45 65 78 </v>
      </c>
      <c r="F14" s="79" t="s">
        <v>90</v>
      </c>
      <c r="G14" s="56" t="s">
        <v>129</v>
      </c>
    </row>
    <row r="15" spans="1:7" ht="18" x14ac:dyDescent="0.35">
      <c r="B15" s="4" t="str">
        <f>VLOOKUP(B12,CLIENTS!A3:H33,7)</f>
        <v>Holala@sms.fr</v>
      </c>
    </row>
    <row r="18" spans="1:7" ht="15.6" x14ac:dyDescent="0.3">
      <c r="A18" s="58" t="s">
        <v>10</v>
      </c>
      <c r="B18" s="58" t="s">
        <v>6</v>
      </c>
      <c r="C18" s="58" t="s">
        <v>27</v>
      </c>
      <c r="D18" s="58" t="s">
        <v>26</v>
      </c>
      <c r="E18" s="58" t="s">
        <v>8</v>
      </c>
      <c r="F18" s="58" t="s">
        <v>9</v>
      </c>
      <c r="G18" s="58" t="s">
        <v>35</v>
      </c>
    </row>
    <row r="19" spans="1:7" x14ac:dyDescent="0.3">
      <c r="A19" s="54"/>
      <c r="B19" s="54"/>
      <c r="C19" s="54"/>
      <c r="D19" s="54"/>
      <c r="E19" s="54"/>
      <c r="F19" s="54"/>
      <c r="G19" s="54"/>
    </row>
    <row r="20" spans="1:7" x14ac:dyDescent="0.3">
      <c r="A20" s="59"/>
      <c r="B20" s="59"/>
      <c r="C20" s="59"/>
      <c r="D20" s="59"/>
      <c r="E20" s="59"/>
      <c r="F20" s="59"/>
      <c r="G20" s="59"/>
    </row>
    <row r="21" spans="1:7" x14ac:dyDescent="0.3">
      <c r="A21" s="54"/>
      <c r="B21" s="54"/>
      <c r="C21" s="54"/>
      <c r="D21" s="54"/>
      <c r="E21" s="54"/>
      <c r="F21" s="54"/>
      <c r="G21" s="54"/>
    </row>
    <row r="22" spans="1:7" x14ac:dyDescent="0.3">
      <c r="A22" s="59"/>
      <c r="B22" s="59"/>
      <c r="C22" s="59"/>
      <c r="D22" s="59"/>
      <c r="E22" s="59"/>
      <c r="F22" s="59"/>
      <c r="G22" s="59"/>
    </row>
    <row r="23" spans="1:7" x14ac:dyDescent="0.3">
      <c r="A23" s="54"/>
      <c r="B23" s="54"/>
      <c r="C23" s="54"/>
      <c r="D23" s="54"/>
      <c r="E23" s="54"/>
      <c r="F23" s="54"/>
      <c r="G23" s="54"/>
    </row>
    <row r="24" spans="1:7" x14ac:dyDescent="0.3">
      <c r="A24" s="59"/>
      <c r="B24" s="59"/>
      <c r="C24" s="59"/>
      <c r="D24" s="59"/>
      <c r="E24" s="59"/>
      <c r="F24" s="59"/>
      <c r="G24" s="59"/>
    </row>
    <row r="25" spans="1:7" x14ac:dyDescent="0.3">
      <c r="A25" s="54"/>
      <c r="B25" s="54"/>
      <c r="C25" s="54"/>
      <c r="D25" s="54"/>
      <c r="E25" s="54"/>
      <c r="F25" s="54"/>
      <c r="G25" s="54"/>
    </row>
    <row r="26" spans="1:7" x14ac:dyDescent="0.3">
      <c r="A26" s="59"/>
      <c r="B26" s="59"/>
      <c r="C26" s="59"/>
      <c r="D26" s="59"/>
      <c r="E26" s="59"/>
      <c r="F26" s="59"/>
      <c r="G26" s="59"/>
    </row>
    <row r="27" spans="1:7" x14ac:dyDescent="0.3">
      <c r="A27" s="54"/>
      <c r="B27" s="54"/>
      <c r="C27" s="54"/>
      <c r="D27" s="54"/>
      <c r="E27" s="54"/>
      <c r="F27" s="54"/>
      <c r="G27" s="54"/>
    </row>
    <row r="28" spans="1:7" x14ac:dyDescent="0.3">
      <c r="A28" s="59"/>
      <c r="B28" s="59"/>
      <c r="C28" s="59"/>
      <c r="D28" s="59"/>
      <c r="E28" s="59"/>
      <c r="F28" s="59"/>
      <c r="G28" s="59"/>
    </row>
    <row r="29" spans="1:7" x14ac:dyDescent="0.3">
      <c r="A29" s="54"/>
      <c r="B29" s="54"/>
      <c r="C29" s="54"/>
      <c r="D29" s="54"/>
      <c r="E29" s="54"/>
      <c r="F29" s="54"/>
      <c r="G29" s="54"/>
    </row>
    <row r="30" spans="1:7" s="39" customFormat="1" x14ac:dyDescent="0.3">
      <c r="A30" s="59"/>
      <c r="B30" s="59"/>
      <c r="C30" s="59"/>
      <c r="D30" s="59"/>
      <c r="E30" s="59"/>
      <c r="F30" s="59"/>
      <c r="G30" s="59"/>
    </row>
    <row r="31" spans="1:7" x14ac:dyDescent="0.3">
      <c r="A31" s="54"/>
      <c r="B31" s="54"/>
      <c r="C31" s="54"/>
      <c r="D31" s="54"/>
      <c r="E31" s="54"/>
      <c r="F31" s="54"/>
      <c r="G31" s="54"/>
    </row>
    <row r="32" spans="1:7" x14ac:dyDescent="0.3">
      <c r="A32" s="59"/>
      <c r="B32" s="59"/>
      <c r="C32" s="59"/>
      <c r="D32" s="59"/>
      <c r="E32" s="59"/>
      <c r="F32" s="59"/>
      <c r="G32" s="59"/>
    </row>
    <row r="33" spans="1:7" x14ac:dyDescent="0.3">
      <c r="A33" s="54"/>
      <c r="B33" s="54"/>
      <c r="C33" s="54"/>
      <c r="D33" s="54"/>
      <c r="E33" s="54"/>
      <c r="F33" s="54"/>
      <c r="G33" s="54"/>
    </row>
    <row r="34" spans="1:7" x14ac:dyDescent="0.3">
      <c r="A34" s="59"/>
      <c r="B34" s="59"/>
      <c r="C34" s="59"/>
      <c r="D34" s="59"/>
      <c r="E34" s="59"/>
      <c r="F34" s="59"/>
      <c r="G34" s="59"/>
    </row>
    <row r="35" spans="1:7" s="39" customFormat="1" x14ac:dyDescent="0.3">
      <c r="A35" s="55"/>
      <c r="B35" s="55"/>
      <c r="C35" s="55"/>
      <c r="D35" s="55"/>
      <c r="E35" s="55"/>
      <c r="F35" s="55"/>
      <c r="G35" s="55"/>
    </row>
    <row r="36" spans="1:7" ht="18" customHeight="1" x14ac:dyDescent="0.3">
      <c r="A36" s="107" t="s">
        <v>92</v>
      </c>
      <c r="B36" s="107"/>
      <c r="C36" s="106">
        <f>$G$36</f>
        <v>0</v>
      </c>
      <c r="D36" s="106"/>
      <c r="E36" s="106"/>
      <c r="F36" s="111" t="s">
        <v>91</v>
      </c>
      <c r="G36" s="112">
        <f>SUM(C3)</f>
        <v>0</v>
      </c>
    </row>
    <row r="37" spans="1:7" ht="18" customHeight="1" x14ac:dyDescent="0.3">
      <c r="A37" s="53" t="s">
        <v>87</v>
      </c>
      <c r="B37" s="110" t="str" cm="1">
        <f t="array" ref="B37">[1]!ConvNumberLetter(G37,1)</f>
        <v xml:space="preserve"> Euro </v>
      </c>
      <c r="C37" s="110"/>
      <c r="D37" s="110"/>
      <c r="E37" s="110"/>
      <c r="F37" s="111"/>
      <c r="G37" s="112"/>
    </row>
    <row r="38" spans="1:7" x14ac:dyDescent="0.3">
      <c r="A38" s="3"/>
      <c r="B38" s="3"/>
      <c r="C38" s="3"/>
      <c r="D38" s="3"/>
      <c r="E38" s="3"/>
      <c r="F38" s="3"/>
      <c r="G38" s="3"/>
    </row>
    <row r="39" spans="1:7" x14ac:dyDescent="0.3">
      <c r="A39" t="s">
        <v>93</v>
      </c>
      <c r="B39" s="7">
        <f>DATE(2023,9,5) +30</f>
        <v>45204</v>
      </c>
    </row>
    <row r="40" spans="1:7" ht="17.399999999999999" x14ac:dyDescent="0.3">
      <c r="A40" t="s">
        <v>94</v>
      </c>
      <c r="B40" s="3" t="s">
        <v>17</v>
      </c>
      <c r="D40" s="1"/>
      <c r="E40" s="1"/>
      <c r="G40" s="56"/>
    </row>
    <row r="41" spans="1:7" ht="17.399999999999999" x14ac:dyDescent="0.3">
      <c r="A41" t="s">
        <v>19</v>
      </c>
      <c r="B41" s="3" t="s">
        <v>15</v>
      </c>
      <c r="D41" s="1" t="s">
        <v>98</v>
      </c>
      <c r="E41" s="52"/>
      <c r="G41" s="56"/>
    </row>
    <row r="42" spans="1:7" ht="17.399999999999999" x14ac:dyDescent="0.3">
      <c r="B42" s="3" t="s">
        <v>14</v>
      </c>
      <c r="G42" s="56"/>
    </row>
    <row r="43" spans="1:7" ht="17.399999999999999" x14ac:dyDescent="0.3">
      <c r="B43" s="3" t="s">
        <v>16</v>
      </c>
      <c r="G43" s="56"/>
    </row>
    <row r="44" spans="1:7" ht="17.399999999999999" x14ac:dyDescent="0.3">
      <c r="A44" t="s">
        <v>20</v>
      </c>
      <c r="B44" s="51">
        <v>0.3</v>
      </c>
      <c r="G44" s="56"/>
    </row>
    <row r="45" spans="1:7" ht="17.399999999999999" x14ac:dyDescent="0.3">
      <c r="G45" s="56" t="s">
        <v>28</v>
      </c>
    </row>
    <row r="46" spans="1:7" x14ac:dyDescent="0.3">
      <c r="D46" s="1" t="s">
        <v>97</v>
      </c>
      <c r="G46" s="1" t="s">
        <v>29</v>
      </c>
    </row>
  </sheetData>
  <mergeCells count="6">
    <mergeCell ref="C36:E36"/>
    <mergeCell ref="A36:B36"/>
    <mergeCell ref="A10:G10"/>
    <mergeCell ref="B37:E37"/>
    <mergeCell ref="F36:F37"/>
    <mergeCell ref="G36:G37"/>
  </mergeCells>
  <dataValidations count="1">
    <dataValidation type="list" allowBlank="1" showInputMessage="1" showErrorMessage="1" sqref="B12" xr:uid="{E839435B-DAC4-40B7-976E-777D91939454}">
      <formula1>Nomclients</formula1>
    </dataValidation>
  </dataValidations>
  <printOptions horizontalCentered="1"/>
  <pageMargins left="0.19685039370078741" right="0.19685039370078741" top="0.74803149606299213" bottom="0.74803149606299213" header="0.11811023622047245" footer="0.11811023622047245"/>
  <pageSetup paperSize="9" orientation="portrait" r:id="rId1"/>
  <headerFooter>
    <oddHeader>&amp;C&amp;G</oddHeader>
    <oddFooter>&amp;C&amp;G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840327-D8BE-420D-805F-4E36B721A9E0}">
  <dimension ref="A2:H33"/>
  <sheetViews>
    <sheetView tabSelected="1" zoomScale="122" zoomScaleNormal="122" workbookViewId="0">
      <selection activeCell="E15" sqref="E15"/>
    </sheetView>
  </sheetViews>
  <sheetFormatPr baseColWidth="10" defaultRowHeight="14.4" x14ac:dyDescent="0.3"/>
  <cols>
    <col min="1" max="1" width="7.5546875" customWidth="1"/>
    <col min="2" max="2" width="20.109375" bestFit="1" customWidth="1"/>
    <col min="3" max="3" width="9.21875" bestFit="1" customWidth="1"/>
    <col min="4" max="4" width="16.5546875" bestFit="1" customWidth="1"/>
    <col min="5" max="5" width="15" bestFit="1" customWidth="1"/>
    <col min="6" max="6" width="13.21875" bestFit="1" customWidth="1"/>
    <col min="7" max="7" width="19.6640625" bestFit="1" customWidth="1"/>
    <col min="8" max="8" width="25" customWidth="1"/>
  </cols>
  <sheetData>
    <row r="2" spans="1:8" x14ac:dyDescent="0.3">
      <c r="A2" s="81" t="s">
        <v>1</v>
      </c>
      <c r="B2" s="82" t="s">
        <v>112</v>
      </c>
      <c r="C2" s="82" t="s">
        <v>23</v>
      </c>
      <c r="D2" s="82" t="s">
        <v>0</v>
      </c>
      <c r="E2" s="82" t="s">
        <v>2</v>
      </c>
      <c r="F2" s="82" t="s">
        <v>3</v>
      </c>
      <c r="G2" s="82" t="s">
        <v>4</v>
      </c>
      <c r="H2" s="83" t="s">
        <v>5</v>
      </c>
    </row>
    <row r="3" spans="1:8" x14ac:dyDescent="0.3">
      <c r="A3" s="94" t="s">
        <v>120</v>
      </c>
      <c r="B3" s="90" t="s">
        <v>118</v>
      </c>
      <c r="C3" s="92" t="s">
        <v>95</v>
      </c>
      <c r="D3" s="92" t="s">
        <v>51</v>
      </c>
      <c r="E3" s="92" t="s">
        <v>58</v>
      </c>
      <c r="F3" s="90" t="s">
        <v>63</v>
      </c>
      <c r="G3" s="92" t="s">
        <v>77</v>
      </c>
      <c r="H3" s="92" t="s">
        <v>68</v>
      </c>
    </row>
    <row r="4" spans="1:8" x14ac:dyDescent="0.3">
      <c r="A4" s="94" t="s">
        <v>121</v>
      </c>
      <c r="B4" s="90" t="s">
        <v>117</v>
      </c>
      <c r="C4" s="92" t="s">
        <v>50</v>
      </c>
      <c r="D4" s="92" t="s">
        <v>52</v>
      </c>
      <c r="E4" s="92" t="s">
        <v>59</v>
      </c>
      <c r="F4" s="90" t="s">
        <v>64</v>
      </c>
      <c r="G4" s="92" t="s">
        <v>78</v>
      </c>
      <c r="H4" s="92" t="s">
        <v>69</v>
      </c>
    </row>
    <row r="5" spans="1:8" x14ac:dyDescent="0.3">
      <c r="A5" s="94" t="s">
        <v>122</v>
      </c>
      <c r="B5" s="90" t="s">
        <v>127</v>
      </c>
      <c r="C5" s="92" t="s">
        <v>95</v>
      </c>
      <c r="D5" s="92" t="s">
        <v>53</v>
      </c>
      <c r="E5" s="92" t="s">
        <v>60</v>
      </c>
      <c r="F5" s="90" t="s">
        <v>65</v>
      </c>
      <c r="G5" s="92" t="s">
        <v>79</v>
      </c>
      <c r="H5" s="92" t="s">
        <v>70</v>
      </c>
    </row>
    <row r="6" spans="1:8" x14ac:dyDescent="0.3">
      <c r="A6" s="94" t="s">
        <v>123</v>
      </c>
      <c r="B6" s="90" t="s">
        <v>113</v>
      </c>
      <c r="C6" s="92" t="s">
        <v>96</v>
      </c>
      <c r="D6" s="92" t="s">
        <v>54</v>
      </c>
      <c r="E6" s="92" t="s">
        <v>61</v>
      </c>
      <c r="F6" s="90" t="s">
        <v>66</v>
      </c>
      <c r="G6" s="92" t="s">
        <v>80</v>
      </c>
      <c r="H6" s="92" t="s">
        <v>73</v>
      </c>
    </row>
    <row r="7" spans="1:8" x14ac:dyDescent="0.3">
      <c r="A7" s="94" t="s">
        <v>124</v>
      </c>
      <c r="B7" s="90" t="s">
        <v>114</v>
      </c>
      <c r="C7" s="92" t="s">
        <v>50</v>
      </c>
      <c r="D7" s="92" t="s">
        <v>55</v>
      </c>
      <c r="E7" s="92" t="s">
        <v>62</v>
      </c>
      <c r="F7" s="90" t="s">
        <v>67</v>
      </c>
      <c r="G7" s="92" t="s">
        <v>81</v>
      </c>
      <c r="H7" s="92" t="s">
        <v>74</v>
      </c>
    </row>
    <row r="8" spans="1:8" x14ac:dyDescent="0.3">
      <c r="A8" s="94" t="s">
        <v>125</v>
      </c>
      <c r="B8" s="90" t="s">
        <v>115</v>
      </c>
      <c r="C8" s="92" t="s">
        <v>95</v>
      </c>
      <c r="D8" s="92" t="s">
        <v>56</v>
      </c>
      <c r="E8" s="92" t="s">
        <v>71</v>
      </c>
      <c r="F8" s="90" t="s">
        <v>148</v>
      </c>
      <c r="G8" s="92" t="s">
        <v>82</v>
      </c>
      <c r="H8" s="92" t="s">
        <v>75</v>
      </c>
    </row>
    <row r="9" spans="1:8" x14ac:dyDescent="0.3">
      <c r="A9" s="94" t="s">
        <v>126</v>
      </c>
      <c r="B9" s="90" t="s">
        <v>116</v>
      </c>
      <c r="C9" s="92" t="s">
        <v>50</v>
      </c>
      <c r="D9" s="92" t="s">
        <v>57</v>
      </c>
      <c r="E9" s="92" t="s">
        <v>72</v>
      </c>
      <c r="F9" s="90" t="s">
        <v>146</v>
      </c>
      <c r="G9" s="92" t="s">
        <v>83</v>
      </c>
      <c r="H9" s="92" t="s">
        <v>76</v>
      </c>
    </row>
    <row r="10" spans="1:8" x14ac:dyDescent="0.3">
      <c r="A10" s="94" t="s">
        <v>130</v>
      </c>
      <c r="B10" s="90" t="s">
        <v>133</v>
      </c>
      <c r="C10" s="92" t="s">
        <v>95</v>
      </c>
      <c r="D10" s="92" t="s">
        <v>143</v>
      </c>
      <c r="E10" s="92" t="s">
        <v>134</v>
      </c>
      <c r="F10" s="90" t="s">
        <v>147</v>
      </c>
      <c r="G10" s="92" t="s">
        <v>135</v>
      </c>
      <c r="H10" s="92" t="s">
        <v>136</v>
      </c>
    </row>
    <row r="11" spans="1:8" x14ac:dyDescent="0.3">
      <c r="A11" s="94" t="s">
        <v>131</v>
      </c>
      <c r="B11" s="90" t="s">
        <v>137</v>
      </c>
      <c r="C11" s="92" t="s">
        <v>50</v>
      </c>
      <c r="D11" s="92" t="s">
        <v>138</v>
      </c>
      <c r="E11" s="92" t="s">
        <v>139</v>
      </c>
      <c r="F11" s="90" t="s">
        <v>150</v>
      </c>
      <c r="G11" s="92" t="s">
        <v>140</v>
      </c>
      <c r="H11" s="92" t="s">
        <v>141</v>
      </c>
    </row>
    <row r="12" spans="1:8" x14ac:dyDescent="0.3">
      <c r="A12" s="95" t="s">
        <v>132</v>
      </c>
      <c r="B12" s="91" t="s">
        <v>142</v>
      </c>
      <c r="C12" s="93" t="s">
        <v>50</v>
      </c>
      <c r="D12" s="93" t="s">
        <v>149</v>
      </c>
      <c r="E12" s="93" t="s">
        <v>144</v>
      </c>
      <c r="F12" s="91" t="s">
        <v>151</v>
      </c>
      <c r="G12" s="93" t="s">
        <v>81</v>
      </c>
      <c r="H12" s="93" t="s">
        <v>145</v>
      </c>
    </row>
    <row r="13" spans="1:8" x14ac:dyDescent="0.3">
      <c r="A13" s="84"/>
      <c r="B13" s="85"/>
      <c r="C13" s="85"/>
      <c r="D13" s="85"/>
      <c r="E13" s="85"/>
      <c r="F13" s="85"/>
      <c r="G13" s="85"/>
      <c r="H13" s="86"/>
    </row>
    <row r="14" spans="1:8" x14ac:dyDescent="0.3">
      <c r="A14" s="84"/>
      <c r="B14" s="85"/>
      <c r="C14" s="85"/>
      <c r="D14" s="85"/>
      <c r="E14" s="85"/>
      <c r="F14" s="85"/>
      <c r="G14" s="85"/>
      <c r="H14" s="86"/>
    </row>
    <row r="15" spans="1:8" x14ac:dyDescent="0.3">
      <c r="A15" s="84"/>
      <c r="B15" s="85"/>
      <c r="C15" s="85"/>
      <c r="D15" s="85"/>
      <c r="E15" s="85"/>
      <c r="F15" s="85"/>
      <c r="G15" s="85"/>
      <c r="H15" s="86"/>
    </row>
    <row r="16" spans="1:8" x14ac:dyDescent="0.3">
      <c r="A16" s="84"/>
      <c r="B16" s="85"/>
      <c r="C16" s="85"/>
      <c r="D16" s="85"/>
      <c r="E16" s="85"/>
      <c r="F16" s="85"/>
      <c r="G16" s="85"/>
      <c r="H16" s="86"/>
    </row>
    <row r="17" spans="1:8" x14ac:dyDescent="0.3">
      <c r="A17" s="84"/>
      <c r="B17" s="85"/>
      <c r="C17" s="85"/>
      <c r="D17" s="85"/>
      <c r="E17" s="85"/>
      <c r="F17" s="85"/>
      <c r="G17" s="85"/>
      <c r="H17" s="86"/>
    </row>
    <row r="18" spans="1:8" x14ac:dyDescent="0.3">
      <c r="A18" s="84"/>
      <c r="B18" s="85"/>
      <c r="C18" s="85"/>
      <c r="D18" s="85"/>
      <c r="E18" s="85"/>
      <c r="F18" s="85"/>
      <c r="G18" s="85"/>
      <c r="H18" s="86"/>
    </row>
    <row r="19" spans="1:8" x14ac:dyDescent="0.3">
      <c r="A19" s="84"/>
      <c r="B19" s="85"/>
      <c r="C19" s="85"/>
      <c r="D19" s="85"/>
      <c r="E19" s="85"/>
      <c r="F19" s="85"/>
      <c r="G19" s="85"/>
      <c r="H19" s="86"/>
    </row>
    <row r="20" spans="1:8" x14ac:dyDescent="0.3">
      <c r="A20" s="84"/>
      <c r="B20" s="85"/>
      <c r="C20" s="85"/>
      <c r="D20" s="85"/>
      <c r="E20" s="85"/>
      <c r="F20" s="85"/>
      <c r="G20" s="85"/>
      <c r="H20" s="86"/>
    </row>
    <row r="21" spans="1:8" x14ac:dyDescent="0.3">
      <c r="A21" s="84"/>
      <c r="B21" s="85"/>
      <c r="C21" s="85"/>
      <c r="D21" s="85"/>
      <c r="E21" s="85"/>
      <c r="F21" s="85"/>
      <c r="G21" s="85"/>
      <c r="H21" s="86"/>
    </row>
    <row r="22" spans="1:8" x14ac:dyDescent="0.3">
      <c r="A22" s="84"/>
      <c r="B22" s="85"/>
      <c r="C22" s="85"/>
      <c r="D22" s="85"/>
      <c r="E22" s="85"/>
      <c r="F22" s="85"/>
      <c r="G22" s="85"/>
      <c r="H22" s="86"/>
    </row>
    <row r="23" spans="1:8" x14ac:dyDescent="0.3">
      <c r="A23" s="84"/>
      <c r="B23" s="85"/>
      <c r="C23" s="85"/>
      <c r="D23" s="85"/>
      <c r="E23" s="85"/>
      <c r="F23" s="85"/>
      <c r="G23" s="85"/>
      <c r="H23" s="86"/>
    </row>
    <row r="24" spans="1:8" x14ac:dyDescent="0.3">
      <c r="A24" s="84"/>
      <c r="B24" s="85"/>
      <c r="C24" s="85"/>
      <c r="D24" s="85"/>
      <c r="E24" s="85"/>
      <c r="F24" s="85"/>
      <c r="G24" s="85"/>
      <c r="H24" s="86"/>
    </row>
    <row r="25" spans="1:8" x14ac:dyDescent="0.3">
      <c r="A25" s="84"/>
      <c r="B25" s="85"/>
      <c r="C25" s="85"/>
      <c r="D25" s="85"/>
      <c r="E25" s="85"/>
      <c r="F25" s="85"/>
      <c r="G25" s="85"/>
      <c r="H25" s="86"/>
    </row>
    <row r="26" spans="1:8" x14ac:dyDescent="0.3">
      <c r="A26" s="84"/>
      <c r="B26" s="85"/>
      <c r="C26" s="85"/>
      <c r="D26" s="85"/>
      <c r="E26" s="85"/>
      <c r="F26" s="85"/>
      <c r="G26" s="85"/>
      <c r="H26" s="86"/>
    </row>
    <row r="27" spans="1:8" x14ac:dyDescent="0.3">
      <c r="A27" s="84"/>
      <c r="B27" s="85"/>
      <c r="C27" s="85"/>
      <c r="D27" s="85"/>
      <c r="E27" s="85"/>
      <c r="F27" s="85"/>
      <c r="G27" s="85"/>
      <c r="H27" s="86"/>
    </row>
    <row r="28" spans="1:8" x14ac:dyDescent="0.3">
      <c r="A28" s="84"/>
      <c r="B28" s="85"/>
      <c r="C28" s="85"/>
      <c r="D28" s="85"/>
      <c r="E28" s="85"/>
      <c r="F28" s="85"/>
      <c r="G28" s="85"/>
      <c r="H28" s="86"/>
    </row>
    <row r="29" spans="1:8" x14ac:dyDescent="0.3">
      <c r="A29" s="84"/>
      <c r="B29" s="85"/>
      <c r="C29" s="85"/>
      <c r="D29" s="85"/>
      <c r="E29" s="85"/>
      <c r="F29" s="85"/>
      <c r="G29" s="85"/>
      <c r="H29" s="86"/>
    </row>
    <row r="30" spans="1:8" x14ac:dyDescent="0.3">
      <c r="A30" s="84"/>
      <c r="B30" s="85"/>
      <c r="C30" s="85"/>
      <c r="D30" s="85"/>
      <c r="E30" s="85"/>
      <c r="F30" s="85"/>
      <c r="G30" s="85"/>
      <c r="H30" s="86"/>
    </row>
    <row r="31" spans="1:8" x14ac:dyDescent="0.3">
      <c r="A31" s="84"/>
      <c r="B31" s="85"/>
      <c r="C31" s="85"/>
      <c r="D31" s="85"/>
      <c r="E31" s="85"/>
      <c r="F31" s="85"/>
      <c r="G31" s="85"/>
      <c r="H31" s="86"/>
    </row>
    <row r="32" spans="1:8" x14ac:dyDescent="0.3">
      <c r="A32" s="84"/>
      <c r="B32" s="85"/>
      <c r="C32" s="85"/>
      <c r="D32" s="85"/>
      <c r="E32" s="85"/>
      <c r="F32" s="85"/>
      <c r="G32" s="85"/>
      <c r="H32" s="86"/>
    </row>
    <row r="33" spans="1:8" x14ac:dyDescent="0.3">
      <c r="A33" s="87"/>
      <c r="B33" s="88"/>
      <c r="C33" s="88"/>
      <c r="D33" s="88"/>
      <c r="E33" s="88"/>
      <c r="F33" s="88"/>
      <c r="G33" s="88"/>
      <c r="H33" s="89"/>
    </row>
  </sheetData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D16AEF-BCAF-402B-8229-AFC0C9C48830}">
  <sheetPr codeName="Feuil2">
    <tabColor theme="9"/>
  </sheetPr>
  <dimension ref="A1:G12"/>
  <sheetViews>
    <sheetView workbookViewId="0">
      <selection activeCell="A3" sqref="A3:A12"/>
    </sheetView>
  </sheetViews>
  <sheetFormatPr baseColWidth="10" defaultRowHeight="14.4" x14ac:dyDescent="0.3"/>
  <cols>
    <col min="1" max="1" width="7.5546875" customWidth="1"/>
    <col min="2" max="2" width="25.88671875" customWidth="1"/>
    <col min="3" max="3" width="9" bestFit="1" customWidth="1"/>
    <col min="4" max="4" width="11.44140625" customWidth="1"/>
    <col min="5" max="5" width="6.33203125" customWidth="1"/>
    <col min="6" max="6" width="15.33203125" customWidth="1"/>
  </cols>
  <sheetData>
    <row r="1" spans="1:7" ht="15" thickBot="1" x14ac:dyDescent="0.35"/>
    <row r="2" spans="1:7" x14ac:dyDescent="0.3">
      <c r="A2" s="29" t="s">
        <v>10</v>
      </c>
      <c r="B2" s="30" t="s">
        <v>24</v>
      </c>
      <c r="C2" s="31" t="s">
        <v>7</v>
      </c>
      <c r="D2" s="31" t="s">
        <v>27</v>
      </c>
      <c r="E2" s="32" t="s">
        <v>8</v>
      </c>
      <c r="F2" s="19" t="s">
        <v>25</v>
      </c>
      <c r="G2" s="1"/>
    </row>
    <row r="3" spans="1:7" s="9" customFormat="1" x14ac:dyDescent="0.3">
      <c r="A3" s="16" t="s">
        <v>102</v>
      </c>
      <c r="B3" s="75" t="s">
        <v>49</v>
      </c>
      <c r="C3" s="76" t="s">
        <v>37</v>
      </c>
      <c r="D3" s="76">
        <v>10</v>
      </c>
      <c r="E3" s="77">
        <v>0.2</v>
      </c>
      <c r="F3" s="78">
        <v>1500</v>
      </c>
      <c r="G3" s="2"/>
    </row>
    <row r="4" spans="1:7" x14ac:dyDescent="0.3">
      <c r="A4" s="16" t="s">
        <v>103</v>
      </c>
      <c r="B4" s="16" t="s">
        <v>36</v>
      </c>
      <c r="C4" s="15" t="s">
        <v>37</v>
      </c>
      <c r="D4" s="15">
        <v>2</v>
      </c>
      <c r="E4" s="14">
        <v>0.15</v>
      </c>
      <c r="F4" s="20">
        <v>500</v>
      </c>
    </row>
    <row r="5" spans="1:7" x14ac:dyDescent="0.3">
      <c r="A5" s="16" t="s">
        <v>104</v>
      </c>
      <c r="B5" s="8" t="s">
        <v>39</v>
      </c>
      <c r="C5" s="18" t="s">
        <v>38</v>
      </c>
      <c r="D5" s="8">
        <v>10</v>
      </c>
      <c r="E5" s="14">
        <v>0.05</v>
      </c>
      <c r="F5" s="21">
        <v>30000</v>
      </c>
    </row>
    <row r="6" spans="1:7" x14ac:dyDescent="0.3">
      <c r="A6" s="16" t="s">
        <v>105</v>
      </c>
      <c r="B6" s="8" t="s">
        <v>40</v>
      </c>
      <c r="C6" s="18" t="s">
        <v>38</v>
      </c>
      <c r="D6" s="8">
        <v>5</v>
      </c>
      <c r="E6" s="14">
        <v>0.2</v>
      </c>
      <c r="F6" s="21">
        <v>2500</v>
      </c>
    </row>
    <row r="7" spans="1:7" x14ac:dyDescent="0.3">
      <c r="A7" s="16" t="s">
        <v>106</v>
      </c>
      <c r="B7" s="8" t="s">
        <v>48</v>
      </c>
      <c r="C7" s="18" t="s">
        <v>38</v>
      </c>
      <c r="D7" s="8">
        <v>23</v>
      </c>
      <c r="E7" s="14">
        <v>0.1</v>
      </c>
      <c r="F7" s="21">
        <v>25000</v>
      </c>
    </row>
    <row r="8" spans="1:7" x14ac:dyDescent="0.3">
      <c r="A8" s="16" t="s">
        <v>107</v>
      </c>
      <c r="B8" s="8" t="s">
        <v>45</v>
      </c>
      <c r="C8" s="17" t="s">
        <v>42</v>
      </c>
      <c r="D8" s="8">
        <v>40</v>
      </c>
      <c r="E8" s="14">
        <v>0.1</v>
      </c>
      <c r="F8" s="21">
        <v>32000</v>
      </c>
    </row>
    <row r="9" spans="1:7" x14ac:dyDescent="0.3">
      <c r="A9" s="16" t="s">
        <v>108</v>
      </c>
      <c r="B9" s="8" t="s">
        <v>44</v>
      </c>
      <c r="C9" s="17" t="s">
        <v>42</v>
      </c>
      <c r="D9" s="8">
        <v>25</v>
      </c>
      <c r="E9" s="14">
        <v>0.1</v>
      </c>
      <c r="F9" s="21">
        <v>4500</v>
      </c>
    </row>
    <row r="10" spans="1:7" x14ac:dyDescent="0.3">
      <c r="A10" s="16" t="s">
        <v>109</v>
      </c>
      <c r="B10" s="8" t="s">
        <v>41</v>
      </c>
      <c r="C10" s="17" t="s">
        <v>43</v>
      </c>
      <c r="D10" s="8">
        <v>8</v>
      </c>
      <c r="E10" s="13">
        <v>0.05</v>
      </c>
      <c r="F10" s="21">
        <v>6750</v>
      </c>
    </row>
    <row r="11" spans="1:7" x14ac:dyDescent="0.3">
      <c r="A11" s="16" t="s">
        <v>110</v>
      </c>
      <c r="B11" s="8" t="s">
        <v>46</v>
      </c>
      <c r="C11" s="17" t="s">
        <v>47</v>
      </c>
      <c r="D11" s="8">
        <v>6</v>
      </c>
      <c r="E11" s="13">
        <v>0.1</v>
      </c>
      <c r="F11" s="21">
        <v>20350</v>
      </c>
    </row>
    <row r="12" spans="1:7" x14ac:dyDescent="0.3">
      <c r="A12" s="16" t="s">
        <v>111</v>
      </c>
      <c r="B12" s="8" t="s">
        <v>85</v>
      </c>
      <c r="C12" s="17" t="s">
        <v>86</v>
      </c>
      <c r="D12" s="8">
        <v>10</v>
      </c>
      <c r="E12" s="14">
        <v>0.2</v>
      </c>
      <c r="F12" s="21">
        <v>300</v>
      </c>
    </row>
  </sheetData>
  <phoneticPr fontId="8" type="noConversion"/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C2953-9084-4A26-9140-D3F159FAA9B3}">
  <sheetPr codeName="Feuil5">
    <tabColor rgb="FF7030A0"/>
  </sheetPr>
  <dimension ref="A1:I58"/>
  <sheetViews>
    <sheetView workbookViewId="0">
      <selection activeCell="K11" sqref="K11"/>
    </sheetView>
  </sheetViews>
  <sheetFormatPr baseColWidth="10" defaultRowHeight="14.4" x14ac:dyDescent="0.3"/>
  <cols>
    <col min="1" max="1" width="15" customWidth="1"/>
    <col min="2" max="2" width="11" bestFit="1" customWidth="1"/>
    <col min="3" max="3" width="27.88671875" customWidth="1"/>
    <col min="4" max="5" width="15" customWidth="1"/>
    <col min="6" max="6" width="20.21875" customWidth="1"/>
    <col min="7" max="7" width="15.77734375" bestFit="1" customWidth="1"/>
    <col min="8" max="8" width="7.77734375" customWidth="1"/>
    <col min="9" max="9" width="16.77734375" bestFit="1" customWidth="1"/>
  </cols>
  <sheetData>
    <row r="1" spans="1:9" ht="23.4" x14ac:dyDescent="0.45">
      <c r="A1" s="113" t="s">
        <v>99</v>
      </c>
      <c r="B1" s="113"/>
      <c r="C1" s="113"/>
      <c r="D1" s="113"/>
      <c r="E1" s="113"/>
      <c r="F1" s="113"/>
      <c r="G1" s="113"/>
      <c r="H1" s="113"/>
      <c r="I1" s="113"/>
    </row>
    <row r="2" spans="1:9" s="34" customFormat="1" ht="18" x14ac:dyDescent="0.3">
      <c r="A2" s="33" t="s">
        <v>33</v>
      </c>
      <c r="B2" s="33" t="s">
        <v>84</v>
      </c>
      <c r="C2" s="33" t="s">
        <v>34</v>
      </c>
      <c r="D2" s="33" t="s">
        <v>0</v>
      </c>
      <c r="E2" s="33" t="s">
        <v>3</v>
      </c>
      <c r="F2" s="33" t="s">
        <v>4</v>
      </c>
      <c r="G2" s="33" t="s">
        <v>9</v>
      </c>
      <c r="H2" s="33" t="s">
        <v>8</v>
      </c>
      <c r="I2" s="33" t="s">
        <v>35</v>
      </c>
    </row>
    <row r="3" spans="1:9" x14ac:dyDescent="0.3">
      <c r="A3" s="8">
        <v>0</v>
      </c>
      <c r="B3" s="8"/>
      <c r="C3" s="8"/>
      <c r="D3" s="8"/>
      <c r="E3" s="8"/>
      <c r="F3" s="8"/>
      <c r="G3" s="8"/>
      <c r="H3" s="8"/>
      <c r="I3" s="8"/>
    </row>
    <row r="4" spans="1:9" x14ac:dyDescent="0.3">
      <c r="A4" s="8">
        <v>1</v>
      </c>
      <c r="B4" s="74"/>
      <c r="C4" s="8"/>
      <c r="D4" s="8"/>
      <c r="E4" s="8"/>
      <c r="F4" s="8"/>
      <c r="G4" s="8"/>
      <c r="H4" s="8"/>
      <c r="I4" s="8"/>
    </row>
    <row r="5" spans="1:9" x14ac:dyDescent="0.3">
      <c r="A5" s="8"/>
      <c r="B5" s="74"/>
      <c r="C5" s="8"/>
      <c r="D5" s="8"/>
      <c r="E5" s="8"/>
      <c r="F5" s="8"/>
      <c r="G5" s="8"/>
      <c r="H5" s="8"/>
      <c r="I5" s="8"/>
    </row>
    <row r="6" spans="1:9" x14ac:dyDescent="0.3">
      <c r="A6" s="8"/>
      <c r="B6" s="8"/>
      <c r="C6" s="8"/>
      <c r="D6" s="8"/>
      <c r="E6" s="8"/>
      <c r="F6" s="8"/>
      <c r="G6" s="8"/>
      <c r="H6" s="8"/>
      <c r="I6" s="8"/>
    </row>
    <row r="7" spans="1:9" x14ac:dyDescent="0.3">
      <c r="A7" s="8"/>
      <c r="B7" s="8"/>
      <c r="C7" s="8"/>
      <c r="D7" s="8"/>
      <c r="E7" s="8"/>
      <c r="F7" s="8"/>
      <c r="G7" s="8"/>
      <c r="H7" s="8"/>
      <c r="I7" s="8"/>
    </row>
    <row r="8" spans="1:9" x14ac:dyDescent="0.3">
      <c r="A8" s="8"/>
      <c r="B8" s="8"/>
      <c r="C8" s="8"/>
      <c r="D8" s="8"/>
      <c r="E8" s="8"/>
      <c r="F8" s="8"/>
      <c r="G8" s="8"/>
      <c r="H8" s="8"/>
      <c r="I8" s="8"/>
    </row>
    <row r="9" spans="1:9" x14ac:dyDescent="0.3">
      <c r="A9" s="8"/>
      <c r="B9" s="8"/>
      <c r="C9" s="8"/>
      <c r="D9" s="8"/>
      <c r="E9" s="8"/>
      <c r="F9" s="8"/>
      <c r="G9" s="8"/>
      <c r="H9" s="8"/>
      <c r="I9" s="8"/>
    </row>
    <row r="10" spans="1:9" x14ac:dyDescent="0.3">
      <c r="A10" s="8"/>
      <c r="B10" s="8"/>
      <c r="C10" s="8"/>
      <c r="D10" s="8"/>
      <c r="E10" s="8"/>
      <c r="F10" s="8"/>
      <c r="G10" s="8"/>
      <c r="H10" s="8"/>
      <c r="I10" s="8"/>
    </row>
    <row r="11" spans="1:9" x14ac:dyDescent="0.3">
      <c r="A11" s="8"/>
      <c r="B11" s="8"/>
      <c r="C11" s="8"/>
      <c r="D11" s="8"/>
      <c r="E11" s="8"/>
      <c r="F11" s="8"/>
      <c r="G11" s="8"/>
      <c r="H11" s="8"/>
      <c r="I11" s="8"/>
    </row>
    <row r="12" spans="1:9" x14ac:dyDescent="0.3">
      <c r="A12" s="8"/>
      <c r="B12" s="8"/>
      <c r="C12" s="8"/>
      <c r="D12" s="8"/>
      <c r="E12" s="8"/>
      <c r="F12" s="8"/>
      <c r="G12" s="8"/>
      <c r="H12" s="8"/>
      <c r="I12" s="8"/>
    </row>
    <row r="13" spans="1:9" x14ac:dyDescent="0.3">
      <c r="A13" s="8"/>
      <c r="B13" s="8"/>
      <c r="C13" s="8"/>
      <c r="D13" s="8"/>
      <c r="E13" s="8"/>
      <c r="F13" s="8"/>
      <c r="G13" s="8"/>
      <c r="H13" s="8"/>
      <c r="I13" s="8"/>
    </row>
    <row r="14" spans="1:9" x14ac:dyDescent="0.3">
      <c r="A14" s="8"/>
      <c r="B14" s="8"/>
      <c r="C14" s="8"/>
      <c r="D14" s="8"/>
      <c r="E14" s="8"/>
      <c r="F14" s="8"/>
      <c r="G14" s="8"/>
      <c r="H14" s="8"/>
      <c r="I14" s="8"/>
    </row>
    <row r="15" spans="1:9" x14ac:dyDescent="0.3">
      <c r="A15" s="8"/>
      <c r="B15" s="8"/>
      <c r="C15" s="8"/>
      <c r="D15" s="8"/>
      <c r="E15" s="8"/>
      <c r="F15" s="8"/>
      <c r="G15" s="8"/>
      <c r="H15" s="8"/>
      <c r="I15" s="8"/>
    </row>
    <row r="16" spans="1:9" x14ac:dyDescent="0.3">
      <c r="A16" s="8"/>
      <c r="B16" s="8"/>
      <c r="C16" s="8"/>
      <c r="D16" s="8"/>
      <c r="E16" s="8"/>
      <c r="F16" s="8"/>
      <c r="G16" s="8"/>
      <c r="H16" s="8"/>
      <c r="I16" s="8"/>
    </row>
    <row r="17" spans="1:9" x14ac:dyDescent="0.3">
      <c r="A17" s="8"/>
      <c r="B17" s="8"/>
      <c r="C17" s="8"/>
      <c r="D17" s="8"/>
      <c r="E17" s="8"/>
      <c r="F17" s="8"/>
      <c r="G17" s="8"/>
      <c r="H17" s="8"/>
      <c r="I17" s="8"/>
    </row>
    <row r="18" spans="1:9" x14ac:dyDescent="0.3">
      <c r="A18" s="8"/>
      <c r="B18" s="8"/>
      <c r="C18" s="8"/>
      <c r="D18" s="8"/>
      <c r="E18" s="8"/>
      <c r="F18" s="8"/>
      <c r="G18" s="8"/>
      <c r="H18" s="8"/>
      <c r="I18" s="8"/>
    </row>
    <row r="19" spans="1:9" x14ac:dyDescent="0.3">
      <c r="A19" s="8"/>
      <c r="B19" s="8"/>
      <c r="C19" s="8"/>
      <c r="D19" s="8"/>
      <c r="E19" s="8"/>
      <c r="F19" s="8"/>
      <c r="G19" s="8"/>
      <c r="H19" s="8"/>
      <c r="I19" s="8"/>
    </row>
    <row r="20" spans="1:9" x14ac:dyDescent="0.3">
      <c r="A20" s="8"/>
      <c r="B20" s="8"/>
      <c r="C20" s="8"/>
      <c r="D20" s="8"/>
      <c r="E20" s="8"/>
      <c r="F20" s="8"/>
      <c r="G20" s="8"/>
      <c r="H20" s="8"/>
      <c r="I20" s="8"/>
    </row>
    <row r="21" spans="1:9" x14ac:dyDescent="0.3">
      <c r="A21" s="8"/>
      <c r="B21" s="8"/>
      <c r="C21" s="8"/>
      <c r="D21" s="8"/>
      <c r="E21" s="8"/>
      <c r="F21" s="8"/>
      <c r="G21" s="8"/>
      <c r="H21" s="8"/>
      <c r="I21" s="8"/>
    </row>
    <row r="22" spans="1:9" x14ac:dyDescent="0.3">
      <c r="A22" s="8"/>
      <c r="B22" s="8"/>
      <c r="C22" s="8"/>
      <c r="D22" s="8"/>
      <c r="E22" s="8"/>
      <c r="F22" s="8"/>
      <c r="G22" s="8"/>
      <c r="H22" s="8"/>
      <c r="I22" s="8"/>
    </row>
    <row r="23" spans="1:9" x14ac:dyDescent="0.3">
      <c r="A23" s="8"/>
      <c r="B23" s="8"/>
      <c r="C23" s="8"/>
      <c r="D23" s="8"/>
      <c r="E23" s="8"/>
      <c r="F23" s="8"/>
      <c r="G23" s="8"/>
      <c r="H23" s="8"/>
      <c r="I23" s="8"/>
    </row>
    <row r="24" spans="1:9" x14ac:dyDescent="0.3">
      <c r="A24" s="8"/>
      <c r="B24" s="8"/>
      <c r="C24" s="8"/>
      <c r="D24" s="8"/>
      <c r="E24" s="8"/>
      <c r="F24" s="8"/>
      <c r="G24" s="8"/>
      <c r="H24" s="8"/>
      <c r="I24" s="8"/>
    </row>
    <row r="25" spans="1:9" x14ac:dyDescent="0.3">
      <c r="A25" s="8"/>
      <c r="B25" s="8"/>
      <c r="C25" s="8"/>
      <c r="D25" s="8"/>
      <c r="E25" s="8"/>
      <c r="F25" s="8"/>
      <c r="G25" s="8"/>
      <c r="H25" s="8"/>
      <c r="I25" s="8"/>
    </row>
    <row r="26" spans="1:9" x14ac:dyDescent="0.3">
      <c r="A26" s="8"/>
      <c r="B26" s="8"/>
      <c r="C26" s="8"/>
      <c r="D26" s="8"/>
      <c r="E26" s="8"/>
      <c r="F26" s="8"/>
      <c r="G26" s="8"/>
      <c r="H26" s="8"/>
      <c r="I26" s="8"/>
    </row>
    <row r="27" spans="1:9" x14ac:dyDescent="0.3">
      <c r="A27" s="8"/>
      <c r="B27" s="8"/>
      <c r="C27" s="8"/>
      <c r="D27" s="8"/>
      <c r="E27" s="8"/>
      <c r="F27" s="8"/>
      <c r="G27" s="8"/>
      <c r="H27" s="8"/>
      <c r="I27" s="8"/>
    </row>
    <row r="28" spans="1:9" x14ac:dyDescent="0.3">
      <c r="A28" s="8"/>
      <c r="B28" s="8"/>
      <c r="C28" s="8"/>
      <c r="D28" s="8"/>
      <c r="E28" s="8"/>
      <c r="F28" s="8"/>
      <c r="G28" s="8"/>
      <c r="H28" s="8"/>
      <c r="I28" s="8"/>
    </row>
    <row r="29" spans="1:9" x14ac:dyDescent="0.3">
      <c r="A29" s="8"/>
      <c r="B29" s="8"/>
      <c r="C29" s="8"/>
      <c r="D29" s="8"/>
      <c r="E29" s="8"/>
      <c r="F29" s="8"/>
      <c r="G29" s="8"/>
      <c r="H29" s="8"/>
      <c r="I29" s="8"/>
    </row>
    <row r="30" spans="1:9" x14ac:dyDescent="0.3">
      <c r="A30" s="8"/>
      <c r="B30" s="8"/>
      <c r="C30" s="8"/>
      <c r="D30" s="8"/>
      <c r="E30" s="8"/>
      <c r="F30" s="8"/>
      <c r="G30" s="8"/>
      <c r="H30" s="8"/>
      <c r="I30" s="8"/>
    </row>
    <row r="31" spans="1:9" x14ac:dyDescent="0.3">
      <c r="A31" s="8"/>
      <c r="B31" s="8"/>
      <c r="C31" s="8"/>
      <c r="D31" s="8"/>
      <c r="E31" s="8"/>
      <c r="F31" s="8"/>
      <c r="G31" s="8"/>
      <c r="H31" s="8"/>
      <c r="I31" s="8"/>
    </row>
    <row r="32" spans="1:9" x14ac:dyDescent="0.3">
      <c r="A32" s="8"/>
      <c r="B32" s="8"/>
      <c r="C32" s="8"/>
      <c r="D32" s="8"/>
      <c r="E32" s="8"/>
      <c r="F32" s="8"/>
      <c r="G32" s="8"/>
      <c r="H32" s="8"/>
      <c r="I32" s="8"/>
    </row>
    <row r="33" spans="1:9" x14ac:dyDescent="0.3">
      <c r="A33" s="8"/>
      <c r="B33" s="8"/>
      <c r="C33" s="8"/>
      <c r="D33" s="8"/>
      <c r="E33" s="8"/>
      <c r="F33" s="8"/>
      <c r="G33" s="8"/>
      <c r="H33" s="8"/>
      <c r="I33" s="8"/>
    </row>
    <row r="51" s="39" customFormat="1" x14ac:dyDescent="0.3"/>
    <row r="52" s="39" customFormat="1" x14ac:dyDescent="0.3"/>
    <row r="53" s="39" customFormat="1" x14ac:dyDescent="0.3"/>
    <row r="54" s="39" customFormat="1" x14ac:dyDescent="0.3"/>
    <row r="55" s="39" customFormat="1" x14ac:dyDescent="0.3"/>
    <row r="56" s="39" customFormat="1" x14ac:dyDescent="0.3"/>
    <row r="57" s="39" customFormat="1" x14ac:dyDescent="0.3"/>
    <row r="58" s="39" customFormat="1" x14ac:dyDescent="0.3"/>
  </sheetData>
  <mergeCells count="1">
    <mergeCell ref="A1:I1"/>
  </mergeCells>
  <printOptions horizontalCentered="1"/>
  <pageMargins left="0.11811023622047245" right="0.11811023622047245" top="0.74803149606299213" bottom="0.15748031496062992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53DDDA-F258-4E96-97BB-1A4E4D90D3DC}">
  <sheetPr codeName="Feuil6">
    <tabColor rgb="FFC09200"/>
  </sheetPr>
  <dimension ref="A1:I59"/>
  <sheetViews>
    <sheetView workbookViewId="0">
      <selection activeCell="H28" sqref="H28"/>
    </sheetView>
  </sheetViews>
  <sheetFormatPr baseColWidth="10" defaultRowHeight="14.4" x14ac:dyDescent="0.3"/>
  <cols>
    <col min="1" max="1" width="13.77734375" style="23" bestFit="1" customWidth="1"/>
    <col min="2" max="2" width="12.21875" customWidth="1"/>
    <col min="3" max="3" width="30.77734375" customWidth="1"/>
    <col min="4" max="4" width="15" customWidth="1"/>
    <col min="5" max="5" width="13.44140625" bestFit="1" customWidth="1"/>
    <col min="6" max="6" width="10.5546875" customWidth="1"/>
    <col min="7" max="7" width="15.77734375" bestFit="1" customWidth="1"/>
    <col min="8" max="8" width="7.77734375" customWidth="1"/>
    <col min="9" max="9" width="16.77734375" bestFit="1" customWidth="1"/>
  </cols>
  <sheetData>
    <row r="1" spans="1:9" ht="23.4" x14ac:dyDescent="0.45">
      <c r="A1" s="113" t="s">
        <v>101</v>
      </c>
      <c r="B1" s="113"/>
      <c r="C1" s="113"/>
      <c r="D1" s="113"/>
      <c r="E1" s="113"/>
      <c r="F1" s="113"/>
      <c r="G1" s="113"/>
      <c r="H1" s="113"/>
      <c r="I1" s="113"/>
    </row>
    <row r="2" spans="1:9" ht="23.4" x14ac:dyDescent="0.45">
      <c r="A2" s="62"/>
      <c r="B2" s="62"/>
      <c r="C2" s="62"/>
      <c r="D2" s="62"/>
      <c r="E2" s="62"/>
      <c r="F2" s="62"/>
      <c r="G2" s="62"/>
      <c r="H2" s="62"/>
      <c r="I2" s="62"/>
    </row>
    <row r="3" spans="1:9" s="34" customFormat="1" ht="18" x14ac:dyDescent="0.3">
      <c r="A3" s="61" t="s">
        <v>100</v>
      </c>
      <c r="B3" s="60" t="s">
        <v>84</v>
      </c>
      <c r="C3" s="60" t="s">
        <v>34</v>
      </c>
      <c r="D3" s="60" t="s">
        <v>0</v>
      </c>
      <c r="E3" s="60" t="s">
        <v>3</v>
      </c>
      <c r="F3" s="60" t="s">
        <v>4</v>
      </c>
      <c r="G3" s="60" t="s">
        <v>9</v>
      </c>
      <c r="H3" s="60" t="s">
        <v>8</v>
      </c>
      <c r="I3" s="60" t="s">
        <v>35</v>
      </c>
    </row>
    <row r="4" spans="1:9" x14ac:dyDescent="0.3">
      <c r="A4" s="23">
        <v>0</v>
      </c>
    </row>
    <row r="5" spans="1:9" x14ac:dyDescent="0.3">
      <c r="A5" s="23">
        <v>1</v>
      </c>
    </row>
    <row r="52" spans="1:1" s="39" customFormat="1" x14ac:dyDescent="0.3">
      <c r="A52" s="64"/>
    </row>
    <row r="53" spans="1:1" s="39" customFormat="1" x14ac:dyDescent="0.3">
      <c r="A53" s="64"/>
    </row>
    <row r="54" spans="1:1" s="39" customFormat="1" x14ac:dyDescent="0.3">
      <c r="A54" s="64"/>
    </row>
    <row r="55" spans="1:1" s="39" customFormat="1" x14ac:dyDescent="0.3">
      <c r="A55" s="64"/>
    </row>
    <row r="56" spans="1:1" s="39" customFormat="1" x14ac:dyDescent="0.3">
      <c r="A56" s="64"/>
    </row>
    <row r="57" spans="1:1" s="39" customFormat="1" x14ac:dyDescent="0.3">
      <c r="A57" s="64"/>
    </row>
    <row r="58" spans="1:1" s="39" customFormat="1" x14ac:dyDescent="0.3">
      <c r="A58" s="64"/>
    </row>
    <row r="59" spans="1:1" s="39" customFormat="1" x14ac:dyDescent="0.3">
      <c r="A59" s="64"/>
    </row>
  </sheetData>
  <mergeCells count="1">
    <mergeCell ref="A1:I1"/>
  </mergeCells>
  <printOptions horizontalCentered="1"/>
  <pageMargins left="0.11811023622047245" right="0.11811023622047245" top="0.74803149606299213" bottom="0.15748031496062992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FACTURE</vt:lpstr>
      <vt:lpstr>DEVIS</vt:lpstr>
      <vt:lpstr>CLIENTS</vt:lpstr>
      <vt:lpstr> PRESTATIONS</vt:lpstr>
      <vt:lpstr>ARCFACT</vt:lpstr>
      <vt:lpstr>ARCHDEV</vt:lpstr>
      <vt:lpstr>Arcfact</vt:lpstr>
      <vt:lpstr>Nomclients</vt:lpstr>
      <vt:lpstr>Prestations</vt:lpstr>
      <vt:lpstr>Référence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PATMALONDA</dc:creator>
  <cp:lastModifiedBy>PATMALONDA</cp:lastModifiedBy>
  <cp:lastPrinted>2023-09-05T01:18:17Z</cp:lastPrinted>
  <dcterms:created xsi:type="dcterms:W3CDTF">2023-08-21T23:21:53Z</dcterms:created>
  <dcterms:modified xsi:type="dcterms:W3CDTF">2023-09-05T16:31:08Z</dcterms:modified>
</cp:coreProperties>
</file>