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filterPrivacy="1" codeName="BuÇalışmaKitabı"/>
  <xr:revisionPtr revIDLastSave="0" documentId="13_ncr:1_{6C934E85-8A34-4008-A463-9F8A27C7D24F}" xr6:coauthVersionLast="45" xr6:coauthVersionMax="45" xr10:uidLastSave="{00000000-0000-0000-0000-000000000000}"/>
  <bookViews>
    <workbookView xWindow="-120" yWindow="-120" windowWidth="29040" windowHeight="15840" activeTab="5" xr2:uid="{00000000-000D-0000-FFFF-FFFF00000000}"/>
  </bookViews>
  <sheets>
    <sheet name="8A" sheetId="2" r:id="rId1"/>
    <sheet name="8B" sheetId="32" r:id="rId2"/>
    <sheet name="8C" sheetId="43" r:id="rId3"/>
    <sheet name="8D" sheetId="44" r:id="rId4"/>
    <sheet name="8E" sheetId="45" r:id="rId5"/>
    <sheet name="Tüm" sheetId="31" r:id="rId6"/>
    <sheet name="Liste" sheetId="38" r:id="rId7"/>
    <sheet name="Veri" sheetId="37" r:id="rId8"/>
    <sheet name="Ortalama" sheetId="46" r:id="rId9"/>
  </sheets>
  <definedNames>
    <definedName name="Liste" localSheetId="1">OFFSET(#REF!,,,,COUNTA(#REF!))</definedName>
    <definedName name="Liste" localSheetId="2">OFFSET(#REF!,,,,COUNTA(#REF!))</definedName>
    <definedName name="Liste" localSheetId="3">OFFSET(#REF!,,,,COUNTA(#REF!))</definedName>
    <definedName name="Liste" localSheetId="4">OFFSET(#REF!,,,,COUNTA(#REF!))</definedName>
    <definedName name="Liste" localSheetId="6">OFFSET(#REF!,,,,COUNTA(#REF!))</definedName>
    <definedName name="Liste" localSheetId="5">OFFSET(#REF!,,,,COUNTA(#REF!))</definedName>
    <definedName name="Liste">OFFSET(#REF!,,,,COUNTA(#REF!))</definedName>
    <definedName name="_xlnm.Print_Area" localSheetId="0">'8A'!$A$1:$Q$37</definedName>
    <definedName name="_xlnm.Print_Area" localSheetId="1">'8B'!$A$1:$Q$37</definedName>
    <definedName name="_xlnm.Print_Area" localSheetId="2">'8C'!$A$1:$Q$37</definedName>
    <definedName name="_xlnm.Print_Area" localSheetId="3">'8D'!$A$1:$Q$37</definedName>
    <definedName name="_xlnm.Print_Area" localSheetId="4">'8E'!$A$1:$Q$37</definedName>
    <definedName name="_xlnm.Print_Area" localSheetId="6">Liste!$A$1:$R$68</definedName>
    <definedName name="_xlnm.Print_Area" localSheetId="5">Tüm!$A$1:$R$77</definedName>
    <definedName name="_xlnm.Print_Titles" localSheetId="6">Liste!$1:$8</definedName>
    <definedName name="_xlnm.Print_Titles" localSheetId="5">Tüm!$1:$8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38" l="1"/>
  <c r="A1" i="31" l="1"/>
  <c r="A1" i="45"/>
  <c r="A1" i="44"/>
  <c r="A1" i="43"/>
  <c r="A1" i="32"/>
  <c r="A1" i="2"/>
  <c r="M4" i="45" l="1"/>
  <c r="M29" i="45" s="1"/>
  <c r="L4" i="45"/>
  <c r="L29" i="45" s="1"/>
  <c r="K4" i="45"/>
  <c r="K29" i="45" s="1"/>
  <c r="J4" i="45"/>
  <c r="I4" i="45"/>
  <c r="I29" i="45" s="1"/>
  <c r="H4" i="45"/>
  <c r="H29" i="45" s="1"/>
  <c r="G4" i="45"/>
  <c r="F4" i="45"/>
  <c r="E4" i="45"/>
  <c r="E29" i="45" s="1"/>
  <c r="D4" i="45"/>
  <c r="M2" i="45"/>
  <c r="L2" i="45"/>
  <c r="K2" i="45"/>
  <c r="J2" i="45"/>
  <c r="I2" i="45"/>
  <c r="H2" i="45"/>
  <c r="G2" i="45"/>
  <c r="F2" i="45"/>
  <c r="E2" i="45"/>
  <c r="D2" i="45"/>
  <c r="M4" i="44"/>
  <c r="M29" i="44" s="1"/>
  <c r="L4" i="44"/>
  <c r="L29" i="44" s="1"/>
  <c r="K4" i="44"/>
  <c r="K29" i="44" s="1"/>
  <c r="J4" i="44"/>
  <c r="I4" i="44"/>
  <c r="I29" i="44" s="1"/>
  <c r="H4" i="44"/>
  <c r="H29" i="44" s="1"/>
  <c r="G4" i="44"/>
  <c r="G29" i="44" s="1"/>
  <c r="F4" i="44"/>
  <c r="E4" i="44"/>
  <c r="E29" i="44" s="1"/>
  <c r="D4" i="44"/>
  <c r="M2" i="44"/>
  <c r="L2" i="44"/>
  <c r="K2" i="44"/>
  <c r="J2" i="44"/>
  <c r="I2" i="44"/>
  <c r="H2" i="44"/>
  <c r="G2" i="44"/>
  <c r="F2" i="44"/>
  <c r="E2" i="44"/>
  <c r="D2" i="44"/>
  <c r="M4" i="43"/>
  <c r="M29" i="43" s="1"/>
  <c r="L4" i="43"/>
  <c r="L29" i="43" s="1"/>
  <c r="K4" i="43"/>
  <c r="K29" i="43" s="1"/>
  <c r="J4" i="43"/>
  <c r="I4" i="43"/>
  <c r="I29" i="43" s="1"/>
  <c r="H4" i="43"/>
  <c r="H29" i="43" s="1"/>
  <c r="G4" i="43"/>
  <c r="F4" i="43"/>
  <c r="E4" i="43"/>
  <c r="E29" i="43" s="1"/>
  <c r="D4" i="43"/>
  <c r="M2" i="43"/>
  <c r="L2" i="43"/>
  <c r="K2" i="43"/>
  <c r="J2" i="43"/>
  <c r="I2" i="43"/>
  <c r="H2" i="43"/>
  <c r="G2" i="43"/>
  <c r="F2" i="43"/>
  <c r="E2" i="43"/>
  <c r="D2" i="43"/>
  <c r="F29" i="45" l="1"/>
  <c r="J29" i="45"/>
  <c r="D29" i="45"/>
  <c r="G29" i="45"/>
  <c r="F29" i="44"/>
  <c r="J29" i="44"/>
  <c r="D29" i="44"/>
  <c r="D29" i="43"/>
  <c r="F29" i="43"/>
  <c r="J29" i="43"/>
  <c r="G29" i="43"/>
  <c r="N4" i="38" l="1"/>
  <c r="M4" i="38"/>
  <c r="L4" i="38"/>
  <c r="L7" i="38" s="1" a="1"/>
  <c r="L7" i="38" s="1"/>
  <c r="K4" i="38"/>
  <c r="J4" i="38"/>
  <c r="J5" i="38" s="1"/>
  <c r="I4" i="38"/>
  <c r="I6" i="38" s="1"/>
  <c r="H4" i="38"/>
  <c r="G4" i="38"/>
  <c r="F4" i="38"/>
  <c r="E4" i="38"/>
  <c r="N2" i="38"/>
  <c r="M2" i="38"/>
  <c r="L2" i="38"/>
  <c r="K2" i="38"/>
  <c r="J2" i="38"/>
  <c r="I2" i="38"/>
  <c r="H2" i="38"/>
  <c r="G2" i="38"/>
  <c r="F2" i="38"/>
  <c r="E2" i="38"/>
  <c r="E7" i="38" l="1" a="1"/>
  <c r="E7" i="38" s="1"/>
  <c r="I7" i="38" a="1"/>
  <c r="I7" i="38" s="1"/>
  <c r="F6" i="38"/>
  <c r="F7" i="38" a="1"/>
  <c r="F7" i="38" s="1"/>
  <c r="K7" i="38" a="1"/>
  <c r="K7" i="38" s="1"/>
  <c r="G5" i="38"/>
  <c r="K6" i="38"/>
  <c r="E6" i="38"/>
  <c r="I5" i="38"/>
  <c r="E5" i="38"/>
  <c r="K5" i="38"/>
  <c r="M6" i="38"/>
  <c r="M7" i="38" a="1"/>
  <c r="M7" i="38" s="1"/>
  <c r="J6" i="38"/>
  <c r="F5" i="38"/>
  <c r="M5" i="38"/>
  <c r="G6" i="38"/>
  <c r="G7" i="38" a="1"/>
  <c r="G7" i="38" s="1"/>
  <c r="J7" i="38" a="1"/>
  <c r="J7" i="38" s="1"/>
  <c r="H6" i="38"/>
  <c r="H5" i="38"/>
  <c r="L6" i="38"/>
  <c r="L5" i="38"/>
  <c r="N6" i="38"/>
  <c r="N5" i="38"/>
  <c r="H7" i="38" a="1"/>
  <c r="H7" i="38" s="1"/>
  <c r="N7" i="38" a="1"/>
  <c r="N7" i="38" s="1"/>
  <c r="F8" i="38" l="1"/>
  <c r="E8" i="38"/>
  <c r="L8" i="38"/>
  <c r="I8" i="38"/>
  <c r="K8" i="38"/>
  <c r="J8" i="38"/>
  <c r="N8" i="38"/>
  <c r="H8" i="38"/>
  <c r="M8" i="38"/>
  <c r="G8" i="38"/>
  <c r="N4" i="31" l="1"/>
  <c r="M4" i="31"/>
  <c r="L4" i="31"/>
  <c r="K4" i="31"/>
  <c r="J4" i="31"/>
  <c r="I4" i="31"/>
  <c r="H4" i="31"/>
  <c r="G4" i="31"/>
  <c r="F4" i="31"/>
  <c r="E4" i="31"/>
  <c r="N2" i="31"/>
  <c r="M2" i="31"/>
  <c r="L2" i="31"/>
  <c r="K2" i="31"/>
  <c r="J2" i="31"/>
  <c r="I2" i="31"/>
  <c r="H2" i="31"/>
  <c r="G2" i="31"/>
  <c r="F2" i="31"/>
  <c r="E2" i="31"/>
  <c r="M4" i="32"/>
  <c r="L4" i="32"/>
  <c r="K4" i="32"/>
  <c r="J4" i="32"/>
  <c r="I4" i="32"/>
  <c r="H4" i="32"/>
  <c r="G4" i="32"/>
  <c r="F4" i="32"/>
  <c r="E4" i="32"/>
  <c r="D4" i="32"/>
  <c r="M2" i="32"/>
  <c r="L2" i="32"/>
  <c r="K2" i="32"/>
  <c r="J2" i="32"/>
  <c r="I2" i="32"/>
  <c r="H2" i="32"/>
  <c r="G2" i="32"/>
  <c r="F2" i="32"/>
  <c r="E2" i="32"/>
  <c r="D2" i="32"/>
  <c r="M2" i="2"/>
  <c r="L2" i="2"/>
  <c r="K2" i="2"/>
  <c r="J2" i="2"/>
  <c r="I2" i="2"/>
  <c r="H2" i="2"/>
  <c r="G2" i="2"/>
  <c r="F2" i="2"/>
  <c r="E2" i="2"/>
  <c r="D2" i="2"/>
  <c r="M4" i="2"/>
  <c r="L4" i="2"/>
  <c r="K4" i="2"/>
  <c r="J4" i="2"/>
  <c r="I4" i="2"/>
  <c r="H4" i="2"/>
  <c r="G4" i="2"/>
  <c r="F4" i="2"/>
  <c r="E4" i="2"/>
  <c r="D4" i="2"/>
  <c r="M29" i="32" l="1"/>
  <c r="L29" i="32"/>
  <c r="K29" i="32"/>
  <c r="J29" i="32"/>
  <c r="I29" i="32"/>
  <c r="H29" i="32"/>
  <c r="G29" i="32"/>
  <c r="F29" i="32"/>
  <c r="E29" i="32"/>
  <c r="D29" i="32"/>
  <c r="M29" i="2" l="1"/>
  <c r="L29" i="2"/>
  <c r="K29" i="2"/>
  <c r="J29" i="2"/>
  <c r="I29" i="2"/>
  <c r="H29" i="2"/>
  <c r="G29" i="2"/>
  <c r="F29" i="2"/>
  <c r="E29" i="2"/>
  <c r="D29" i="2"/>
  <c r="N69" i="31"/>
  <c r="M69" i="31"/>
  <c r="L69" i="31"/>
  <c r="K69" i="31"/>
  <c r="J69" i="31"/>
  <c r="I69" i="31"/>
  <c r="H69" i="31"/>
  <c r="G69" i="31"/>
  <c r="F69" i="31"/>
  <c r="E69" i="31"/>
  <c r="P9" i="38" l="1"/>
  <c r="O9" i="38"/>
  <c r="Q9" i="38"/>
  <c r="P13" i="38"/>
  <c r="O13" i="38"/>
  <c r="Q13" i="38"/>
  <c r="P36" i="38"/>
  <c r="O36" i="38"/>
  <c r="Q36" i="38"/>
  <c r="P11" i="38"/>
  <c r="O11" i="38"/>
  <c r="Q11" i="38"/>
  <c r="P21" i="38"/>
  <c r="O21" i="38"/>
  <c r="Q21" i="38"/>
  <c r="R33" i="38"/>
  <c r="P33" i="38"/>
  <c r="O33" i="38"/>
  <c r="Q33" i="38"/>
  <c r="P45" i="38"/>
  <c r="O45" i="38"/>
  <c r="Q45" i="38"/>
  <c r="P57" i="38"/>
  <c r="O57" i="38"/>
  <c r="Q57" i="38"/>
  <c r="P22" i="38"/>
  <c r="O22" i="38"/>
  <c r="Q22" i="38"/>
  <c r="P24" i="38"/>
  <c r="O24" i="38"/>
  <c r="Q24" i="38"/>
  <c r="P25" i="38"/>
  <c r="O25" i="38"/>
  <c r="Q25" i="38"/>
  <c r="P37" i="38"/>
  <c r="O37" i="38"/>
  <c r="Q37" i="38"/>
  <c r="P49" i="38"/>
  <c r="O49" i="38"/>
  <c r="Q49" i="38"/>
  <c r="P61" i="38"/>
  <c r="O61" i="38"/>
  <c r="Q61" i="38"/>
  <c r="P34" i="38"/>
  <c r="O34" i="38"/>
  <c r="Q34" i="38"/>
  <c r="P14" i="38"/>
  <c r="Q14" i="38"/>
  <c r="O14" i="38"/>
  <c r="R14" i="38"/>
  <c r="P26" i="38"/>
  <c r="O26" i="38"/>
  <c r="Q26" i="38"/>
  <c r="P38" i="38"/>
  <c r="O38" i="38"/>
  <c r="Q38" i="38"/>
  <c r="P50" i="38"/>
  <c r="O50" i="38"/>
  <c r="Q50" i="38"/>
  <c r="P62" i="38"/>
  <c r="O62" i="38"/>
  <c r="Q62" i="38"/>
  <c r="P58" i="38"/>
  <c r="O58" i="38"/>
  <c r="Q58" i="38"/>
  <c r="P47" i="38"/>
  <c r="O47" i="38"/>
  <c r="Q47" i="38"/>
  <c r="P48" i="38"/>
  <c r="O48" i="38"/>
  <c r="Q48" i="38"/>
  <c r="P15" i="38"/>
  <c r="O15" i="38"/>
  <c r="Q15" i="38"/>
  <c r="P27" i="38"/>
  <c r="O27" i="38"/>
  <c r="Q27" i="38"/>
  <c r="P39" i="38"/>
  <c r="O39" i="38"/>
  <c r="Q39" i="38"/>
  <c r="P51" i="38"/>
  <c r="O51" i="38"/>
  <c r="Q51" i="38"/>
  <c r="P63" i="38"/>
  <c r="O63" i="38"/>
  <c r="Q63" i="38"/>
  <c r="P46" i="38"/>
  <c r="O46" i="38"/>
  <c r="Q46" i="38"/>
  <c r="P60" i="38"/>
  <c r="O60" i="38"/>
  <c r="Q60" i="38"/>
  <c r="P16" i="38"/>
  <c r="O16" i="38"/>
  <c r="Q16" i="38"/>
  <c r="P28" i="38"/>
  <c r="O28" i="38"/>
  <c r="Q28" i="38"/>
  <c r="P40" i="38"/>
  <c r="O40" i="38"/>
  <c r="Q40" i="38"/>
  <c r="P52" i="38"/>
  <c r="O52" i="38"/>
  <c r="Q52" i="38"/>
  <c r="P64" i="38"/>
  <c r="O64" i="38"/>
  <c r="Q64" i="38"/>
  <c r="P17" i="38"/>
  <c r="O17" i="38"/>
  <c r="Q17" i="38"/>
  <c r="P29" i="38"/>
  <c r="O29" i="38"/>
  <c r="Q29" i="38"/>
  <c r="P41" i="38"/>
  <c r="O41" i="38"/>
  <c r="Q41" i="38"/>
  <c r="P53" i="38"/>
  <c r="O53" i="38"/>
  <c r="Q53" i="38"/>
  <c r="R65" i="38"/>
  <c r="P65" i="38"/>
  <c r="O65" i="38"/>
  <c r="Q65" i="38"/>
  <c r="P12" i="38"/>
  <c r="O12" i="38"/>
  <c r="Q12" i="38"/>
  <c r="P59" i="38"/>
  <c r="O59" i="38"/>
  <c r="Q59" i="38"/>
  <c r="P30" i="38"/>
  <c r="O30" i="38"/>
  <c r="Q30" i="38"/>
  <c r="P42" i="38"/>
  <c r="O42" i="38"/>
  <c r="Q42" i="38"/>
  <c r="P54" i="38"/>
  <c r="O54" i="38"/>
  <c r="Q54" i="38"/>
  <c r="P66" i="38"/>
  <c r="O66" i="38"/>
  <c r="Q66" i="38"/>
  <c r="P23" i="38"/>
  <c r="O23" i="38"/>
  <c r="Q23" i="38"/>
  <c r="P18" i="38"/>
  <c r="O18" i="38"/>
  <c r="Q18" i="38"/>
  <c r="R19" i="38"/>
  <c r="P19" i="38"/>
  <c r="O19" i="38"/>
  <c r="Q19" i="38"/>
  <c r="P31" i="38"/>
  <c r="O31" i="38"/>
  <c r="Q31" i="38"/>
  <c r="P43" i="38"/>
  <c r="O43" i="38"/>
  <c r="Q43" i="38"/>
  <c r="P55" i="38"/>
  <c r="O55" i="38"/>
  <c r="Q55" i="38"/>
  <c r="P67" i="38"/>
  <c r="O67" i="38"/>
  <c r="Q67" i="38"/>
  <c r="P35" i="38"/>
  <c r="O35" i="38"/>
  <c r="Q35" i="38"/>
  <c r="P10" i="38"/>
  <c r="O10" i="38"/>
  <c r="Q10" i="38"/>
  <c r="P20" i="38"/>
  <c r="O20" i="38"/>
  <c r="Q20" i="38"/>
  <c r="P32" i="38"/>
  <c r="O32" i="38"/>
  <c r="Q32" i="38"/>
  <c r="P44" i="38"/>
  <c r="O44" i="38"/>
  <c r="Q44" i="38"/>
  <c r="P56" i="38"/>
  <c r="O56" i="38"/>
  <c r="Q56" i="38"/>
  <c r="P68" i="38"/>
  <c r="O68" i="38"/>
  <c r="Q68" i="38"/>
  <c r="R68" i="38" l="1"/>
  <c r="R20" i="38"/>
  <c r="R55" i="38"/>
  <c r="R13" i="38"/>
  <c r="R17" i="38"/>
  <c r="R28" i="38"/>
  <c r="R63" i="38"/>
  <c r="R62" i="38"/>
  <c r="R56" i="38"/>
  <c r="R10" i="38"/>
  <c r="R43" i="38"/>
  <c r="R44" i="38"/>
  <c r="R35" i="38"/>
  <c r="R31" i="38"/>
  <c r="R34" i="38"/>
  <c r="R25" i="38"/>
  <c r="R45" i="38"/>
  <c r="R36" i="38"/>
  <c r="R32" i="38"/>
  <c r="R67" i="38"/>
  <c r="R24" i="38"/>
  <c r="R54" i="38"/>
  <c r="R12" i="38"/>
  <c r="R15" i="38"/>
  <c r="R11" i="38"/>
  <c r="R66" i="38"/>
  <c r="R59" i="38"/>
  <c r="R41" i="38"/>
  <c r="R52" i="38"/>
  <c r="R60" i="38"/>
  <c r="R39" i="38"/>
  <c r="R47" i="38"/>
  <c r="R38" i="38"/>
  <c r="R61" i="38"/>
  <c r="R29" i="38"/>
  <c r="R40" i="38"/>
  <c r="R46" i="38"/>
  <c r="R27" i="38"/>
  <c r="R58" i="38"/>
  <c r="R26" i="38"/>
  <c r="R49" i="38"/>
  <c r="R22" i="38"/>
  <c r="R18" i="38"/>
  <c r="R42" i="38"/>
  <c r="R21" i="38"/>
  <c r="R9" i="38"/>
  <c r="P2" i="38"/>
  <c r="R37" i="38"/>
  <c r="R57" i="38"/>
  <c r="R23" i="38"/>
  <c r="R30" i="38"/>
  <c r="R53" i="38"/>
  <c r="R64" i="38"/>
  <c r="R16" i="38"/>
  <c r="R51" i="38"/>
  <c r="R48" i="38"/>
  <c r="R50" i="38"/>
  <c r="Q2" i="38"/>
  <c r="O2" i="38"/>
  <c r="S24" i="32" l="1" a="1"/>
  <c r="S24" i="32" s="1"/>
  <c r="S20" i="45" a="1"/>
  <c r="S20" i="45" s="1"/>
  <c r="T37" i="31" a="1"/>
  <c r="T37" i="31" s="1"/>
  <c r="T66" i="31" a="1"/>
  <c r="T66" i="31" s="1"/>
  <c r="N66" i="31" s="1"/>
  <c r="T22" i="31" a="1"/>
  <c r="T22" i="31" s="1"/>
  <c r="N22" i="31" s="1"/>
  <c r="S13" i="2" a="1"/>
  <c r="S13" i="2" s="1"/>
  <c r="S25" i="44" a="1"/>
  <c r="S25" i="44" s="1"/>
  <c r="S26" i="45" a="1"/>
  <c r="S26" i="45" s="1"/>
  <c r="I26" i="45" s="1"/>
  <c r="S26" i="44" a="1"/>
  <c r="S26" i="44" s="1"/>
  <c r="H26" i="44" s="1"/>
  <c r="S14" i="44" a="1"/>
  <c r="S14" i="44" s="1"/>
  <c r="C14" i="44" s="1"/>
  <c r="S15" i="43" a="1"/>
  <c r="S15" i="43" s="1"/>
  <c r="E15" i="43" s="1"/>
  <c r="T17" i="31" a="1"/>
  <c r="T17" i="31" s="1"/>
  <c r="H17" i="31" s="1"/>
  <c r="S14" i="32" a="1"/>
  <c r="S14" i="32" s="1"/>
  <c r="G14" i="32" s="1"/>
  <c r="S11" i="2" a="1"/>
  <c r="S11" i="2" s="1"/>
  <c r="B11" i="2" s="1"/>
  <c r="T43" i="31" a="1"/>
  <c r="T43" i="31" s="1"/>
  <c r="L43" i="31" s="1"/>
  <c r="T28" i="31" a="1"/>
  <c r="T28" i="31" s="1"/>
  <c r="K28" i="31" s="1"/>
  <c r="S10" i="32" a="1"/>
  <c r="S10" i="32" s="1"/>
  <c r="K10" i="32" s="1"/>
  <c r="T56" i="31" a="1"/>
  <c r="T56" i="31" s="1"/>
  <c r="T36" i="31" a="1"/>
  <c r="T36" i="31" s="1"/>
  <c r="T50" i="31" a="1"/>
  <c r="T50" i="31" s="1"/>
  <c r="J50" i="31" s="1"/>
  <c r="T55" i="31" a="1"/>
  <c r="T55" i="31" s="1"/>
  <c r="J55" i="31" s="1"/>
  <c r="T58" i="31" a="1"/>
  <c r="T58" i="31" s="1"/>
  <c r="K58" i="31" s="1"/>
  <c r="S27" i="45" a="1"/>
  <c r="S27" i="45" s="1"/>
  <c r="F27" i="45" s="1"/>
  <c r="S17" i="45" a="1"/>
  <c r="S17" i="45" s="1"/>
  <c r="L17" i="45" s="1"/>
  <c r="S23" i="44" a="1"/>
  <c r="S23" i="44" s="1"/>
  <c r="C23" i="44" s="1"/>
  <c r="S28" i="45" a="1"/>
  <c r="S28" i="45" s="1"/>
  <c r="L28" i="45" s="1"/>
  <c r="S10" i="44" a="1"/>
  <c r="S10" i="44" s="1"/>
  <c r="T18" i="31" a="1"/>
  <c r="T18" i="31" s="1"/>
  <c r="N18" i="31" s="1"/>
  <c r="S20" i="2" a="1"/>
  <c r="S20" i="2" s="1"/>
  <c r="F20" i="2" s="1"/>
  <c r="T19" i="31" a="1"/>
  <c r="T19" i="31" s="1"/>
  <c r="T13" i="31" a="1"/>
  <c r="T13" i="31" s="1"/>
  <c r="T29" i="31" a="1"/>
  <c r="T29" i="31" s="1"/>
  <c r="J29" i="31" s="1"/>
  <c r="S21" i="32" a="1"/>
  <c r="S21" i="32" s="1"/>
  <c r="F21" i="32" s="1"/>
  <c r="T59" i="31" a="1"/>
  <c r="T59" i="31" s="1"/>
  <c r="M59" i="31" s="1"/>
  <c r="T41" i="31" a="1"/>
  <c r="T41" i="31" s="1"/>
  <c r="F41" i="31" s="1"/>
  <c r="S25" i="45" a="1"/>
  <c r="S25" i="45" s="1"/>
  <c r="I25" i="45" s="1"/>
  <c r="S24" i="45" a="1"/>
  <c r="S24" i="45" s="1"/>
  <c r="L24" i="45" s="1"/>
  <c r="S18" i="43" a="1"/>
  <c r="S18" i="43" s="1"/>
  <c r="D18" i="43" s="1"/>
  <c r="S16" i="43" a="1"/>
  <c r="S16" i="43" s="1"/>
  <c r="S21" i="43" a="1"/>
  <c r="S21" i="43" s="1"/>
  <c r="G21" i="43" s="1"/>
  <c r="T16" i="31" a="1"/>
  <c r="T16" i="31" s="1"/>
  <c r="G16" i="31" s="1"/>
  <c r="T27" i="31" a="1"/>
  <c r="T27" i="31" s="1"/>
  <c r="S13" i="32" a="1"/>
  <c r="S13" i="32" s="1"/>
  <c r="S19" i="2" a="1"/>
  <c r="S19" i="2" s="1"/>
  <c r="J19" i="2" s="1"/>
  <c r="S22" i="32" a="1"/>
  <c r="S22" i="32" s="1"/>
  <c r="E22" i="32" s="1"/>
  <c r="S26" i="32" a="1"/>
  <c r="S26" i="32" s="1"/>
  <c r="E26" i="32" s="1"/>
  <c r="S12" i="44" a="1"/>
  <c r="S12" i="44" s="1"/>
  <c r="B12" i="44" s="1"/>
  <c r="S24" i="43" a="1"/>
  <c r="S24" i="43" s="1"/>
  <c r="B24" i="43" s="1"/>
  <c r="S11" i="44" a="1"/>
  <c r="S11" i="44" s="1"/>
  <c r="C11" i="44" s="1"/>
  <c r="S21" i="44" a="1"/>
  <c r="S21" i="44" s="1"/>
  <c r="J21" i="44" s="1"/>
  <c r="S24" i="2" a="1"/>
  <c r="S24" i="2" s="1"/>
  <c r="S12" i="2" a="1"/>
  <c r="S12" i="2" s="1"/>
  <c r="H12" i="2" s="1"/>
  <c r="T33" i="31" a="1"/>
  <c r="T33" i="31" s="1"/>
  <c r="F33" i="31" s="1"/>
  <c r="S27" i="2" a="1"/>
  <c r="S27" i="2" s="1"/>
  <c r="S11" i="32" a="1"/>
  <c r="S11" i="32" s="1"/>
  <c r="T47" i="31" a="1"/>
  <c r="T47" i="31" s="1"/>
  <c r="F47" i="31" s="1"/>
  <c r="S21" i="45" a="1"/>
  <c r="S21" i="45" s="1"/>
  <c r="J21" i="45" s="1"/>
  <c r="T39" i="31" a="1"/>
  <c r="T39" i="31" s="1"/>
  <c r="D39" i="31" s="1"/>
  <c r="S23" i="45" a="1"/>
  <c r="S23" i="45" s="1"/>
  <c r="C23" i="45" s="1"/>
  <c r="T48" i="31" a="1"/>
  <c r="T48" i="31" s="1"/>
  <c r="E48" i="31" s="1"/>
  <c r="T51" i="31" a="1"/>
  <c r="T51" i="31" s="1"/>
  <c r="N51" i="31" s="1"/>
  <c r="T62" i="31" a="1"/>
  <c r="T62" i="31" s="1"/>
  <c r="D62" i="31" s="1"/>
  <c r="S13" i="44" a="1"/>
  <c r="S13" i="44" s="1"/>
  <c r="K13" i="44" s="1"/>
  <c r="S16" i="44" a="1"/>
  <c r="S16" i="44" s="1"/>
  <c r="K16" i="44" s="1"/>
  <c r="S28" i="44" a="1"/>
  <c r="S28" i="44" s="1"/>
  <c r="L28" i="44" s="1"/>
  <c r="T14" i="31" a="1"/>
  <c r="T14" i="31" s="1"/>
  <c r="T9" i="31" a="1"/>
  <c r="T9" i="31" s="1"/>
  <c r="E9" i="31" s="1"/>
  <c r="S18" i="32" a="1"/>
  <c r="S18" i="32" s="1"/>
  <c r="D18" i="32" s="1"/>
  <c r="S12" i="32" a="1"/>
  <c r="S12" i="32" s="1"/>
  <c r="M12" i="32" s="1"/>
  <c r="S20" i="32" a="1"/>
  <c r="S20" i="32" s="1"/>
  <c r="J20" i="32" s="1"/>
  <c r="T53" i="31" a="1"/>
  <c r="T53" i="31" s="1"/>
  <c r="D53" i="31" s="1"/>
  <c r="T65" i="31" a="1"/>
  <c r="T65" i="31" s="1"/>
  <c r="E65" i="31" s="1"/>
  <c r="T68" i="31" a="1"/>
  <c r="T68" i="31" s="1"/>
  <c r="L68" i="31" s="1"/>
  <c r="S24" i="44" a="1"/>
  <c r="S24" i="44" s="1"/>
  <c r="L24" i="44" s="1"/>
  <c r="S28" i="43" a="1"/>
  <c r="S28" i="43" s="1"/>
  <c r="E28" i="43" s="1"/>
  <c r="S25" i="43" a="1"/>
  <c r="S25" i="43" s="1"/>
  <c r="B25" i="43" s="1"/>
  <c r="S19" i="32" a="1"/>
  <c r="S19" i="32" s="1"/>
  <c r="E19" i="32" s="1"/>
  <c r="T25" i="31" a="1"/>
  <c r="T25" i="31" s="1"/>
  <c r="T21" i="31" a="1"/>
  <c r="T21" i="31" s="1"/>
  <c r="L21" i="31" s="1"/>
  <c r="S16" i="32" a="1"/>
  <c r="S16" i="32" s="1"/>
  <c r="G16" i="32" s="1"/>
  <c r="S27" i="32" a="1"/>
  <c r="S27" i="32" s="1"/>
  <c r="H27" i="32" s="1"/>
  <c r="S9" i="45" a="1"/>
  <c r="S9" i="45" s="1"/>
  <c r="J9" i="45" s="1"/>
  <c r="T57" i="31" a="1"/>
  <c r="T57" i="31" s="1"/>
  <c r="H57" i="31" s="1"/>
  <c r="T35" i="31" a="1"/>
  <c r="T35" i="31" s="1"/>
  <c r="H35" i="31" s="1"/>
  <c r="S22" i="45" a="1"/>
  <c r="S22" i="45" s="1"/>
  <c r="B22" i="45" s="1"/>
  <c r="S16" i="45" a="1"/>
  <c r="S16" i="45" s="1"/>
  <c r="B16" i="45" s="1"/>
  <c r="S11" i="45" a="1"/>
  <c r="S11" i="45" s="1"/>
  <c r="L11" i="45" s="1"/>
  <c r="S10" i="2" a="1"/>
  <c r="S10" i="2" s="1"/>
  <c r="C10" i="2" s="1"/>
  <c r="S12" i="45" a="1"/>
  <c r="S12" i="45" s="1"/>
  <c r="J12" i="45" s="1"/>
  <c r="S17" i="32" a="1"/>
  <c r="S17" i="32" s="1"/>
  <c r="S12" i="43" a="1"/>
  <c r="S12" i="43" s="1"/>
  <c r="M12" i="43" s="1"/>
  <c r="T15" i="31" a="1"/>
  <c r="T15" i="31" s="1"/>
  <c r="F15" i="31" s="1"/>
  <c r="T30" i="31" a="1"/>
  <c r="T30" i="31" s="1"/>
  <c r="F30" i="31" s="1"/>
  <c r="S23" i="32" a="1"/>
  <c r="S23" i="32" s="1"/>
  <c r="M23" i="32" s="1"/>
  <c r="T24" i="31" a="1"/>
  <c r="T24" i="31" s="1"/>
  <c r="K24" i="31" s="1"/>
  <c r="S20" i="44" a="1"/>
  <c r="S20" i="44" s="1"/>
  <c r="E20" i="44" s="1"/>
  <c r="R2" i="38"/>
  <c r="T38" i="31" a="1"/>
  <c r="T38" i="31" s="1"/>
  <c r="E38" i="31" s="1"/>
  <c r="T40" i="31" a="1"/>
  <c r="T40" i="31" s="1"/>
  <c r="M40" i="31" s="1"/>
  <c r="S17" i="44" a="1"/>
  <c r="S17" i="44" s="1"/>
  <c r="T64" i="31" a="1"/>
  <c r="T64" i="31" s="1"/>
  <c r="F64" i="31" s="1"/>
  <c r="S27" i="44" a="1"/>
  <c r="S27" i="44" s="1"/>
  <c r="D27" i="44" s="1"/>
  <c r="S19" i="44" a="1"/>
  <c r="S19" i="44" s="1"/>
  <c r="I19" i="44" s="1"/>
  <c r="S10" i="45" a="1"/>
  <c r="S10" i="45" s="1"/>
  <c r="D10" i="45" s="1"/>
  <c r="T23" i="31" a="1"/>
  <c r="T23" i="31" s="1"/>
  <c r="D23" i="31" s="1"/>
  <c r="S25" i="2" a="1"/>
  <c r="S25" i="2" s="1"/>
  <c r="I25" i="2" s="1"/>
  <c r="S26" i="2" a="1"/>
  <c r="S26" i="2" s="1"/>
  <c r="F26" i="2" s="1"/>
  <c r="S16" i="2" a="1"/>
  <c r="S16" i="2" s="1"/>
  <c r="L16" i="2" s="1"/>
  <c r="S9" i="2" a="1"/>
  <c r="S9" i="2" s="1"/>
  <c r="S22" i="2" a="1"/>
  <c r="S22" i="2" s="1"/>
  <c r="K22" i="2" s="1"/>
  <c r="T52" i="31" a="1"/>
  <c r="T52" i="31" s="1"/>
  <c r="G52" i="31" s="1"/>
  <c r="T46" i="31" a="1"/>
  <c r="T46" i="31" s="1"/>
  <c r="C46" i="31" s="1"/>
  <c r="T34" i="31" a="1"/>
  <c r="T34" i="31" s="1"/>
  <c r="D34" i="31" s="1"/>
  <c r="T44" i="31" a="1"/>
  <c r="T44" i="31" s="1"/>
  <c r="H44" i="31" s="1"/>
  <c r="S20" i="43" a="1"/>
  <c r="S20" i="43" s="1"/>
  <c r="K20" i="43" s="1"/>
  <c r="S19" i="45" a="1"/>
  <c r="S19" i="45" s="1"/>
  <c r="K19" i="45" s="1"/>
  <c r="S18" i="44" a="1"/>
  <c r="S18" i="44" s="1"/>
  <c r="F18" i="44" s="1"/>
  <c r="S22" i="44" a="1"/>
  <c r="S22" i="44" s="1"/>
  <c r="E22" i="44" s="1"/>
  <c r="S14" i="45" a="1"/>
  <c r="S14" i="45" s="1"/>
  <c r="B14" i="45" s="1"/>
  <c r="S15" i="2" a="1"/>
  <c r="S15" i="2" s="1"/>
  <c r="T20" i="31" a="1"/>
  <c r="T20" i="31" s="1"/>
  <c r="D20" i="31" s="1"/>
  <c r="S23" i="2" a="1"/>
  <c r="S23" i="2" s="1"/>
  <c r="C23" i="2" s="1"/>
  <c r="T10" i="31" a="1"/>
  <c r="T10" i="31" s="1"/>
  <c r="C10" i="31" s="1"/>
  <c r="T12" i="31" a="1"/>
  <c r="T12" i="31" s="1"/>
  <c r="F12" i="31" s="1"/>
  <c r="S28" i="2" a="1"/>
  <c r="S28" i="2" s="1"/>
  <c r="B28" i="2" s="1"/>
  <c r="S9" i="44" a="1"/>
  <c r="S9" i="44" s="1"/>
  <c r="I9" i="44" s="1"/>
  <c r="S13" i="43" a="1"/>
  <c r="S13" i="43" s="1"/>
  <c r="K13" i="43" s="1"/>
  <c r="S15" i="44" a="1"/>
  <c r="S15" i="44" s="1"/>
  <c r="K15" i="44" s="1"/>
  <c r="S22" i="43" a="1"/>
  <c r="S22" i="43" s="1"/>
  <c r="D22" i="43" s="1"/>
  <c r="S19" i="43" a="1"/>
  <c r="S19" i="43" s="1"/>
  <c r="H19" i="43" s="1"/>
  <c r="S9" i="32" a="1"/>
  <c r="S9" i="32" s="1"/>
  <c r="L9" i="32" s="1"/>
  <c r="S21" i="2" a="1"/>
  <c r="S21" i="2" s="1"/>
  <c r="S28" i="32" a="1"/>
  <c r="S28" i="32" s="1"/>
  <c r="I28" i="32" s="1"/>
  <c r="S18" i="45" a="1"/>
  <c r="S18" i="45" s="1"/>
  <c r="C18" i="45" s="1"/>
  <c r="T45" i="31" a="1"/>
  <c r="T45" i="31" s="1"/>
  <c r="G45" i="31" s="1"/>
  <c r="T61" i="31" a="1"/>
  <c r="T61" i="31" s="1"/>
  <c r="E61" i="31" s="1"/>
  <c r="S13" i="45" a="1"/>
  <c r="S13" i="45" s="1"/>
  <c r="B13" i="45" s="1"/>
  <c r="S15" i="45" a="1"/>
  <c r="S15" i="45" s="1"/>
  <c r="M15" i="45" s="1"/>
  <c r="S10" i="43" a="1"/>
  <c r="S10" i="43" s="1"/>
  <c r="G10" i="43" s="1"/>
  <c r="S9" i="43" a="1"/>
  <c r="S9" i="43" s="1"/>
  <c r="B9" i="43" s="1"/>
  <c r="S23" i="43" a="1"/>
  <c r="S23" i="43" s="1"/>
  <c r="B23" i="43" s="1"/>
  <c r="S17" i="2" a="1"/>
  <c r="S17" i="2" s="1"/>
  <c r="K17" i="2" s="1"/>
  <c r="S27" i="43" a="1"/>
  <c r="S27" i="43" s="1"/>
  <c r="E27" i="43" s="1"/>
  <c r="S18" i="2" a="1"/>
  <c r="S18" i="2" s="1"/>
  <c r="M18" i="2" s="1"/>
  <c r="T31" i="31" a="1"/>
  <c r="T31" i="31" s="1"/>
  <c r="I31" i="31" s="1"/>
  <c r="T11" i="31" a="1"/>
  <c r="T11" i="31" s="1"/>
  <c r="M11" i="31" s="1"/>
  <c r="S15" i="32" a="1"/>
  <c r="S15" i="32" s="1"/>
  <c r="E15" i="32" s="1"/>
  <c r="T49" i="31" a="1"/>
  <c r="T49" i="31" s="1"/>
  <c r="D49" i="31" s="1"/>
  <c r="T54" i="31" a="1"/>
  <c r="T54" i="31" s="1"/>
  <c r="E54" i="31" s="1"/>
  <c r="T42" i="31" a="1"/>
  <c r="T42" i="31" s="1"/>
  <c r="D42" i="31" s="1"/>
  <c r="T67" i="31" a="1"/>
  <c r="T67" i="31" s="1"/>
  <c r="D67" i="31" s="1"/>
  <c r="T60" i="31" a="1"/>
  <c r="T60" i="31" s="1"/>
  <c r="K60" i="31" s="1"/>
  <c r="T63" i="31" a="1"/>
  <c r="T63" i="31" s="1"/>
  <c r="L63" i="31" s="1"/>
  <c r="S26" i="43" a="1"/>
  <c r="S26" i="43" s="1"/>
  <c r="L26" i="43" s="1"/>
  <c r="S17" i="43" a="1"/>
  <c r="S17" i="43" s="1"/>
  <c r="S14" i="43" a="1"/>
  <c r="S14" i="43" s="1"/>
  <c r="M14" i="43" s="1"/>
  <c r="T32" i="31" a="1"/>
  <c r="T32" i="31" s="1"/>
  <c r="J32" i="31" s="1"/>
  <c r="S11" i="43" a="1"/>
  <c r="S11" i="43" s="1"/>
  <c r="F11" i="43" s="1"/>
  <c r="T26" i="31" a="1"/>
  <c r="T26" i="31" s="1"/>
  <c r="N26" i="31" s="1"/>
  <c r="S14" i="2" a="1"/>
  <c r="S14" i="2" s="1"/>
  <c r="I14" i="2" s="1"/>
  <c r="S25" i="32" a="1"/>
  <c r="S25" i="32" s="1"/>
  <c r="H25" i="32" s="1"/>
  <c r="B20" i="45"/>
  <c r="D20" i="45"/>
  <c r="H20" i="45"/>
  <c r="G20" i="45"/>
  <c r="I20" i="45"/>
  <c r="K20" i="45"/>
  <c r="M20" i="45"/>
  <c r="E20" i="45"/>
  <c r="J20" i="45"/>
  <c r="F20" i="45"/>
  <c r="C20" i="45"/>
  <c r="L20" i="45"/>
  <c r="C28" i="44"/>
  <c r="H28" i="44"/>
  <c r="I28" i="44"/>
  <c r="C14" i="31"/>
  <c r="N14" i="31"/>
  <c r="G14" i="31"/>
  <c r="H14" i="31"/>
  <c r="F14" i="31"/>
  <c r="I14" i="31"/>
  <c r="L14" i="31"/>
  <c r="M14" i="31"/>
  <c r="E14" i="31"/>
  <c r="J14" i="31"/>
  <c r="K14" i="31"/>
  <c r="B14" i="31"/>
  <c r="D14" i="31"/>
  <c r="I12" i="32"/>
  <c r="E12" i="32"/>
  <c r="F12" i="32"/>
  <c r="F21" i="31"/>
  <c r="G21" i="31"/>
  <c r="B21" i="31"/>
  <c r="H21" i="31"/>
  <c r="D21" i="31"/>
  <c r="M12" i="45"/>
  <c r="L12" i="45"/>
  <c r="B17" i="32"/>
  <c r="J17" i="32"/>
  <c r="E17" i="32"/>
  <c r="K17" i="32"/>
  <c r="G17" i="32"/>
  <c r="H17" i="32"/>
  <c r="L17" i="32"/>
  <c r="F17" i="32"/>
  <c r="D17" i="32"/>
  <c r="I17" i="32"/>
  <c r="C17" i="32"/>
  <c r="M17" i="32"/>
  <c r="I12" i="43"/>
  <c r="L12" i="43"/>
  <c r="B27" i="32"/>
  <c r="L27" i="32"/>
  <c r="B27" i="44"/>
  <c r="G27" i="44"/>
  <c r="I27" i="44"/>
  <c r="L27" i="44"/>
  <c r="H27" i="44"/>
  <c r="M27" i="44"/>
  <c r="J27" i="44"/>
  <c r="K27" i="44"/>
  <c r="G19" i="44"/>
  <c r="C16" i="32"/>
  <c r="J20" i="43"/>
  <c r="C22" i="31"/>
  <c r="F22" i="31"/>
  <c r="L22" i="31"/>
  <c r="D22" i="31"/>
  <c r="H22" i="31"/>
  <c r="G22" i="31"/>
  <c r="K22" i="31"/>
  <c r="C56" i="31"/>
  <c r="J56" i="31"/>
  <c r="B56" i="31"/>
  <c r="K56" i="31"/>
  <c r="H56" i="31"/>
  <c r="M56" i="31"/>
  <c r="G56" i="31"/>
  <c r="I56" i="31"/>
  <c r="L56" i="31"/>
  <c r="F56" i="31"/>
  <c r="N56" i="31"/>
  <c r="D56" i="31"/>
  <c r="E56" i="31"/>
  <c r="J10" i="32"/>
  <c r="E10" i="32"/>
  <c r="G10" i="32"/>
  <c r="I10" i="32"/>
  <c r="M19" i="32"/>
  <c r="C19" i="32"/>
  <c r="F19" i="32"/>
  <c r="I50" i="31"/>
  <c r="N55" i="31"/>
  <c r="G55" i="31"/>
  <c r="K55" i="31"/>
  <c r="C20" i="2"/>
  <c r="M20" i="2"/>
  <c r="J20" i="2"/>
  <c r="C19" i="31"/>
  <c r="E19" i="31"/>
  <c r="M19" i="31"/>
  <c r="K19" i="31"/>
  <c r="N19" i="31"/>
  <c r="I19" i="31"/>
  <c r="G19" i="31"/>
  <c r="J19" i="31"/>
  <c r="L19" i="31"/>
  <c r="D19" i="31"/>
  <c r="B19" i="31"/>
  <c r="F19" i="31"/>
  <c r="H19" i="31"/>
  <c r="C13" i="31"/>
  <c r="F13" i="31"/>
  <c r="D13" i="31"/>
  <c r="I13" i="31"/>
  <c r="H13" i="31"/>
  <c r="M13" i="31"/>
  <c r="B13" i="31"/>
  <c r="J13" i="31"/>
  <c r="G13" i="31"/>
  <c r="K13" i="31"/>
  <c r="L13" i="31"/>
  <c r="N13" i="31"/>
  <c r="E13" i="31"/>
  <c r="I21" i="32"/>
  <c r="J21" i="32"/>
  <c r="E21" i="32"/>
  <c r="B43" i="31"/>
  <c r="C37" i="31"/>
  <c r="G37" i="31"/>
  <c r="N37" i="31"/>
  <c r="J37" i="31"/>
  <c r="M37" i="31"/>
  <c r="F37" i="31"/>
  <c r="D37" i="31"/>
  <c r="H37" i="31"/>
  <c r="B37" i="31"/>
  <c r="K37" i="31"/>
  <c r="I37" i="31"/>
  <c r="E37" i="31"/>
  <c r="L37" i="31"/>
  <c r="F66" i="31"/>
  <c r="B25" i="44"/>
  <c r="E25" i="44"/>
  <c r="F25" i="44"/>
  <c r="G25" i="44"/>
  <c r="M25" i="44"/>
  <c r="I25" i="44"/>
  <c r="L25" i="44"/>
  <c r="H25" i="44"/>
  <c r="C25" i="44"/>
  <c r="J25" i="44"/>
  <c r="K25" i="44"/>
  <c r="D25" i="44"/>
  <c r="B26" i="44"/>
  <c r="J26" i="44"/>
  <c r="K26" i="44"/>
  <c r="C11" i="2"/>
  <c r="B24" i="32"/>
  <c r="D24" i="32"/>
  <c r="E24" i="32"/>
  <c r="L24" i="32"/>
  <c r="K24" i="32"/>
  <c r="G24" i="32"/>
  <c r="H24" i="32"/>
  <c r="J24" i="32"/>
  <c r="C24" i="32"/>
  <c r="I24" i="32"/>
  <c r="M24" i="32"/>
  <c r="F24" i="32"/>
  <c r="B13" i="2"/>
  <c r="L13" i="2"/>
  <c r="G13" i="2"/>
  <c r="C13" i="2"/>
  <c r="M13" i="2"/>
  <c r="J13" i="2"/>
  <c r="I13" i="2"/>
  <c r="H13" i="2"/>
  <c r="D13" i="2"/>
  <c r="K13" i="2"/>
  <c r="E13" i="2"/>
  <c r="F13" i="2"/>
  <c r="C36" i="31"/>
  <c r="K36" i="31"/>
  <c r="D36" i="31"/>
  <c r="G36" i="31"/>
  <c r="L36" i="31"/>
  <c r="E36" i="31"/>
  <c r="H36" i="31"/>
  <c r="I36" i="31"/>
  <c r="N36" i="31"/>
  <c r="F36" i="31"/>
  <c r="J36" i="31"/>
  <c r="M36" i="31"/>
  <c r="B36" i="31"/>
  <c r="C16" i="31"/>
  <c r="B16" i="31"/>
  <c r="K16" i="31"/>
  <c r="J16" i="31"/>
  <c r="C27" i="31"/>
  <c r="H27" i="31"/>
  <c r="J27" i="31"/>
  <c r="L27" i="31"/>
  <c r="M27" i="31"/>
  <c r="D27" i="31"/>
  <c r="E27" i="31"/>
  <c r="N27" i="31"/>
  <c r="K27" i="31"/>
  <c r="F27" i="31"/>
  <c r="G27" i="31"/>
  <c r="B27" i="31"/>
  <c r="I27" i="31"/>
  <c r="B13" i="32"/>
  <c r="G13" i="32"/>
  <c r="L13" i="32"/>
  <c r="M13" i="32"/>
  <c r="H13" i="32"/>
  <c r="J13" i="32"/>
  <c r="K13" i="32"/>
  <c r="D13" i="32"/>
  <c r="F13" i="32"/>
  <c r="I13" i="32"/>
  <c r="C13" i="32"/>
  <c r="E13" i="32"/>
  <c r="L22" i="32"/>
  <c r="C22" i="32"/>
  <c r="I22" i="32"/>
  <c r="C25" i="31"/>
  <c r="K25" i="31"/>
  <c r="I25" i="31"/>
  <c r="B25" i="31"/>
  <c r="L25" i="31"/>
  <c r="H25" i="31"/>
  <c r="N25" i="31"/>
  <c r="J25" i="31"/>
  <c r="E25" i="31"/>
  <c r="D25" i="31"/>
  <c r="M25" i="31"/>
  <c r="G25" i="31"/>
  <c r="F25" i="31"/>
  <c r="D21" i="45"/>
  <c r="H21" i="45"/>
  <c r="L21" i="45"/>
  <c r="L21" i="44"/>
  <c r="B33" i="31"/>
  <c r="L33" i="31"/>
  <c r="D33" i="31"/>
  <c r="B27" i="2"/>
  <c r="M27" i="2"/>
  <c r="H27" i="2"/>
  <c r="J27" i="2"/>
  <c r="F27" i="2"/>
  <c r="D27" i="2"/>
  <c r="C27" i="2"/>
  <c r="K27" i="2"/>
  <c r="G27" i="2"/>
  <c r="L27" i="2"/>
  <c r="I27" i="2"/>
  <c r="E27" i="2"/>
  <c r="B11" i="32"/>
  <c r="G11" i="32"/>
  <c r="D11" i="32"/>
  <c r="J11" i="32"/>
  <c r="C11" i="32"/>
  <c r="H11" i="32"/>
  <c r="I11" i="32"/>
  <c r="M11" i="32"/>
  <c r="E11" i="32"/>
  <c r="K11" i="32"/>
  <c r="L11" i="32"/>
  <c r="F11" i="32"/>
  <c r="B66" i="31" l="1"/>
  <c r="J33" i="31"/>
  <c r="H33" i="31"/>
  <c r="I16" i="31"/>
  <c r="K20" i="2"/>
  <c r="G19" i="32"/>
  <c r="M10" i="32"/>
  <c r="G28" i="44"/>
  <c r="E33" i="31"/>
  <c r="C33" i="31"/>
  <c r="M16" i="31"/>
  <c r="H12" i="45"/>
  <c r="N33" i="31"/>
  <c r="H16" i="31"/>
  <c r="K14" i="44"/>
  <c r="B20" i="2"/>
  <c r="J19" i="32"/>
  <c r="C10" i="32"/>
  <c r="I22" i="31"/>
  <c r="G12" i="45"/>
  <c r="F28" i="44"/>
  <c r="E20" i="2"/>
  <c r="I19" i="32"/>
  <c r="D10" i="32"/>
  <c r="B22" i="31"/>
  <c r="K28" i="44"/>
  <c r="K33" i="31"/>
  <c r="F16" i="31"/>
  <c r="G20" i="2"/>
  <c r="D19" i="32"/>
  <c r="F10" i="32"/>
  <c r="M22" i="31"/>
  <c r="I12" i="45"/>
  <c r="D28" i="44"/>
  <c r="I33" i="31"/>
  <c r="D16" i="31"/>
  <c r="I20" i="2"/>
  <c r="H19" i="32"/>
  <c r="H10" i="32"/>
  <c r="F12" i="45"/>
  <c r="B28" i="44"/>
  <c r="M33" i="31"/>
  <c r="E16" i="31"/>
  <c r="L20" i="2"/>
  <c r="B19" i="32"/>
  <c r="B10" i="32"/>
  <c r="E22" i="31"/>
  <c r="D12" i="45"/>
  <c r="J28" i="44"/>
  <c r="G33" i="31"/>
  <c r="L16" i="31"/>
  <c r="D20" i="2"/>
  <c r="K19" i="32"/>
  <c r="L10" i="32"/>
  <c r="J22" i="31"/>
  <c r="B12" i="45"/>
  <c r="M28" i="44"/>
  <c r="N16" i="31"/>
  <c r="H20" i="2"/>
  <c r="L19" i="32"/>
  <c r="E28" i="44"/>
  <c r="H30" i="31"/>
  <c r="K27" i="32"/>
  <c r="I30" i="31"/>
  <c r="M18" i="44"/>
  <c r="J30" i="31"/>
  <c r="K21" i="45"/>
  <c r="F21" i="45"/>
  <c r="G22" i="32"/>
  <c r="M21" i="45"/>
  <c r="J22" i="32"/>
  <c r="M26" i="44"/>
  <c r="D21" i="32"/>
  <c r="E55" i="31"/>
  <c r="F27" i="32"/>
  <c r="B30" i="31"/>
  <c r="H12" i="32"/>
  <c r="E21" i="45"/>
  <c r="K22" i="32"/>
  <c r="D26" i="44"/>
  <c r="M21" i="32"/>
  <c r="B55" i="31"/>
  <c r="I27" i="32"/>
  <c r="M30" i="31"/>
  <c r="J12" i="32"/>
  <c r="G21" i="45"/>
  <c r="H22" i="32"/>
  <c r="F26" i="44"/>
  <c r="L21" i="32"/>
  <c r="D55" i="31"/>
  <c r="B18" i="44"/>
  <c r="C27" i="32"/>
  <c r="D30" i="31"/>
  <c r="C30" i="31"/>
  <c r="D12" i="32"/>
  <c r="B21" i="45"/>
  <c r="P21" i="45" s="1"/>
  <c r="F22" i="32"/>
  <c r="E26" i="44"/>
  <c r="B21" i="32"/>
  <c r="I55" i="31"/>
  <c r="J27" i="32"/>
  <c r="N30" i="31"/>
  <c r="C12" i="32"/>
  <c r="C21" i="45"/>
  <c r="D22" i="32"/>
  <c r="C26" i="44"/>
  <c r="K21" i="32"/>
  <c r="L55" i="31"/>
  <c r="E27" i="32"/>
  <c r="L30" i="31"/>
  <c r="G12" i="32"/>
  <c r="G59" i="31"/>
  <c r="M22" i="32"/>
  <c r="H55" i="31"/>
  <c r="G27" i="32"/>
  <c r="E30" i="31"/>
  <c r="K20" i="32"/>
  <c r="B12" i="32"/>
  <c r="I21" i="45"/>
  <c r="I26" i="32"/>
  <c r="B22" i="32"/>
  <c r="I26" i="44"/>
  <c r="G21" i="32"/>
  <c r="H58" i="31"/>
  <c r="M55" i="31"/>
  <c r="M27" i="32"/>
  <c r="K30" i="31"/>
  <c r="K12" i="32"/>
  <c r="L26" i="44"/>
  <c r="C21" i="32"/>
  <c r="F55" i="31"/>
  <c r="C55" i="31"/>
  <c r="D27" i="32"/>
  <c r="G30" i="31"/>
  <c r="L12" i="32"/>
  <c r="G26" i="44"/>
  <c r="H21" i="32"/>
  <c r="L20" i="43"/>
  <c r="H19" i="44"/>
  <c r="J12" i="43"/>
  <c r="E21" i="31"/>
  <c r="F9" i="31"/>
  <c r="C13" i="43"/>
  <c r="I20" i="43"/>
  <c r="E19" i="44"/>
  <c r="C12" i="43"/>
  <c r="J21" i="31"/>
  <c r="H9" i="31"/>
  <c r="G20" i="43"/>
  <c r="J19" i="44"/>
  <c r="G9" i="31"/>
  <c r="D13" i="43"/>
  <c r="E20" i="43"/>
  <c r="F19" i="44"/>
  <c r="K12" i="43"/>
  <c r="N21" i="31"/>
  <c r="C21" i="31"/>
  <c r="K9" i="31"/>
  <c r="F13" i="43"/>
  <c r="G12" i="43"/>
  <c r="L13" i="43"/>
  <c r="M20" i="43"/>
  <c r="L19" i="44"/>
  <c r="H12" i="43"/>
  <c r="I21" i="31"/>
  <c r="M9" i="31"/>
  <c r="I13" i="43"/>
  <c r="D20" i="43"/>
  <c r="M19" i="44"/>
  <c r="B12" i="43"/>
  <c r="K21" i="31"/>
  <c r="C9" i="31"/>
  <c r="J13" i="43"/>
  <c r="F20" i="43"/>
  <c r="D19" i="44"/>
  <c r="D9" i="31"/>
  <c r="N9" i="31"/>
  <c r="K19" i="44"/>
  <c r="D12" i="43"/>
  <c r="L9" i="31"/>
  <c r="I9" i="31"/>
  <c r="C20" i="43"/>
  <c r="C19" i="44"/>
  <c r="F12" i="43"/>
  <c r="H20" i="43"/>
  <c r="B19" i="44"/>
  <c r="E12" i="43"/>
  <c r="M21" i="31"/>
  <c r="J9" i="31"/>
  <c r="B9" i="31"/>
  <c r="B20" i="43"/>
  <c r="N20" i="43" s="1"/>
  <c r="H14" i="44"/>
  <c r="C58" i="31"/>
  <c r="I20" i="32"/>
  <c r="N59" i="31"/>
  <c r="D14" i="44"/>
  <c r="E19" i="45"/>
  <c r="E15" i="31"/>
  <c r="H20" i="32"/>
  <c r="F26" i="32"/>
  <c r="E10" i="45"/>
  <c r="F19" i="2"/>
  <c r="J39" i="31"/>
  <c r="B29" i="31"/>
  <c r="F39" i="31"/>
  <c r="M9" i="45"/>
  <c r="M39" i="31"/>
  <c r="H26" i="32"/>
  <c r="K9" i="45"/>
  <c r="G47" i="31"/>
  <c r="I9" i="45"/>
  <c r="M58" i="31"/>
  <c r="D59" i="31"/>
  <c r="E58" i="31"/>
  <c r="F9" i="45"/>
  <c r="J59" i="31"/>
  <c r="L26" i="32"/>
  <c r="G14" i="44"/>
  <c r="J58" i="31"/>
  <c r="J23" i="32"/>
  <c r="M20" i="32"/>
  <c r="N39" i="31"/>
  <c r="B9" i="45"/>
  <c r="B59" i="31"/>
  <c r="M26" i="32"/>
  <c r="B14" i="44"/>
  <c r="K26" i="32"/>
  <c r="F14" i="44"/>
  <c r="B58" i="31"/>
  <c r="L23" i="32"/>
  <c r="D20" i="32"/>
  <c r="L39" i="31"/>
  <c r="K23" i="32"/>
  <c r="F59" i="31"/>
  <c r="G9" i="45"/>
  <c r="L59" i="31"/>
  <c r="D26" i="32"/>
  <c r="J14" i="44"/>
  <c r="N58" i="31"/>
  <c r="C20" i="32"/>
  <c r="H39" i="31"/>
  <c r="H25" i="2"/>
  <c r="C23" i="32"/>
  <c r="B39" i="31"/>
  <c r="L9" i="45"/>
  <c r="H59" i="31"/>
  <c r="G26" i="32"/>
  <c r="L14" i="44"/>
  <c r="G58" i="31"/>
  <c r="G20" i="32"/>
  <c r="E39" i="31"/>
  <c r="C39" i="31"/>
  <c r="F58" i="31"/>
  <c r="B20" i="32"/>
  <c r="D9" i="45"/>
  <c r="E9" i="45"/>
  <c r="I59" i="31"/>
  <c r="C26" i="32"/>
  <c r="I14" i="44"/>
  <c r="D58" i="31"/>
  <c r="E20" i="32"/>
  <c r="K39" i="31"/>
  <c r="E59" i="31"/>
  <c r="J26" i="32"/>
  <c r="E14" i="44"/>
  <c r="L58" i="31"/>
  <c r="F20" i="32"/>
  <c r="I39" i="31"/>
  <c r="C9" i="45"/>
  <c r="C59" i="31"/>
  <c r="H9" i="45"/>
  <c r="K59" i="31"/>
  <c r="B26" i="32"/>
  <c r="P26" i="32" s="1"/>
  <c r="M14" i="44"/>
  <c r="I58" i="31"/>
  <c r="L20" i="32"/>
  <c r="G39" i="31"/>
  <c r="F22" i="44"/>
  <c r="J19" i="43"/>
  <c r="G22" i="44"/>
  <c r="N34" i="31"/>
  <c r="L25" i="2"/>
  <c r="B64" i="31"/>
  <c r="D23" i="32"/>
  <c r="L22" i="44"/>
  <c r="M34" i="31"/>
  <c r="D25" i="2"/>
  <c r="J64" i="31"/>
  <c r="E23" i="32"/>
  <c r="E12" i="45"/>
  <c r="J22" i="44"/>
  <c r="B25" i="2"/>
  <c r="N25" i="2" s="1"/>
  <c r="E64" i="31"/>
  <c r="H23" i="32"/>
  <c r="K22" i="44"/>
  <c r="E25" i="2"/>
  <c r="I22" i="44"/>
  <c r="C25" i="2"/>
  <c r="N64" i="31"/>
  <c r="I23" i="32"/>
  <c r="L64" i="31"/>
  <c r="C22" i="44"/>
  <c r="M25" i="2"/>
  <c r="C64" i="31"/>
  <c r="B23" i="32"/>
  <c r="M22" i="44"/>
  <c r="G25" i="2"/>
  <c r="G23" i="32"/>
  <c r="M28" i="2"/>
  <c r="B22" i="44"/>
  <c r="P22" i="44" s="1"/>
  <c r="K25" i="2"/>
  <c r="F23" i="32"/>
  <c r="H22" i="44"/>
  <c r="F25" i="2"/>
  <c r="D22" i="44"/>
  <c r="J25" i="2"/>
  <c r="E19" i="43"/>
  <c r="G34" i="31"/>
  <c r="J28" i="2"/>
  <c r="F28" i="2"/>
  <c r="K34" i="31"/>
  <c r="G64" i="31"/>
  <c r="K12" i="45"/>
  <c r="J10" i="43"/>
  <c r="K28" i="2"/>
  <c r="F34" i="31"/>
  <c r="I64" i="31"/>
  <c r="C12" i="45"/>
  <c r="C28" i="2"/>
  <c r="H34" i="31"/>
  <c r="C34" i="31"/>
  <c r="H64" i="31"/>
  <c r="D28" i="2"/>
  <c r="E28" i="2"/>
  <c r="J34" i="31"/>
  <c r="H28" i="2"/>
  <c r="E34" i="31"/>
  <c r="M64" i="31"/>
  <c r="B34" i="31"/>
  <c r="I28" i="2"/>
  <c r="I34" i="31"/>
  <c r="K64" i="31"/>
  <c r="M13" i="43"/>
  <c r="G28" i="2"/>
  <c r="L34" i="31"/>
  <c r="D64" i="31"/>
  <c r="L28" i="2"/>
  <c r="L10" i="43"/>
  <c r="K23" i="31"/>
  <c r="J23" i="31"/>
  <c r="H18" i="44"/>
  <c r="N23" i="31"/>
  <c r="C23" i="31"/>
  <c r="B23" i="31"/>
  <c r="I18" i="44"/>
  <c r="E23" i="31"/>
  <c r="D18" i="44"/>
  <c r="H23" i="31"/>
  <c r="E18" i="44"/>
  <c r="I23" i="31"/>
  <c r="F23" i="31"/>
  <c r="K18" i="44"/>
  <c r="G23" i="31"/>
  <c r="E41" i="31"/>
  <c r="J27" i="45"/>
  <c r="J18" i="44"/>
  <c r="L23" i="31"/>
  <c r="M23" i="31"/>
  <c r="C18" i="44"/>
  <c r="H41" i="31"/>
  <c r="L18" i="44"/>
  <c r="F18" i="32"/>
  <c r="G19" i="2"/>
  <c r="B47" i="31"/>
  <c r="D26" i="45"/>
  <c r="D19" i="45"/>
  <c r="M19" i="2"/>
  <c r="H47" i="31"/>
  <c r="H26" i="45"/>
  <c r="F29" i="31"/>
  <c r="B50" i="31"/>
  <c r="M19" i="45"/>
  <c r="H16" i="32"/>
  <c r="L10" i="45"/>
  <c r="N15" i="31"/>
  <c r="K18" i="32"/>
  <c r="B26" i="45"/>
  <c r="Q26" i="45" s="1"/>
  <c r="G29" i="31"/>
  <c r="B15" i="31"/>
  <c r="K10" i="45"/>
  <c r="M47" i="31"/>
  <c r="K26" i="45"/>
  <c r="D29" i="31"/>
  <c r="D50" i="31"/>
  <c r="C13" i="45"/>
  <c r="C19" i="45"/>
  <c r="I16" i="32"/>
  <c r="G10" i="45"/>
  <c r="M15" i="31"/>
  <c r="I18" i="32"/>
  <c r="M26" i="45"/>
  <c r="I19" i="2"/>
  <c r="C15" i="44"/>
  <c r="K50" i="31"/>
  <c r="E19" i="2"/>
  <c r="E47" i="31"/>
  <c r="C26" i="45"/>
  <c r="I29" i="31"/>
  <c r="G50" i="31"/>
  <c r="J13" i="45"/>
  <c r="B19" i="45"/>
  <c r="P19" i="45" s="1"/>
  <c r="J16" i="32"/>
  <c r="I10" i="45"/>
  <c r="K15" i="31"/>
  <c r="M18" i="32"/>
  <c r="C47" i="31"/>
  <c r="N50" i="31"/>
  <c r="I47" i="31"/>
  <c r="C19" i="2"/>
  <c r="H29" i="31"/>
  <c r="B19" i="2"/>
  <c r="J47" i="31"/>
  <c r="G26" i="45"/>
  <c r="E29" i="31"/>
  <c r="C29" i="31"/>
  <c r="L50" i="31"/>
  <c r="K13" i="45"/>
  <c r="L19" i="45"/>
  <c r="B16" i="32"/>
  <c r="M10" i="45"/>
  <c r="L15" i="31"/>
  <c r="C15" i="31"/>
  <c r="E18" i="32"/>
  <c r="L47" i="31"/>
  <c r="F26" i="45"/>
  <c r="K29" i="31"/>
  <c r="E16" i="32"/>
  <c r="G15" i="31"/>
  <c r="K16" i="32"/>
  <c r="G18" i="32"/>
  <c r="F16" i="32"/>
  <c r="L19" i="2"/>
  <c r="H19" i="2"/>
  <c r="N47" i="31"/>
  <c r="L26" i="45"/>
  <c r="N29" i="31"/>
  <c r="M50" i="31"/>
  <c r="I19" i="45"/>
  <c r="D16" i="32"/>
  <c r="B10" i="45"/>
  <c r="H15" i="31"/>
  <c r="B18" i="32"/>
  <c r="K19" i="2"/>
  <c r="D47" i="31"/>
  <c r="E26" i="45"/>
  <c r="M29" i="31"/>
  <c r="E50" i="31"/>
  <c r="F19" i="45"/>
  <c r="L16" i="32"/>
  <c r="J10" i="45"/>
  <c r="I15" i="31"/>
  <c r="H18" i="32"/>
  <c r="D19" i="2"/>
  <c r="K47" i="31"/>
  <c r="J26" i="45"/>
  <c r="L29" i="31"/>
  <c r="H50" i="31"/>
  <c r="G15" i="44"/>
  <c r="H19" i="45"/>
  <c r="M16" i="32"/>
  <c r="F10" i="45"/>
  <c r="J15" i="31"/>
  <c r="J18" i="32"/>
  <c r="F50" i="31"/>
  <c r="C50" i="31"/>
  <c r="L15" i="44"/>
  <c r="J19" i="45"/>
  <c r="H10" i="45"/>
  <c r="D15" i="31"/>
  <c r="C18" i="32"/>
  <c r="C10" i="45"/>
  <c r="L18" i="32"/>
  <c r="G19" i="45"/>
  <c r="I41" i="31"/>
  <c r="M41" i="31"/>
  <c r="K27" i="45"/>
  <c r="E57" i="31"/>
  <c r="H27" i="45"/>
  <c r="B27" i="45"/>
  <c r="O27" i="45" s="1"/>
  <c r="E12" i="44"/>
  <c r="I12" i="44"/>
  <c r="G12" i="44"/>
  <c r="K22" i="43"/>
  <c r="G18" i="44"/>
  <c r="L22" i="43"/>
  <c r="J12" i="44"/>
  <c r="K41" i="31"/>
  <c r="J15" i="43"/>
  <c r="L27" i="45"/>
  <c r="H13" i="45"/>
  <c r="G57" i="31"/>
  <c r="K12" i="44"/>
  <c r="D41" i="31"/>
  <c r="G15" i="43"/>
  <c r="E27" i="45"/>
  <c r="L13" i="45"/>
  <c r="L12" i="44"/>
  <c r="C12" i="44"/>
  <c r="J41" i="31"/>
  <c r="K15" i="43"/>
  <c r="I27" i="45"/>
  <c r="M53" i="31"/>
  <c r="D23" i="45"/>
  <c r="I15" i="43"/>
  <c r="C27" i="45"/>
  <c r="E23" i="45"/>
  <c r="N41" i="31"/>
  <c r="C41" i="31"/>
  <c r="L15" i="43"/>
  <c r="D27" i="45"/>
  <c r="H53" i="31"/>
  <c r="M12" i="44"/>
  <c r="G41" i="31"/>
  <c r="D12" i="44"/>
  <c r="L41" i="31"/>
  <c r="B15" i="43"/>
  <c r="G27" i="45"/>
  <c r="C15" i="43"/>
  <c r="I24" i="31"/>
  <c r="H12" i="44"/>
  <c r="F15" i="43"/>
  <c r="E24" i="31"/>
  <c r="F12" i="44"/>
  <c r="B41" i="31"/>
  <c r="D15" i="43"/>
  <c r="M27" i="45"/>
  <c r="D13" i="45"/>
  <c r="M15" i="43"/>
  <c r="H15" i="43"/>
  <c r="G13" i="45"/>
  <c r="J35" i="31"/>
  <c r="J66" i="31"/>
  <c r="E66" i="31"/>
  <c r="G66" i="31"/>
  <c r="D66" i="31"/>
  <c r="J28" i="31"/>
  <c r="D28" i="31"/>
  <c r="L66" i="31"/>
  <c r="K66" i="31"/>
  <c r="M66" i="31"/>
  <c r="I66" i="31"/>
  <c r="C66" i="31"/>
  <c r="B26" i="43"/>
  <c r="N26" i="43" s="1"/>
  <c r="H66" i="31"/>
  <c r="F60" i="31"/>
  <c r="I53" i="31"/>
  <c r="B24" i="31"/>
  <c r="B57" i="31"/>
  <c r="K23" i="45"/>
  <c r="K16" i="2"/>
  <c r="H24" i="43"/>
  <c r="B53" i="31"/>
  <c r="C53" i="31"/>
  <c r="M26" i="2"/>
  <c r="M24" i="31"/>
  <c r="K57" i="31"/>
  <c r="C57" i="31"/>
  <c r="J23" i="45"/>
  <c r="D20" i="44"/>
  <c r="L17" i="31"/>
  <c r="K53" i="31"/>
  <c r="K26" i="2"/>
  <c r="L24" i="31"/>
  <c r="J57" i="31"/>
  <c r="G23" i="45"/>
  <c r="L53" i="31"/>
  <c r="B9" i="32"/>
  <c r="C26" i="2"/>
  <c r="J24" i="31"/>
  <c r="L57" i="31"/>
  <c r="M23" i="45"/>
  <c r="E53" i="31"/>
  <c r="J26" i="2"/>
  <c r="N24" i="31"/>
  <c r="D57" i="31"/>
  <c r="B23" i="45"/>
  <c r="N23" i="45" s="1"/>
  <c r="C35" i="31"/>
  <c r="D24" i="31"/>
  <c r="F57" i="31"/>
  <c r="I23" i="45"/>
  <c r="N53" i="31"/>
  <c r="L26" i="2"/>
  <c r="F24" i="31"/>
  <c r="I57" i="31"/>
  <c r="L23" i="45"/>
  <c r="F53" i="31"/>
  <c r="H26" i="2"/>
  <c r="C25" i="45"/>
  <c r="J53" i="31"/>
  <c r="L14" i="45"/>
  <c r="I26" i="2"/>
  <c r="M65" i="31"/>
  <c r="G24" i="31"/>
  <c r="N57" i="31"/>
  <c r="F23" i="45"/>
  <c r="G26" i="2"/>
  <c r="G53" i="31"/>
  <c r="J14" i="45"/>
  <c r="B26" i="2"/>
  <c r="Q26" i="2" s="1"/>
  <c r="H24" i="31"/>
  <c r="C24" i="31"/>
  <c r="M57" i="31"/>
  <c r="H23" i="45"/>
  <c r="K17" i="45"/>
  <c r="C14" i="45"/>
  <c r="J23" i="43"/>
  <c r="I20" i="44"/>
  <c r="B20" i="44"/>
  <c r="M25" i="45"/>
  <c r="I65" i="31"/>
  <c r="K24" i="43"/>
  <c r="K20" i="44"/>
  <c r="K25" i="45"/>
  <c r="F17" i="31"/>
  <c r="G17" i="45"/>
  <c r="I23" i="43"/>
  <c r="C16" i="2"/>
  <c r="B65" i="31"/>
  <c r="M35" i="31"/>
  <c r="L48" i="31"/>
  <c r="C24" i="43"/>
  <c r="M20" i="44"/>
  <c r="E25" i="45"/>
  <c r="B17" i="31"/>
  <c r="C17" i="45"/>
  <c r="G65" i="31"/>
  <c r="E35" i="31"/>
  <c r="G48" i="31"/>
  <c r="J24" i="43"/>
  <c r="G20" i="44"/>
  <c r="B25" i="45"/>
  <c r="N25" i="45" s="1"/>
  <c r="K17" i="31"/>
  <c r="F17" i="45"/>
  <c r="L65" i="31"/>
  <c r="D35" i="31"/>
  <c r="J48" i="31"/>
  <c r="F25" i="45"/>
  <c r="E17" i="31"/>
  <c r="J17" i="45"/>
  <c r="M22" i="43"/>
  <c r="D65" i="31"/>
  <c r="I35" i="31"/>
  <c r="B48" i="31"/>
  <c r="J17" i="31"/>
  <c r="B17" i="45"/>
  <c r="K65" i="31"/>
  <c r="F24" i="43"/>
  <c r="M17" i="31"/>
  <c r="H17" i="45"/>
  <c r="F22" i="43"/>
  <c r="F65" i="31"/>
  <c r="N35" i="31"/>
  <c r="M48" i="31"/>
  <c r="C48" i="31"/>
  <c r="J20" i="44"/>
  <c r="F35" i="31"/>
  <c r="D48" i="31"/>
  <c r="L20" i="44"/>
  <c r="D24" i="43"/>
  <c r="H20" i="44"/>
  <c r="H25" i="45"/>
  <c r="I24" i="43"/>
  <c r="C20" i="44"/>
  <c r="D25" i="45"/>
  <c r="G17" i="31"/>
  <c r="E17" i="45"/>
  <c r="E22" i="43"/>
  <c r="H65" i="31"/>
  <c r="L35" i="31"/>
  <c r="H48" i="31"/>
  <c r="J25" i="45"/>
  <c r="F20" i="44"/>
  <c r="L25" i="45"/>
  <c r="N17" i="31"/>
  <c r="D17" i="45"/>
  <c r="N65" i="31"/>
  <c r="G35" i="31"/>
  <c r="F48" i="31"/>
  <c r="M24" i="43"/>
  <c r="L24" i="43"/>
  <c r="E24" i="43"/>
  <c r="G25" i="45"/>
  <c r="I17" i="31"/>
  <c r="I17" i="45"/>
  <c r="H63" i="31"/>
  <c r="J65" i="31"/>
  <c r="C65" i="31"/>
  <c r="K35" i="31"/>
  <c r="I48" i="31"/>
  <c r="G24" i="43"/>
  <c r="D17" i="31"/>
  <c r="C17" i="31"/>
  <c r="M17" i="45"/>
  <c r="B35" i="31"/>
  <c r="K48" i="31"/>
  <c r="N48" i="31"/>
  <c r="K44" i="31"/>
  <c r="H18" i="43"/>
  <c r="E17" i="2"/>
  <c r="J18" i="43"/>
  <c r="G19" i="43"/>
  <c r="D28" i="45"/>
  <c r="K19" i="43"/>
  <c r="D19" i="43"/>
  <c r="G38" i="31"/>
  <c r="G22" i="2"/>
  <c r="M22" i="2"/>
  <c r="D63" i="31"/>
  <c r="F23" i="43"/>
  <c r="J22" i="43"/>
  <c r="J63" i="31"/>
  <c r="D23" i="43"/>
  <c r="G22" i="43"/>
  <c r="F63" i="31"/>
  <c r="C23" i="43"/>
  <c r="I22" i="43"/>
  <c r="B63" i="31"/>
  <c r="G23" i="43"/>
  <c r="B22" i="43"/>
  <c r="Q22" i="43" s="1"/>
  <c r="E63" i="31"/>
  <c r="I63" i="31"/>
  <c r="M23" i="43"/>
  <c r="H22" i="43"/>
  <c r="K63" i="31"/>
  <c r="H23" i="43"/>
  <c r="C22" i="43"/>
  <c r="G63" i="31"/>
  <c r="C63" i="31"/>
  <c r="K23" i="43"/>
  <c r="N63" i="31"/>
  <c r="E23" i="43"/>
  <c r="M63" i="31"/>
  <c r="L23" i="43"/>
  <c r="M10" i="43"/>
  <c r="N67" i="31"/>
  <c r="M11" i="44"/>
  <c r="F23" i="44"/>
  <c r="K14" i="45"/>
  <c r="G9" i="32"/>
  <c r="I9" i="32"/>
  <c r="D26" i="2"/>
  <c r="E14" i="32"/>
  <c r="E26" i="2"/>
  <c r="B51" i="31"/>
  <c r="C24" i="45"/>
  <c r="F27" i="43"/>
  <c r="G27" i="43"/>
  <c r="F14" i="45"/>
  <c r="K68" i="31"/>
  <c r="M14" i="45"/>
  <c r="E21" i="44"/>
  <c r="C18" i="43"/>
  <c r="G28" i="45"/>
  <c r="F26" i="43"/>
  <c r="L17" i="2"/>
  <c r="I17" i="2"/>
  <c r="I19" i="43"/>
  <c r="F22" i="2"/>
  <c r="C22" i="2"/>
  <c r="B38" i="31"/>
  <c r="J16" i="45"/>
  <c r="G24" i="44"/>
  <c r="N62" i="31"/>
  <c r="M21" i="44"/>
  <c r="I18" i="43"/>
  <c r="M28" i="45"/>
  <c r="K26" i="43"/>
  <c r="J17" i="2"/>
  <c r="C19" i="43"/>
  <c r="B23" i="2"/>
  <c r="O23" i="2" s="1"/>
  <c r="H22" i="2"/>
  <c r="E22" i="2"/>
  <c r="K38" i="31"/>
  <c r="E16" i="45"/>
  <c r="B24" i="44"/>
  <c r="N24" i="44" s="1"/>
  <c r="L62" i="31"/>
  <c r="I16" i="45"/>
  <c r="E24" i="44"/>
  <c r="K62" i="31"/>
  <c r="I21" i="44"/>
  <c r="M18" i="43"/>
  <c r="L11" i="2"/>
  <c r="I28" i="45"/>
  <c r="H26" i="43"/>
  <c r="L19" i="43"/>
  <c r="I22" i="2"/>
  <c r="D38" i="31"/>
  <c r="C16" i="45"/>
  <c r="J24" i="44"/>
  <c r="I62" i="31"/>
  <c r="G26" i="43"/>
  <c r="B21" i="44"/>
  <c r="P21" i="44" s="1"/>
  <c r="F18" i="43"/>
  <c r="F11" i="2"/>
  <c r="G11" i="2"/>
  <c r="B28" i="45"/>
  <c r="O28" i="45" s="1"/>
  <c r="J26" i="43"/>
  <c r="K11" i="31"/>
  <c r="C17" i="2"/>
  <c r="F19" i="43"/>
  <c r="M23" i="2"/>
  <c r="I38" i="31"/>
  <c r="K16" i="45"/>
  <c r="F24" i="44"/>
  <c r="H62" i="31"/>
  <c r="C62" i="31"/>
  <c r="D21" i="44"/>
  <c r="E28" i="45"/>
  <c r="J22" i="2"/>
  <c r="M16" i="45"/>
  <c r="F21" i="44"/>
  <c r="L18" i="43"/>
  <c r="D11" i="2"/>
  <c r="K11" i="2"/>
  <c r="K28" i="45"/>
  <c r="D26" i="43"/>
  <c r="G11" i="31"/>
  <c r="G17" i="2"/>
  <c r="M19" i="43"/>
  <c r="I23" i="2"/>
  <c r="L22" i="2"/>
  <c r="M38" i="31"/>
  <c r="G16" i="45"/>
  <c r="C24" i="44"/>
  <c r="E62" i="31"/>
  <c r="F38" i="31"/>
  <c r="C21" i="44"/>
  <c r="K18" i="43"/>
  <c r="J28" i="45"/>
  <c r="E26" i="43"/>
  <c r="J11" i="31"/>
  <c r="D17" i="2"/>
  <c r="B19" i="43"/>
  <c r="Q19" i="43" s="1"/>
  <c r="L23" i="2"/>
  <c r="N38" i="31"/>
  <c r="C38" i="31"/>
  <c r="L16" i="45"/>
  <c r="M24" i="44"/>
  <c r="M62" i="31"/>
  <c r="B11" i="43"/>
  <c r="G18" i="43"/>
  <c r="H24" i="44"/>
  <c r="F62" i="31"/>
  <c r="G21" i="44"/>
  <c r="B18" i="43"/>
  <c r="Q18" i="43" s="1"/>
  <c r="E11" i="2"/>
  <c r="C28" i="45"/>
  <c r="I26" i="43"/>
  <c r="I11" i="31"/>
  <c r="M17" i="2"/>
  <c r="H17" i="2"/>
  <c r="K23" i="2"/>
  <c r="J38" i="31"/>
  <c r="H16" i="45"/>
  <c r="I24" i="44"/>
  <c r="G62" i="31"/>
  <c r="B22" i="2"/>
  <c r="Q22" i="2" s="1"/>
  <c r="H38" i="31"/>
  <c r="F16" i="45"/>
  <c r="D24" i="44"/>
  <c r="J62" i="31"/>
  <c r="F18" i="45"/>
  <c r="E18" i="43"/>
  <c r="J11" i="2"/>
  <c r="F28" i="45"/>
  <c r="K11" i="43"/>
  <c r="C26" i="43"/>
  <c r="F17" i="2"/>
  <c r="B17" i="2"/>
  <c r="E18" i="45"/>
  <c r="D22" i="2"/>
  <c r="L38" i="31"/>
  <c r="D16" i="45"/>
  <c r="K24" i="44"/>
  <c r="B62" i="31"/>
  <c r="K21" i="44"/>
  <c r="M11" i="2"/>
  <c r="I11" i="2"/>
  <c r="H28" i="45"/>
  <c r="M26" i="43"/>
  <c r="C11" i="31"/>
  <c r="H21" i="44"/>
  <c r="H11" i="2"/>
  <c r="C11" i="43"/>
  <c r="K18" i="45"/>
  <c r="D23" i="2"/>
  <c r="M9" i="2"/>
  <c r="D11" i="44"/>
  <c r="M22" i="45"/>
  <c r="L11" i="44"/>
  <c r="F11" i="44"/>
  <c r="K24" i="45"/>
  <c r="M68" i="31"/>
  <c r="L14" i="32"/>
  <c r="B23" i="44"/>
  <c r="O23" i="44" s="1"/>
  <c r="B31" i="31"/>
  <c r="E20" i="31"/>
  <c r="D9" i="2"/>
  <c r="I16" i="2"/>
  <c r="L22" i="45"/>
  <c r="E51" i="31"/>
  <c r="H31" i="31"/>
  <c r="I20" i="31"/>
  <c r="I11" i="44"/>
  <c r="I14" i="32"/>
  <c r="I18" i="2"/>
  <c r="B11" i="44"/>
  <c r="E24" i="45"/>
  <c r="E68" i="31"/>
  <c r="F14" i="32"/>
  <c r="D23" i="44"/>
  <c r="N54" i="31"/>
  <c r="G18" i="2"/>
  <c r="I13" i="45"/>
  <c r="D28" i="32"/>
  <c r="J20" i="31"/>
  <c r="G9" i="2"/>
  <c r="H9" i="2"/>
  <c r="C22" i="45"/>
  <c r="H51" i="31"/>
  <c r="J28" i="32"/>
  <c r="J22" i="45"/>
  <c r="F24" i="45"/>
  <c r="F68" i="31"/>
  <c r="K9" i="2"/>
  <c r="E22" i="45"/>
  <c r="F51" i="31"/>
  <c r="G24" i="45"/>
  <c r="J68" i="31"/>
  <c r="M14" i="32"/>
  <c r="G23" i="44"/>
  <c r="D25" i="32"/>
  <c r="E13" i="45"/>
  <c r="K28" i="32"/>
  <c r="M20" i="31"/>
  <c r="J9" i="2"/>
  <c r="F22" i="45"/>
  <c r="L51" i="31"/>
  <c r="E11" i="44"/>
  <c r="B24" i="45"/>
  <c r="O24" i="45" s="1"/>
  <c r="G68" i="31"/>
  <c r="C14" i="32"/>
  <c r="M23" i="44"/>
  <c r="M13" i="45"/>
  <c r="E28" i="32"/>
  <c r="L20" i="31"/>
  <c r="F9" i="2"/>
  <c r="G22" i="45"/>
  <c r="G51" i="31"/>
  <c r="H11" i="44"/>
  <c r="K11" i="44"/>
  <c r="I24" i="45"/>
  <c r="D68" i="31"/>
  <c r="D14" i="32"/>
  <c r="L23" i="44"/>
  <c r="F13" i="45"/>
  <c r="G20" i="31"/>
  <c r="I9" i="2"/>
  <c r="D22" i="45"/>
  <c r="M51" i="31"/>
  <c r="C51" i="31"/>
  <c r="J23" i="44"/>
  <c r="L28" i="32"/>
  <c r="K20" i="31"/>
  <c r="L9" i="2"/>
  <c r="G11" i="44"/>
  <c r="H24" i="45"/>
  <c r="N68" i="31"/>
  <c r="B14" i="32"/>
  <c r="I23" i="44"/>
  <c r="H21" i="2"/>
  <c r="H20" i="31"/>
  <c r="M16" i="2"/>
  <c r="I22" i="45"/>
  <c r="I51" i="31"/>
  <c r="I68" i="31"/>
  <c r="J14" i="32"/>
  <c r="N20" i="31"/>
  <c r="C9" i="2"/>
  <c r="K22" i="45"/>
  <c r="D51" i="31"/>
  <c r="K14" i="32"/>
  <c r="L32" i="31"/>
  <c r="D24" i="45"/>
  <c r="M24" i="45"/>
  <c r="H68" i="31"/>
  <c r="H14" i="32"/>
  <c r="H23" i="44"/>
  <c r="E32" i="31"/>
  <c r="G31" i="31"/>
  <c r="F20" i="31"/>
  <c r="B9" i="2"/>
  <c r="E9" i="2"/>
  <c r="H22" i="45"/>
  <c r="K51" i="31"/>
  <c r="J11" i="44"/>
  <c r="K23" i="44"/>
  <c r="J24" i="45"/>
  <c r="B68" i="31"/>
  <c r="C68" i="31"/>
  <c r="E23" i="44"/>
  <c r="B20" i="31"/>
  <c r="C20" i="31"/>
  <c r="J51" i="31"/>
  <c r="N32" i="31"/>
  <c r="E31" i="31"/>
  <c r="L15" i="2"/>
  <c r="D16" i="2"/>
  <c r="M25" i="32"/>
  <c r="H54" i="31"/>
  <c r="D21" i="2"/>
  <c r="J21" i="2"/>
  <c r="M9" i="44"/>
  <c r="J15" i="2"/>
  <c r="M15" i="2"/>
  <c r="B16" i="2"/>
  <c r="J25" i="32"/>
  <c r="K54" i="31"/>
  <c r="M21" i="2"/>
  <c r="G15" i="2"/>
  <c r="L25" i="32"/>
  <c r="J54" i="31"/>
  <c r="L15" i="45"/>
  <c r="K21" i="2"/>
  <c r="C21" i="2"/>
  <c r="F15" i="2"/>
  <c r="H15" i="2"/>
  <c r="N44" i="31"/>
  <c r="B54" i="31"/>
  <c r="H15" i="45"/>
  <c r="K15" i="2"/>
  <c r="J44" i="31"/>
  <c r="F16" i="2"/>
  <c r="I21" i="2"/>
  <c r="L42" i="31"/>
  <c r="I54" i="31"/>
  <c r="C18" i="2"/>
  <c r="F21" i="2"/>
  <c r="B21" i="2"/>
  <c r="E15" i="2"/>
  <c r="M44" i="31"/>
  <c r="G54" i="31"/>
  <c r="M54" i="31"/>
  <c r="C54" i="31"/>
  <c r="K18" i="2"/>
  <c r="D15" i="2"/>
  <c r="I44" i="31"/>
  <c r="J16" i="2"/>
  <c r="G16" i="2"/>
  <c r="G25" i="32"/>
  <c r="C15" i="45"/>
  <c r="B25" i="32"/>
  <c r="D54" i="31"/>
  <c r="B15" i="2"/>
  <c r="F44" i="31"/>
  <c r="E16" i="2"/>
  <c r="F54" i="31"/>
  <c r="G21" i="2"/>
  <c r="E21" i="2"/>
  <c r="F9" i="44"/>
  <c r="I15" i="2"/>
  <c r="H16" i="2"/>
  <c r="L54" i="31"/>
  <c r="I25" i="32"/>
  <c r="L21" i="2"/>
  <c r="G9" i="44"/>
  <c r="C15" i="2"/>
  <c r="F25" i="32"/>
  <c r="E25" i="32"/>
  <c r="K25" i="32"/>
  <c r="C25" i="32"/>
  <c r="L67" i="31"/>
  <c r="F17" i="43"/>
  <c r="B67" i="31"/>
  <c r="F42" i="31"/>
  <c r="D10" i="43"/>
  <c r="F15" i="45"/>
  <c r="K9" i="32"/>
  <c r="H13" i="43"/>
  <c r="B13" i="43"/>
  <c r="B9" i="44"/>
  <c r="H14" i="45"/>
  <c r="G44" i="31"/>
  <c r="F27" i="44"/>
  <c r="H17" i="43"/>
  <c r="K67" i="31"/>
  <c r="K42" i="31"/>
  <c r="J27" i="43"/>
  <c r="K10" i="43"/>
  <c r="E15" i="45"/>
  <c r="H9" i="32"/>
  <c r="C9" i="44"/>
  <c r="D14" i="45"/>
  <c r="B44" i="31"/>
  <c r="J17" i="43"/>
  <c r="N42" i="31"/>
  <c r="D17" i="43"/>
  <c r="H67" i="31"/>
  <c r="H42" i="31"/>
  <c r="F10" i="43"/>
  <c r="K15" i="45"/>
  <c r="F9" i="32"/>
  <c r="G13" i="43"/>
  <c r="H9" i="44"/>
  <c r="I14" i="45"/>
  <c r="L44" i="31"/>
  <c r="E27" i="44"/>
  <c r="M17" i="43"/>
  <c r="B17" i="43"/>
  <c r="E67" i="31"/>
  <c r="M42" i="31"/>
  <c r="M27" i="43"/>
  <c r="I27" i="43"/>
  <c r="B10" i="43"/>
  <c r="B15" i="45"/>
  <c r="E9" i="32"/>
  <c r="E9" i="44"/>
  <c r="K17" i="43"/>
  <c r="I67" i="31"/>
  <c r="J42" i="31"/>
  <c r="C42" i="31"/>
  <c r="L27" i="43"/>
  <c r="I10" i="43"/>
  <c r="I15" i="45"/>
  <c r="C9" i="32"/>
  <c r="D9" i="44"/>
  <c r="E14" i="45"/>
  <c r="E44" i="31"/>
  <c r="G67" i="31"/>
  <c r="C67" i="31"/>
  <c r="G42" i="31"/>
  <c r="C17" i="43"/>
  <c r="L17" i="43"/>
  <c r="J67" i="31"/>
  <c r="I42" i="31"/>
  <c r="H27" i="43"/>
  <c r="K27" i="43"/>
  <c r="J15" i="45"/>
  <c r="D9" i="32"/>
  <c r="J9" i="44"/>
  <c r="G14" i="45"/>
  <c r="D44" i="31"/>
  <c r="C44" i="31"/>
  <c r="C27" i="44"/>
  <c r="I17" i="43"/>
  <c r="F67" i="31"/>
  <c r="E42" i="31"/>
  <c r="C27" i="43"/>
  <c r="B27" i="43"/>
  <c r="N27" i="43" s="1"/>
  <c r="C10" i="43"/>
  <c r="E10" i="43"/>
  <c r="G15" i="45"/>
  <c r="J9" i="32"/>
  <c r="E13" i="43"/>
  <c r="L9" i="44"/>
  <c r="D27" i="43"/>
  <c r="G17" i="43"/>
  <c r="M67" i="31"/>
  <c r="B42" i="31"/>
  <c r="H10" i="43"/>
  <c r="D15" i="45"/>
  <c r="K9" i="44"/>
  <c r="E17" i="43"/>
  <c r="M9" i="32"/>
  <c r="I45" i="31"/>
  <c r="M43" i="31"/>
  <c r="H43" i="31"/>
  <c r="H28" i="43"/>
  <c r="E10" i="44"/>
  <c r="I10" i="44"/>
  <c r="J40" i="31"/>
  <c r="G28" i="43"/>
  <c r="J24" i="2"/>
  <c r="D10" i="31"/>
  <c r="D11" i="45"/>
  <c r="G13" i="44"/>
  <c r="E52" i="31"/>
  <c r="C26" i="31"/>
  <c r="M28" i="43"/>
  <c r="F10" i="31"/>
  <c r="B40" i="31"/>
  <c r="M13" i="44"/>
  <c r="L24" i="2"/>
  <c r="M24" i="2"/>
  <c r="B24" i="2"/>
  <c r="P24" i="2" s="1"/>
  <c r="E16" i="43"/>
  <c r="N43" i="31"/>
  <c r="C43" i="31"/>
  <c r="G10" i="44"/>
  <c r="L10" i="44"/>
  <c r="G26" i="31"/>
  <c r="M32" i="31"/>
  <c r="C32" i="31"/>
  <c r="D60" i="31"/>
  <c r="D15" i="32"/>
  <c r="M31" i="31"/>
  <c r="K9" i="43"/>
  <c r="D45" i="31"/>
  <c r="C28" i="32"/>
  <c r="H10" i="31"/>
  <c r="F40" i="31"/>
  <c r="B11" i="45"/>
  <c r="M52" i="31"/>
  <c r="H16" i="43"/>
  <c r="E43" i="31"/>
  <c r="J28" i="43"/>
  <c r="K10" i="44"/>
  <c r="M10" i="44"/>
  <c r="L26" i="31"/>
  <c r="B32" i="31"/>
  <c r="G15" i="32"/>
  <c r="J31" i="31"/>
  <c r="D9" i="43"/>
  <c r="F45" i="31"/>
  <c r="C45" i="31"/>
  <c r="H28" i="32"/>
  <c r="B10" i="31"/>
  <c r="E40" i="31"/>
  <c r="I11" i="45"/>
  <c r="F52" i="31"/>
  <c r="J52" i="31"/>
  <c r="K28" i="43"/>
  <c r="H40" i="31"/>
  <c r="M45" i="31"/>
  <c r="L40" i="31"/>
  <c r="E11" i="45"/>
  <c r="F13" i="44"/>
  <c r="E13" i="44"/>
  <c r="K52" i="31"/>
  <c r="C24" i="2"/>
  <c r="B15" i="32"/>
  <c r="H24" i="2"/>
  <c r="G16" i="43"/>
  <c r="D28" i="43"/>
  <c r="H10" i="44"/>
  <c r="F32" i="31"/>
  <c r="J10" i="31"/>
  <c r="M16" i="43"/>
  <c r="L16" i="43"/>
  <c r="G43" i="31"/>
  <c r="B26" i="31"/>
  <c r="K32" i="31"/>
  <c r="D31" i="31"/>
  <c r="H45" i="31"/>
  <c r="B28" i="32"/>
  <c r="O28" i="32" s="1"/>
  <c r="M10" i="31"/>
  <c r="G40" i="31"/>
  <c r="K11" i="45"/>
  <c r="L13" i="44"/>
  <c r="B13" i="44"/>
  <c r="N52" i="31"/>
  <c r="K45" i="31"/>
  <c r="N10" i="31"/>
  <c r="C40" i="31"/>
  <c r="I24" i="2"/>
  <c r="K16" i="43"/>
  <c r="D43" i="31"/>
  <c r="J26" i="31"/>
  <c r="D24" i="2"/>
  <c r="I16" i="43"/>
  <c r="J43" i="31"/>
  <c r="I28" i="43"/>
  <c r="L28" i="43"/>
  <c r="D10" i="44"/>
  <c r="M26" i="31"/>
  <c r="H32" i="31"/>
  <c r="F31" i="31"/>
  <c r="E45" i="31"/>
  <c r="F28" i="32"/>
  <c r="K10" i="31"/>
  <c r="I40" i="31"/>
  <c r="J11" i="45"/>
  <c r="B52" i="31"/>
  <c r="L15" i="32"/>
  <c r="H26" i="31"/>
  <c r="F11" i="45"/>
  <c r="E24" i="2"/>
  <c r="F24" i="2"/>
  <c r="D16" i="43"/>
  <c r="J16" i="43"/>
  <c r="K43" i="31"/>
  <c r="C28" i="43"/>
  <c r="C10" i="44"/>
  <c r="B10" i="44"/>
  <c r="I26" i="31"/>
  <c r="D32" i="31"/>
  <c r="F15" i="32"/>
  <c r="M15" i="32"/>
  <c r="L31" i="31"/>
  <c r="N45" i="31"/>
  <c r="E10" i="31"/>
  <c r="N40" i="31"/>
  <c r="G11" i="45"/>
  <c r="I13" i="44"/>
  <c r="D52" i="31"/>
  <c r="F28" i="43"/>
  <c r="G24" i="2"/>
  <c r="E26" i="31"/>
  <c r="D26" i="31"/>
  <c r="C15" i="32"/>
  <c r="K15" i="32"/>
  <c r="B45" i="31"/>
  <c r="H11" i="45"/>
  <c r="C13" i="44"/>
  <c r="H52" i="31"/>
  <c r="K24" i="2"/>
  <c r="I43" i="31"/>
  <c r="F26" i="31"/>
  <c r="I32" i="31"/>
  <c r="J15" i="32"/>
  <c r="K31" i="31"/>
  <c r="C31" i="31"/>
  <c r="M9" i="43"/>
  <c r="L45" i="31"/>
  <c r="G10" i="31"/>
  <c r="K40" i="31"/>
  <c r="C11" i="45"/>
  <c r="J13" i="44"/>
  <c r="H13" i="44"/>
  <c r="L52" i="31"/>
  <c r="F10" i="44"/>
  <c r="B16" i="43"/>
  <c r="F16" i="43"/>
  <c r="F43" i="31"/>
  <c r="B28" i="43"/>
  <c r="N28" i="43" s="1"/>
  <c r="J10" i="44"/>
  <c r="K26" i="31"/>
  <c r="G32" i="31"/>
  <c r="H15" i="32"/>
  <c r="N31" i="31"/>
  <c r="F9" i="43"/>
  <c r="J45" i="31"/>
  <c r="M28" i="32"/>
  <c r="I10" i="31"/>
  <c r="D40" i="31"/>
  <c r="M11" i="45"/>
  <c r="I52" i="31"/>
  <c r="C52" i="31"/>
  <c r="I15" i="32"/>
  <c r="C16" i="43"/>
  <c r="H9" i="43"/>
  <c r="G28" i="32"/>
  <c r="L10" i="31"/>
  <c r="D13" i="44"/>
  <c r="G28" i="31"/>
  <c r="N61" i="31"/>
  <c r="J12" i="2"/>
  <c r="N28" i="31"/>
  <c r="F18" i="2"/>
  <c r="F28" i="31"/>
  <c r="C28" i="31"/>
  <c r="L18" i="31"/>
  <c r="M18" i="31"/>
  <c r="M49" i="31"/>
  <c r="J18" i="31"/>
  <c r="L28" i="31"/>
  <c r="I18" i="31"/>
  <c r="I28" i="31"/>
  <c r="C18" i="31"/>
  <c r="L14" i="43"/>
  <c r="L18" i="2"/>
  <c r="B28" i="31"/>
  <c r="C49" i="31"/>
  <c r="B46" i="31"/>
  <c r="K21" i="43"/>
  <c r="M28" i="31"/>
  <c r="H14" i="43"/>
  <c r="H21" i="43"/>
  <c r="H28" i="31"/>
  <c r="E28" i="31"/>
  <c r="K14" i="43"/>
  <c r="M12" i="2"/>
  <c r="E14" i="2"/>
  <c r="J61" i="31"/>
  <c r="I46" i="31"/>
  <c r="G10" i="2"/>
  <c r="J21" i="43"/>
  <c r="F18" i="31"/>
  <c r="K14" i="2"/>
  <c r="H14" i="2"/>
  <c r="M11" i="43"/>
  <c r="E11" i="43"/>
  <c r="I14" i="43"/>
  <c r="B60" i="31"/>
  <c r="H11" i="31"/>
  <c r="J9" i="43"/>
  <c r="G61" i="31"/>
  <c r="I18" i="45"/>
  <c r="J18" i="45"/>
  <c r="H15" i="44"/>
  <c r="I49" i="31"/>
  <c r="H12" i="31"/>
  <c r="G23" i="2"/>
  <c r="F46" i="31"/>
  <c r="F17" i="44"/>
  <c r="G17" i="44"/>
  <c r="F10" i="2"/>
  <c r="E16" i="44"/>
  <c r="B16" i="44"/>
  <c r="K10" i="2"/>
  <c r="B10" i="2"/>
  <c r="B12" i="2"/>
  <c r="F21" i="43"/>
  <c r="H18" i="31"/>
  <c r="L11" i="43"/>
  <c r="D11" i="43"/>
  <c r="G14" i="43"/>
  <c r="J60" i="31"/>
  <c r="C60" i="31"/>
  <c r="N11" i="31"/>
  <c r="I61" i="31"/>
  <c r="B18" i="45"/>
  <c r="P18" i="45" s="1"/>
  <c r="J15" i="44"/>
  <c r="B49" i="31"/>
  <c r="F25" i="43"/>
  <c r="B12" i="31"/>
  <c r="H23" i="2"/>
  <c r="J23" i="2"/>
  <c r="K46" i="31"/>
  <c r="M17" i="44"/>
  <c r="F49" i="31"/>
  <c r="J25" i="43"/>
  <c r="E12" i="31"/>
  <c r="L61" i="31"/>
  <c r="C61" i="31"/>
  <c r="G25" i="43"/>
  <c r="E46" i="31"/>
  <c r="C17" i="44"/>
  <c r="L10" i="2"/>
  <c r="D16" i="44"/>
  <c r="K12" i="2"/>
  <c r="M21" i="43"/>
  <c r="B21" i="43"/>
  <c r="P21" i="43" s="1"/>
  <c r="K18" i="31"/>
  <c r="H11" i="43"/>
  <c r="I11" i="43"/>
  <c r="J14" i="43"/>
  <c r="B14" i="43"/>
  <c r="N60" i="31"/>
  <c r="D11" i="31"/>
  <c r="D18" i="2"/>
  <c r="B18" i="2"/>
  <c r="E9" i="43"/>
  <c r="F61" i="31"/>
  <c r="B15" i="44"/>
  <c r="E49" i="31"/>
  <c r="E25" i="43"/>
  <c r="M25" i="43"/>
  <c r="G12" i="31"/>
  <c r="F23" i="2"/>
  <c r="M46" i="31"/>
  <c r="E17" i="44"/>
  <c r="M10" i="2"/>
  <c r="C14" i="2"/>
  <c r="L12" i="2"/>
  <c r="L14" i="2"/>
  <c r="K61" i="31"/>
  <c r="K25" i="43"/>
  <c r="J17" i="44"/>
  <c r="D10" i="2"/>
  <c r="E10" i="2"/>
  <c r="F12" i="2"/>
  <c r="H25" i="43"/>
  <c r="L46" i="31"/>
  <c r="G12" i="2"/>
  <c r="E18" i="31"/>
  <c r="B14" i="2"/>
  <c r="G60" i="31"/>
  <c r="B11" i="31"/>
  <c r="L9" i="43"/>
  <c r="G9" i="43"/>
  <c r="H61" i="31"/>
  <c r="D18" i="45"/>
  <c r="D15" i="44"/>
  <c r="N49" i="31"/>
  <c r="D12" i="31"/>
  <c r="N46" i="31"/>
  <c r="D17" i="44"/>
  <c r="I10" i="2"/>
  <c r="L16" i="44"/>
  <c r="C16" i="44"/>
  <c r="G14" i="2"/>
  <c r="M12" i="31"/>
  <c r="I12" i="2"/>
  <c r="L60" i="31"/>
  <c r="L49" i="31"/>
  <c r="J12" i="31"/>
  <c r="E21" i="43"/>
  <c r="I21" i="43"/>
  <c r="D18" i="31"/>
  <c r="D14" i="2"/>
  <c r="E14" i="43"/>
  <c r="H60" i="31"/>
  <c r="L11" i="31"/>
  <c r="E18" i="2"/>
  <c r="I9" i="43"/>
  <c r="D61" i="31"/>
  <c r="L18" i="45"/>
  <c r="I15" i="44"/>
  <c r="H49" i="31"/>
  <c r="I25" i="43"/>
  <c r="N12" i="31"/>
  <c r="D46" i="31"/>
  <c r="K17" i="44"/>
  <c r="B17" i="44"/>
  <c r="H10" i="2"/>
  <c r="J16" i="44"/>
  <c r="C12" i="2"/>
  <c r="L21" i="43"/>
  <c r="G18" i="31"/>
  <c r="D14" i="43"/>
  <c r="F14" i="43"/>
  <c r="E60" i="31"/>
  <c r="E11" i="31"/>
  <c r="B61" i="31"/>
  <c r="H18" i="45"/>
  <c r="M15" i="44"/>
  <c r="K49" i="31"/>
  <c r="D25" i="43"/>
  <c r="I12" i="31"/>
  <c r="G46" i="31"/>
  <c r="I16" i="44"/>
  <c r="F16" i="44"/>
  <c r="D12" i="2"/>
  <c r="J49" i="31"/>
  <c r="K12" i="31"/>
  <c r="M16" i="44"/>
  <c r="E12" i="2"/>
  <c r="C21" i="43"/>
  <c r="D21" i="43"/>
  <c r="B18" i="31"/>
  <c r="F14" i="2"/>
  <c r="M14" i="2"/>
  <c r="G11" i="43"/>
  <c r="J11" i="43"/>
  <c r="C14" i="43"/>
  <c r="I60" i="31"/>
  <c r="F11" i="31"/>
  <c r="H18" i="2"/>
  <c r="J18" i="2"/>
  <c r="M61" i="31"/>
  <c r="G18" i="45"/>
  <c r="F15" i="44"/>
  <c r="G49" i="31"/>
  <c r="C25" i="43"/>
  <c r="L25" i="43"/>
  <c r="L12" i="31"/>
  <c r="C12" i="31"/>
  <c r="E23" i="2"/>
  <c r="J46" i="31"/>
  <c r="I17" i="44"/>
  <c r="L17" i="44"/>
  <c r="H16" i="44"/>
  <c r="M60" i="31"/>
  <c r="J14" i="2"/>
  <c r="C9" i="43"/>
  <c r="M18" i="45"/>
  <c r="E15" i="44"/>
  <c r="H46" i="31"/>
  <c r="H17" i="44"/>
  <c r="J10" i="2"/>
  <c r="G16" i="44"/>
  <c r="P28" i="44"/>
  <c r="Q28" i="44"/>
  <c r="N28" i="44"/>
  <c r="O28" i="44"/>
  <c r="N26" i="44"/>
  <c r="O26" i="44"/>
  <c r="Q26" i="44"/>
  <c r="P26" i="44"/>
  <c r="Q27" i="2"/>
  <c r="O27" i="2"/>
  <c r="N27" i="2"/>
  <c r="P27" i="2"/>
  <c r="N22" i="45"/>
  <c r="O22" i="45"/>
  <c r="P22" i="45"/>
  <c r="Q22" i="45"/>
  <c r="N24" i="43"/>
  <c r="P24" i="43"/>
  <c r="O24" i="43"/>
  <c r="Q24" i="43"/>
  <c r="O26" i="32"/>
  <c r="P27" i="44"/>
  <c r="Q27" i="44"/>
  <c r="O27" i="44"/>
  <c r="N27" i="44"/>
  <c r="O23" i="43"/>
  <c r="Q23" i="43"/>
  <c r="N23" i="43"/>
  <c r="P23" i="43"/>
  <c r="Q28" i="2"/>
  <c r="O28" i="2"/>
  <c r="N28" i="2"/>
  <c r="P28" i="2"/>
  <c r="O25" i="44"/>
  <c r="P25" i="44"/>
  <c r="N25" i="44"/>
  <c r="Q25" i="44"/>
  <c r="N25" i="43"/>
  <c r="Q25" i="43"/>
  <c r="O25" i="43"/>
  <c r="P25" i="43"/>
  <c r="Q27" i="32"/>
  <c r="O27" i="32"/>
  <c r="P27" i="32"/>
  <c r="N27" i="32"/>
  <c r="P20" i="45"/>
  <c r="Q20" i="45"/>
  <c r="N20" i="45"/>
  <c r="O20" i="45"/>
  <c r="Q20" i="43" l="1"/>
  <c r="O27" i="43"/>
  <c r="N21" i="45"/>
  <c r="Q21" i="45"/>
  <c r="O20" i="43"/>
  <c r="O21" i="45"/>
  <c r="P20" i="43"/>
  <c r="N26" i="32"/>
  <c r="Q26" i="32"/>
  <c r="O26" i="45"/>
  <c r="N19" i="45"/>
  <c r="N26" i="45"/>
  <c r="O19" i="45"/>
  <c r="Q19" i="45"/>
  <c r="P26" i="45"/>
  <c r="Q25" i="2"/>
  <c r="Q27" i="43"/>
  <c r="N28" i="32"/>
  <c r="P27" i="43"/>
  <c r="P24" i="45"/>
  <c r="Q28" i="32"/>
  <c r="O25" i="2"/>
  <c r="P25" i="2"/>
  <c r="O22" i="44"/>
  <c r="Q22" i="44"/>
  <c r="N22" i="44"/>
  <c r="P23" i="44"/>
  <c r="Q23" i="44"/>
  <c r="Q25" i="45"/>
  <c r="P25" i="45"/>
  <c r="N23" i="44"/>
  <c r="O24" i="44"/>
  <c r="P24" i="44"/>
  <c r="Q24" i="44"/>
  <c r="O25" i="45"/>
  <c r="N27" i="45"/>
  <c r="Q24" i="2"/>
  <c r="P26" i="2"/>
  <c r="N26" i="2"/>
  <c r="O21" i="44"/>
  <c r="O26" i="2"/>
  <c r="P23" i="45"/>
  <c r="Q23" i="45"/>
  <c r="Q27" i="45"/>
  <c r="O22" i="43"/>
  <c r="O23" i="45"/>
  <c r="N21" i="44"/>
  <c r="P27" i="45"/>
  <c r="N22" i="43"/>
  <c r="Q18" i="45"/>
  <c r="O18" i="45"/>
  <c r="Q26" i="43"/>
  <c r="O26" i="43"/>
  <c r="P26" i="43"/>
  <c r="Q21" i="43"/>
  <c r="P28" i="32"/>
  <c r="L32" i="32" a="1"/>
  <c r="L32" i="32" s="1"/>
  <c r="L33" i="32" s="1"/>
  <c r="N18" i="45"/>
  <c r="I5" i="45"/>
  <c r="Q24" i="45"/>
  <c r="I30" i="32"/>
  <c r="Q28" i="45"/>
  <c r="N28" i="45"/>
  <c r="P28" i="45"/>
  <c r="M6" i="45"/>
  <c r="N24" i="45"/>
  <c r="O21" i="43"/>
  <c r="O18" i="43"/>
  <c r="N18" i="43"/>
  <c r="P19" i="43"/>
  <c r="N19" i="43"/>
  <c r="O22" i="2"/>
  <c r="P18" i="43"/>
  <c r="O19" i="43"/>
  <c r="N22" i="2"/>
  <c r="P22" i="2"/>
  <c r="G5" i="45"/>
  <c r="E32" i="32" a="1"/>
  <c r="E32" i="32" s="1"/>
  <c r="E33" i="32" s="1"/>
  <c r="L32" i="45" a="1"/>
  <c r="L32" i="45" s="1"/>
  <c r="L33" i="45" s="1"/>
  <c r="H7" i="2" a="1"/>
  <c r="H7" i="2" s="1"/>
  <c r="H31" i="2" s="1"/>
  <c r="Q21" i="44"/>
  <c r="D5" i="45"/>
  <c r="H30" i="32"/>
  <c r="K30" i="45"/>
  <c r="L30" i="45"/>
  <c r="I32" i="32" a="1"/>
  <c r="I32" i="32" s="1"/>
  <c r="I33" i="32" s="1"/>
  <c r="N21" i="43"/>
  <c r="E30" i="32"/>
  <c r="F30" i="32"/>
  <c r="K5" i="45"/>
  <c r="P22" i="43"/>
  <c r="K32" i="32" a="1"/>
  <c r="K32" i="32" s="1"/>
  <c r="K33" i="32" s="1"/>
  <c r="L5" i="45"/>
  <c r="K7" i="43" a="1"/>
  <c r="K7" i="43" s="1"/>
  <c r="K31" i="43" s="1"/>
  <c r="G7" i="2" a="1"/>
  <c r="G7" i="2" s="1"/>
  <c r="G31" i="2" s="1"/>
  <c r="K7" i="2" a="1"/>
  <c r="K7" i="2" s="1"/>
  <c r="K31" i="2" s="1"/>
  <c r="I6" i="45"/>
  <c r="I7" i="2" a="1"/>
  <c r="I7" i="2" s="1"/>
  <c r="I31" i="2" s="1"/>
  <c r="K30" i="43"/>
  <c r="D7" i="2" a="1"/>
  <c r="D7" i="2" s="1"/>
  <c r="D31" i="2" s="1"/>
  <c r="L7" i="2" a="1"/>
  <c r="L7" i="2" s="1"/>
  <c r="L31" i="2" s="1"/>
  <c r="H32" i="32" a="1"/>
  <c r="H32" i="32" s="1"/>
  <c r="H33" i="32" s="1"/>
  <c r="E7" i="2" a="1"/>
  <c r="E7" i="2" s="1"/>
  <c r="E31" i="2" s="1"/>
  <c r="G70" i="31"/>
  <c r="M32" i="45" a="1"/>
  <c r="M32" i="45" s="1"/>
  <c r="M33" i="45" s="1"/>
  <c r="M32" i="43" a="1"/>
  <c r="M32" i="43" s="1"/>
  <c r="M33" i="43" s="1"/>
  <c r="K30" i="32"/>
  <c r="G6" i="31"/>
  <c r="F7" i="2" a="1"/>
  <c r="F7" i="2" s="1"/>
  <c r="F31" i="2" s="1"/>
  <c r="I30" i="45"/>
  <c r="F30" i="45"/>
  <c r="I32" i="45" a="1"/>
  <c r="I32" i="45" s="1"/>
  <c r="I33" i="45" s="1"/>
  <c r="G32" i="32" a="1"/>
  <c r="G32" i="32" s="1"/>
  <c r="G33" i="32" s="1"/>
  <c r="M7" i="2" a="1"/>
  <c r="M7" i="2" s="1"/>
  <c r="M31" i="2" s="1"/>
  <c r="L30" i="32"/>
  <c r="G6" i="45"/>
  <c r="J7" i="2" a="1"/>
  <c r="J7" i="2" s="1"/>
  <c r="J31" i="2" s="1"/>
  <c r="P23" i="2"/>
  <c r="J6" i="2"/>
  <c r="K5" i="2"/>
  <c r="N23" i="2"/>
  <c r="Q23" i="2"/>
  <c r="H6" i="2"/>
  <c r="J5" i="32"/>
  <c r="J30" i="2"/>
  <c r="H5" i="2"/>
  <c r="K6" i="45"/>
  <c r="M30" i="45"/>
  <c r="F6" i="45"/>
  <c r="E6" i="2"/>
  <c r="G30" i="32"/>
  <c r="D5" i="2"/>
  <c r="H30" i="2"/>
  <c r="H6" i="43"/>
  <c r="G72" i="31" a="1"/>
  <c r="G72" i="31" s="1"/>
  <c r="G73" i="31" s="1"/>
  <c r="K6" i="32"/>
  <c r="M32" i="44" a="1"/>
  <c r="M32" i="44" s="1"/>
  <c r="M33" i="44" s="1"/>
  <c r="K6" i="31"/>
  <c r="F32" i="32" a="1"/>
  <c r="F32" i="32" s="1"/>
  <c r="F33" i="32" s="1"/>
  <c r="G5" i="2"/>
  <c r="J5" i="2"/>
  <c r="H5" i="43"/>
  <c r="F32" i="45" a="1"/>
  <c r="F32" i="45" s="1"/>
  <c r="F33" i="45" s="1"/>
  <c r="G30" i="44"/>
  <c r="L70" i="31"/>
  <c r="K32" i="45" a="1"/>
  <c r="K32" i="45" s="1"/>
  <c r="K33" i="45" s="1"/>
  <c r="D30" i="32"/>
  <c r="M5" i="45"/>
  <c r="E5" i="2"/>
  <c r="F5" i="2"/>
  <c r="L6" i="45"/>
  <c r="F5" i="45"/>
  <c r="F6" i="2"/>
  <c r="J32" i="2" a="1"/>
  <c r="J32" i="2" s="1"/>
  <c r="J33" i="2" s="1"/>
  <c r="E32" i="44" a="1"/>
  <c r="E32" i="44" s="1"/>
  <c r="E33" i="44" s="1"/>
  <c r="K32" i="2" a="1"/>
  <c r="K32" i="2" s="1"/>
  <c r="K33" i="2" s="1"/>
  <c r="L72" i="31" a="1"/>
  <c r="L72" i="31" s="1"/>
  <c r="L73" i="31" s="1"/>
  <c r="M30" i="44"/>
  <c r="E30" i="44"/>
  <c r="D32" i="32" a="1"/>
  <c r="D32" i="32" s="1"/>
  <c r="D33" i="32" s="1"/>
  <c r="O24" i="2"/>
  <c r="N24" i="2"/>
  <c r="F32" i="2" a="1"/>
  <c r="F32" i="2" s="1"/>
  <c r="F33" i="2" s="1"/>
  <c r="K32" i="44" a="1"/>
  <c r="K32" i="44" s="1"/>
  <c r="K33" i="44" s="1"/>
  <c r="H30" i="44"/>
  <c r="M72" i="31" a="1"/>
  <c r="M72" i="31" s="1"/>
  <c r="M73" i="31" s="1"/>
  <c r="D6" i="45"/>
  <c r="F30" i="2"/>
  <c r="D7" i="44" a="1"/>
  <c r="D7" i="44" s="1"/>
  <c r="D31" i="44" s="1"/>
  <c r="E30" i="2"/>
  <c r="H32" i="2" a="1"/>
  <c r="H32" i="2" s="1"/>
  <c r="H33" i="2" s="1"/>
  <c r="G30" i="45"/>
  <c r="M7" i="44" a="1"/>
  <c r="M7" i="44" s="1"/>
  <c r="M31" i="44" s="1"/>
  <c r="K5" i="43"/>
  <c r="J32" i="32" a="1"/>
  <c r="J32" i="32" s="1"/>
  <c r="J33" i="32" s="1"/>
  <c r="I70" i="31"/>
  <c r="G5" i="32"/>
  <c r="G32" i="43" a="1"/>
  <c r="G32" i="43" s="1"/>
  <c r="G33" i="43" s="1"/>
  <c r="G7" i="31" a="1"/>
  <c r="G7" i="31" s="1"/>
  <c r="G71" i="31" s="1"/>
  <c r="G6" i="2"/>
  <c r="F6" i="31"/>
  <c r="N5" i="31"/>
  <c r="M32" i="32" a="1"/>
  <c r="M32" i="32" s="1"/>
  <c r="M33" i="32" s="1"/>
  <c r="D7" i="45" a="1"/>
  <c r="D7" i="45" s="1"/>
  <c r="D31" i="45" s="1"/>
  <c r="E7" i="44" a="1"/>
  <c r="E7" i="44" s="1"/>
  <c r="E31" i="44" s="1"/>
  <c r="G6" i="32"/>
  <c r="I6" i="32"/>
  <c r="K32" i="43" a="1"/>
  <c r="K32" i="43" s="1"/>
  <c r="K33" i="43" s="1"/>
  <c r="G32" i="2" a="1"/>
  <c r="G32" i="2" s="1"/>
  <c r="G33" i="2" s="1"/>
  <c r="H6" i="31"/>
  <c r="L32" i="43" a="1"/>
  <c r="L32" i="43" s="1"/>
  <c r="L33" i="43" s="1"/>
  <c r="H7" i="45" a="1"/>
  <c r="H7" i="45" s="1"/>
  <c r="H31" i="45" s="1"/>
  <c r="I7" i="44" a="1"/>
  <c r="I7" i="44" s="1"/>
  <c r="I31" i="44" s="1"/>
  <c r="E7" i="32" a="1"/>
  <c r="E7" i="32" s="1"/>
  <c r="E31" i="32" s="1"/>
  <c r="L7" i="32" a="1"/>
  <c r="L7" i="32" s="1"/>
  <c r="L31" i="32" s="1"/>
  <c r="H6" i="32"/>
  <c r="I5" i="32"/>
  <c r="F7" i="31" a="1"/>
  <c r="F7" i="31" s="1"/>
  <c r="F71" i="31" s="1"/>
  <c r="F6" i="44"/>
  <c r="J7" i="32" a="1"/>
  <c r="J7" i="32" s="1"/>
  <c r="J31" i="32" s="1"/>
  <c r="L6" i="32"/>
  <c r="N72" i="31" a="1"/>
  <c r="N72" i="31" s="1"/>
  <c r="N73" i="31" s="1"/>
  <c r="F30" i="43"/>
  <c r="K6" i="2"/>
  <c r="H7" i="44" a="1"/>
  <c r="H7" i="44" s="1"/>
  <c r="H31" i="44" s="1"/>
  <c r="G7" i="32" a="1"/>
  <c r="G7" i="32" s="1"/>
  <c r="G31" i="32" s="1"/>
  <c r="I72" i="31" a="1"/>
  <c r="I72" i="31" s="1"/>
  <c r="I73" i="31" s="1"/>
  <c r="G7" i="44" a="1"/>
  <c r="G7" i="44" s="1"/>
  <c r="G31" i="44" s="1"/>
  <c r="F7" i="32" a="1"/>
  <c r="F7" i="32" s="1"/>
  <c r="F31" i="32" s="1"/>
  <c r="E6" i="32"/>
  <c r="J6" i="32"/>
  <c r="E6" i="43"/>
  <c r="L30" i="44"/>
  <c r="J7" i="45" a="1"/>
  <c r="J7" i="45" s="1"/>
  <c r="J31" i="45" s="1"/>
  <c r="F7" i="44" a="1"/>
  <c r="F7" i="44" s="1"/>
  <c r="F31" i="44" s="1"/>
  <c r="D7" i="32" a="1"/>
  <c r="D7" i="32" s="1"/>
  <c r="D31" i="32" s="1"/>
  <c r="L7" i="44" a="1"/>
  <c r="L7" i="44" s="1"/>
  <c r="L31" i="44" s="1"/>
  <c r="K7" i="32" a="1"/>
  <c r="K7" i="32" s="1"/>
  <c r="K31" i="32" s="1"/>
  <c r="L5" i="32"/>
  <c r="E5" i="32"/>
  <c r="F70" i="31"/>
  <c r="M70" i="31"/>
  <c r="L5" i="2"/>
  <c r="G32" i="45" a="1"/>
  <c r="G32" i="45" s="1"/>
  <c r="G33" i="45" s="1"/>
  <c r="H7" i="32" a="1"/>
  <c r="H7" i="32" s="1"/>
  <c r="H31" i="32" s="1"/>
  <c r="I7" i="32" a="1"/>
  <c r="I7" i="32" s="1"/>
  <c r="I31" i="32" s="1"/>
  <c r="M7" i="32" a="1"/>
  <c r="M7" i="32" s="1"/>
  <c r="M31" i="32" s="1"/>
  <c r="H5" i="32"/>
  <c r="K5" i="32"/>
  <c r="I6" i="31"/>
  <c r="J7" i="44" a="1"/>
  <c r="J7" i="44" s="1"/>
  <c r="J31" i="44" s="1"/>
  <c r="F5" i="32"/>
  <c r="H30" i="45"/>
  <c r="D6" i="2"/>
  <c r="K7" i="44" a="1"/>
  <c r="K7" i="44" s="1"/>
  <c r="K31" i="44" s="1"/>
  <c r="J30" i="32"/>
  <c r="F6" i="32"/>
  <c r="M32" i="2" a="1"/>
  <c r="M32" i="2" s="1"/>
  <c r="M33" i="2" s="1"/>
  <c r="D6" i="32"/>
  <c r="D5" i="32"/>
  <c r="H32" i="43" a="1"/>
  <c r="H32" i="43" s="1"/>
  <c r="H33" i="43" s="1"/>
  <c r="M5" i="32"/>
  <c r="E5" i="43"/>
  <c r="K6" i="44"/>
  <c r="E5" i="31"/>
  <c r="L6" i="31"/>
  <c r="H5" i="44"/>
  <c r="G5" i="31"/>
  <c r="D30" i="44"/>
  <c r="N6" i="31"/>
  <c r="F5" i="44"/>
  <c r="E7" i="45" a="1"/>
  <c r="E7" i="45" s="1"/>
  <c r="E31" i="45" s="1"/>
  <c r="M6" i="2"/>
  <c r="L5" i="43"/>
  <c r="H70" i="31"/>
  <c r="K30" i="2"/>
  <c r="G30" i="43"/>
  <c r="O28" i="43"/>
  <c r="H72" i="31" a="1"/>
  <c r="H72" i="31" s="1"/>
  <c r="H73" i="31" s="1"/>
  <c r="F5" i="31"/>
  <c r="L32" i="44" a="1"/>
  <c r="L32" i="44" s="1"/>
  <c r="L33" i="44" s="1"/>
  <c r="L30" i="2"/>
  <c r="L30" i="43"/>
  <c r="G7" i="45" a="1"/>
  <c r="G7" i="45" s="1"/>
  <c r="G31" i="45" s="1"/>
  <c r="H5" i="31"/>
  <c r="L32" i="2" a="1"/>
  <c r="L32" i="2" s="1"/>
  <c r="L33" i="2" s="1"/>
  <c r="D32" i="2" a="1"/>
  <c r="D32" i="2" s="1"/>
  <c r="D33" i="2" s="1"/>
  <c r="J30" i="45"/>
  <c r="G6" i="43"/>
  <c r="D30" i="2"/>
  <c r="E32" i="43" a="1"/>
  <c r="E32" i="43" s="1"/>
  <c r="E33" i="43" s="1"/>
  <c r="J32" i="45" a="1"/>
  <c r="J32" i="45" s="1"/>
  <c r="J33" i="45" s="1"/>
  <c r="E6" i="45"/>
  <c r="M5" i="2"/>
  <c r="M5" i="44"/>
  <c r="M6" i="32"/>
  <c r="E30" i="43"/>
  <c r="K30" i="44"/>
  <c r="F72" i="31" a="1"/>
  <c r="F72" i="31" s="1"/>
  <c r="F73" i="31" s="1"/>
  <c r="J6" i="45"/>
  <c r="J5" i="45"/>
  <c r="M30" i="32"/>
  <c r="G5" i="43"/>
  <c r="M30" i="2"/>
  <c r="L6" i="2"/>
  <c r="E5" i="45"/>
  <c r="F7" i="45" a="1"/>
  <c r="F7" i="45" s="1"/>
  <c r="F31" i="45" s="1"/>
  <c r="E32" i="45" a="1"/>
  <c r="E32" i="45" s="1"/>
  <c r="E33" i="45" s="1"/>
  <c r="J6" i="31"/>
  <c r="K7" i="45" a="1"/>
  <c r="K7" i="45" s="1"/>
  <c r="K31" i="45" s="1"/>
  <c r="E30" i="45"/>
  <c r="J6" i="44"/>
  <c r="J32" i="44" a="1"/>
  <c r="J32" i="44" s="1"/>
  <c r="J33" i="44" s="1"/>
  <c r="M7" i="45" a="1"/>
  <c r="M7" i="45" s="1"/>
  <c r="M31" i="45" s="1"/>
  <c r="J30" i="44"/>
  <c r="I7" i="45" a="1"/>
  <c r="I7" i="45" s="1"/>
  <c r="I31" i="45" s="1"/>
  <c r="L7" i="45" a="1"/>
  <c r="L7" i="45" s="1"/>
  <c r="L31" i="45" s="1"/>
  <c r="L6" i="44"/>
  <c r="L6" i="43"/>
  <c r="M5" i="31"/>
  <c r="D32" i="44" a="1"/>
  <c r="D32" i="44" s="1"/>
  <c r="D33" i="44" s="1"/>
  <c r="P28" i="43"/>
  <c r="M5" i="43"/>
  <c r="N70" i="31"/>
  <c r="E70" i="31"/>
  <c r="Q28" i="43"/>
  <c r="E72" i="31" a="1"/>
  <c r="E72" i="31" s="1"/>
  <c r="E73" i="31" s="1"/>
  <c r="I6" i="43"/>
  <c r="F30" i="44"/>
  <c r="E6" i="31"/>
  <c r="D6" i="44"/>
  <c r="F32" i="44" a="1"/>
  <c r="F32" i="44" s="1"/>
  <c r="F33" i="44" s="1"/>
  <c r="D5" i="43"/>
  <c r="I30" i="44"/>
  <c r="J5" i="44"/>
  <c r="G5" i="44"/>
  <c r="J5" i="31"/>
  <c r="L5" i="31"/>
  <c r="H6" i="44"/>
  <c r="D5" i="44"/>
  <c r="E32" i="2" a="1"/>
  <c r="E32" i="2" s="1"/>
  <c r="E33" i="2" s="1"/>
  <c r="K6" i="43"/>
  <c r="I5" i="31"/>
  <c r="G30" i="2"/>
  <c r="E5" i="44"/>
  <c r="L5" i="44"/>
  <c r="H30" i="43"/>
  <c r="H32" i="44" a="1"/>
  <c r="H32" i="44" s="1"/>
  <c r="H33" i="44" s="1"/>
  <c r="M6" i="31"/>
  <c r="E6" i="44"/>
  <c r="M6" i="44"/>
  <c r="K5" i="44"/>
  <c r="J32" i="43" a="1"/>
  <c r="J32" i="43" s="1"/>
  <c r="J33" i="43" s="1"/>
  <c r="D6" i="43"/>
  <c r="H6" i="45"/>
  <c r="M6" i="43"/>
  <c r="I5" i="43"/>
  <c r="G32" i="44" a="1"/>
  <c r="G32" i="44" s="1"/>
  <c r="G33" i="44" s="1"/>
  <c r="I5" i="2"/>
  <c r="J5" i="43"/>
  <c r="I5" i="44"/>
  <c r="D32" i="43" a="1"/>
  <c r="D32" i="43" s="1"/>
  <c r="D33" i="43" s="1"/>
  <c r="G7" i="43" a="1"/>
  <c r="G7" i="43" s="1"/>
  <c r="G31" i="43" s="1"/>
  <c r="F6" i="43"/>
  <c r="F5" i="43"/>
  <c r="K7" i="31" a="1"/>
  <c r="K7" i="31" s="1"/>
  <c r="K71" i="31" s="1"/>
  <c r="D30" i="45"/>
  <c r="D30" i="43"/>
  <c r="H5" i="45"/>
  <c r="I6" i="2"/>
  <c r="E7" i="31" a="1"/>
  <c r="E7" i="31" s="1"/>
  <c r="E71" i="31" s="1"/>
  <c r="I32" i="43" a="1"/>
  <c r="I32" i="43" s="1"/>
  <c r="H32" i="45" a="1"/>
  <c r="H32" i="45" s="1"/>
  <c r="H33" i="45" s="1"/>
  <c r="D32" i="45" a="1"/>
  <c r="D32" i="45" s="1"/>
  <c r="D33" i="45" s="1"/>
  <c r="I30" i="43"/>
  <c r="M7" i="43" a="1"/>
  <c r="M7" i="43" s="1"/>
  <c r="M31" i="43" s="1"/>
  <c r="I7" i="43" a="1"/>
  <c r="I7" i="43" s="1"/>
  <c r="I31" i="43" s="1"/>
  <c r="H7" i="31" a="1"/>
  <c r="H7" i="31" s="1"/>
  <c r="H71" i="31" s="1"/>
  <c r="I6" i="44"/>
  <c r="K70" i="31"/>
  <c r="D7" i="43" a="1"/>
  <c r="D7" i="43" s="1"/>
  <c r="D31" i="43" s="1"/>
  <c r="F32" i="43" a="1"/>
  <c r="F32" i="43" s="1"/>
  <c r="F33" i="43" s="1"/>
  <c r="I32" i="2" a="1"/>
  <c r="I32" i="2" s="1"/>
  <c r="I33" i="2" s="1"/>
  <c r="L7" i="31" a="1"/>
  <c r="L7" i="31" s="1"/>
  <c r="L71" i="31" s="1"/>
  <c r="G6" i="44"/>
  <c r="M30" i="43"/>
  <c r="E7" i="43" a="1"/>
  <c r="E7" i="43" s="1"/>
  <c r="E31" i="43" s="1"/>
  <c r="J70" i="31"/>
  <c r="J6" i="43"/>
  <c r="I30" i="2"/>
  <c r="I7" i="31" a="1"/>
  <c r="I7" i="31" s="1"/>
  <c r="I71" i="31" s="1"/>
  <c r="J30" i="43"/>
  <c r="L7" i="43" a="1"/>
  <c r="L7" i="43" s="1"/>
  <c r="L31" i="43" s="1"/>
  <c r="J7" i="31" a="1"/>
  <c r="J7" i="31" s="1"/>
  <c r="J71" i="31" s="1"/>
  <c r="K5" i="31"/>
  <c r="H7" i="43" a="1"/>
  <c r="H7" i="43" s="1"/>
  <c r="H31" i="43" s="1"/>
  <c r="F7" i="43" a="1"/>
  <c r="F7" i="43" s="1"/>
  <c r="F31" i="43" s="1"/>
  <c r="M7" i="31" a="1"/>
  <c r="M7" i="31" s="1"/>
  <c r="M71" i="31" s="1"/>
  <c r="I32" i="44" a="1"/>
  <c r="I32" i="44" s="1"/>
  <c r="I33" i="44" s="1"/>
  <c r="J7" i="43" a="1"/>
  <c r="J7" i="43" s="1"/>
  <c r="J31" i="43" s="1"/>
  <c r="K72" i="31" a="1"/>
  <c r="K72" i="31" s="1"/>
  <c r="J72" i="31" a="1"/>
  <c r="J72" i="31" s="1"/>
  <c r="N7" i="31" a="1"/>
  <c r="N7" i="31" s="1"/>
  <c r="N71" i="31" s="1"/>
  <c r="L34" i="32" l="1" a="1"/>
  <c r="L34" i="32" s="1"/>
  <c r="F34" i="32" a="1"/>
  <c r="F34" i="32" s="1"/>
  <c r="F35" i="32" s="1"/>
  <c r="L34" i="45" a="1"/>
  <c r="L34" i="45" s="1"/>
  <c r="L35" i="45" s="1"/>
  <c r="J34" i="32" a="1"/>
  <c r="J34" i="32" s="1"/>
  <c r="J35" i="32" s="1"/>
  <c r="F34" i="2" a="1"/>
  <c r="F34" i="2" s="1"/>
  <c r="F35" i="2" s="1"/>
  <c r="L8" i="2"/>
  <c r="G34" i="2" a="1"/>
  <c r="G34" i="2" s="1"/>
  <c r="G35" i="2" s="1"/>
  <c r="M34" i="45" a="1"/>
  <c r="M34" i="45" s="1"/>
  <c r="M35" i="45" s="1"/>
  <c r="L34" i="44" a="1"/>
  <c r="L34" i="44" s="1"/>
  <c r="L35" i="44" s="1"/>
  <c r="G34" i="45" a="1"/>
  <c r="G34" i="45" s="1"/>
  <c r="G35" i="45" s="1"/>
  <c r="K34" i="32" a="1"/>
  <c r="K34" i="32" s="1"/>
  <c r="K35" i="32" s="1"/>
  <c r="K34" i="44" a="1"/>
  <c r="K34" i="44" s="1"/>
  <c r="K35" i="44" s="1"/>
  <c r="L74" i="31" a="1"/>
  <c r="L74" i="31" s="1"/>
  <c r="L75" i="31" s="1"/>
  <c r="J34" i="45" a="1"/>
  <c r="J34" i="45" s="1"/>
  <c r="J35" i="45" s="1"/>
  <c r="J8" i="32"/>
  <c r="K8" i="2"/>
  <c r="D34" i="44" a="1"/>
  <c r="D34" i="44" s="1"/>
  <c r="D35" i="44" s="1"/>
  <c r="J8" i="2"/>
  <c r="F34" i="45" a="1"/>
  <c r="F34" i="45" s="1"/>
  <c r="F35" i="45" s="1"/>
  <c r="L34" i="43" a="1"/>
  <c r="L34" i="43" s="1"/>
  <c r="L35" i="43" s="1"/>
  <c r="G8" i="31"/>
  <c r="H74" i="31" a="1"/>
  <c r="H74" i="31" s="1"/>
  <c r="H76" i="31" s="1" a="1"/>
  <c r="H76" i="31" s="1"/>
  <c r="H77" i="31" s="1"/>
  <c r="L8" i="32"/>
  <c r="G74" i="31" a="1"/>
  <c r="G74" i="31" s="1"/>
  <c r="G75" i="31" s="1"/>
  <c r="H34" i="2" a="1"/>
  <c r="H34" i="2" s="1"/>
  <c r="H35" i="2" s="1"/>
  <c r="I74" i="31" a="1"/>
  <c r="I74" i="31" s="1"/>
  <c r="I75" i="31" s="1"/>
  <c r="M34" i="32" a="1"/>
  <c r="M34" i="32" s="1"/>
  <c r="M35" i="32" s="1"/>
  <c r="H8" i="2"/>
  <c r="F8" i="2"/>
  <c r="E34" i="45" a="1"/>
  <c r="E34" i="45" s="1"/>
  <c r="E35" i="45" s="1"/>
  <c r="K34" i="2" a="1"/>
  <c r="K34" i="2" s="1"/>
  <c r="K35" i="2" s="1"/>
  <c r="L34" i="2" a="1"/>
  <c r="L34" i="2" s="1"/>
  <c r="L35" i="2" s="1"/>
  <c r="I34" i="32" a="1"/>
  <c r="I34" i="32" s="1"/>
  <c r="I36" i="32" s="1" a="1"/>
  <c r="I36" i="32" s="1"/>
  <c r="I37" i="32" s="1"/>
  <c r="K34" i="45" a="1"/>
  <c r="K34" i="45" s="1"/>
  <c r="K35" i="45" s="1"/>
  <c r="K8" i="32"/>
  <c r="M34" i="44" a="1"/>
  <c r="M34" i="44" s="1"/>
  <c r="M35" i="44" s="1"/>
  <c r="M8" i="32"/>
  <c r="H34" i="43" a="1"/>
  <c r="H34" i="43" s="1"/>
  <c r="H35" i="43" s="1"/>
  <c r="G34" i="32" a="1"/>
  <c r="G34" i="32" s="1"/>
  <c r="G35" i="32" s="1"/>
  <c r="E8" i="2"/>
  <c r="M34" i="43" a="1"/>
  <c r="M34" i="43" s="1"/>
  <c r="M36" i="43" s="1" a="1"/>
  <c r="M36" i="43" s="1"/>
  <c r="M37" i="43" s="1"/>
  <c r="M74" i="31" a="1"/>
  <c r="M74" i="31" s="1"/>
  <c r="M75" i="31" s="1"/>
  <c r="N74" i="31" a="1"/>
  <c r="N74" i="31" s="1"/>
  <c r="N75" i="31" s="1"/>
  <c r="J34" i="2" a="1"/>
  <c r="J34" i="2" s="1"/>
  <c r="J35" i="2" s="1"/>
  <c r="G34" i="43" a="1"/>
  <c r="G34" i="43" s="1"/>
  <c r="M34" i="2" a="1"/>
  <c r="M34" i="2" s="1"/>
  <c r="M35" i="2" s="1"/>
  <c r="F8" i="44"/>
  <c r="E34" i="32" a="1"/>
  <c r="E34" i="32" s="1"/>
  <c r="E35" i="32" s="1"/>
  <c r="G8" i="45"/>
  <c r="G8" i="2"/>
  <c r="G8" i="43"/>
  <c r="M8" i="45"/>
  <c r="M8" i="2"/>
  <c r="D34" i="2" a="1"/>
  <c r="D34" i="2" s="1"/>
  <c r="D35" i="2" s="1"/>
  <c r="H34" i="32" a="1"/>
  <c r="H34" i="32" s="1"/>
  <c r="H35" i="32" s="1"/>
  <c r="D34" i="32" a="1"/>
  <c r="D34" i="32" s="1"/>
  <c r="D35" i="32" s="1"/>
  <c r="I34" i="45" a="1"/>
  <c r="I34" i="45" s="1"/>
  <c r="I35" i="45" s="1"/>
  <c r="D8" i="2"/>
  <c r="D8" i="45"/>
  <c r="F8" i="31"/>
  <c r="K8" i="45"/>
  <c r="D8" i="32"/>
  <c r="F74" i="31" a="1"/>
  <c r="F74" i="31" s="1"/>
  <c r="F75" i="31" s="1"/>
  <c r="M8" i="44"/>
  <c r="L8" i="45"/>
  <c r="G8" i="32"/>
  <c r="K8" i="43"/>
  <c r="I8" i="32"/>
  <c r="F8" i="32"/>
  <c r="I8" i="2"/>
  <c r="F8" i="45"/>
  <c r="L8" i="31"/>
  <c r="E8" i="32"/>
  <c r="H8" i="32"/>
  <c r="E34" i="44" a="1"/>
  <c r="E34" i="44" s="1"/>
  <c r="E35" i="44" s="1"/>
  <c r="J8" i="45"/>
  <c r="D8" i="44"/>
  <c r="G34" i="44" a="1"/>
  <c r="G34" i="44" s="1"/>
  <c r="G35" i="44" s="1"/>
  <c r="J36" i="32" a="1"/>
  <c r="J36" i="32" s="1"/>
  <c r="J37" i="32" s="1"/>
  <c r="H34" i="45" a="1"/>
  <c r="H34" i="45" s="1"/>
  <c r="H35" i="45" s="1"/>
  <c r="G8" i="44"/>
  <c r="L8" i="44"/>
  <c r="E34" i="43" a="1"/>
  <c r="E34" i="43" s="1"/>
  <c r="E35" i="43" s="1"/>
  <c r="E8" i="45"/>
  <c r="E8" i="44"/>
  <c r="H34" i="44" a="1"/>
  <c r="H34" i="44" s="1"/>
  <c r="H35" i="44" s="1"/>
  <c r="F8" i="43"/>
  <c r="K8" i="44"/>
  <c r="J34" i="44" a="1"/>
  <c r="J34" i="44" s="1"/>
  <c r="J35" i="44" s="1"/>
  <c r="J8" i="44"/>
  <c r="K34" i="43" a="1"/>
  <c r="K34" i="43" s="1"/>
  <c r="E74" i="31" a="1"/>
  <c r="E74" i="31" s="1"/>
  <c r="E75" i="31" s="1"/>
  <c r="E8" i="43"/>
  <c r="F34" i="44" a="1"/>
  <c r="F34" i="44" s="1"/>
  <c r="F35" i="44" s="1"/>
  <c r="F36" i="45" a="1"/>
  <c r="F36" i="45" s="1"/>
  <c r="F37" i="45" s="1"/>
  <c r="I8" i="44"/>
  <c r="F36" i="2" a="1"/>
  <c r="F36" i="2" s="1"/>
  <c r="F37" i="2" s="1"/>
  <c r="H8" i="44"/>
  <c r="E8" i="31"/>
  <c r="K8" i="31"/>
  <c r="E34" i="2" a="1"/>
  <c r="E34" i="2" s="1"/>
  <c r="H8" i="31"/>
  <c r="K36" i="2" a="1"/>
  <c r="K36" i="2" s="1"/>
  <c r="K37" i="2" s="1"/>
  <c r="I8" i="45"/>
  <c r="H8" i="45"/>
  <c r="F34" i="43" a="1"/>
  <c r="F34" i="43" s="1"/>
  <c r="F35" i="43" s="1"/>
  <c r="M8" i="31"/>
  <c r="D34" i="43" a="1"/>
  <c r="D34" i="43" s="1"/>
  <c r="D35" i="43" s="1"/>
  <c r="I34" i="44" a="1"/>
  <c r="I34" i="44" s="1"/>
  <c r="I35" i="44" s="1"/>
  <c r="J34" i="43" a="1"/>
  <c r="J34" i="43" s="1"/>
  <c r="J35" i="43" s="1"/>
  <c r="J8" i="43"/>
  <c r="J8" i="31"/>
  <c r="L36" i="45" a="1"/>
  <c r="L36" i="45" s="1"/>
  <c r="L37" i="45" s="1"/>
  <c r="H8" i="43"/>
  <c r="I8" i="31"/>
  <c r="M36" i="45" a="1"/>
  <c r="M36" i="45" s="1"/>
  <c r="M37" i="45" s="1"/>
  <c r="K73" i="31"/>
  <c r="K74" i="31" a="1"/>
  <c r="K74" i="31" s="1"/>
  <c r="K75" i="31" s="1"/>
  <c r="J36" i="45" a="1"/>
  <c r="J36" i="45" s="1"/>
  <c r="J37" i="45" s="1"/>
  <c r="D34" i="45" a="1"/>
  <c r="D34" i="45" s="1"/>
  <c r="D35" i="45" s="1"/>
  <c r="L35" i="32"/>
  <c r="L36" i="32" a="1"/>
  <c r="L36" i="32" s="1"/>
  <c r="L37" i="32" s="1"/>
  <c r="L8" i="43"/>
  <c r="I33" i="43"/>
  <c r="I34" i="43" a="1"/>
  <c r="I34" i="43" s="1"/>
  <c r="I35" i="43" s="1"/>
  <c r="M8" i="43"/>
  <c r="J73" i="31"/>
  <c r="J74" i="31" a="1"/>
  <c r="J74" i="31" s="1"/>
  <c r="N8" i="31"/>
  <c r="D8" i="43"/>
  <c r="I34" i="2" a="1"/>
  <c r="I34" i="2" s="1"/>
  <c r="I35" i="2" s="1"/>
  <c r="I8" i="43"/>
  <c r="G36" i="2" l="1" a="1"/>
  <c r="G36" i="2" s="1"/>
  <c r="G37" i="2" s="1"/>
  <c r="K36" i="32" a="1"/>
  <c r="K36" i="32" s="1"/>
  <c r="K37" i="32" s="1"/>
  <c r="F36" i="32" a="1"/>
  <c r="F36" i="32" s="1"/>
  <c r="F37" i="32" s="1"/>
  <c r="L36" i="44" a="1"/>
  <c r="L36" i="44" s="1"/>
  <c r="L37" i="44" s="1"/>
  <c r="H75" i="31"/>
  <c r="G36" i="45" a="1"/>
  <c r="G36" i="45" s="1"/>
  <c r="G37" i="45" s="1"/>
  <c r="E36" i="45" a="1"/>
  <c r="E36" i="45" s="1"/>
  <c r="E37" i="45" s="1"/>
  <c r="K36" i="45" a="1"/>
  <c r="K36" i="45" s="1"/>
  <c r="K37" i="45" s="1"/>
  <c r="M35" i="43"/>
  <c r="K36" i="44" a="1"/>
  <c r="K36" i="44" s="1"/>
  <c r="K37" i="44" s="1"/>
  <c r="D36" i="44" a="1"/>
  <c r="D36" i="44" s="1"/>
  <c r="D37" i="44" s="1"/>
  <c r="L36" i="43" a="1"/>
  <c r="L36" i="43" s="1"/>
  <c r="L37" i="43" s="1"/>
  <c r="M36" i="32" a="1"/>
  <c r="M36" i="32" s="1"/>
  <c r="M37" i="32" s="1"/>
  <c r="I76" i="31" a="1"/>
  <c r="I76" i="31" s="1"/>
  <c r="I77" i="31" s="1"/>
  <c r="H36" i="2" a="1"/>
  <c r="H36" i="2" s="1"/>
  <c r="H37" i="2" s="1"/>
  <c r="G76" i="31" a="1"/>
  <c r="G76" i="31" s="1"/>
  <c r="G77" i="31" s="1"/>
  <c r="L76" i="31" a="1"/>
  <c r="L76" i="31" s="1"/>
  <c r="L77" i="31" s="1"/>
  <c r="M36" i="44" a="1"/>
  <c r="M36" i="44" s="1"/>
  <c r="M37" i="44" s="1"/>
  <c r="I35" i="32"/>
  <c r="G36" i="32" a="1"/>
  <c r="G36" i="32" s="1"/>
  <c r="G37" i="32" s="1"/>
  <c r="H36" i="43" a="1"/>
  <c r="H36" i="43" s="1"/>
  <c r="H37" i="43" s="1"/>
  <c r="D36" i="2" a="1"/>
  <c r="D36" i="2" s="1"/>
  <c r="D37" i="2" s="1"/>
  <c r="L36" i="2" a="1"/>
  <c r="L36" i="2" s="1"/>
  <c r="L37" i="2" s="1"/>
  <c r="N76" i="31" a="1"/>
  <c r="N76" i="31" s="1"/>
  <c r="N77" i="31" s="1"/>
  <c r="M36" i="2" a="1"/>
  <c r="M36" i="2" s="1"/>
  <c r="M37" i="2" s="1"/>
  <c r="E36" i="32" a="1"/>
  <c r="E36" i="32" s="1"/>
  <c r="E37" i="32" s="1"/>
  <c r="F36" i="44" a="1"/>
  <c r="F36" i="44" s="1"/>
  <c r="F37" i="44" s="1"/>
  <c r="E36" i="43" a="1"/>
  <c r="E36" i="43" s="1"/>
  <c r="E37" i="43" s="1"/>
  <c r="M76" i="31" a="1"/>
  <c r="M76" i="31" s="1"/>
  <c r="M77" i="31" s="1"/>
  <c r="H36" i="44" a="1"/>
  <c r="H36" i="44" s="1"/>
  <c r="H37" i="44" s="1"/>
  <c r="J36" i="2" a="1"/>
  <c r="J36" i="2" s="1"/>
  <c r="J37" i="2" s="1"/>
  <c r="G35" i="43"/>
  <c r="G36" i="43" a="1"/>
  <c r="G36" i="43" s="1"/>
  <c r="G37" i="43" s="1"/>
  <c r="H36" i="45" a="1"/>
  <c r="H36" i="45" s="1"/>
  <c r="H37" i="45" s="1"/>
  <c r="I36" i="45" a="1"/>
  <c r="I36" i="45" s="1"/>
  <c r="I37" i="45" s="1"/>
  <c r="G36" i="44" a="1"/>
  <c r="G36" i="44" s="1"/>
  <c r="G37" i="44" s="1"/>
  <c r="H36" i="32" a="1"/>
  <c r="H36" i="32" s="1"/>
  <c r="H37" i="32" s="1"/>
  <c r="D36" i="32" a="1"/>
  <c r="D36" i="32" s="1"/>
  <c r="D37" i="32" s="1"/>
  <c r="F76" i="31" a="1"/>
  <c r="F76" i="31" s="1"/>
  <c r="F77" i="31" s="1"/>
  <c r="E36" i="44" a="1"/>
  <c r="E36" i="44" s="1"/>
  <c r="E37" i="44" s="1"/>
  <c r="J36" i="44" a="1"/>
  <c r="J36" i="44" s="1"/>
  <c r="J37" i="44" s="1"/>
  <c r="K35" i="43"/>
  <c r="K36" i="43" a="1"/>
  <c r="K36" i="43" s="1"/>
  <c r="K37" i="43" s="1"/>
  <c r="I36" i="44" a="1"/>
  <c r="I36" i="44" s="1"/>
  <c r="I37" i="44" s="1"/>
  <c r="F36" i="43" a="1"/>
  <c r="F36" i="43" s="1"/>
  <c r="F37" i="43" s="1"/>
  <c r="D36" i="43" a="1"/>
  <c r="D36" i="43" s="1"/>
  <c r="D37" i="43" s="1"/>
  <c r="E76" i="31" a="1"/>
  <c r="E76" i="31" s="1"/>
  <c r="E77" i="31" s="1"/>
  <c r="E35" i="2"/>
  <c r="E36" i="2" a="1"/>
  <c r="E36" i="2" s="1"/>
  <c r="E37" i="2" s="1"/>
  <c r="J36" i="43" a="1"/>
  <c r="J36" i="43" s="1"/>
  <c r="J37" i="43" s="1"/>
  <c r="K76" i="31" a="1"/>
  <c r="K76" i="31" s="1"/>
  <c r="K77" i="31" s="1"/>
  <c r="I36" i="43" a="1"/>
  <c r="I36" i="43" s="1"/>
  <c r="I37" i="43" s="1"/>
  <c r="D36" i="45" a="1"/>
  <c r="D36" i="45" s="1"/>
  <c r="D37" i="45" s="1"/>
  <c r="I36" i="2" a="1"/>
  <c r="I36" i="2" s="1"/>
  <c r="I37" i="2" s="1"/>
  <c r="J75" i="31"/>
  <c r="J76" i="31" a="1"/>
  <c r="J76" i="31" s="1"/>
  <c r="J77" i="31" s="1"/>
  <c r="Q61" i="31"/>
  <c r="P61" i="31"/>
  <c r="O61" i="31"/>
  <c r="Q60" i="31"/>
  <c r="O60" i="31"/>
  <c r="P60" i="31"/>
  <c r="P30" i="31"/>
  <c r="O30" i="31"/>
  <c r="Q30" i="31"/>
  <c r="P18" i="31"/>
  <c r="Q18" i="31"/>
  <c r="O18" i="31"/>
  <c r="Q36" i="31"/>
  <c r="P36" i="31"/>
  <c r="O36" i="31"/>
  <c r="P46" i="31"/>
  <c r="Q46" i="31"/>
  <c r="O46" i="31"/>
  <c r="Q27" i="31"/>
  <c r="P27" i="31"/>
  <c r="O27" i="31"/>
  <c r="P28" i="31"/>
  <c r="P50" i="31"/>
  <c r="O50" i="31"/>
  <c r="Q50" i="31"/>
  <c r="Q48" i="31"/>
  <c r="P48" i="31"/>
  <c r="O48" i="31"/>
  <c r="Q34" i="31"/>
  <c r="P34" i="31"/>
  <c r="O34" i="31"/>
  <c r="P21" i="31"/>
  <c r="Q21" i="31"/>
  <c r="O21" i="31"/>
  <c r="P49" i="31"/>
  <c r="Q49" i="31"/>
  <c r="O49" i="31"/>
  <c r="P35" i="31"/>
  <c r="Q35" i="31"/>
  <c r="O35" i="31"/>
  <c r="Q59" i="31"/>
  <c r="P59" i="31"/>
  <c r="O59" i="31"/>
  <c r="Q51" i="31"/>
  <c r="P51" i="31"/>
  <c r="O51" i="31"/>
  <c r="Q15" i="31"/>
  <c r="P15" i="31"/>
  <c r="O15" i="31"/>
  <c r="Q29" i="31"/>
  <c r="P29" i="31"/>
  <c r="O29" i="31"/>
  <c r="Q66" i="31"/>
  <c r="P66" i="31"/>
  <c r="O66" i="31"/>
  <c r="R66" i="31"/>
  <c r="P17" i="31"/>
  <c r="Q37" i="31"/>
  <c r="P37" i="31"/>
  <c r="O37" i="31"/>
  <c r="Q20" i="31"/>
  <c r="O20" i="31"/>
  <c r="P20" i="31"/>
  <c r="Q44" i="31"/>
  <c r="P44" i="31"/>
  <c r="O44" i="31"/>
  <c r="Q24" i="31"/>
  <c r="P24" i="31"/>
  <c r="O24" i="31"/>
  <c r="Q54" i="31"/>
  <c r="P54" i="31"/>
  <c r="O54" i="31"/>
  <c r="Q16" i="31"/>
  <c r="O16" i="31"/>
  <c r="P16" i="31"/>
  <c r="P45" i="31"/>
  <c r="Q45" i="31"/>
  <c r="O45" i="31"/>
  <c r="P9" i="31"/>
  <c r="Q25" i="31"/>
  <c r="P25" i="31"/>
  <c r="O25" i="31"/>
  <c r="P11" i="31"/>
  <c r="Q11" i="31"/>
  <c r="O11" i="31"/>
  <c r="Q40" i="31"/>
  <c r="P40" i="31"/>
  <c r="O40" i="31"/>
  <c r="Q23" i="31"/>
  <c r="P23" i="31"/>
  <c r="O23" i="31"/>
  <c r="P42" i="31"/>
  <c r="Q42" i="31"/>
  <c r="O42" i="31"/>
  <c r="P64" i="31"/>
  <c r="Q64" i="31"/>
  <c r="O64" i="31"/>
  <c r="Q39" i="31"/>
  <c r="P39" i="31"/>
  <c r="O39" i="31"/>
  <c r="Q67" i="31"/>
  <c r="R67" i="31"/>
  <c r="O67" i="31"/>
  <c r="P67" i="31"/>
  <c r="Q10" i="31"/>
  <c r="P10" i="31"/>
  <c r="O10" i="31"/>
  <c r="Q56" i="31"/>
  <c r="P56" i="31"/>
  <c r="O56" i="31"/>
  <c r="Q57" i="31"/>
  <c r="O57" i="31"/>
  <c r="P57" i="31"/>
  <c r="Q33" i="31"/>
  <c r="P33" i="31"/>
  <c r="O33" i="31"/>
  <c r="P12" i="31"/>
  <c r="O12" i="31"/>
  <c r="Q12" i="31"/>
  <c r="Q47" i="31"/>
  <c r="P47" i="31"/>
  <c r="O47" i="31"/>
  <c r="P62" i="31"/>
  <c r="Q62" i="31"/>
  <c r="O62" i="31"/>
  <c r="Q63" i="31"/>
  <c r="P63" i="31"/>
  <c r="O63" i="31"/>
  <c r="Q9" i="31"/>
  <c r="Q65" i="31"/>
  <c r="P65" i="31"/>
  <c r="O65" i="31"/>
  <c r="R65" i="31"/>
  <c r="Q26" i="31"/>
  <c r="O26" i="31"/>
  <c r="P26" i="31"/>
  <c r="Q58" i="31"/>
  <c r="P58" i="31"/>
  <c r="O58" i="31"/>
  <c r="P55" i="31"/>
  <c r="Q28" i="31"/>
  <c r="Q55" i="31"/>
  <c r="O55" i="31"/>
  <c r="Q41" i="31"/>
  <c r="P41" i="31"/>
  <c r="O41" i="31"/>
  <c r="O28" i="31"/>
  <c r="O9" i="31"/>
  <c r="P32" i="31"/>
  <c r="Q32" i="31"/>
  <c r="O32" i="31"/>
  <c r="O17" i="31"/>
  <c r="Q17" i="31"/>
  <c r="Q53" i="31"/>
  <c r="P53" i="31"/>
  <c r="O53" i="31"/>
  <c r="Q43" i="31"/>
  <c r="O43" i="31"/>
  <c r="P43" i="31"/>
  <c r="P22" i="31"/>
  <c r="O22" i="31"/>
  <c r="Q22" i="31"/>
  <c r="P68" i="31"/>
  <c r="R68" i="31"/>
  <c r="O68" i="31"/>
  <c r="Q68" i="31"/>
  <c r="P13" i="31"/>
  <c r="O13" i="31"/>
  <c r="Q13" i="31"/>
  <c r="Q31" i="31"/>
  <c r="P31" i="31"/>
  <c r="O31" i="31"/>
  <c r="Q38" i="31"/>
  <c r="O38" i="31"/>
  <c r="P38" i="31"/>
  <c r="Q14" i="31"/>
  <c r="P14" i="31"/>
  <c r="O14" i="31"/>
  <c r="P52" i="31"/>
  <c r="Q52" i="31"/>
  <c r="O52" i="31"/>
  <c r="P19" i="31"/>
  <c r="Q19" i="31"/>
  <c r="O19" i="31"/>
  <c r="R14" i="31" l="1"/>
  <c r="R61" i="31"/>
  <c r="R48" i="31"/>
  <c r="R42" i="31"/>
  <c r="R37" i="31"/>
  <c r="R60" i="31"/>
  <c r="R45" i="31"/>
  <c r="R35" i="31"/>
  <c r="R28" i="31"/>
  <c r="R62" i="31"/>
  <c r="R40" i="31"/>
  <c r="R11" i="31"/>
  <c r="R22" i="31"/>
  <c r="R52" i="31"/>
  <c r="R21" i="31"/>
  <c r="R33" i="31"/>
  <c r="R26" i="31"/>
  <c r="R44" i="31"/>
  <c r="R16" i="31"/>
  <c r="R10" i="31"/>
  <c r="R64" i="31"/>
  <c r="R58" i="31"/>
  <c r="E5" i="46"/>
  <c r="R12" i="31"/>
  <c r="R50" i="31"/>
  <c r="C6" i="46"/>
  <c r="R18" i="31"/>
  <c r="R13" i="31"/>
  <c r="R41" i="31"/>
  <c r="R59" i="31"/>
  <c r="R27" i="31"/>
  <c r="R30" i="31"/>
  <c r="R47" i="31"/>
  <c r="R46" i="31"/>
  <c r="R29" i="31"/>
  <c r="C5" i="46"/>
  <c r="E3" i="46"/>
  <c r="R32" i="31"/>
  <c r="R15" i="31"/>
  <c r="E6" i="46"/>
  <c r="R23" i="31"/>
  <c r="R19" i="31"/>
  <c r="R56" i="31"/>
  <c r="R39" i="31"/>
  <c r="R24" i="31"/>
  <c r="R51" i="31"/>
  <c r="R49" i="31"/>
  <c r="R38" i="31"/>
  <c r="C4" i="46"/>
  <c r="R31" i="31"/>
  <c r="E4" i="46"/>
  <c r="R55" i="31"/>
  <c r="R57" i="31"/>
  <c r="E7" i="46"/>
  <c r="D6" i="46"/>
  <c r="D4" i="46"/>
  <c r="E2" i="46"/>
  <c r="R43" i="31"/>
  <c r="C7" i="46"/>
  <c r="R63" i="31"/>
  <c r="P2" i="31"/>
  <c r="D2" i="46"/>
  <c r="R53" i="31"/>
  <c r="R20" i="31"/>
  <c r="R34" i="31"/>
  <c r="R17" i="31"/>
  <c r="R25" i="31"/>
  <c r="R54" i="31"/>
  <c r="D7" i="46"/>
  <c r="D5" i="46"/>
  <c r="R36" i="31"/>
  <c r="Q2" i="31"/>
  <c r="R9" i="31"/>
  <c r="C2" i="46"/>
  <c r="C3" i="46"/>
  <c r="O2" i="31"/>
  <c r="D3" i="46"/>
  <c r="F5" i="46" l="1"/>
  <c r="F6" i="46"/>
  <c r="F4" i="46"/>
  <c r="F3" i="46"/>
  <c r="R2" i="31"/>
  <c r="F7" i="46"/>
  <c r="F2" i="46"/>
  <c r="P9" i="45"/>
  <c r="O15" i="45"/>
  <c r="N15" i="45"/>
  <c r="P15" i="45"/>
  <c r="O13" i="45"/>
  <c r="N13" i="45"/>
  <c r="P13" i="45"/>
  <c r="Q17" i="45"/>
  <c r="O17" i="45"/>
  <c r="N17" i="45"/>
  <c r="P17" i="45"/>
  <c r="O11" i="45"/>
  <c r="N11" i="45"/>
  <c r="P11" i="45"/>
  <c r="P10" i="45"/>
  <c r="N10" i="45"/>
  <c r="O10" i="45"/>
  <c r="O12" i="45"/>
  <c r="N12" i="45"/>
  <c r="P12" i="45"/>
  <c r="P16" i="45"/>
  <c r="N16" i="45"/>
  <c r="O16" i="45"/>
  <c r="O9" i="45"/>
  <c r="N9" i="45"/>
  <c r="P14" i="45"/>
  <c r="N14" i="45"/>
  <c r="O14" i="45"/>
  <c r="Q14" i="45" l="1"/>
  <c r="Q12" i="45"/>
  <c r="Q15" i="45"/>
  <c r="Q13" i="45"/>
  <c r="P2" i="45"/>
  <c r="O2" i="45"/>
  <c r="Q16" i="45"/>
  <c r="N2" i="45"/>
  <c r="Q10" i="45"/>
  <c r="Q11" i="45"/>
  <c r="Q9" i="45"/>
  <c r="Q2" i="45" l="1"/>
  <c r="P9" i="44"/>
  <c r="O9" i="44"/>
  <c r="P15" i="44"/>
  <c r="N15" i="44"/>
  <c r="O15" i="44"/>
  <c r="O16" i="44"/>
  <c r="N16" i="44"/>
  <c r="P16" i="44"/>
  <c r="P17" i="44"/>
  <c r="O17" i="44"/>
  <c r="N17" i="44"/>
  <c r="N9" i="44"/>
  <c r="O12" i="44"/>
  <c r="N12" i="44"/>
  <c r="P12" i="44"/>
  <c r="P10" i="44"/>
  <c r="N10" i="44"/>
  <c r="O10" i="44"/>
  <c r="P19" i="44"/>
  <c r="O19" i="44"/>
  <c r="N19" i="44"/>
  <c r="P18" i="44"/>
  <c r="N18" i="44"/>
  <c r="O18" i="44"/>
  <c r="O11" i="44"/>
  <c r="N11" i="44"/>
  <c r="P11" i="44"/>
  <c r="P20" i="44"/>
  <c r="O20" i="44"/>
  <c r="N20" i="44"/>
  <c r="O13" i="44"/>
  <c r="N13" i="44"/>
  <c r="P13" i="44"/>
  <c r="O14" i="44"/>
  <c r="N14" i="44"/>
  <c r="P14" i="44"/>
  <c r="Q17" i="44" l="1"/>
  <c r="Q19" i="44"/>
  <c r="Q20" i="44"/>
  <c r="Q14" i="44"/>
  <c r="Q18" i="44"/>
  <c r="Q13" i="44"/>
  <c r="Q16" i="44"/>
  <c r="O2" i="44"/>
  <c r="Q10" i="44"/>
  <c r="P2" i="44"/>
  <c r="Q15" i="44"/>
  <c r="Q11" i="44"/>
  <c r="Q12" i="44"/>
  <c r="N2" i="44"/>
  <c r="Q9" i="44"/>
  <c r="Q2" i="44" l="1"/>
  <c r="P9" i="43"/>
  <c r="P16" i="43"/>
  <c r="O16" i="43"/>
  <c r="N16" i="43"/>
  <c r="O14" i="43"/>
  <c r="N14" i="43"/>
  <c r="P14" i="43"/>
  <c r="O9" i="43"/>
  <c r="N9" i="43"/>
  <c r="P10" i="43"/>
  <c r="N10" i="43"/>
  <c r="O10" i="43"/>
  <c r="P11" i="43"/>
  <c r="N11" i="43"/>
  <c r="O11" i="43"/>
  <c r="P13" i="43"/>
  <c r="N13" i="43"/>
  <c r="O13" i="43"/>
  <c r="O17" i="43"/>
  <c r="N17" i="43"/>
  <c r="P17" i="43"/>
  <c r="O12" i="43"/>
  <c r="N12" i="43"/>
  <c r="P12" i="43"/>
  <c r="O15" i="43"/>
  <c r="N15" i="43"/>
  <c r="P15" i="43"/>
  <c r="Q15" i="43" l="1"/>
  <c r="Q14" i="43"/>
  <c r="Q16" i="43"/>
  <c r="Q9" i="43"/>
  <c r="P2" i="43"/>
  <c r="Q17" i="43"/>
  <c r="Q13" i="43"/>
  <c r="O2" i="43"/>
  <c r="Q11" i="43"/>
  <c r="Q12" i="43"/>
  <c r="N2" i="43"/>
  <c r="Q10" i="43"/>
  <c r="Q2" i="43" l="1"/>
  <c r="P15" i="32"/>
  <c r="O15" i="32"/>
  <c r="N15" i="32"/>
  <c r="P9" i="32"/>
  <c r="O9" i="32"/>
  <c r="N9" i="32"/>
  <c r="P12" i="32"/>
  <c r="N12" i="32"/>
  <c r="O12" i="32"/>
  <c r="P21" i="32"/>
  <c r="N21" i="32"/>
  <c r="O21" i="32"/>
  <c r="P22" i="32"/>
  <c r="N22" i="32"/>
  <c r="O22" i="32"/>
  <c r="O16" i="32"/>
  <c r="N16" i="32"/>
  <c r="P16" i="32"/>
  <c r="O14" i="32"/>
  <c r="N14" i="32"/>
  <c r="P14" i="32"/>
  <c r="O19" i="32"/>
  <c r="N19" i="32"/>
  <c r="P19" i="32"/>
  <c r="O18" i="32"/>
  <c r="N18" i="32"/>
  <c r="P18" i="32"/>
  <c r="P10" i="32"/>
  <c r="N10" i="32"/>
  <c r="O10" i="32"/>
  <c r="P24" i="32"/>
  <c r="N24" i="32"/>
  <c r="O24" i="32"/>
  <c r="P11" i="32"/>
  <c r="N11" i="32"/>
  <c r="O11" i="32"/>
  <c r="P17" i="32"/>
  <c r="N17" i="32"/>
  <c r="O17" i="32"/>
  <c r="O13" i="32"/>
  <c r="N13" i="32"/>
  <c r="P13" i="32"/>
  <c r="P20" i="32"/>
  <c r="N20" i="32"/>
  <c r="O20" i="32"/>
  <c r="O23" i="32"/>
  <c r="N23" i="32"/>
  <c r="P23" i="32"/>
  <c r="Q25" i="32"/>
  <c r="O25" i="32"/>
  <c r="N25" i="32"/>
  <c r="P25" i="32"/>
  <c r="Q21" i="32" l="1"/>
  <c r="Q24" i="32"/>
  <c r="Q22" i="32"/>
  <c r="Q13" i="32"/>
  <c r="Q15" i="32"/>
  <c r="Q11" i="32"/>
  <c r="Q14" i="32"/>
  <c r="Q16" i="32"/>
  <c r="Q17" i="32"/>
  <c r="Q18" i="32"/>
  <c r="P2" i="32"/>
  <c r="Q19" i="32"/>
  <c r="Q12" i="32"/>
  <c r="Q10" i="32"/>
  <c r="O2" i="32"/>
  <c r="Q23" i="32"/>
  <c r="Q20" i="32"/>
  <c r="N2" i="32"/>
  <c r="Q9" i="32"/>
  <c r="Q2" i="32" l="1"/>
  <c r="P9" i="2"/>
  <c r="O11" i="2"/>
  <c r="N11" i="2"/>
  <c r="P11" i="2"/>
  <c r="P14" i="2"/>
  <c r="N14" i="2"/>
  <c r="O14" i="2"/>
  <c r="O12" i="2"/>
  <c r="N12" i="2"/>
  <c r="P12" i="2"/>
  <c r="O10" i="2"/>
  <c r="N10" i="2"/>
  <c r="P10" i="2"/>
  <c r="P16" i="2"/>
  <c r="N16" i="2"/>
  <c r="O16" i="2"/>
  <c r="O18" i="2"/>
  <c r="N18" i="2"/>
  <c r="P18" i="2"/>
  <c r="P17" i="2"/>
  <c r="O17" i="2"/>
  <c r="N17" i="2"/>
  <c r="P15" i="2"/>
  <c r="N15" i="2"/>
  <c r="O15" i="2"/>
  <c r="Q21" i="2"/>
  <c r="P21" i="2"/>
  <c r="N21" i="2"/>
  <c r="O21" i="2"/>
  <c r="O9" i="2"/>
  <c r="N9" i="2"/>
  <c r="Q20" i="2"/>
  <c r="P20" i="2"/>
  <c r="N20" i="2"/>
  <c r="O20" i="2"/>
  <c r="P19" i="2"/>
  <c r="N19" i="2"/>
  <c r="O19" i="2"/>
  <c r="O13" i="2"/>
  <c r="N13" i="2"/>
  <c r="P13" i="2"/>
  <c r="Q15" i="2" l="1"/>
  <c r="Q18" i="2"/>
  <c r="Q13" i="2"/>
  <c r="Q17" i="2"/>
  <c r="Q16" i="2"/>
  <c r="Q19" i="2"/>
  <c r="P2" i="2"/>
  <c r="Q11" i="2"/>
  <c r="Q10" i="2"/>
  <c r="Q12" i="2"/>
  <c r="N2" i="2"/>
  <c r="O2" i="2"/>
  <c r="Q14" i="2"/>
  <c r="Q9" i="2"/>
  <c r="Q2" i="2" l="1"/>
</calcChain>
</file>

<file path=xl/sharedStrings.xml><?xml version="1.0" encoding="utf-8"?>
<sst xmlns="http://schemas.openxmlformats.org/spreadsheetml/2006/main" count="868" uniqueCount="109">
  <si>
    <t>Soru Numarası</t>
  </si>
  <si>
    <t>Sorunun Doğru Cevabı</t>
  </si>
  <si>
    <t>Kazanımlar</t>
  </si>
  <si>
    <t>Soruyu Doğru Cevaplayanlar</t>
  </si>
  <si>
    <t>Soruyu Yanlış Cevaplayanlar</t>
  </si>
  <si>
    <t>Soruyu Boş Bırakanlar</t>
  </si>
  <si>
    <t>Soru Yüzdesi</t>
  </si>
  <si>
    <t>İkinci Çok Seçilen Yanlış Cevap ve Seçilme Sayısı</t>
  </si>
  <si>
    <t>Birinci Çok Seçilen Yanlış Cevap ve Seçilme Sayısı</t>
  </si>
  <si>
    <t>Üçüncü Çok Seçilen Yanlış Cevap ve Seçilme Sayısı</t>
  </si>
  <si>
    <t>Boş Bırakılma Sayısı</t>
  </si>
  <si>
    <r>
      <t xml:space="preserve">Doğru Cevap ve Seçilme Sayısı
</t>
    </r>
    <r>
      <rPr>
        <sz val="9"/>
        <color rgb="FFFF0000"/>
        <rFont val="Times New Roman"/>
        <family val="1"/>
        <charset val="162"/>
      </rPr>
      <t>(Kırmızı renkli sorular incelenmelidir)</t>
    </r>
  </si>
  <si>
    <r>
      <t xml:space="preserve">Doğru Cevap ve Seçilme Sayısı
</t>
    </r>
    <r>
      <rPr>
        <sz val="9"/>
        <color rgb="FFFF0000"/>
        <rFont val="Times New Roman"/>
        <family val="1"/>
        <charset val="162"/>
      </rPr>
      <t>(Kırmızı renkli sorular incelenmeli)</t>
    </r>
  </si>
  <si>
    <t>8/A</t>
  </si>
  <si>
    <t>8/B</t>
  </si>
  <si>
    <t>Deneme No</t>
  </si>
  <si>
    <t>Dersin Adı</t>
  </si>
  <si>
    <t>1. Sorunun Cevabı ve Kazanımı</t>
  </si>
  <si>
    <t>2. Sorunun Cevabı ve Kazanımı</t>
  </si>
  <si>
    <t>3. Sorunun Cevabı ve Kazanımı</t>
  </si>
  <si>
    <t>4. Sorunun Cevabı ve Kazanımı</t>
  </si>
  <si>
    <t>5. Sorunun Cevabı ve Kazanımı</t>
  </si>
  <si>
    <t>6. Sorunun Cevabı ve Kazanımı</t>
  </si>
  <si>
    <t>7. Sorunun Cevabı ve Kazanımı</t>
  </si>
  <si>
    <t>8. Sorunun Cevabı ve Kazanımı</t>
  </si>
  <si>
    <t>9. Sorunun Cevabı ve Kazanımı</t>
  </si>
  <si>
    <t>10. Sorunun Cevabı ve Kazanımı</t>
  </si>
  <si>
    <t>YARDIMCI</t>
  </si>
  <si>
    <t>SÜTUN</t>
  </si>
  <si>
    <t>(GİZLENEBİLİR)</t>
  </si>
  <si>
    <t>A</t>
  </si>
  <si>
    <t>D</t>
  </si>
  <si>
    <t>C</t>
  </si>
  <si>
    <t>B</t>
  </si>
  <si>
    <t>8/C</t>
  </si>
  <si>
    <t>8/D</t>
  </si>
  <si>
    <t>8/E</t>
  </si>
  <si>
    <t/>
  </si>
  <si>
    <t>Okulun Adı</t>
  </si>
  <si>
    <t>Tür</t>
  </si>
  <si>
    <t>Deneme</t>
  </si>
  <si>
    <t>Y</t>
  </si>
  <si>
    <t>N</t>
  </si>
  <si>
    <t>Mustafa Kemal in askerlik hayatı ile ilgili olayları ve olguları onun kişilik özellikleri ile ilişkilendirir.</t>
  </si>
  <si>
    <t>Avrupa daki gelişmelerin yansımaları bağlamında Osmanlı Devleti nin yirminci yüzyılın başlarındaki siyasi ve sosyal durumunu kavrar.</t>
  </si>
  <si>
    <t>Mustafa Kemal in çocukluk ve öğrenim hayatından hareketle onun kişilik özelliklerinin oluşumu hakkında çıkarımlarda bulunur.</t>
  </si>
  <si>
    <t>Mustafa Kemal in çocukluk ve öğrenim hayatından hareketle onun kişilik özelliklerinin oluşumu hakkında çıkarımlarda bulunur. Gençlik döneminde Mustafa Kemal in fikir hayatını etkileyen önemli kişileri ve olayları kavrar.</t>
  </si>
  <si>
    <t>İnkılap Tarihi</t>
  </si>
  <si>
    <t>…......... Ortaokulu</t>
  </si>
  <si>
    <t>Abdullah ACAR</t>
  </si>
  <si>
    <t>Ali ALTIN</t>
  </si>
  <si>
    <t>Ayşe ARSLAN</t>
  </si>
  <si>
    <t>Barış ATEŞ</t>
  </si>
  <si>
    <t>Bilal ÇETİN</t>
  </si>
  <si>
    <t>Burak ÇEVİK</t>
  </si>
  <si>
    <t>Büşra DAĞCI</t>
  </si>
  <si>
    <t>Cihan DEMİRBAŞ</t>
  </si>
  <si>
    <t>Derya DERE</t>
  </si>
  <si>
    <t>Elif DİNÇ</t>
  </si>
  <si>
    <t>Emin DOĞAN</t>
  </si>
  <si>
    <t>Enes DURMAZ</t>
  </si>
  <si>
    <t>Eray DURSUN</t>
  </si>
  <si>
    <t>Esra ESEN</t>
  </si>
  <si>
    <t>Faruk FİDAN</t>
  </si>
  <si>
    <t>Fatma GÖZ</t>
  </si>
  <si>
    <t>Furkan GÜMÜŞ</t>
  </si>
  <si>
    <t>Güler GÜNEŞ</t>
  </si>
  <si>
    <t>Gürkan GÜRBÜZ</t>
  </si>
  <si>
    <t>Hakkı IŞIK</t>
  </si>
  <si>
    <t>Halil KAÇAR</t>
  </si>
  <si>
    <t>Hamza KAHRAMAN</t>
  </si>
  <si>
    <t>Hasan KARA</t>
  </si>
  <si>
    <t>Hilal KARAKURT</t>
  </si>
  <si>
    <t>Hüseyin KARATAŞ</t>
  </si>
  <si>
    <t>İbrahim KAYA</t>
  </si>
  <si>
    <t>İrfan KESKİN</t>
  </si>
  <si>
    <t>İsmail KOCAMAN</t>
  </si>
  <si>
    <t>Kadir KOÇ</t>
  </si>
  <si>
    <t>Melih KURTOĞLU</t>
  </si>
  <si>
    <t>Mert KURU</t>
  </si>
  <si>
    <t>Meryem MERT</t>
  </si>
  <si>
    <t>Murat ORUÇ</t>
  </si>
  <si>
    <t>Musa ÖZDEMİR</t>
  </si>
  <si>
    <t>Mustafa ÖZDEN</t>
  </si>
  <si>
    <t>Nedim ÖZPINAR</t>
  </si>
  <si>
    <t>Neslihan ÖZTÜRK</t>
  </si>
  <si>
    <t>Nihat SARI</t>
  </si>
  <si>
    <t>Oğuzhan SELVİ</t>
  </si>
  <si>
    <t>Onur SİVRİ</t>
  </si>
  <si>
    <t>Ömer SOYER</t>
  </si>
  <si>
    <t>Özkan SÖNMEZ</t>
  </si>
  <si>
    <t>Rabia ŞAHİN</t>
  </si>
  <si>
    <t>Rana ŞEN</t>
  </si>
  <si>
    <t>Recep ŞENER</t>
  </si>
  <si>
    <t>Reyhan TAN</t>
  </si>
  <si>
    <t>Rıza TAŞ</t>
  </si>
  <si>
    <t>Rumeysa TETİK</t>
  </si>
  <si>
    <t>Selime TURAN</t>
  </si>
  <si>
    <t>Süleyman YAKIŞIKLI</t>
  </si>
  <si>
    <t>Halil ÇALIK</t>
  </si>
  <si>
    <t>Ayşe KURU</t>
  </si>
  <si>
    <t>Nisa SARI</t>
  </si>
  <si>
    <t>Sümeyye OCAK</t>
  </si>
  <si>
    <t>Emine GÜL</t>
  </si>
  <si>
    <t>Ayşe KAPTAN</t>
  </si>
  <si>
    <t>Ayla AK</t>
  </si>
  <si>
    <t>Taha ŞEN</t>
  </si>
  <si>
    <t>Serdar YEŞİL</t>
  </si>
  <si>
    <t>Hatice KOÇ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</si>
</sst>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0"/>
      <color theme="0"/>
      <name val="Times New Roman"/>
      <family val="1"/>
      <charset val="162"/>
    </font>
    <font>
      <sz val="9"/>
      <color rgb="FFFF0000"/>
      <name val="Times New Roman"/>
      <family val="1"/>
      <charset val="162"/>
    </font>
    <font>
      <sz val="8"/>
      <color theme="1"/>
      <name val="Times New Roman"/>
      <family val="1"/>
      <charset val="162"/>
    </font>
    <font>
      <sz val="11"/>
      <color rgb="FFFF0000"/>
      <name val="Calibri"/>
      <family val="2"/>
      <scheme val="minor"/>
    </font>
    <font>
      <b/>
      <sz val="11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8"/>
      <color theme="0"/>
      <name val="Times New Roman"/>
      <family val="1"/>
      <charset val="162"/>
    </font>
    <font>
      <b/>
      <sz val="8"/>
      <color rgb="FFC00000"/>
      <name val="Times New Roman"/>
      <family val="1"/>
      <charset val="162"/>
    </font>
    <font>
      <sz val="12"/>
      <color theme="0"/>
      <name val="Times New Roman"/>
      <family val="1"/>
      <charset val="162"/>
    </font>
    <font>
      <b/>
      <sz val="9.1999999999999993"/>
      <color theme="0"/>
      <name val="Times New Roman"/>
      <family val="1"/>
      <charset val="162"/>
    </font>
    <font>
      <b/>
      <sz val="9"/>
      <color theme="0"/>
      <name val="Times New Roman"/>
      <family val="1"/>
      <charset val="162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474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2F6D8"/>
        <bgColor indexed="64"/>
      </patternFill>
    </fill>
    <fill>
      <patternFill patternType="solid">
        <fgColor rgb="FFFFD1D1"/>
        <bgColor indexed="64"/>
      </patternFill>
    </fill>
    <fill>
      <patternFill patternType="solid">
        <fgColor rgb="FFFFE7E7"/>
        <bgColor indexed="64"/>
      </patternFill>
    </fill>
    <fill>
      <patternFill patternType="solid">
        <fgColor rgb="FFFFC5C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right" vertical="center" indent="1"/>
    </xf>
    <xf numFmtId="0" fontId="6" fillId="0" borderId="1" xfId="0" applyFont="1" applyFill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1" fontId="5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right" vertical="center" indent="1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5" fillId="10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textRotation="90"/>
    </xf>
    <xf numFmtId="2" fontId="1" fillId="0" borderId="0" xfId="0" applyNumberFormat="1" applyFont="1" applyAlignment="1">
      <alignment horizontal="left" vertical="center"/>
    </xf>
    <xf numFmtId="2" fontId="2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 textRotation="90"/>
    </xf>
    <xf numFmtId="0" fontId="1" fillId="0" borderId="0" xfId="0" applyFont="1" applyAlignment="1">
      <alignment horizontal="left" vertical="center" textRotation="90" wrapText="1"/>
    </xf>
    <xf numFmtId="0" fontId="0" fillId="0" borderId="0" xfId="0" applyAlignment="1">
      <alignment horizontal="center" textRotation="90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left" vertical="center" textRotation="90"/>
    </xf>
    <xf numFmtId="0" fontId="0" fillId="0" borderId="1" xfId="0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horizontal="left" vertical="center" indent="1"/>
    </xf>
    <xf numFmtId="0" fontId="11" fillId="0" borderId="0" xfId="0" applyFont="1" applyAlignment="1">
      <alignment horizontal="left" vertical="center" indent="1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indent="1"/>
    </xf>
    <xf numFmtId="0" fontId="4" fillId="0" borderId="0" xfId="0" applyFont="1" applyAlignment="1">
      <alignment horizontal="left" vertical="center" indent="1"/>
    </xf>
    <xf numFmtId="0" fontId="2" fillId="0" borderId="0" xfId="0" applyFont="1"/>
    <xf numFmtId="0" fontId="15" fillId="12" borderId="10" xfId="0" applyFont="1" applyFill="1" applyBorder="1" applyAlignment="1">
      <alignment horizontal="center" vertical="center"/>
    </xf>
    <xf numFmtId="0" fontId="14" fillId="11" borderId="10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2" fontId="2" fillId="0" borderId="2" xfId="0" applyNumberFormat="1" applyFont="1" applyBorder="1" applyAlignment="1">
      <alignment horizontal="right" vertical="center" indent="1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2" fontId="2" fillId="0" borderId="11" xfId="0" applyNumberFormat="1" applyFont="1" applyBorder="1" applyAlignment="1">
      <alignment horizontal="right" vertical="center" inden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2" fontId="2" fillId="0" borderId="3" xfId="0" applyNumberFormat="1" applyFont="1" applyBorder="1" applyAlignment="1">
      <alignment horizontal="right" vertical="center" indent="1"/>
    </xf>
    <xf numFmtId="1" fontId="5" fillId="0" borderId="2" xfId="0" applyNumberFormat="1" applyFont="1" applyFill="1" applyBorder="1" applyAlignment="1">
      <alignment horizontal="center" vertical="center"/>
    </xf>
    <xf numFmtId="1" fontId="5" fillId="0" borderId="11" xfId="0" applyNumberFormat="1" applyFont="1" applyFill="1" applyBorder="1" applyAlignment="1">
      <alignment horizontal="center" vertical="center"/>
    </xf>
    <xf numFmtId="1" fontId="5" fillId="0" borderId="3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 applyAlignment="1">
      <alignment horizontal="right" vertical="center" indent="1"/>
    </xf>
    <xf numFmtId="2" fontId="1" fillId="0" borderId="0" xfId="0" applyNumberFormat="1" applyFont="1" applyAlignment="1">
      <alignment horizontal="right" vertical="center" indent="1"/>
    </xf>
    <xf numFmtId="0" fontId="3" fillId="0" borderId="0" xfId="0" applyFont="1" applyAlignment="1">
      <alignment horizontal="center" vertical="top"/>
    </xf>
    <xf numFmtId="0" fontId="3" fillId="0" borderId="0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textRotation="90"/>
    </xf>
    <xf numFmtId="0" fontId="4" fillId="0" borderId="1" xfId="0" applyFont="1" applyBorder="1" applyAlignment="1">
      <alignment horizontal="right" vertical="center" indent="1"/>
    </xf>
    <xf numFmtId="0" fontId="4" fillId="0" borderId="3" xfId="0" applyFont="1" applyBorder="1" applyAlignment="1">
      <alignment horizontal="right" vertical="center" indent="1"/>
    </xf>
    <xf numFmtId="0" fontId="7" fillId="5" borderId="1" xfId="0" applyFont="1" applyFill="1" applyBorder="1" applyAlignment="1">
      <alignment horizontal="center" textRotation="90"/>
    </xf>
    <xf numFmtId="164" fontId="7" fillId="4" borderId="0" xfId="0" applyNumberFormat="1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textRotation="90"/>
    </xf>
    <xf numFmtId="0" fontId="7" fillId="5" borderId="11" xfId="0" applyFont="1" applyFill="1" applyBorder="1" applyAlignment="1">
      <alignment horizontal="right" vertical="center" indent="1"/>
    </xf>
    <xf numFmtId="0" fontId="7" fillId="3" borderId="11" xfId="0" applyFont="1" applyFill="1" applyBorder="1" applyAlignment="1">
      <alignment horizontal="right" vertical="center" indent="1"/>
    </xf>
    <xf numFmtId="0" fontId="7" fillId="2" borderId="2" xfId="0" applyFont="1" applyFill="1" applyBorder="1" applyAlignment="1">
      <alignment horizontal="right" vertical="center" indent="1"/>
    </xf>
    <xf numFmtId="0" fontId="2" fillId="6" borderId="2" xfId="0" applyFont="1" applyFill="1" applyBorder="1" applyAlignment="1">
      <alignment horizontal="left" vertical="center" wrapText="1" indent="1"/>
    </xf>
    <xf numFmtId="0" fontId="2" fillId="6" borderId="3" xfId="0" applyFont="1" applyFill="1" applyBorder="1" applyAlignment="1">
      <alignment horizontal="left" vertical="center" wrapText="1" indent="1"/>
    </xf>
    <xf numFmtId="0" fontId="2" fillId="10" borderId="5" xfId="0" applyFont="1" applyFill="1" applyBorder="1" applyAlignment="1">
      <alignment horizontal="left" vertical="center" wrapText="1" indent="1"/>
    </xf>
    <xf numFmtId="0" fontId="2" fillId="10" borderId="6" xfId="0" applyFont="1" applyFill="1" applyBorder="1" applyAlignment="1">
      <alignment horizontal="left" vertical="center" wrapText="1" indent="1"/>
    </xf>
    <xf numFmtId="0" fontId="2" fillId="10" borderId="7" xfId="0" applyFont="1" applyFill="1" applyBorder="1" applyAlignment="1">
      <alignment horizontal="left" vertical="center" wrapText="1" indent="1"/>
    </xf>
    <xf numFmtId="0" fontId="2" fillId="9" borderId="2" xfId="0" applyFont="1" applyFill="1" applyBorder="1" applyAlignment="1">
      <alignment horizontal="left" vertical="center" wrapText="1" indent="1"/>
    </xf>
    <xf numFmtId="0" fontId="2" fillId="9" borderId="3" xfId="0" applyFont="1" applyFill="1" applyBorder="1" applyAlignment="1">
      <alignment horizontal="left" vertical="center" wrapText="1" indent="1"/>
    </xf>
    <xf numFmtId="0" fontId="2" fillId="7" borderId="2" xfId="0" applyFont="1" applyFill="1" applyBorder="1" applyAlignment="1">
      <alignment horizontal="left" vertical="center" wrapText="1" indent="1"/>
    </xf>
    <xf numFmtId="0" fontId="2" fillId="7" borderId="3" xfId="0" applyFont="1" applyFill="1" applyBorder="1" applyAlignment="1">
      <alignment horizontal="left" vertical="center" wrapText="1" indent="1"/>
    </xf>
    <xf numFmtId="0" fontId="2" fillId="8" borderId="2" xfId="0" applyFont="1" applyFill="1" applyBorder="1" applyAlignment="1">
      <alignment horizontal="left" vertical="center" wrapText="1" indent="1"/>
    </xf>
    <xf numFmtId="0" fontId="2" fillId="8" borderId="3" xfId="0" applyFont="1" applyFill="1" applyBorder="1" applyAlignment="1">
      <alignment horizontal="left" vertical="center" wrapText="1" indent="1"/>
    </xf>
    <xf numFmtId="0" fontId="7" fillId="2" borderId="1" xfId="0" applyFont="1" applyFill="1" applyBorder="1" applyAlignment="1">
      <alignment horizontal="right" vertical="center" indent="1"/>
    </xf>
    <xf numFmtId="0" fontId="7" fillId="3" borderId="1" xfId="0" applyFont="1" applyFill="1" applyBorder="1" applyAlignment="1">
      <alignment horizontal="right" vertical="center" indent="1"/>
    </xf>
    <xf numFmtId="0" fontId="7" fillId="5" borderId="1" xfId="0" applyFont="1" applyFill="1" applyBorder="1" applyAlignment="1">
      <alignment horizontal="right" vertical="center" indent="1"/>
    </xf>
    <xf numFmtId="0" fontId="17" fillId="2" borderId="1" xfId="0" applyFont="1" applyFill="1" applyBorder="1" applyAlignment="1">
      <alignment horizontal="center" textRotation="90"/>
    </xf>
    <xf numFmtId="0" fontId="16" fillId="3" borderId="1" xfId="0" applyFont="1" applyFill="1" applyBorder="1" applyAlignment="1">
      <alignment horizontal="center" textRotation="90"/>
    </xf>
    <xf numFmtId="0" fontId="13" fillId="5" borderId="1" xfId="0" applyFont="1" applyFill="1" applyBorder="1" applyAlignment="1">
      <alignment horizontal="center" textRotation="90"/>
    </xf>
    <xf numFmtId="164" fontId="7" fillId="4" borderId="8" xfId="0" applyNumberFormat="1" applyFont="1" applyFill="1" applyBorder="1" applyAlignment="1">
      <alignment horizontal="center" wrapText="1"/>
    </xf>
    <xf numFmtId="164" fontId="7" fillId="4" borderId="9" xfId="0" applyNumberFormat="1" applyFont="1" applyFill="1" applyBorder="1" applyAlignment="1">
      <alignment horizontal="center" wrapText="1"/>
    </xf>
    <xf numFmtId="0" fontId="13" fillId="2" borderId="1" xfId="0" applyFont="1" applyFill="1" applyBorder="1" applyAlignment="1">
      <alignment horizontal="center" textRotation="90"/>
    </xf>
    <xf numFmtId="0" fontId="13" fillId="3" borderId="1" xfId="0" applyFont="1" applyFill="1" applyBorder="1" applyAlignment="1">
      <alignment horizontal="center" textRotation="90"/>
    </xf>
    <xf numFmtId="164" fontId="13" fillId="4" borderId="8" xfId="0" applyNumberFormat="1" applyFont="1" applyFill="1" applyBorder="1" applyAlignment="1">
      <alignment horizontal="center" wrapText="1"/>
    </xf>
    <xf numFmtId="164" fontId="13" fillId="4" borderId="9" xfId="0" applyNumberFormat="1" applyFont="1" applyFill="1" applyBorder="1" applyAlignment="1">
      <alignment horizontal="center" wrapText="1"/>
    </xf>
    <xf numFmtId="0" fontId="11" fillId="0" borderId="5" xfId="0" applyFont="1" applyBorder="1" applyAlignment="1">
      <alignment horizontal="left" vertical="center" indent="1"/>
    </xf>
    <xf numFmtId="0" fontId="11" fillId="0" borderId="7" xfId="0" applyFont="1" applyBorder="1" applyAlignment="1">
      <alignment horizontal="left" vertical="center" indent="1"/>
    </xf>
  </cellXfs>
  <cellStyles count="1">
    <cellStyle name="Normal" xfId="0" builtinId="0"/>
  </cellStyles>
  <dxfs count="149"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fgColor auto="1"/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ill>
        <patternFill>
          <bgColor theme="0" tint="-4.9989318521683403E-2"/>
        </patternFill>
      </fill>
    </dxf>
    <dxf>
      <font>
        <b val="0"/>
        <i val="0"/>
        <color rgb="FFFF0000"/>
      </font>
    </dxf>
    <dxf>
      <font>
        <b val="0"/>
        <i val="0"/>
        <color rgb="FF00B05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fgColor auto="1"/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ill>
        <patternFill>
          <bgColor theme="0" tint="-4.9989318521683403E-2"/>
        </patternFill>
      </fill>
    </dxf>
    <dxf>
      <font>
        <b val="0"/>
        <i val="0"/>
        <color rgb="FFFF0000"/>
      </font>
    </dxf>
    <dxf>
      <font>
        <b val="0"/>
        <i val="0"/>
        <color rgb="FF00B050"/>
      </font>
    </dxf>
    <dxf>
      <fill>
        <patternFill>
          <bgColor theme="0" tint="-4.9989318521683403E-2"/>
        </patternFill>
      </fill>
    </dxf>
    <dxf>
      <font>
        <b val="0"/>
        <i val="0"/>
        <color rgb="FFFF0000"/>
      </font>
    </dxf>
    <dxf>
      <font>
        <b val="0"/>
        <i val="0"/>
        <color rgb="FF00B05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fgColor auto="1"/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ill>
        <patternFill>
          <bgColor theme="0" tint="-4.9989318521683403E-2"/>
        </patternFill>
      </fill>
    </dxf>
    <dxf>
      <font>
        <b val="0"/>
        <i val="0"/>
        <color rgb="FFFF0000"/>
      </font>
    </dxf>
    <dxf>
      <font>
        <b val="0"/>
        <i val="0"/>
        <color rgb="FF00B05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fgColor auto="1"/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ill>
        <patternFill>
          <bgColor theme="0" tint="-4.9989318521683403E-2"/>
        </patternFill>
      </fill>
    </dxf>
    <dxf>
      <font>
        <b val="0"/>
        <i val="0"/>
        <color rgb="FFFF0000"/>
      </font>
    </dxf>
    <dxf>
      <font>
        <b val="0"/>
        <i val="0"/>
        <color rgb="FF00B05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fgColor auto="1"/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ill>
        <patternFill>
          <bgColor theme="0" tint="-4.9989318521683403E-2"/>
        </patternFill>
      </fill>
    </dxf>
    <dxf>
      <font>
        <b val="0"/>
        <i val="0"/>
        <color rgb="FFFF0000"/>
      </font>
    </dxf>
    <dxf>
      <font>
        <b val="0"/>
        <i val="0"/>
        <color rgb="FF00B05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fgColor auto="1"/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ill>
        <patternFill>
          <bgColor theme="0" tint="-4.9989318521683403E-2"/>
        </patternFill>
      </fill>
    </dxf>
    <dxf>
      <font>
        <b val="0"/>
        <i val="0"/>
        <color rgb="FFFF0000"/>
      </font>
    </dxf>
    <dxf>
      <font>
        <b val="0"/>
        <i val="0"/>
        <color rgb="FF00B05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fgColor auto="1"/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 val="0"/>
        <i val="0"/>
        <color rgb="FFFF0000"/>
      </font>
    </dxf>
    <dxf>
      <font>
        <b val="0"/>
        <i val="0"/>
        <color rgb="FF00B050"/>
      </font>
    </dxf>
  </dxfs>
  <tableStyles count="0" defaultTableStyle="TableStyleMedium2" defaultPivotStyle="PivotStyleLight16"/>
  <colors>
    <mruColors>
      <color rgb="FFFFC5C5"/>
      <color rgb="FFFFE7E7"/>
      <color rgb="FFFFD1D1"/>
      <color rgb="FFFFA3A3"/>
      <color rgb="FFFF4747"/>
      <color rgb="FFD2F6D8"/>
      <color rgb="FFAFEFBA"/>
      <color rgb="FF93E9A1"/>
      <color rgb="FFFF1919"/>
      <color rgb="FFFF292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9525</xdr:colOff>
      <xdr:row>1</xdr:row>
      <xdr:rowOff>3943350</xdr:rowOff>
    </xdr:from>
    <xdr:to>
      <xdr:col>34</xdr:col>
      <xdr:colOff>57150</xdr:colOff>
      <xdr:row>2</xdr:row>
      <xdr:rowOff>171450</xdr:rowOff>
    </xdr:to>
    <xdr:sp macro="" textlink="">
      <xdr:nvSpPr>
        <xdr:cNvPr id="2" name="Metin kutusu 1">
          <a:extLst>
            <a:ext uri="{FF2B5EF4-FFF2-40B4-BE49-F238E27FC236}">
              <a16:creationId xmlns:a16="http://schemas.microsoft.com/office/drawing/2014/main" id="{8EF26F1E-5620-4DB3-9F27-5742D43AF19B}"/>
            </a:ext>
          </a:extLst>
        </xdr:cNvPr>
        <xdr:cNvSpPr txBox="1"/>
      </xdr:nvSpPr>
      <xdr:spPr>
        <a:xfrm>
          <a:off x="6381750" y="4191000"/>
          <a:ext cx="2895600" cy="1047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r-TR" sz="2000" b="1">
              <a:solidFill>
                <a:srgbClr val="FF0000"/>
              </a:solidFill>
            </a:rPr>
            <a:t>ces colonnes pour recevoir des données</a:t>
          </a:r>
        </a:p>
      </xdr:txBody>
    </xdr:sp>
    <xdr:clientData/>
  </xdr:twoCellAnchor>
  <xdr:twoCellAnchor>
    <xdr:from>
      <xdr:col>14</xdr:col>
      <xdr:colOff>66675</xdr:colOff>
      <xdr:row>2</xdr:row>
      <xdr:rowOff>171450</xdr:rowOff>
    </xdr:from>
    <xdr:to>
      <xdr:col>27</xdr:col>
      <xdr:colOff>142875</xdr:colOff>
      <xdr:row>7</xdr:row>
      <xdr:rowOff>152400</xdr:rowOff>
    </xdr:to>
    <xdr:cxnSp macro="">
      <xdr:nvCxnSpPr>
        <xdr:cNvPr id="4" name="Düz Ok Bağlayıcısı 3">
          <a:extLst>
            <a:ext uri="{FF2B5EF4-FFF2-40B4-BE49-F238E27FC236}">
              <a16:creationId xmlns:a16="http://schemas.microsoft.com/office/drawing/2014/main" id="{5F8C66C3-2645-47D6-AD09-0DC61A90D9B6}"/>
            </a:ext>
          </a:extLst>
        </xdr:cNvPr>
        <xdr:cNvCxnSpPr>
          <a:stCxn id="2" idx="2"/>
        </xdr:cNvCxnSpPr>
      </xdr:nvCxnSpPr>
      <xdr:spPr>
        <a:xfrm flipH="1">
          <a:off x="4924425" y="5238750"/>
          <a:ext cx="2905125" cy="9810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114302</xdr:colOff>
      <xdr:row>2</xdr:row>
      <xdr:rowOff>171450</xdr:rowOff>
    </xdr:from>
    <xdr:to>
      <xdr:col>27</xdr:col>
      <xdr:colOff>142875</xdr:colOff>
      <xdr:row>7</xdr:row>
      <xdr:rowOff>171450</xdr:rowOff>
    </xdr:to>
    <xdr:cxnSp macro="">
      <xdr:nvCxnSpPr>
        <xdr:cNvPr id="6" name="Düz Ok Bağlayıcısı 5">
          <a:extLst>
            <a:ext uri="{FF2B5EF4-FFF2-40B4-BE49-F238E27FC236}">
              <a16:creationId xmlns:a16="http://schemas.microsoft.com/office/drawing/2014/main" id="{F44AAC08-F75C-4B1B-8E05-51AA1F0AB3E9}"/>
            </a:ext>
          </a:extLst>
        </xdr:cNvPr>
        <xdr:cNvCxnSpPr>
          <a:stCxn id="2" idx="2"/>
        </xdr:cNvCxnSpPr>
      </xdr:nvCxnSpPr>
      <xdr:spPr>
        <a:xfrm flipH="1">
          <a:off x="5172077" y="5238750"/>
          <a:ext cx="2657473" cy="10001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104778</xdr:colOff>
      <xdr:row>2</xdr:row>
      <xdr:rowOff>171450</xdr:rowOff>
    </xdr:from>
    <xdr:to>
      <xdr:col>27</xdr:col>
      <xdr:colOff>142875</xdr:colOff>
      <xdr:row>7</xdr:row>
      <xdr:rowOff>190500</xdr:rowOff>
    </xdr:to>
    <xdr:cxnSp macro="">
      <xdr:nvCxnSpPr>
        <xdr:cNvPr id="8" name="Düz Ok Bağlayıcısı 7">
          <a:extLst>
            <a:ext uri="{FF2B5EF4-FFF2-40B4-BE49-F238E27FC236}">
              <a16:creationId xmlns:a16="http://schemas.microsoft.com/office/drawing/2014/main" id="{7A51119A-6B86-46E0-B88A-5BE4794BC364}"/>
            </a:ext>
          </a:extLst>
        </xdr:cNvPr>
        <xdr:cNvCxnSpPr>
          <a:stCxn id="2" idx="2"/>
        </xdr:cNvCxnSpPr>
      </xdr:nvCxnSpPr>
      <xdr:spPr>
        <a:xfrm flipH="1">
          <a:off x="5362578" y="5238750"/>
          <a:ext cx="2466972" cy="10191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95253</xdr:colOff>
      <xdr:row>1</xdr:row>
      <xdr:rowOff>4467225</xdr:rowOff>
    </xdr:from>
    <xdr:to>
      <xdr:col>21</xdr:col>
      <xdr:colOff>9525</xdr:colOff>
      <xdr:row>13</xdr:row>
      <xdr:rowOff>28575</xdr:rowOff>
    </xdr:to>
    <xdr:cxnSp macro="">
      <xdr:nvCxnSpPr>
        <xdr:cNvPr id="11" name="Düz Ok Bağlayıcısı 10">
          <a:extLst>
            <a:ext uri="{FF2B5EF4-FFF2-40B4-BE49-F238E27FC236}">
              <a16:creationId xmlns:a16="http://schemas.microsoft.com/office/drawing/2014/main" id="{73B51E16-6E12-4A84-8572-E8DDC54EA850}"/>
            </a:ext>
          </a:extLst>
        </xdr:cNvPr>
        <xdr:cNvCxnSpPr>
          <a:stCxn id="2" idx="1"/>
        </xdr:cNvCxnSpPr>
      </xdr:nvCxnSpPr>
      <xdr:spPr>
        <a:xfrm flipH="1">
          <a:off x="2809878" y="4714875"/>
          <a:ext cx="3571872" cy="25812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257176</xdr:colOff>
      <xdr:row>0</xdr:row>
      <xdr:rowOff>238125</xdr:rowOff>
    </xdr:from>
    <xdr:to>
      <xdr:col>5</xdr:col>
      <xdr:colOff>104776</xdr:colOff>
      <xdr:row>2</xdr:row>
      <xdr:rowOff>76200</xdr:rowOff>
    </xdr:to>
    <xdr:sp macro="[0]!PdfKaydet" textlink="">
      <xdr:nvSpPr>
        <xdr:cNvPr id="3" name="Dikdörtgen: Köşeleri Yuvarlatılmış 2">
          <a:extLst>
            <a:ext uri="{FF2B5EF4-FFF2-40B4-BE49-F238E27FC236}">
              <a16:creationId xmlns:a16="http://schemas.microsoft.com/office/drawing/2014/main" id="{A3EC3099-0DBA-4710-87FB-02F74DEDBBC8}"/>
            </a:ext>
          </a:extLst>
        </xdr:cNvPr>
        <xdr:cNvSpPr/>
      </xdr:nvSpPr>
      <xdr:spPr>
        <a:xfrm>
          <a:off x="8448676" y="238125"/>
          <a:ext cx="1066800" cy="33337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400" b="1"/>
            <a:t>PDF Kaydet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ayfa1">
    <tabColor rgb="FF92D050"/>
  </sheetPr>
  <dimension ref="A1:BR37"/>
  <sheetViews>
    <sheetView workbookViewId="0">
      <selection activeCell="AB13" sqref="AB13"/>
    </sheetView>
  </sheetViews>
  <sheetFormatPr defaultRowHeight="20.100000000000001" customHeight="1" x14ac:dyDescent="0.25"/>
  <cols>
    <col min="1" max="1" width="3.5703125" style="2" customWidth="1"/>
    <col min="2" max="2" width="4.28515625" style="2" customWidth="1"/>
    <col min="3" max="3" width="25.7109375" style="2" customWidth="1"/>
    <col min="4" max="13" width="3.5703125" style="1" customWidth="1"/>
    <col min="14" max="16" width="3" style="1" customWidth="1"/>
    <col min="17" max="17" width="6.7109375" style="1" customWidth="1"/>
    <col min="18" max="18" width="3.28515625" style="1" customWidth="1"/>
    <col min="19" max="19" width="4.28515625" style="20" hidden="1" customWidth="1"/>
    <col min="20" max="22" width="3.7109375" style="1" customWidth="1"/>
    <col min="23" max="23" width="4" style="1" customWidth="1"/>
    <col min="24" max="28" width="3.7109375" style="1" customWidth="1"/>
    <col min="29" max="29" width="4" style="1" customWidth="1"/>
    <col min="30" max="34" width="3.7109375" style="1" customWidth="1"/>
    <col min="35" max="35" width="4" style="1" customWidth="1"/>
    <col min="36" max="40" width="3.7109375" style="1" customWidth="1"/>
    <col min="41" max="41" width="4" style="1" customWidth="1"/>
    <col min="42" max="46" width="3.7109375" style="1" customWidth="1"/>
    <col min="47" max="47" width="4" style="1" customWidth="1"/>
    <col min="48" max="52" width="3.7109375" style="1" customWidth="1"/>
    <col min="53" max="53" width="4" style="1" customWidth="1"/>
    <col min="54" max="58" width="3.7109375" style="1" customWidth="1"/>
    <col min="59" max="59" width="4" style="1" customWidth="1"/>
    <col min="60" max="64" width="3.7109375" style="1" customWidth="1"/>
    <col min="65" max="65" width="4" style="1" customWidth="1"/>
    <col min="66" max="70" width="3.7109375" style="1" customWidth="1"/>
    <col min="71" max="16384" width="9.140625" style="1"/>
  </cols>
  <sheetData>
    <row r="1" spans="1:70" ht="20.100000000000001" customHeight="1" x14ac:dyDescent="0.25">
      <c r="A1" s="61" t="str">
        <f>Veri!C2&amp;" "&amp;Veri!C3&amp;" Dersi "&amp;S5&amp;" Sınıfı "&amp;Veri!C4&amp;". "&amp;Veri!C5&amp;" Analizi"</f>
        <v>…......... Ortaokulu İnkılap Tarihi Dersi 8/A Sınıfı 1. Deneme Analizi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2" spans="1:70" ht="408.95" customHeight="1" x14ac:dyDescent="0.25">
      <c r="A2" s="62" t="s">
        <v>2</v>
      </c>
      <c r="B2" s="62"/>
      <c r="C2" s="62"/>
      <c r="D2" s="24" t="str">
        <f>IF(Veri!$C6&lt;&gt;"",Veri!$C6,"")</f>
        <v>Mustafa Kemal in askerlik hayatı ile ilgili olayları ve olguları onun kişilik özellikleri ile ilişkilendirir.</v>
      </c>
      <c r="E2" s="24" t="str">
        <f>IF(Veri!$C7&lt;&gt;"",Veri!$C7,"")</f>
        <v>Avrupa daki gelişmelerin yansımaları bağlamında Osmanlı Devleti nin yirminci yüzyılın başlarındaki siyasi ve sosyal durumunu kavrar.</v>
      </c>
      <c r="F2" s="24" t="str">
        <f>IF(Veri!$C8&lt;&gt;"",Veri!$C8,"")</f>
        <v>Mustafa Kemal in çocukluk ve öğrenim hayatından hareketle onun kişilik özelliklerinin oluşumu hakkında çıkarımlarda bulunur.</v>
      </c>
      <c r="G2" s="24" t="str">
        <f>IF(Veri!$C9&lt;&gt;"",Veri!$C9,"")</f>
        <v>Mustafa Kemal in çocukluk ve öğrenim hayatından hareketle onun kişilik özelliklerinin oluşumu hakkında çıkarımlarda bulunur. Gençlik döneminde Mustafa Kemal in fikir hayatını etkileyen önemli kişileri ve olayları kavrar.</v>
      </c>
      <c r="H2" s="24" t="str">
        <f>IF(Veri!$C10&lt;&gt;"",Veri!$C10,"")</f>
        <v>Mustafa Kemal in askerlik hayatı ile ilgili olayları ve olguları onun kişilik özellikleri ile ilişkilendirir.</v>
      </c>
      <c r="I2" s="24" t="str">
        <f>IF(Veri!$C11&lt;&gt;"",Veri!$C11,"")</f>
        <v>Mustafa Kemal in çocukluk ve öğrenim hayatından hareketle onun kişilik özelliklerinin oluşumu hakkında çıkarımlarda bulunur.</v>
      </c>
      <c r="J2" s="24" t="str">
        <f>IF(Veri!$C12&lt;&gt;"",Veri!$C12,"")</f>
        <v>Mustafa Kemal in çocukluk ve öğrenim hayatından hareketle onun kişilik özelliklerinin oluşumu hakkında çıkarımlarda bulunur.</v>
      </c>
      <c r="K2" s="24" t="str">
        <f>IF(Veri!$C13&lt;&gt;"",Veri!$C13,"")</f>
        <v>Mustafa Kemal in askerlik hayatı ile ilgili olayları ve olguları onun kişilik özellikleri ile ilişkilendirir.</v>
      </c>
      <c r="L2" s="24" t="str">
        <f>IF(Veri!$C14&lt;&gt;"",Veri!$C14,"")</f>
        <v>Avrupa daki gelişmelerin yansımaları bağlamında Osmanlı Devleti nin yirminci yüzyılın başlarındaki siyasi ve sosyal durumunu kavrar.</v>
      </c>
      <c r="M2" s="24" t="str">
        <f>IF(Veri!$C15&lt;&gt;"",Veri!$C15,"")</f>
        <v>Mustafa Kemal in çocukluk ve öğrenim hayatından hareketle onun kişilik özelliklerinin oluşumu hakkında çıkarımlarda bulunur.</v>
      </c>
      <c r="N2" s="68" t="str">
        <f ca="1">IF(IFERROR(AVERAGE(N$9:N$28)&lt;&gt;0,0)," Toplam Doğru Sayısı (Ortalama : " &amp; ROUND(AVERAGE(N$9:N$28), 2) &amp; ")"," Toplam Doğru Sayısı")</f>
        <v xml:space="preserve"> Toplam Doğru Sayısı (Ortalama : 7,27)</v>
      </c>
      <c r="O2" s="63" t="str">
        <f ca="1">IF(IFERROR(AVERAGE(O$9:O$28)&lt;&gt;0,0)," Toplam Yanlış Sayısı (Ortalama : " &amp; ROUND(AVERAGE(O$9:O$28), 2) &amp; ")"," Toplam Yanlış Sayısı")</f>
        <v xml:space="preserve"> Toplam Yanlış Sayısı (Ortalama : 2,55)</v>
      </c>
      <c r="P2" s="66" t="str">
        <f ca="1">IF(IFERROR(AVERAGE(P$9:P$28)&lt;&gt;0,0)," Boş Bırakılan Soru Sayısı (Ortalama : " &amp; ROUND(AVERAGE(P$9:P$28), 2) &amp; ")"," Boş Bırakılan Soru Sayısı")</f>
        <v xml:space="preserve"> Boş Bırakılan Soru Sayısı (Ortalama : 0,18)</v>
      </c>
      <c r="Q2" s="67" t="str">
        <f ca="1">IF(IFERROR(AVERAGE($Q$9:$Q$28)&lt;&gt;0,0),"Net "&amp;CHAR(10)&amp;ROUND(AVERAGE($Q$9:$Q$28),2)&amp;CHAR(10)&amp;CHAR(10) &amp; IFERROR(TEXT((SUM(N9:N28)-SUM(O9:O28)/3)/MAX($D$3:$M$3)/SUMPRODUCT(--(N9:N28&lt;&gt;"")),"% 0,00"),"") &amp; CHAR(10),"")</f>
        <v xml:space="preserve">Net 
6,42
% 64,24
</v>
      </c>
    </row>
    <row r="3" spans="1:70" s="2" customFormat="1" ht="15.95" customHeight="1" x14ac:dyDescent="0.25">
      <c r="A3" s="64" t="s">
        <v>0</v>
      </c>
      <c r="B3" s="64"/>
      <c r="C3" s="64"/>
      <c r="D3" s="57">
        <v>1</v>
      </c>
      <c r="E3" s="57">
        <v>2</v>
      </c>
      <c r="F3" s="57">
        <v>3</v>
      </c>
      <c r="G3" s="57">
        <v>4</v>
      </c>
      <c r="H3" s="57">
        <v>5</v>
      </c>
      <c r="I3" s="57">
        <v>6</v>
      </c>
      <c r="J3" s="57">
        <v>7</v>
      </c>
      <c r="K3" s="57">
        <v>8</v>
      </c>
      <c r="L3" s="57">
        <v>9</v>
      </c>
      <c r="M3" s="57">
        <v>10</v>
      </c>
      <c r="N3" s="68"/>
      <c r="O3" s="63"/>
      <c r="P3" s="66"/>
      <c r="Q3" s="67"/>
      <c r="R3" s="1"/>
      <c r="S3" s="20"/>
      <c r="T3" s="27"/>
      <c r="U3" s="27"/>
      <c r="V3" s="27"/>
      <c r="W3" s="27"/>
      <c r="X3" s="28"/>
      <c r="Y3" s="27"/>
      <c r="Z3" s="27"/>
      <c r="AA3" s="27"/>
      <c r="AB3" s="27"/>
      <c r="AC3" s="27"/>
      <c r="AD3" s="28"/>
      <c r="AE3" s="27"/>
      <c r="AF3" s="27"/>
      <c r="AG3" s="27"/>
      <c r="AH3" s="27"/>
      <c r="AI3" s="27"/>
      <c r="AJ3" s="28"/>
      <c r="AK3" s="27"/>
      <c r="AL3" s="27"/>
      <c r="AM3" s="27"/>
      <c r="AN3" s="27"/>
      <c r="AO3" s="27"/>
      <c r="AP3" s="28"/>
      <c r="AQ3" s="27"/>
      <c r="AR3" s="27"/>
      <c r="AS3" s="27"/>
      <c r="AT3" s="27"/>
      <c r="AU3" s="27"/>
      <c r="AV3" s="28"/>
      <c r="AW3" s="27"/>
      <c r="AX3" s="27"/>
      <c r="AY3" s="27"/>
      <c r="AZ3" s="27"/>
      <c r="BA3" s="27"/>
      <c r="BB3" s="28"/>
      <c r="BC3" s="27"/>
      <c r="BD3" s="27"/>
      <c r="BE3" s="27"/>
      <c r="BF3" s="27"/>
      <c r="BG3" s="27"/>
      <c r="BH3" s="28"/>
      <c r="BI3" s="27"/>
      <c r="BJ3" s="27"/>
      <c r="BK3" s="27"/>
      <c r="BL3" s="27"/>
      <c r="BM3" s="27"/>
      <c r="BN3" s="28"/>
      <c r="BO3" s="27"/>
      <c r="BP3" s="27"/>
      <c r="BQ3" s="27"/>
      <c r="BR3" s="27"/>
    </row>
    <row r="4" spans="1:70" s="2" customFormat="1" ht="15.95" customHeight="1" x14ac:dyDescent="0.25">
      <c r="A4" s="64" t="s">
        <v>1</v>
      </c>
      <c r="B4" s="64"/>
      <c r="C4" s="64"/>
      <c r="D4" s="58" t="str">
        <f>IF(Veri!$B6&lt;&gt;"",Veri!$B6,"")</f>
        <v>B</v>
      </c>
      <c r="E4" s="58" t="str">
        <f>IF(Veri!$B7&lt;&gt;"",Veri!$B7,"")</f>
        <v>C</v>
      </c>
      <c r="F4" s="58" t="str">
        <f>IF(Veri!$B8&lt;&gt;"",Veri!$B8,"")</f>
        <v>B</v>
      </c>
      <c r="G4" s="58" t="str">
        <f>IF(Veri!$B9&lt;&gt;"",Veri!$B9,"")</f>
        <v>A</v>
      </c>
      <c r="H4" s="58" t="str">
        <f>IF(Veri!$B10&lt;&gt;"",Veri!$B10,"")</f>
        <v>C</v>
      </c>
      <c r="I4" s="58" t="str">
        <f>IF(Veri!$B11&lt;&gt;"",Veri!$B11,"")</f>
        <v>D</v>
      </c>
      <c r="J4" s="58" t="str">
        <f>IF(Veri!$B12&lt;&gt;"",Veri!$B12,"")</f>
        <v>D</v>
      </c>
      <c r="K4" s="58" t="str">
        <f>IF(Veri!$B13&lt;&gt;"",Veri!$B13,"")</f>
        <v>D</v>
      </c>
      <c r="L4" s="58" t="str">
        <f>IF(Veri!$B14&lt;&gt;"",Veri!$B14,"")</f>
        <v>A</v>
      </c>
      <c r="M4" s="58" t="str">
        <f>IF(Veri!$B15&lt;&gt;"",Veri!$B15,"")</f>
        <v>D</v>
      </c>
      <c r="N4" s="68"/>
      <c r="O4" s="63"/>
      <c r="P4" s="66"/>
      <c r="Q4" s="67"/>
      <c r="R4" s="1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</row>
    <row r="5" spans="1:70" s="2" customFormat="1" ht="15.95" customHeight="1" x14ac:dyDescent="0.25">
      <c r="A5" s="71" t="s">
        <v>3</v>
      </c>
      <c r="B5" s="71"/>
      <c r="C5" s="71"/>
      <c r="D5" s="54">
        <f t="shared" ref="D5:M5" ca="1" si="0">IF(D$4&lt;&gt;"",SUMPRODUCT(($C$9:$C$28&lt;&gt;"")*(D$9:D$28=D$4)*(D$9:D$28&lt;&gt;"")),"")</f>
        <v>10</v>
      </c>
      <c r="E5" s="54">
        <f t="shared" ca="1" si="0"/>
        <v>8</v>
      </c>
      <c r="F5" s="54">
        <f t="shared" ca="1" si="0"/>
        <v>10</v>
      </c>
      <c r="G5" s="54">
        <f t="shared" ca="1" si="0"/>
        <v>8</v>
      </c>
      <c r="H5" s="54">
        <f t="shared" ca="1" si="0"/>
        <v>6</v>
      </c>
      <c r="I5" s="54">
        <f t="shared" ca="1" si="0"/>
        <v>10</v>
      </c>
      <c r="J5" s="54">
        <f t="shared" ca="1" si="0"/>
        <v>7</v>
      </c>
      <c r="K5" s="54">
        <f t="shared" ca="1" si="0"/>
        <v>6</v>
      </c>
      <c r="L5" s="54">
        <f t="shared" ca="1" si="0"/>
        <v>7</v>
      </c>
      <c r="M5" s="54">
        <f t="shared" ca="1" si="0"/>
        <v>8</v>
      </c>
      <c r="N5" s="68"/>
      <c r="O5" s="63"/>
      <c r="P5" s="66"/>
      <c r="Q5" s="67"/>
      <c r="R5" s="1"/>
      <c r="S5" s="42" t="s">
        <v>13</v>
      </c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</row>
    <row r="6" spans="1:70" s="2" customFormat="1" ht="15.95" customHeight="1" x14ac:dyDescent="0.25">
      <c r="A6" s="70" t="s">
        <v>4</v>
      </c>
      <c r="B6" s="70"/>
      <c r="C6" s="70"/>
      <c r="D6" s="55">
        <f t="shared" ref="D6:M6" ca="1" si="1">IF(D$4&lt;&gt;"",SUMPRODUCT(($C$9:$C$28&lt;&gt;"")*(D$9:D$28&lt;&gt;D$4)*(D$9:D$28&lt;&gt;"")),"")</f>
        <v>1</v>
      </c>
      <c r="E6" s="55">
        <f t="shared" ca="1" si="1"/>
        <v>2</v>
      </c>
      <c r="F6" s="55">
        <f t="shared" ca="1" si="1"/>
        <v>1</v>
      </c>
      <c r="G6" s="55">
        <f t="shared" ca="1" si="1"/>
        <v>3</v>
      </c>
      <c r="H6" s="55">
        <f t="shared" ca="1" si="1"/>
        <v>5</v>
      </c>
      <c r="I6" s="55">
        <f t="shared" ca="1" si="1"/>
        <v>1</v>
      </c>
      <c r="J6" s="55">
        <f t="shared" ca="1" si="1"/>
        <v>3</v>
      </c>
      <c r="K6" s="55">
        <f t="shared" ca="1" si="1"/>
        <v>5</v>
      </c>
      <c r="L6" s="55">
        <f t="shared" ca="1" si="1"/>
        <v>4</v>
      </c>
      <c r="M6" s="55">
        <f t="shared" ca="1" si="1"/>
        <v>3</v>
      </c>
      <c r="N6" s="68"/>
      <c r="O6" s="63"/>
      <c r="P6" s="66"/>
      <c r="Q6" s="67"/>
      <c r="R6" s="1"/>
      <c r="S6" s="43" t="s">
        <v>27</v>
      </c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</row>
    <row r="7" spans="1:70" s="2" customFormat="1" ht="15.95" customHeight="1" x14ac:dyDescent="0.25">
      <c r="A7" s="69" t="s">
        <v>5</v>
      </c>
      <c r="B7" s="69"/>
      <c r="C7" s="69"/>
      <c r="D7" s="55">
        <f t="array" aca="1" ref="D7" ca="1">IF(D$4="","",SUM(--(MMULT(($C$9:$C$28&lt;&gt;"")*(D$9:D$28="")*($D$9:$M$28&lt;&gt;""),TRANSPOSE(COLUMN($D$4:$M$4))^0)&gt;0)))</f>
        <v>0</v>
      </c>
      <c r="E7" s="55">
        <f t="array" aca="1" ref="E7" ca="1">IF(E$4="","",SUM(--(MMULT(($C$9:$C$28&lt;&gt;"")*(E$9:E$28="")*($D$9:$M$28&lt;&gt;""),TRANSPOSE(COLUMN($D$4:$M$4))^0)&gt;0)))</f>
        <v>1</v>
      </c>
      <c r="F7" s="55">
        <f t="array" aca="1" ref="F7" ca="1">IF(F$4="","",SUM(--(MMULT(($C$9:$C$28&lt;&gt;"")*(F$9:F$28="")*($D$9:$M$28&lt;&gt;""),TRANSPOSE(COLUMN($D$4:$M$4))^0)&gt;0)))</f>
        <v>0</v>
      </c>
      <c r="G7" s="55">
        <f t="array" aca="1" ref="G7" ca="1">IF(G$4="","",SUM(--(MMULT(($C$9:$C$28&lt;&gt;"")*(G$9:G$28="")*($D$9:$M$28&lt;&gt;""),TRANSPOSE(COLUMN($D$4:$M$4))^0)&gt;0)))</f>
        <v>0</v>
      </c>
      <c r="H7" s="55">
        <f t="array" aca="1" ref="H7" ca="1">IF(H$4="","",SUM(--(MMULT(($C$9:$C$28&lt;&gt;"")*(H$9:H$28="")*($D$9:$M$28&lt;&gt;""),TRANSPOSE(COLUMN($D$4:$M$4))^0)&gt;0)))</f>
        <v>0</v>
      </c>
      <c r="I7" s="55">
        <f t="array" aca="1" ref="I7" ca="1">IF(I$4="","",SUM(--(MMULT(($C$9:$C$28&lt;&gt;"")*(I$9:I$28="")*($D$9:$M$28&lt;&gt;""),TRANSPOSE(COLUMN($D$4:$M$4))^0)&gt;0)))</f>
        <v>0</v>
      </c>
      <c r="J7" s="55">
        <f t="array" aca="1" ref="J7" ca="1">IF(J$4="","",SUM(--(MMULT(($C$9:$C$28&lt;&gt;"")*(J$9:J$28="")*($D$9:$M$28&lt;&gt;""),TRANSPOSE(COLUMN($D$4:$M$4))^0)&gt;0)))</f>
        <v>1</v>
      </c>
      <c r="K7" s="55">
        <f t="array" aca="1" ref="K7" ca="1">IF(K$4="","",SUM(--(MMULT(($C$9:$C$28&lt;&gt;"")*(K$9:K$28="")*($D$9:$M$28&lt;&gt;""),TRANSPOSE(COLUMN($D$4:$M$4))^0)&gt;0)))</f>
        <v>0</v>
      </c>
      <c r="L7" s="55">
        <f t="array" aca="1" ref="L7" ca="1">IF(L$4="","",SUM(--(MMULT(($C$9:$C$28&lt;&gt;"")*(L$9:L$28="")*($D$9:$M$28&lt;&gt;""),TRANSPOSE(COLUMN($D$4:$M$4))^0)&gt;0)))</f>
        <v>0</v>
      </c>
      <c r="M7" s="55">
        <f t="array" aca="1" ref="M7" ca="1">IF(M$4="","",SUM(--(MMULT(($C$9:$C$28&lt;&gt;"")*(M$9:M$28="")*($D$9:$M$28&lt;&gt;""),TRANSPOSE(COLUMN($D$4:$M$4))^0)&gt;0)))</f>
        <v>0</v>
      </c>
      <c r="N7" s="68"/>
      <c r="O7" s="63"/>
      <c r="P7" s="66"/>
      <c r="Q7" s="67"/>
      <c r="R7" s="1"/>
      <c r="S7" s="43" t="s">
        <v>28</v>
      </c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</row>
    <row r="8" spans="1:70" s="2" customFormat="1" ht="15.95" customHeight="1" x14ac:dyDescent="0.25">
      <c r="A8" s="65" t="s">
        <v>6</v>
      </c>
      <c r="B8" s="65"/>
      <c r="C8" s="65"/>
      <c r="D8" s="56">
        <f ca="1">IF(SUM(D$5,D$7)&gt;0,(D$5*100)/(D$5+D$6+D$7),"")</f>
        <v>90.909090909090907</v>
      </c>
      <c r="E8" s="56">
        <f t="shared" ref="E8:M8" ca="1" si="2">IF(SUM(E$5,E$7)&gt;0,(E$5*100)/(E$5+E$6+E$7),"")</f>
        <v>72.727272727272734</v>
      </c>
      <c r="F8" s="56">
        <f t="shared" ca="1" si="2"/>
        <v>90.909090909090907</v>
      </c>
      <c r="G8" s="56">
        <f t="shared" ca="1" si="2"/>
        <v>72.727272727272734</v>
      </c>
      <c r="H8" s="56">
        <f t="shared" ca="1" si="2"/>
        <v>54.545454545454547</v>
      </c>
      <c r="I8" s="56">
        <f t="shared" ca="1" si="2"/>
        <v>90.909090909090907</v>
      </c>
      <c r="J8" s="56">
        <f t="shared" ca="1" si="2"/>
        <v>63.636363636363633</v>
      </c>
      <c r="K8" s="56">
        <f t="shared" ca="1" si="2"/>
        <v>54.545454545454547</v>
      </c>
      <c r="L8" s="56">
        <f t="shared" ca="1" si="2"/>
        <v>63.636363636363633</v>
      </c>
      <c r="M8" s="56">
        <f t="shared" ca="1" si="2"/>
        <v>72.727272727272734</v>
      </c>
      <c r="N8" s="68"/>
      <c r="O8" s="63"/>
      <c r="P8" s="66"/>
      <c r="Q8" s="67"/>
      <c r="R8" s="1"/>
      <c r="S8" s="43" t="s">
        <v>29</v>
      </c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</row>
    <row r="9" spans="1:70" s="3" customFormat="1" ht="15.75" customHeight="1" x14ac:dyDescent="0.25">
      <c r="A9" s="45">
        <v>1</v>
      </c>
      <c r="B9" s="45">
        <f ca="1">IF($S9="","",OFFSET(Liste!C$8,$S9,))</f>
        <v>803</v>
      </c>
      <c r="C9" s="46" t="str">
        <f ca="1">IF($S9="","",OFFSET(Liste!D$8,$S9,))</f>
        <v>Abdullah ACAR</v>
      </c>
      <c r="D9" s="45" t="str">
        <f ca="1">IF($S9="","",IF(OFFSET(Liste!E$8,$S9,)="","",OFFSET(Liste!E$8,$S9,)))</f>
        <v>B</v>
      </c>
      <c r="E9" s="45" t="str">
        <f ca="1">IF($S9="","",IF(OFFSET(Liste!F$8,$S9,)="","",OFFSET(Liste!F$8,$S9,)))</f>
        <v>C</v>
      </c>
      <c r="F9" s="45" t="str">
        <f ca="1">IF($S9="","",IF(OFFSET(Liste!G$8,$S9,)="","",OFFSET(Liste!G$8,$S9,)))</f>
        <v>B</v>
      </c>
      <c r="G9" s="45" t="str">
        <f ca="1">IF($S9="","",IF(OFFSET(Liste!H$8,$S9,)="","",OFFSET(Liste!H$8,$S9,)))</f>
        <v>A</v>
      </c>
      <c r="H9" s="45" t="str">
        <f ca="1">IF($S9="","",IF(OFFSET(Liste!I$8,$S9,)="","",OFFSET(Liste!I$8,$S9,)))</f>
        <v>C</v>
      </c>
      <c r="I9" s="45" t="str">
        <f ca="1">IF($S9="","",IF(OFFSET(Liste!J$8,$S9,)="","",OFFSET(Liste!J$8,$S9,)))</f>
        <v>D</v>
      </c>
      <c r="J9" s="45" t="str">
        <f ca="1">IF($S9="","",IF(OFFSET(Liste!K$8,$S9,)="","",OFFSET(Liste!K$8,$S9,)))</f>
        <v>D</v>
      </c>
      <c r="K9" s="45" t="str">
        <f ca="1">IF($S9="","",IF(OFFSET(Liste!L$8,$S9,)="","",OFFSET(Liste!L$8,$S9,)))</f>
        <v>D</v>
      </c>
      <c r="L9" s="45" t="str">
        <f ca="1">IF($S9="","",IF(OFFSET(Liste!M$8,$S9,)="","",OFFSET(Liste!M$8,$S9,)))</f>
        <v>A</v>
      </c>
      <c r="M9" s="45" t="str">
        <f ca="1">IF($S9="","",IF(OFFSET(Liste!N$8,$S9,)="","",OFFSET(Liste!N$8,$S9,)))</f>
        <v>D</v>
      </c>
      <c r="N9" s="45">
        <f t="shared" ref="N9:N28" ca="1" si="3">IF($B9="","",IF(COUNTBLANK(OFFSET($C9,,1,1,MAX($D$3:$M$3)))=MAX($D$3:$M$3),"",SUMPRODUCT(--(OFFSET($C$4,,1,1,MAX($D$3:$M$3))=OFFSET($C9,,1,1,MAX($D$3:$M$3))))))</f>
        <v>10</v>
      </c>
      <c r="O9" s="45">
        <f t="shared" ref="O9:O28" ca="1" si="4">IF($B9="","",IF(COUNTBLANK(OFFSET($C9,,1,1,MAX($D$3:$M$3)))=MAX($D$3:$M$3),"",SUMPRODUCT((OFFSET($C$4,,1,1,MAX($D$3:$M$3))&lt;&gt;OFFSET($C9,,1,1,MAX($D$3:$M$3)))*(OFFSET($C9,,1,1,MAX($D$3:$M$3))&lt;&gt;""))))</f>
        <v>0</v>
      </c>
      <c r="P9" s="45">
        <f t="shared" ref="P9:P28" ca="1" si="5">IF($B9="","",IF(COUNTBLANK(OFFSET($C9,,1,1,MAX($D$3:$M$3)))=MAX($D$3:$M$3),"",COUNTBLANK(OFFSET($C9,,1,1,MAX($D$3:$M$3)))))</f>
        <v>0</v>
      </c>
      <c r="Q9" s="47">
        <f t="shared" ref="Q9:Q28" ca="1" si="6">IF($B9="","",IF(COUNTBLANK(OFFSET($C9,,1,1,MAX($D$3:$M$3)))=MAX($D$3:$M$3),"",N9-O9/3))</f>
        <v>10</v>
      </c>
      <c r="R9" s="1"/>
      <c r="S9" s="43">
        <f t="array" aca="1" ref="S9" ca="1">IFERROR(MATCH(LARGE(IF(Liste!$B$9:$B$68=$S$5,IF(Liste!$R$9:$R$68="",-20,Liste!$R$9:$R$68)-(Liste!$A$9:$A$68/1000)),$A9),IF(Liste!$R$9:$R$68="",-20,Liste!$R$9:$R$68)-(Liste!$A$9:$A$68/1000),0),"")</f>
        <v>1</v>
      </c>
    </row>
    <row r="10" spans="1:70" s="3" customFormat="1" ht="15.75" customHeight="1" x14ac:dyDescent="0.25">
      <c r="A10" s="48">
        <v>2</v>
      </c>
      <c r="B10" s="48">
        <f ca="1">IF($S10="","",OFFSET(Liste!C$8,$S10,))</f>
        <v>816</v>
      </c>
      <c r="C10" s="49" t="str">
        <f ca="1">IF($S10="","",OFFSET(Liste!D$8,$S10,))</f>
        <v>Bilal ÇETİN</v>
      </c>
      <c r="D10" s="48" t="str">
        <f ca="1">IF($S10="","",IF(OFFSET(Liste!E$8,$S10,)="","",OFFSET(Liste!E$8,$S10,)))</f>
        <v>B</v>
      </c>
      <c r="E10" s="48" t="str">
        <f ca="1">IF($S10="","",IF(OFFSET(Liste!F$8,$S10,)="","",OFFSET(Liste!F$8,$S10,)))</f>
        <v>C</v>
      </c>
      <c r="F10" s="48" t="str">
        <f ca="1">IF($S10="","",IF(OFFSET(Liste!G$8,$S10,)="","",OFFSET(Liste!G$8,$S10,)))</f>
        <v>B</v>
      </c>
      <c r="G10" s="48" t="str">
        <f ca="1">IF($S10="","",IF(OFFSET(Liste!H$8,$S10,)="","",OFFSET(Liste!H$8,$S10,)))</f>
        <v>A</v>
      </c>
      <c r="H10" s="48" t="str">
        <f ca="1">IF($S10="","",IF(OFFSET(Liste!I$8,$S10,)="","",OFFSET(Liste!I$8,$S10,)))</f>
        <v>D</v>
      </c>
      <c r="I10" s="48" t="str">
        <f ca="1">IF($S10="","",IF(OFFSET(Liste!J$8,$S10,)="","",OFFSET(Liste!J$8,$S10,)))</f>
        <v>D</v>
      </c>
      <c r="J10" s="48" t="str">
        <f ca="1">IF($S10="","",IF(OFFSET(Liste!K$8,$S10,)="","",OFFSET(Liste!K$8,$S10,)))</f>
        <v>D</v>
      </c>
      <c r="K10" s="48" t="str">
        <f ca="1">IF($S10="","",IF(OFFSET(Liste!L$8,$S10,)="","",OFFSET(Liste!L$8,$S10,)))</f>
        <v>D</v>
      </c>
      <c r="L10" s="48" t="str">
        <f ca="1">IF($S10="","",IF(OFFSET(Liste!M$8,$S10,)="","",OFFSET(Liste!M$8,$S10,)))</f>
        <v>A</v>
      </c>
      <c r="M10" s="48" t="str">
        <f ca="1">IF($S10="","",IF(OFFSET(Liste!N$8,$S10,)="","",OFFSET(Liste!N$8,$S10,)))</f>
        <v>D</v>
      </c>
      <c r="N10" s="48">
        <f t="shared" ca="1" si="3"/>
        <v>9</v>
      </c>
      <c r="O10" s="48">
        <f t="shared" ca="1" si="4"/>
        <v>1</v>
      </c>
      <c r="P10" s="48">
        <f t="shared" ca="1" si="5"/>
        <v>0</v>
      </c>
      <c r="Q10" s="50">
        <f t="shared" ca="1" si="6"/>
        <v>8.6666666666666661</v>
      </c>
      <c r="R10" s="1"/>
      <c r="S10" s="43">
        <f t="array" aca="1" ref="S10" ca="1">IFERROR(MATCH(LARGE(IF(Liste!$B$9:$B$68=$S$5,IF(Liste!$R$9:$R$68="",-20,Liste!$R$9:$R$68)-(Liste!$A$9:$A$68/1000)),$A10),IF(Liste!$R$9:$R$68="",-20,Liste!$R$9:$R$68)-(Liste!$A$9:$A$68/1000),0),"")</f>
        <v>5</v>
      </c>
    </row>
    <row r="11" spans="1:70" s="3" customFormat="1" ht="15.75" customHeight="1" x14ac:dyDescent="0.25">
      <c r="A11" s="48">
        <v>3</v>
      </c>
      <c r="B11" s="48">
        <f ca="1">IF($S11="","",OFFSET(Liste!C$8,$S11,))</f>
        <v>826</v>
      </c>
      <c r="C11" s="49" t="str">
        <f ca="1">IF($S11="","",OFFSET(Liste!D$8,$S11,))</f>
        <v>Derya DERE</v>
      </c>
      <c r="D11" s="48" t="str">
        <f ca="1">IF($S11="","",IF(OFFSET(Liste!E$8,$S11,)="","",OFFSET(Liste!E$8,$S11,)))</f>
        <v>B</v>
      </c>
      <c r="E11" s="48" t="str">
        <f ca="1">IF($S11="","",IF(OFFSET(Liste!F$8,$S11,)="","",OFFSET(Liste!F$8,$S11,)))</f>
        <v>A</v>
      </c>
      <c r="F11" s="48" t="str">
        <f ca="1">IF($S11="","",IF(OFFSET(Liste!G$8,$S11,)="","",OFFSET(Liste!G$8,$S11,)))</f>
        <v>B</v>
      </c>
      <c r="G11" s="48" t="str">
        <f ca="1">IF($S11="","",IF(OFFSET(Liste!H$8,$S11,)="","",OFFSET(Liste!H$8,$S11,)))</f>
        <v>A</v>
      </c>
      <c r="H11" s="48" t="str">
        <f ca="1">IF($S11="","",IF(OFFSET(Liste!I$8,$S11,)="","",OFFSET(Liste!I$8,$S11,)))</f>
        <v>C</v>
      </c>
      <c r="I11" s="48" t="str">
        <f ca="1">IF($S11="","",IF(OFFSET(Liste!J$8,$S11,)="","",OFFSET(Liste!J$8,$S11,)))</f>
        <v>D</v>
      </c>
      <c r="J11" s="48" t="str">
        <f ca="1">IF($S11="","",IF(OFFSET(Liste!K$8,$S11,)="","",OFFSET(Liste!K$8,$S11,)))</f>
        <v>D</v>
      </c>
      <c r="K11" s="48" t="str">
        <f ca="1">IF($S11="","",IF(OFFSET(Liste!L$8,$S11,)="","",OFFSET(Liste!L$8,$S11,)))</f>
        <v>D</v>
      </c>
      <c r="L11" s="48" t="str">
        <f ca="1">IF($S11="","",IF(OFFSET(Liste!M$8,$S11,)="","",OFFSET(Liste!M$8,$S11,)))</f>
        <v>A</v>
      </c>
      <c r="M11" s="48" t="str">
        <f ca="1">IF($S11="","",IF(OFFSET(Liste!N$8,$S11,)="","",OFFSET(Liste!N$8,$S11,)))</f>
        <v>D</v>
      </c>
      <c r="N11" s="48">
        <f t="shared" ca="1" si="3"/>
        <v>9</v>
      </c>
      <c r="O11" s="48">
        <f t="shared" ca="1" si="4"/>
        <v>1</v>
      </c>
      <c r="P11" s="48">
        <f t="shared" ca="1" si="5"/>
        <v>0</v>
      </c>
      <c r="Q11" s="50">
        <f t="shared" ca="1" si="6"/>
        <v>8.6666666666666661</v>
      </c>
      <c r="R11" s="1"/>
      <c r="S11" s="43">
        <f t="array" aca="1" ref="S11" ca="1">IFERROR(MATCH(LARGE(IF(Liste!$B$9:$B$68=$S$5,IF(Liste!$R$9:$R$68="",-20,Liste!$R$9:$R$68)-(Liste!$A$9:$A$68/1000)),$A11),IF(Liste!$R$9:$R$68="",-20,Liste!$R$9:$R$68)-(Liste!$A$9:$A$68/1000),0),"")</f>
        <v>9</v>
      </c>
    </row>
    <row r="12" spans="1:70" s="3" customFormat="1" ht="15.75" customHeight="1" x14ac:dyDescent="0.25">
      <c r="A12" s="48">
        <v>4</v>
      </c>
      <c r="B12" s="48">
        <f ca="1">IF($S12="","",OFFSET(Liste!C$8,$S12,))</f>
        <v>810</v>
      </c>
      <c r="C12" s="49" t="str">
        <f ca="1">IF($S12="","",OFFSET(Liste!D$8,$S12,))</f>
        <v>Ayşe ARSLAN</v>
      </c>
      <c r="D12" s="48" t="str">
        <f ca="1">IF($S12="","",IF(OFFSET(Liste!E$8,$S12,)="","",OFFSET(Liste!E$8,$S12,)))</f>
        <v>B</v>
      </c>
      <c r="E12" s="48" t="str">
        <f ca="1">IF($S12="","",IF(OFFSET(Liste!F$8,$S12,)="","",OFFSET(Liste!F$8,$S12,)))</f>
        <v>C</v>
      </c>
      <c r="F12" s="48" t="str">
        <f ca="1">IF($S12="","",IF(OFFSET(Liste!G$8,$S12,)="","",OFFSET(Liste!G$8,$S12,)))</f>
        <v>B</v>
      </c>
      <c r="G12" s="48" t="str">
        <f ca="1">IF($S12="","",IF(OFFSET(Liste!H$8,$S12,)="","",OFFSET(Liste!H$8,$S12,)))</f>
        <v>A</v>
      </c>
      <c r="H12" s="48" t="str">
        <f ca="1">IF($S12="","",IF(OFFSET(Liste!I$8,$S12,)="","",OFFSET(Liste!I$8,$S12,)))</f>
        <v>C</v>
      </c>
      <c r="I12" s="48" t="str">
        <f ca="1">IF($S12="","",IF(OFFSET(Liste!J$8,$S12,)="","",OFFSET(Liste!J$8,$S12,)))</f>
        <v>D</v>
      </c>
      <c r="J12" s="48" t="str">
        <f ca="1">IF($S12="","",IF(OFFSET(Liste!K$8,$S12,)="","",OFFSET(Liste!K$8,$S12,)))</f>
        <v/>
      </c>
      <c r="K12" s="48" t="str">
        <f ca="1">IF($S12="","",IF(OFFSET(Liste!L$8,$S12,)="","",OFFSET(Liste!L$8,$S12,)))</f>
        <v>B</v>
      </c>
      <c r="L12" s="48" t="str">
        <f ca="1">IF($S12="","",IF(OFFSET(Liste!M$8,$S12,)="","",OFFSET(Liste!M$8,$S12,)))</f>
        <v>A</v>
      </c>
      <c r="M12" s="48" t="str">
        <f ca="1">IF($S12="","",IF(OFFSET(Liste!N$8,$S12,)="","",OFFSET(Liste!N$8,$S12,)))</f>
        <v>D</v>
      </c>
      <c r="N12" s="48">
        <f t="shared" ca="1" si="3"/>
        <v>8</v>
      </c>
      <c r="O12" s="48">
        <f t="shared" ca="1" si="4"/>
        <v>1</v>
      </c>
      <c r="P12" s="48">
        <f t="shared" ca="1" si="5"/>
        <v>1</v>
      </c>
      <c r="Q12" s="50">
        <f t="shared" ca="1" si="6"/>
        <v>7.666666666666667</v>
      </c>
      <c r="R12" s="1"/>
      <c r="S12" s="43">
        <f t="array" aca="1" ref="S12" ca="1">IFERROR(MATCH(LARGE(IF(Liste!$B$9:$B$68=$S$5,IF(Liste!$R$9:$R$68="",-20,Liste!$R$9:$R$68)-(Liste!$A$9:$A$68/1000)),$A12),IF(Liste!$R$9:$R$68="",-20,Liste!$R$9:$R$68)-(Liste!$A$9:$A$68/1000),0),"")</f>
        <v>3</v>
      </c>
    </row>
    <row r="13" spans="1:70" s="3" customFormat="1" ht="15.75" customHeight="1" x14ac:dyDescent="0.25">
      <c r="A13" s="48">
        <v>5</v>
      </c>
      <c r="B13" s="48">
        <f ca="1">IF($S13="","",OFFSET(Liste!C$8,$S13,))</f>
        <v>821</v>
      </c>
      <c r="C13" s="49" t="str">
        <f ca="1">IF($S13="","",OFFSET(Liste!D$8,$S13,))</f>
        <v>Büşra DAĞCI</v>
      </c>
      <c r="D13" s="48" t="str">
        <f ca="1">IF($S13="","",IF(OFFSET(Liste!E$8,$S13,)="","",OFFSET(Liste!E$8,$S13,)))</f>
        <v>B</v>
      </c>
      <c r="E13" s="48" t="str">
        <f ca="1">IF($S13="","",IF(OFFSET(Liste!F$8,$S13,)="","",OFFSET(Liste!F$8,$S13,)))</f>
        <v>C</v>
      </c>
      <c r="F13" s="48" t="str">
        <f ca="1">IF($S13="","",IF(OFFSET(Liste!G$8,$S13,)="","",OFFSET(Liste!G$8,$S13,)))</f>
        <v>B</v>
      </c>
      <c r="G13" s="48" t="str">
        <f ca="1">IF($S13="","",IF(OFFSET(Liste!H$8,$S13,)="","",OFFSET(Liste!H$8,$S13,)))</f>
        <v>D</v>
      </c>
      <c r="H13" s="48" t="str">
        <f ca="1">IF($S13="","",IF(OFFSET(Liste!I$8,$S13,)="","",OFFSET(Liste!I$8,$S13,)))</f>
        <v>C</v>
      </c>
      <c r="I13" s="48" t="str">
        <f ca="1">IF($S13="","",IF(OFFSET(Liste!J$8,$S13,)="","",OFFSET(Liste!J$8,$S13,)))</f>
        <v>D</v>
      </c>
      <c r="J13" s="48" t="str">
        <f ca="1">IF($S13="","",IF(OFFSET(Liste!K$8,$S13,)="","",OFFSET(Liste!K$8,$S13,)))</f>
        <v>D</v>
      </c>
      <c r="K13" s="48" t="str">
        <f ca="1">IF($S13="","",IF(OFFSET(Liste!L$8,$S13,)="","",OFFSET(Liste!L$8,$S13,)))</f>
        <v>D</v>
      </c>
      <c r="L13" s="48" t="str">
        <f ca="1">IF($S13="","",IF(OFFSET(Liste!M$8,$S13,)="","",OFFSET(Liste!M$8,$S13,)))</f>
        <v>C</v>
      </c>
      <c r="M13" s="48" t="str">
        <f ca="1">IF($S13="","",IF(OFFSET(Liste!N$8,$S13,)="","",OFFSET(Liste!N$8,$S13,)))</f>
        <v>D</v>
      </c>
      <c r="N13" s="48">
        <f t="shared" ca="1" si="3"/>
        <v>8</v>
      </c>
      <c r="O13" s="48">
        <f t="shared" ca="1" si="4"/>
        <v>2</v>
      </c>
      <c r="P13" s="48">
        <f t="shared" ca="1" si="5"/>
        <v>0</v>
      </c>
      <c r="Q13" s="50">
        <f t="shared" ca="1" si="6"/>
        <v>7.333333333333333</v>
      </c>
      <c r="R13" s="1"/>
      <c r="S13" s="43">
        <f t="array" aca="1" ref="S13" ca="1">IFERROR(MATCH(LARGE(IF(Liste!$B$9:$B$68=$S$5,IF(Liste!$R$9:$R$68="",-20,Liste!$R$9:$R$68)-(Liste!$A$9:$A$68/1000)),$A13),IF(Liste!$R$9:$R$68="",-20,Liste!$R$9:$R$68)-(Liste!$A$9:$A$68/1000),0),"")</f>
        <v>7</v>
      </c>
    </row>
    <row r="14" spans="1:70" s="3" customFormat="1" ht="15.75" customHeight="1" x14ac:dyDescent="0.25">
      <c r="A14" s="48">
        <v>6</v>
      </c>
      <c r="B14" s="48">
        <f ca="1">IF($S14="","",OFFSET(Liste!C$8,$S14,))</f>
        <v>808</v>
      </c>
      <c r="C14" s="49" t="str">
        <f ca="1">IF($S14="","",OFFSET(Liste!D$8,$S14,))</f>
        <v>Ali ALTIN</v>
      </c>
      <c r="D14" s="48" t="str">
        <f ca="1">IF($S14="","",IF(OFFSET(Liste!E$8,$S14,)="","",OFFSET(Liste!E$8,$S14,)))</f>
        <v>B</v>
      </c>
      <c r="E14" s="48" t="str">
        <f ca="1">IF($S14="","",IF(OFFSET(Liste!F$8,$S14,)="","",OFFSET(Liste!F$8,$S14,)))</f>
        <v>C</v>
      </c>
      <c r="F14" s="48" t="str">
        <f ca="1">IF($S14="","",IF(OFFSET(Liste!G$8,$S14,)="","",OFFSET(Liste!G$8,$S14,)))</f>
        <v>A</v>
      </c>
      <c r="G14" s="48" t="str">
        <f ca="1">IF($S14="","",IF(OFFSET(Liste!H$8,$S14,)="","",OFFSET(Liste!H$8,$S14,)))</f>
        <v>A</v>
      </c>
      <c r="H14" s="48" t="str">
        <f ca="1">IF($S14="","",IF(OFFSET(Liste!I$8,$S14,)="","",OFFSET(Liste!I$8,$S14,)))</f>
        <v>D</v>
      </c>
      <c r="I14" s="48" t="str">
        <f ca="1">IF($S14="","",IF(OFFSET(Liste!J$8,$S14,)="","",OFFSET(Liste!J$8,$S14,)))</f>
        <v>D</v>
      </c>
      <c r="J14" s="48" t="str">
        <f ca="1">IF($S14="","",IF(OFFSET(Liste!K$8,$S14,)="","",OFFSET(Liste!K$8,$S14,)))</f>
        <v>D</v>
      </c>
      <c r="K14" s="48" t="str">
        <f ca="1">IF($S14="","",IF(OFFSET(Liste!L$8,$S14,)="","",OFFSET(Liste!L$8,$S14,)))</f>
        <v>C</v>
      </c>
      <c r="L14" s="48" t="str">
        <f ca="1">IF($S14="","",IF(OFFSET(Liste!M$8,$S14,)="","",OFFSET(Liste!M$8,$S14,)))</f>
        <v>A</v>
      </c>
      <c r="M14" s="48" t="str">
        <f ca="1">IF($S14="","",IF(OFFSET(Liste!N$8,$S14,)="","",OFFSET(Liste!N$8,$S14,)))</f>
        <v>D</v>
      </c>
      <c r="N14" s="48">
        <f t="shared" ca="1" si="3"/>
        <v>7</v>
      </c>
      <c r="O14" s="48">
        <f t="shared" ca="1" si="4"/>
        <v>3</v>
      </c>
      <c r="P14" s="48">
        <f t="shared" ca="1" si="5"/>
        <v>0</v>
      </c>
      <c r="Q14" s="50">
        <f t="shared" ca="1" si="6"/>
        <v>6</v>
      </c>
      <c r="R14" s="1"/>
      <c r="S14" s="43">
        <f t="array" aca="1" ref="S14" ca="1">IFERROR(MATCH(LARGE(IF(Liste!$B$9:$B$68=$S$5,IF(Liste!$R$9:$R$68="",-20,Liste!$R$9:$R$68)-(Liste!$A$9:$A$68/1000)),$A14),IF(Liste!$R$9:$R$68="",-20,Liste!$R$9:$R$68)-(Liste!$A$9:$A$68/1000),0),"")</f>
        <v>2</v>
      </c>
    </row>
    <row r="15" spans="1:70" s="3" customFormat="1" ht="15.75" customHeight="1" x14ac:dyDescent="0.25">
      <c r="A15" s="48">
        <v>7</v>
      </c>
      <c r="B15" s="48">
        <f ca="1">IF($S15="","",OFFSET(Liste!C$8,$S15,))</f>
        <v>813</v>
      </c>
      <c r="C15" s="49" t="str">
        <f ca="1">IF($S15="","",OFFSET(Liste!D$8,$S15,))</f>
        <v>Barış ATEŞ</v>
      </c>
      <c r="D15" s="48" t="str">
        <f ca="1">IF($S15="","",IF(OFFSET(Liste!E$8,$S15,)="","",OFFSET(Liste!E$8,$S15,)))</f>
        <v>B</v>
      </c>
      <c r="E15" s="48" t="str">
        <f ca="1">IF($S15="","",IF(OFFSET(Liste!F$8,$S15,)="","",OFFSET(Liste!F$8,$S15,)))</f>
        <v>C</v>
      </c>
      <c r="F15" s="48" t="str">
        <f ca="1">IF($S15="","",IF(OFFSET(Liste!G$8,$S15,)="","",OFFSET(Liste!G$8,$S15,)))</f>
        <v>B</v>
      </c>
      <c r="G15" s="48" t="str">
        <f ca="1">IF($S15="","",IF(OFFSET(Liste!H$8,$S15,)="","",OFFSET(Liste!H$8,$S15,)))</f>
        <v>A</v>
      </c>
      <c r="H15" s="48" t="str">
        <f ca="1">IF($S15="","",IF(OFFSET(Liste!I$8,$S15,)="","",OFFSET(Liste!I$8,$S15,)))</f>
        <v>D</v>
      </c>
      <c r="I15" s="48" t="str">
        <f ca="1">IF($S15="","",IF(OFFSET(Liste!J$8,$S15,)="","",OFFSET(Liste!J$8,$S15,)))</f>
        <v>D</v>
      </c>
      <c r="J15" s="48" t="str">
        <f ca="1">IF($S15="","",IF(OFFSET(Liste!K$8,$S15,)="","",OFFSET(Liste!K$8,$S15,)))</f>
        <v>C</v>
      </c>
      <c r="K15" s="48" t="str">
        <f ca="1">IF($S15="","",IF(OFFSET(Liste!L$8,$S15,)="","",OFFSET(Liste!L$8,$S15,)))</f>
        <v>D</v>
      </c>
      <c r="L15" s="48" t="str">
        <f ca="1">IF($S15="","",IF(OFFSET(Liste!M$8,$S15,)="","",OFFSET(Liste!M$8,$S15,)))</f>
        <v>C</v>
      </c>
      <c r="M15" s="48" t="str">
        <f ca="1">IF($S15="","",IF(OFFSET(Liste!N$8,$S15,)="","",OFFSET(Liste!N$8,$S15,)))</f>
        <v>D</v>
      </c>
      <c r="N15" s="48">
        <f t="shared" ca="1" si="3"/>
        <v>7</v>
      </c>
      <c r="O15" s="48">
        <f t="shared" ca="1" si="4"/>
        <v>3</v>
      </c>
      <c r="P15" s="48">
        <f t="shared" ca="1" si="5"/>
        <v>0</v>
      </c>
      <c r="Q15" s="50">
        <f t="shared" ca="1" si="6"/>
        <v>6</v>
      </c>
      <c r="R15" s="1"/>
      <c r="S15" s="43">
        <f t="array" aca="1" ref="S15" ca="1">IFERROR(MATCH(LARGE(IF(Liste!$B$9:$B$68=$S$5,IF(Liste!$R$9:$R$68="",-20,Liste!$R$9:$R$68)-(Liste!$A$9:$A$68/1000)),$A15),IF(Liste!$R$9:$R$68="",-20,Liste!$R$9:$R$68)-(Liste!$A$9:$A$68/1000),0),"")</f>
        <v>4</v>
      </c>
    </row>
    <row r="16" spans="1:70" s="3" customFormat="1" ht="15.75" customHeight="1" x14ac:dyDescent="0.25">
      <c r="A16" s="48">
        <v>8</v>
      </c>
      <c r="B16" s="48">
        <f ca="1">IF($S16="","",OFFSET(Liste!C$8,$S16,))</f>
        <v>863</v>
      </c>
      <c r="C16" s="49" t="str">
        <f ca="1">IF($S16="","",OFFSET(Liste!D$8,$S16,))</f>
        <v>Eray DURSUN</v>
      </c>
      <c r="D16" s="48" t="str">
        <f ca="1">IF($S16="","",IF(OFFSET(Liste!E$8,$S16,)="","",OFFSET(Liste!E$8,$S16,)))</f>
        <v>B</v>
      </c>
      <c r="E16" s="48" t="str">
        <f ca="1">IF($S16="","",IF(OFFSET(Liste!F$8,$S16,)="","",OFFSET(Liste!F$8,$S16,)))</f>
        <v>C</v>
      </c>
      <c r="F16" s="48" t="str">
        <f ca="1">IF($S16="","",IF(OFFSET(Liste!G$8,$S16,)="","",OFFSET(Liste!G$8,$S16,)))</f>
        <v>B</v>
      </c>
      <c r="G16" s="48" t="str">
        <f ca="1">IF($S16="","",IF(OFFSET(Liste!H$8,$S16,)="","",OFFSET(Liste!H$8,$S16,)))</f>
        <v>A</v>
      </c>
      <c r="H16" s="48" t="str">
        <f ca="1">IF($S16="","",IF(OFFSET(Liste!I$8,$S16,)="","",OFFSET(Liste!I$8,$S16,)))</f>
        <v>D</v>
      </c>
      <c r="I16" s="48" t="str">
        <f ca="1">IF($S16="","",IF(OFFSET(Liste!J$8,$S16,)="","",OFFSET(Liste!J$8,$S16,)))</f>
        <v>D</v>
      </c>
      <c r="J16" s="48" t="str">
        <f ca="1">IF($S16="","",IF(OFFSET(Liste!K$8,$S16,)="","",OFFSET(Liste!K$8,$S16,)))</f>
        <v>D</v>
      </c>
      <c r="K16" s="48" t="str">
        <f ca="1">IF($S16="","",IF(OFFSET(Liste!L$8,$S16,)="","",OFFSET(Liste!L$8,$S16,)))</f>
        <v>D</v>
      </c>
      <c r="L16" s="48" t="str">
        <f ca="1">IF($S16="","",IF(OFFSET(Liste!M$8,$S16,)="","",OFFSET(Liste!M$8,$S16,)))</f>
        <v>D</v>
      </c>
      <c r="M16" s="48" t="str">
        <f ca="1">IF($S16="","",IF(OFFSET(Liste!N$8,$S16,)="","",OFFSET(Liste!N$8,$S16,)))</f>
        <v>C</v>
      </c>
      <c r="N16" s="48">
        <f t="shared" ca="1" si="3"/>
        <v>7</v>
      </c>
      <c r="O16" s="48">
        <f t="shared" ca="1" si="4"/>
        <v>3</v>
      </c>
      <c r="P16" s="48">
        <f t="shared" ca="1" si="5"/>
        <v>0</v>
      </c>
      <c r="Q16" s="50">
        <f t="shared" ca="1" si="6"/>
        <v>6</v>
      </c>
      <c r="R16" s="1"/>
      <c r="S16" s="43">
        <f t="array" aca="1" ref="S16" ca="1">IFERROR(MATCH(LARGE(IF(Liste!$B$9:$B$68=$S$5,IF(Liste!$R$9:$R$68="",-20,Liste!$R$9:$R$68)-(Liste!$A$9:$A$68/1000)),$A16),IF(Liste!$R$9:$R$68="",-20,Liste!$R$9:$R$68)-(Liste!$A$9:$A$68/1000),0),"")</f>
        <v>13</v>
      </c>
    </row>
    <row r="17" spans="1:19" s="3" customFormat="1" ht="15.75" customHeight="1" x14ac:dyDescent="0.25">
      <c r="A17" s="48">
        <v>9</v>
      </c>
      <c r="B17" s="48">
        <f ca="1">IF($S17="","",OFFSET(Liste!C$8,$S17,))</f>
        <v>832</v>
      </c>
      <c r="C17" s="49" t="str">
        <f ca="1">IF($S17="","",OFFSET(Liste!D$8,$S17,))</f>
        <v>Elif DİNÇ</v>
      </c>
      <c r="D17" s="48" t="str">
        <f ca="1">IF($S17="","",IF(OFFSET(Liste!E$8,$S17,)="","",OFFSET(Liste!E$8,$S17,)))</f>
        <v>B</v>
      </c>
      <c r="E17" s="48" t="str">
        <f ca="1">IF($S17="","",IF(OFFSET(Liste!F$8,$S17,)="","",OFFSET(Liste!F$8,$S17,)))</f>
        <v>C</v>
      </c>
      <c r="F17" s="48" t="str">
        <f ca="1">IF($S17="","",IF(OFFSET(Liste!G$8,$S17,)="","",OFFSET(Liste!G$8,$S17,)))</f>
        <v>B</v>
      </c>
      <c r="G17" s="48" t="str">
        <f ca="1">IF($S17="","",IF(OFFSET(Liste!H$8,$S17,)="","",OFFSET(Liste!H$8,$S17,)))</f>
        <v>A</v>
      </c>
      <c r="H17" s="48" t="str">
        <f ca="1">IF($S17="","",IF(OFFSET(Liste!I$8,$S17,)="","",OFFSET(Liste!I$8,$S17,)))</f>
        <v>C</v>
      </c>
      <c r="I17" s="48" t="str">
        <f ca="1">IF($S17="","",IF(OFFSET(Liste!J$8,$S17,)="","",OFFSET(Liste!J$8,$S17,)))</f>
        <v>B</v>
      </c>
      <c r="J17" s="48" t="str">
        <f ca="1">IF($S17="","",IF(OFFSET(Liste!K$8,$S17,)="","",OFFSET(Liste!K$8,$S17,)))</f>
        <v>D</v>
      </c>
      <c r="K17" s="48" t="str">
        <f ca="1">IF($S17="","",IF(OFFSET(Liste!L$8,$S17,)="","",OFFSET(Liste!L$8,$S17,)))</f>
        <v>B</v>
      </c>
      <c r="L17" s="48" t="str">
        <f ca="1">IF($S17="","",IF(OFFSET(Liste!M$8,$S17,)="","",OFFSET(Liste!M$8,$S17,)))</f>
        <v>D</v>
      </c>
      <c r="M17" s="48" t="str">
        <f ca="1">IF($S17="","",IF(OFFSET(Liste!N$8,$S17,)="","",OFFSET(Liste!N$8,$S17,)))</f>
        <v>C</v>
      </c>
      <c r="N17" s="48">
        <f t="shared" ca="1" si="3"/>
        <v>6</v>
      </c>
      <c r="O17" s="48">
        <f t="shared" ca="1" si="4"/>
        <v>4</v>
      </c>
      <c r="P17" s="48">
        <f t="shared" ca="1" si="5"/>
        <v>0</v>
      </c>
      <c r="Q17" s="50">
        <f t="shared" ca="1" si="6"/>
        <v>4.666666666666667</v>
      </c>
      <c r="R17" s="1"/>
      <c r="S17" s="43">
        <f t="array" aca="1" ref="S17" ca="1">IFERROR(MATCH(LARGE(IF(Liste!$B$9:$B$68=$S$5,IF(Liste!$R$9:$R$68="",-20,Liste!$R$9:$R$68)-(Liste!$A$9:$A$68/1000)),$A17),IF(Liste!$R$9:$R$68="",-20,Liste!$R$9:$R$68)-(Liste!$A$9:$A$68/1000),0),"")</f>
        <v>10</v>
      </c>
    </row>
    <row r="18" spans="1:19" s="3" customFormat="1" ht="15.75" customHeight="1" x14ac:dyDescent="0.25">
      <c r="A18" s="48">
        <v>10</v>
      </c>
      <c r="B18" s="48">
        <f ca="1">IF($S18="","",OFFSET(Liste!C$8,$S18,))</f>
        <v>840</v>
      </c>
      <c r="C18" s="49" t="str">
        <f ca="1">IF($S18="","",OFFSET(Liste!D$8,$S18,))</f>
        <v>Enes DURMAZ</v>
      </c>
      <c r="D18" s="48" t="str">
        <f ca="1">IF($S18="","",IF(OFFSET(Liste!E$8,$S18,)="","",OFFSET(Liste!E$8,$S18,)))</f>
        <v>B</v>
      </c>
      <c r="E18" s="48" t="str">
        <f ca="1">IF($S18="","",IF(OFFSET(Liste!F$8,$S18,)="","",OFFSET(Liste!F$8,$S18,)))</f>
        <v>D</v>
      </c>
      <c r="F18" s="48" t="str">
        <f ca="1">IF($S18="","",IF(OFFSET(Liste!G$8,$S18,)="","",OFFSET(Liste!G$8,$S18,)))</f>
        <v>B</v>
      </c>
      <c r="G18" s="48" t="str">
        <f ca="1">IF($S18="","",IF(OFFSET(Liste!H$8,$S18,)="","",OFFSET(Liste!H$8,$S18,)))</f>
        <v>C</v>
      </c>
      <c r="H18" s="48" t="str">
        <f ca="1">IF($S18="","",IF(OFFSET(Liste!I$8,$S18,)="","",OFFSET(Liste!I$8,$S18,)))</f>
        <v>C</v>
      </c>
      <c r="I18" s="48" t="str">
        <f ca="1">IF($S18="","",IF(OFFSET(Liste!J$8,$S18,)="","",OFFSET(Liste!J$8,$S18,)))</f>
        <v>D</v>
      </c>
      <c r="J18" s="48" t="str">
        <f ca="1">IF($S18="","",IF(OFFSET(Liste!K$8,$S18,)="","",OFFSET(Liste!K$8,$S18,)))</f>
        <v>B</v>
      </c>
      <c r="K18" s="48" t="str">
        <f ca="1">IF($S18="","",IF(OFFSET(Liste!L$8,$S18,)="","",OFFSET(Liste!L$8,$S18,)))</f>
        <v>C</v>
      </c>
      <c r="L18" s="48" t="str">
        <f ca="1">IF($S18="","",IF(OFFSET(Liste!M$8,$S18,)="","",OFFSET(Liste!M$8,$S18,)))</f>
        <v>A</v>
      </c>
      <c r="M18" s="48" t="str">
        <f ca="1">IF($S18="","",IF(OFFSET(Liste!N$8,$S18,)="","",OFFSET(Liste!N$8,$S18,)))</f>
        <v>B</v>
      </c>
      <c r="N18" s="48">
        <f t="shared" ca="1" si="3"/>
        <v>5</v>
      </c>
      <c r="O18" s="48">
        <f t="shared" ca="1" si="4"/>
        <v>5</v>
      </c>
      <c r="P18" s="48">
        <f t="shared" ca="1" si="5"/>
        <v>0</v>
      </c>
      <c r="Q18" s="50">
        <f t="shared" ca="1" si="6"/>
        <v>3.333333333333333</v>
      </c>
      <c r="R18" s="1"/>
      <c r="S18" s="43">
        <f t="array" aca="1" ref="S18" ca="1">IFERROR(MATCH(LARGE(IF(Liste!$B$9:$B$68=$S$5,IF(Liste!$R$9:$R$68="",-20,Liste!$R$9:$R$68)-(Liste!$A$9:$A$68/1000)),$A18),IF(Liste!$R$9:$R$68="",-20,Liste!$R$9:$R$68)-(Liste!$A$9:$A$68/1000),0),"")</f>
        <v>12</v>
      </c>
    </row>
    <row r="19" spans="1:19" s="3" customFormat="1" ht="15.75" customHeight="1" x14ac:dyDescent="0.25">
      <c r="A19" s="48">
        <v>11</v>
      </c>
      <c r="B19" s="48">
        <f ca="1">IF($S19="","",OFFSET(Liste!C$8,$S19,))</f>
        <v>824</v>
      </c>
      <c r="C19" s="49" t="str">
        <f ca="1">IF($S19="","",OFFSET(Liste!D$8,$S19,))</f>
        <v>Cihan DEMİRBAŞ</v>
      </c>
      <c r="D19" s="48" t="str">
        <f ca="1">IF($S19="","",IF(OFFSET(Liste!E$8,$S19,)="","",OFFSET(Liste!E$8,$S19,)))</f>
        <v>A</v>
      </c>
      <c r="E19" s="48" t="str">
        <f ca="1">IF($S19="","",IF(OFFSET(Liste!F$8,$S19,)="","",OFFSET(Liste!F$8,$S19,)))</f>
        <v/>
      </c>
      <c r="F19" s="48" t="str">
        <f ca="1">IF($S19="","",IF(OFFSET(Liste!G$8,$S19,)="","",OFFSET(Liste!G$8,$S19,)))</f>
        <v>B</v>
      </c>
      <c r="G19" s="48" t="str">
        <f ca="1">IF($S19="","",IF(OFFSET(Liste!H$8,$S19,)="","",OFFSET(Liste!H$8,$S19,)))</f>
        <v>C</v>
      </c>
      <c r="H19" s="48" t="str">
        <f ca="1">IF($S19="","",IF(OFFSET(Liste!I$8,$S19,)="","",OFFSET(Liste!I$8,$S19,)))</f>
        <v>A</v>
      </c>
      <c r="I19" s="48" t="str">
        <f ca="1">IF($S19="","",IF(OFFSET(Liste!J$8,$S19,)="","",OFFSET(Liste!J$8,$S19,)))</f>
        <v>D</v>
      </c>
      <c r="J19" s="48" t="str">
        <f ca="1">IF($S19="","",IF(OFFSET(Liste!K$8,$S19,)="","",OFFSET(Liste!K$8,$S19,)))</f>
        <v>B</v>
      </c>
      <c r="K19" s="48" t="str">
        <f ca="1">IF($S19="","",IF(OFFSET(Liste!L$8,$S19,)="","",OFFSET(Liste!L$8,$S19,)))</f>
        <v>C</v>
      </c>
      <c r="L19" s="48" t="str">
        <f ca="1">IF($S19="","",IF(OFFSET(Liste!M$8,$S19,)="","",OFFSET(Liste!M$8,$S19,)))</f>
        <v>A</v>
      </c>
      <c r="M19" s="48" t="str">
        <f ca="1">IF($S19="","",IF(OFFSET(Liste!N$8,$S19,)="","",OFFSET(Liste!N$8,$S19,)))</f>
        <v>D</v>
      </c>
      <c r="N19" s="48">
        <f t="shared" ca="1" si="3"/>
        <v>4</v>
      </c>
      <c r="O19" s="48">
        <f t="shared" ca="1" si="4"/>
        <v>5</v>
      </c>
      <c r="P19" s="48">
        <f t="shared" ca="1" si="5"/>
        <v>1</v>
      </c>
      <c r="Q19" s="50">
        <f t="shared" ca="1" si="6"/>
        <v>2.333333333333333</v>
      </c>
      <c r="R19" s="1"/>
      <c r="S19" s="43">
        <f t="array" aca="1" ref="S19" ca="1">IFERROR(MATCH(LARGE(IF(Liste!$B$9:$B$68=$S$5,IF(Liste!$R$9:$R$68="",-20,Liste!$R$9:$R$68)-(Liste!$A$9:$A$68/1000)),$A19),IF(Liste!$R$9:$R$68="",-20,Liste!$R$9:$R$68)-(Liste!$A$9:$A$68/1000),0),"")</f>
        <v>8</v>
      </c>
    </row>
    <row r="20" spans="1:19" s="3" customFormat="1" ht="15.75" customHeight="1" x14ac:dyDescent="0.25">
      <c r="A20" s="48">
        <v>12</v>
      </c>
      <c r="B20" s="48">
        <f ca="1">IF($S20="","",OFFSET(Liste!C$8,$S20,))</f>
        <v>818</v>
      </c>
      <c r="C20" s="49" t="str">
        <f ca="1">IF($S20="","",OFFSET(Liste!D$8,$S20,))</f>
        <v>Burak ÇEVİK</v>
      </c>
      <c r="D20" s="48" t="str">
        <f ca="1">IF($S20="","",IF(OFFSET(Liste!E$8,$S20,)="","",OFFSET(Liste!E$8,$S20,)))</f>
        <v/>
      </c>
      <c r="E20" s="48" t="str">
        <f ca="1">IF($S20="","",IF(OFFSET(Liste!F$8,$S20,)="","",OFFSET(Liste!F$8,$S20,)))</f>
        <v/>
      </c>
      <c r="F20" s="48" t="str">
        <f ca="1">IF($S20="","",IF(OFFSET(Liste!G$8,$S20,)="","",OFFSET(Liste!G$8,$S20,)))</f>
        <v/>
      </c>
      <c r="G20" s="48" t="str">
        <f ca="1">IF($S20="","",IF(OFFSET(Liste!H$8,$S20,)="","",OFFSET(Liste!H$8,$S20,)))</f>
        <v/>
      </c>
      <c r="H20" s="48" t="str">
        <f ca="1">IF($S20="","",IF(OFFSET(Liste!I$8,$S20,)="","",OFFSET(Liste!I$8,$S20,)))</f>
        <v/>
      </c>
      <c r="I20" s="48" t="str">
        <f ca="1">IF($S20="","",IF(OFFSET(Liste!J$8,$S20,)="","",OFFSET(Liste!J$8,$S20,)))</f>
        <v/>
      </c>
      <c r="J20" s="48" t="str">
        <f ca="1">IF($S20="","",IF(OFFSET(Liste!K$8,$S20,)="","",OFFSET(Liste!K$8,$S20,)))</f>
        <v/>
      </c>
      <c r="K20" s="48" t="str">
        <f ca="1">IF($S20="","",IF(OFFSET(Liste!L$8,$S20,)="","",OFFSET(Liste!L$8,$S20,)))</f>
        <v/>
      </c>
      <c r="L20" s="48" t="str">
        <f ca="1">IF($S20="","",IF(OFFSET(Liste!M$8,$S20,)="","",OFFSET(Liste!M$8,$S20,)))</f>
        <v/>
      </c>
      <c r="M20" s="48" t="str">
        <f ca="1">IF($S20="","",IF(OFFSET(Liste!N$8,$S20,)="","",OFFSET(Liste!N$8,$S20,)))</f>
        <v/>
      </c>
      <c r="N20" s="48" t="str">
        <f t="shared" ca="1" si="3"/>
        <v/>
      </c>
      <c r="O20" s="48" t="str">
        <f t="shared" ca="1" si="4"/>
        <v/>
      </c>
      <c r="P20" s="48" t="str">
        <f t="shared" ca="1" si="5"/>
        <v/>
      </c>
      <c r="Q20" s="50" t="str">
        <f t="shared" ca="1" si="6"/>
        <v/>
      </c>
      <c r="R20" s="1"/>
      <c r="S20" s="43">
        <f t="array" aca="1" ref="S20" ca="1">IFERROR(MATCH(LARGE(IF(Liste!$B$9:$B$68=$S$5,IF(Liste!$R$9:$R$68="",-20,Liste!$R$9:$R$68)-(Liste!$A$9:$A$68/1000)),$A20),IF(Liste!$R$9:$R$68="",-20,Liste!$R$9:$R$68)-(Liste!$A$9:$A$68/1000),0),"")</f>
        <v>6</v>
      </c>
    </row>
    <row r="21" spans="1:19" s="3" customFormat="1" ht="15.75" customHeight="1" x14ac:dyDescent="0.25">
      <c r="A21" s="48">
        <v>13</v>
      </c>
      <c r="B21" s="48">
        <f ca="1">IF($S21="","",OFFSET(Liste!C$8,$S21,))</f>
        <v>836</v>
      </c>
      <c r="C21" s="49" t="str">
        <f ca="1">IF($S21="","",OFFSET(Liste!D$8,$S21,))</f>
        <v>Emin DOĞAN</v>
      </c>
      <c r="D21" s="48" t="str">
        <f ca="1">IF($S21="","",IF(OFFSET(Liste!E$8,$S21,)="","",OFFSET(Liste!E$8,$S21,)))</f>
        <v/>
      </c>
      <c r="E21" s="48" t="str">
        <f ca="1">IF($S21="","",IF(OFFSET(Liste!F$8,$S21,)="","",OFFSET(Liste!F$8,$S21,)))</f>
        <v/>
      </c>
      <c r="F21" s="48" t="str">
        <f ca="1">IF($S21="","",IF(OFFSET(Liste!G$8,$S21,)="","",OFFSET(Liste!G$8,$S21,)))</f>
        <v/>
      </c>
      <c r="G21" s="48" t="str">
        <f ca="1">IF($S21="","",IF(OFFSET(Liste!H$8,$S21,)="","",OFFSET(Liste!H$8,$S21,)))</f>
        <v/>
      </c>
      <c r="H21" s="48" t="str">
        <f ca="1">IF($S21="","",IF(OFFSET(Liste!I$8,$S21,)="","",OFFSET(Liste!I$8,$S21,)))</f>
        <v/>
      </c>
      <c r="I21" s="48" t="str">
        <f ca="1">IF($S21="","",IF(OFFSET(Liste!J$8,$S21,)="","",OFFSET(Liste!J$8,$S21,)))</f>
        <v/>
      </c>
      <c r="J21" s="48" t="str">
        <f ca="1">IF($S21="","",IF(OFFSET(Liste!K$8,$S21,)="","",OFFSET(Liste!K$8,$S21,)))</f>
        <v/>
      </c>
      <c r="K21" s="48" t="str">
        <f ca="1">IF($S21="","",IF(OFFSET(Liste!L$8,$S21,)="","",OFFSET(Liste!L$8,$S21,)))</f>
        <v/>
      </c>
      <c r="L21" s="48" t="str">
        <f ca="1">IF($S21="","",IF(OFFSET(Liste!M$8,$S21,)="","",OFFSET(Liste!M$8,$S21,)))</f>
        <v/>
      </c>
      <c r="M21" s="48" t="str">
        <f ca="1">IF($S21="","",IF(OFFSET(Liste!N$8,$S21,)="","",OFFSET(Liste!N$8,$S21,)))</f>
        <v/>
      </c>
      <c r="N21" s="48" t="str">
        <f t="shared" ca="1" si="3"/>
        <v/>
      </c>
      <c r="O21" s="48" t="str">
        <f t="shared" ca="1" si="4"/>
        <v/>
      </c>
      <c r="P21" s="48" t="str">
        <f t="shared" ca="1" si="5"/>
        <v/>
      </c>
      <c r="Q21" s="50" t="str">
        <f t="shared" ca="1" si="6"/>
        <v/>
      </c>
      <c r="R21" s="1"/>
      <c r="S21" s="43">
        <f t="array" aca="1" ref="S21" ca="1">IFERROR(MATCH(LARGE(IF(Liste!$B$9:$B$68=$S$5,IF(Liste!$R$9:$R$68="",-20,Liste!$R$9:$R$68)-(Liste!$A$9:$A$68/1000)),$A21),IF(Liste!$R$9:$R$68="",-20,Liste!$R$9:$R$68)-(Liste!$A$9:$A$68/1000),0),"")</f>
        <v>11</v>
      </c>
    </row>
    <row r="22" spans="1:19" s="3" customFormat="1" ht="15.75" customHeight="1" x14ac:dyDescent="0.25">
      <c r="A22" s="48">
        <v>14</v>
      </c>
      <c r="B22" s="48" t="str">
        <f ca="1">IF($S22="","",OFFSET(Liste!C$8,$S22,))</f>
        <v/>
      </c>
      <c r="C22" s="49" t="str">
        <f ca="1">IF($S22="","",OFFSET(Liste!D$8,$S22,))</f>
        <v/>
      </c>
      <c r="D22" s="48" t="str">
        <f ca="1">IF($S22="","",IF(OFFSET(Liste!E$8,$S22,)="","",OFFSET(Liste!E$8,$S22,)))</f>
        <v/>
      </c>
      <c r="E22" s="48" t="str">
        <f ca="1">IF($S22="","",IF(OFFSET(Liste!F$8,$S22,)="","",OFFSET(Liste!F$8,$S22,)))</f>
        <v/>
      </c>
      <c r="F22" s="48" t="str">
        <f ca="1">IF($S22="","",IF(OFFSET(Liste!G$8,$S22,)="","",OFFSET(Liste!G$8,$S22,)))</f>
        <v/>
      </c>
      <c r="G22" s="48" t="str">
        <f ca="1">IF($S22="","",IF(OFFSET(Liste!H$8,$S22,)="","",OFFSET(Liste!H$8,$S22,)))</f>
        <v/>
      </c>
      <c r="H22" s="48" t="str">
        <f ca="1">IF($S22="","",IF(OFFSET(Liste!I$8,$S22,)="","",OFFSET(Liste!I$8,$S22,)))</f>
        <v/>
      </c>
      <c r="I22" s="48" t="str">
        <f ca="1">IF($S22="","",IF(OFFSET(Liste!J$8,$S22,)="","",OFFSET(Liste!J$8,$S22,)))</f>
        <v/>
      </c>
      <c r="J22" s="48" t="str">
        <f ca="1">IF($S22="","",IF(OFFSET(Liste!K$8,$S22,)="","",OFFSET(Liste!K$8,$S22,)))</f>
        <v/>
      </c>
      <c r="K22" s="48" t="str">
        <f ca="1">IF($S22="","",IF(OFFSET(Liste!L$8,$S22,)="","",OFFSET(Liste!L$8,$S22,)))</f>
        <v/>
      </c>
      <c r="L22" s="48" t="str">
        <f ca="1">IF($S22="","",IF(OFFSET(Liste!M$8,$S22,)="","",OFFSET(Liste!M$8,$S22,)))</f>
        <v/>
      </c>
      <c r="M22" s="48" t="str">
        <f ca="1">IF($S22="","",IF(OFFSET(Liste!N$8,$S22,)="","",OFFSET(Liste!N$8,$S22,)))</f>
        <v/>
      </c>
      <c r="N22" s="48" t="str">
        <f t="shared" ca="1" si="3"/>
        <v/>
      </c>
      <c r="O22" s="48" t="str">
        <f t="shared" ca="1" si="4"/>
        <v/>
      </c>
      <c r="P22" s="48" t="str">
        <f t="shared" ca="1" si="5"/>
        <v/>
      </c>
      <c r="Q22" s="50" t="str">
        <f t="shared" ca="1" si="6"/>
        <v/>
      </c>
      <c r="R22" s="1"/>
      <c r="S22" s="43" t="str">
        <f t="array" aca="1" ref="S22" ca="1">IFERROR(MATCH(LARGE(IF(Liste!$B$9:$B$68=$S$5,IF(Liste!$R$9:$R$68="",-20,Liste!$R$9:$R$68)-(Liste!$A$9:$A$68/1000)),$A22),IF(Liste!$R$9:$R$68="",-20,Liste!$R$9:$R$68)-(Liste!$A$9:$A$68/1000),0),"")</f>
        <v/>
      </c>
    </row>
    <row r="23" spans="1:19" s="3" customFormat="1" ht="15.75" customHeight="1" x14ac:dyDescent="0.25">
      <c r="A23" s="48">
        <v>15</v>
      </c>
      <c r="B23" s="48" t="str">
        <f ca="1">IF($S23="","",OFFSET(Liste!C$8,$S23,))</f>
        <v/>
      </c>
      <c r="C23" s="49" t="str">
        <f ca="1">IF($S23="","",OFFSET(Liste!D$8,$S23,))</f>
        <v/>
      </c>
      <c r="D23" s="48" t="str">
        <f ca="1">IF($S23="","",IF(OFFSET(Liste!E$8,$S23,)="","",OFFSET(Liste!E$8,$S23,)))</f>
        <v/>
      </c>
      <c r="E23" s="48" t="str">
        <f ca="1">IF($S23="","",IF(OFFSET(Liste!F$8,$S23,)="","",OFFSET(Liste!F$8,$S23,)))</f>
        <v/>
      </c>
      <c r="F23" s="48" t="str">
        <f ca="1">IF($S23="","",IF(OFFSET(Liste!G$8,$S23,)="","",OFFSET(Liste!G$8,$S23,)))</f>
        <v/>
      </c>
      <c r="G23" s="48" t="str">
        <f ca="1">IF($S23="","",IF(OFFSET(Liste!H$8,$S23,)="","",OFFSET(Liste!H$8,$S23,)))</f>
        <v/>
      </c>
      <c r="H23" s="48" t="str">
        <f ca="1">IF($S23="","",IF(OFFSET(Liste!I$8,$S23,)="","",OFFSET(Liste!I$8,$S23,)))</f>
        <v/>
      </c>
      <c r="I23" s="48" t="str">
        <f ca="1">IF($S23="","",IF(OFFSET(Liste!J$8,$S23,)="","",OFFSET(Liste!J$8,$S23,)))</f>
        <v/>
      </c>
      <c r="J23" s="48" t="str">
        <f ca="1">IF($S23="","",IF(OFFSET(Liste!K$8,$S23,)="","",OFFSET(Liste!K$8,$S23,)))</f>
        <v/>
      </c>
      <c r="K23" s="48" t="str">
        <f ca="1">IF($S23="","",IF(OFFSET(Liste!L$8,$S23,)="","",OFFSET(Liste!L$8,$S23,)))</f>
        <v/>
      </c>
      <c r="L23" s="48" t="str">
        <f ca="1">IF($S23="","",IF(OFFSET(Liste!M$8,$S23,)="","",OFFSET(Liste!M$8,$S23,)))</f>
        <v/>
      </c>
      <c r="M23" s="48" t="str">
        <f ca="1">IF($S23="","",IF(OFFSET(Liste!N$8,$S23,)="","",OFFSET(Liste!N$8,$S23,)))</f>
        <v/>
      </c>
      <c r="N23" s="48" t="str">
        <f t="shared" ca="1" si="3"/>
        <v/>
      </c>
      <c r="O23" s="48" t="str">
        <f t="shared" ca="1" si="4"/>
        <v/>
      </c>
      <c r="P23" s="48" t="str">
        <f t="shared" ca="1" si="5"/>
        <v/>
      </c>
      <c r="Q23" s="50" t="str">
        <f t="shared" ca="1" si="6"/>
        <v/>
      </c>
      <c r="R23" s="1"/>
      <c r="S23" s="43" t="str">
        <f t="array" aca="1" ref="S23" ca="1">IFERROR(MATCH(LARGE(IF(Liste!$B$9:$B$68=$S$5,IF(Liste!$R$9:$R$68="",-20,Liste!$R$9:$R$68)-(Liste!$A$9:$A$68/1000)),$A23),IF(Liste!$R$9:$R$68="",-20,Liste!$R$9:$R$68)-(Liste!$A$9:$A$68/1000),0),"")</f>
        <v/>
      </c>
    </row>
    <row r="24" spans="1:19" s="3" customFormat="1" ht="15.75" customHeight="1" x14ac:dyDescent="0.25">
      <c r="A24" s="48">
        <v>16</v>
      </c>
      <c r="B24" s="48" t="str">
        <f ca="1">IF($S24="","",OFFSET(Liste!C$8,$S24,))</f>
        <v/>
      </c>
      <c r="C24" s="49" t="str">
        <f ca="1">IF($S24="","",OFFSET(Liste!D$8,$S24,))</f>
        <v/>
      </c>
      <c r="D24" s="48" t="str">
        <f ca="1">IF($S24="","",IF(OFFSET(Liste!E$8,$S24,)="","",OFFSET(Liste!E$8,$S24,)))</f>
        <v/>
      </c>
      <c r="E24" s="48" t="str">
        <f ca="1">IF($S24="","",IF(OFFSET(Liste!F$8,$S24,)="","",OFFSET(Liste!F$8,$S24,)))</f>
        <v/>
      </c>
      <c r="F24" s="48" t="str">
        <f ca="1">IF($S24="","",IF(OFFSET(Liste!G$8,$S24,)="","",OFFSET(Liste!G$8,$S24,)))</f>
        <v/>
      </c>
      <c r="G24" s="48" t="str">
        <f ca="1">IF($S24="","",IF(OFFSET(Liste!H$8,$S24,)="","",OFFSET(Liste!H$8,$S24,)))</f>
        <v/>
      </c>
      <c r="H24" s="48" t="str">
        <f ca="1">IF($S24="","",IF(OFFSET(Liste!I$8,$S24,)="","",OFFSET(Liste!I$8,$S24,)))</f>
        <v/>
      </c>
      <c r="I24" s="48" t="str">
        <f ca="1">IF($S24="","",IF(OFFSET(Liste!J$8,$S24,)="","",OFFSET(Liste!J$8,$S24,)))</f>
        <v/>
      </c>
      <c r="J24" s="48" t="str">
        <f ca="1">IF($S24="","",IF(OFFSET(Liste!K$8,$S24,)="","",OFFSET(Liste!K$8,$S24,)))</f>
        <v/>
      </c>
      <c r="K24" s="48" t="str">
        <f ca="1">IF($S24="","",IF(OFFSET(Liste!L$8,$S24,)="","",OFFSET(Liste!L$8,$S24,)))</f>
        <v/>
      </c>
      <c r="L24" s="48" t="str">
        <f ca="1">IF($S24="","",IF(OFFSET(Liste!M$8,$S24,)="","",OFFSET(Liste!M$8,$S24,)))</f>
        <v/>
      </c>
      <c r="M24" s="48" t="str">
        <f ca="1">IF($S24="","",IF(OFFSET(Liste!N$8,$S24,)="","",OFFSET(Liste!N$8,$S24,)))</f>
        <v/>
      </c>
      <c r="N24" s="48" t="str">
        <f t="shared" ca="1" si="3"/>
        <v/>
      </c>
      <c r="O24" s="48" t="str">
        <f t="shared" ca="1" si="4"/>
        <v/>
      </c>
      <c r="P24" s="48" t="str">
        <f t="shared" ca="1" si="5"/>
        <v/>
      </c>
      <c r="Q24" s="50" t="str">
        <f t="shared" ca="1" si="6"/>
        <v/>
      </c>
      <c r="R24" s="1"/>
      <c r="S24" s="43" t="str">
        <f t="array" aca="1" ref="S24" ca="1">IFERROR(MATCH(LARGE(IF(Liste!$B$9:$B$68=$S$5,IF(Liste!$R$9:$R$68="",-20,Liste!$R$9:$R$68)-(Liste!$A$9:$A$68/1000)),$A24),IF(Liste!$R$9:$R$68="",-20,Liste!$R$9:$R$68)-(Liste!$A$9:$A$68/1000),0),"")</f>
        <v/>
      </c>
    </row>
    <row r="25" spans="1:19" s="3" customFormat="1" ht="15.75" customHeight="1" x14ac:dyDescent="0.25">
      <c r="A25" s="48">
        <v>17</v>
      </c>
      <c r="B25" s="48" t="str">
        <f ca="1">IF($S25="","",OFFSET(Liste!C$8,$S25,))</f>
        <v/>
      </c>
      <c r="C25" s="49" t="str">
        <f ca="1">IF($S25="","",OFFSET(Liste!D$8,$S25,))</f>
        <v/>
      </c>
      <c r="D25" s="48" t="str">
        <f ca="1">IF($S25="","",IF(OFFSET(Liste!E$8,$S25,)="","",OFFSET(Liste!E$8,$S25,)))</f>
        <v/>
      </c>
      <c r="E25" s="48" t="str">
        <f ca="1">IF($S25="","",IF(OFFSET(Liste!F$8,$S25,)="","",OFFSET(Liste!F$8,$S25,)))</f>
        <v/>
      </c>
      <c r="F25" s="48" t="str">
        <f ca="1">IF($S25="","",IF(OFFSET(Liste!G$8,$S25,)="","",OFFSET(Liste!G$8,$S25,)))</f>
        <v/>
      </c>
      <c r="G25" s="48" t="str">
        <f ca="1">IF($S25="","",IF(OFFSET(Liste!H$8,$S25,)="","",OFFSET(Liste!H$8,$S25,)))</f>
        <v/>
      </c>
      <c r="H25" s="48" t="str">
        <f ca="1">IF($S25="","",IF(OFFSET(Liste!I$8,$S25,)="","",OFFSET(Liste!I$8,$S25,)))</f>
        <v/>
      </c>
      <c r="I25" s="48" t="str">
        <f ca="1">IF($S25="","",IF(OFFSET(Liste!J$8,$S25,)="","",OFFSET(Liste!J$8,$S25,)))</f>
        <v/>
      </c>
      <c r="J25" s="48" t="str">
        <f ca="1">IF($S25="","",IF(OFFSET(Liste!K$8,$S25,)="","",OFFSET(Liste!K$8,$S25,)))</f>
        <v/>
      </c>
      <c r="K25" s="48" t="str">
        <f ca="1">IF($S25="","",IF(OFFSET(Liste!L$8,$S25,)="","",OFFSET(Liste!L$8,$S25,)))</f>
        <v/>
      </c>
      <c r="L25" s="48" t="str">
        <f ca="1">IF($S25="","",IF(OFFSET(Liste!M$8,$S25,)="","",OFFSET(Liste!M$8,$S25,)))</f>
        <v/>
      </c>
      <c r="M25" s="48" t="str">
        <f ca="1">IF($S25="","",IF(OFFSET(Liste!N$8,$S25,)="","",OFFSET(Liste!N$8,$S25,)))</f>
        <v/>
      </c>
      <c r="N25" s="48" t="str">
        <f t="shared" ca="1" si="3"/>
        <v/>
      </c>
      <c r="O25" s="48" t="str">
        <f t="shared" ca="1" si="4"/>
        <v/>
      </c>
      <c r="P25" s="48" t="str">
        <f t="shared" ca="1" si="5"/>
        <v/>
      </c>
      <c r="Q25" s="50" t="str">
        <f t="shared" ca="1" si="6"/>
        <v/>
      </c>
      <c r="R25" s="1"/>
      <c r="S25" s="43" t="str">
        <f t="array" aca="1" ref="S25" ca="1">IFERROR(MATCH(LARGE(IF(Liste!$B$9:$B$68=$S$5,IF(Liste!$R$9:$R$68="",-20,Liste!$R$9:$R$68)-(Liste!$A$9:$A$68/1000)),$A25),IF(Liste!$R$9:$R$68="",-20,Liste!$R$9:$R$68)-(Liste!$A$9:$A$68/1000),0),"")</f>
        <v/>
      </c>
    </row>
    <row r="26" spans="1:19" s="3" customFormat="1" ht="15.75" customHeight="1" x14ac:dyDescent="0.25">
      <c r="A26" s="48">
        <v>18</v>
      </c>
      <c r="B26" s="48" t="str">
        <f ca="1">IF($S26="","",OFFSET(Liste!C$8,$S26,))</f>
        <v/>
      </c>
      <c r="C26" s="49" t="str">
        <f ca="1">IF($S26="","",OFFSET(Liste!D$8,$S26,))</f>
        <v/>
      </c>
      <c r="D26" s="48" t="str">
        <f ca="1">IF($S26="","",IF(OFFSET(Liste!E$8,$S26,)="","",OFFSET(Liste!E$8,$S26,)))</f>
        <v/>
      </c>
      <c r="E26" s="48" t="str">
        <f ca="1">IF($S26="","",IF(OFFSET(Liste!F$8,$S26,)="","",OFFSET(Liste!F$8,$S26,)))</f>
        <v/>
      </c>
      <c r="F26" s="48" t="str">
        <f ca="1">IF($S26="","",IF(OFFSET(Liste!G$8,$S26,)="","",OFFSET(Liste!G$8,$S26,)))</f>
        <v/>
      </c>
      <c r="G26" s="48" t="str">
        <f ca="1">IF($S26="","",IF(OFFSET(Liste!H$8,$S26,)="","",OFFSET(Liste!H$8,$S26,)))</f>
        <v/>
      </c>
      <c r="H26" s="48" t="str">
        <f ca="1">IF($S26="","",IF(OFFSET(Liste!I$8,$S26,)="","",OFFSET(Liste!I$8,$S26,)))</f>
        <v/>
      </c>
      <c r="I26" s="48" t="str">
        <f ca="1">IF($S26="","",IF(OFFSET(Liste!J$8,$S26,)="","",OFFSET(Liste!J$8,$S26,)))</f>
        <v/>
      </c>
      <c r="J26" s="48" t="str">
        <f ca="1">IF($S26="","",IF(OFFSET(Liste!K$8,$S26,)="","",OFFSET(Liste!K$8,$S26,)))</f>
        <v/>
      </c>
      <c r="K26" s="48" t="str">
        <f ca="1">IF($S26="","",IF(OFFSET(Liste!L$8,$S26,)="","",OFFSET(Liste!L$8,$S26,)))</f>
        <v/>
      </c>
      <c r="L26" s="48" t="str">
        <f ca="1">IF($S26="","",IF(OFFSET(Liste!M$8,$S26,)="","",OFFSET(Liste!M$8,$S26,)))</f>
        <v/>
      </c>
      <c r="M26" s="48" t="str">
        <f ca="1">IF($S26="","",IF(OFFSET(Liste!N$8,$S26,)="","",OFFSET(Liste!N$8,$S26,)))</f>
        <v/>
      </c>
      <c r="N26" s="48" t="str">
        <f t="shared" ca="1" si="3"/>
        <v/>
      </c>
      <c r="O26" s="48" t="str">
        <f t="shared" ca="1" si="4"/>
        <v/>
      </c>
      <c r="P26" s="48" t="str">
        <f t="shared" ca="1" si="5"/>
        <v/>
      </c>
      <c r="Q26" s="50" t="str">
        <f t="shared" ca="1" si="6"/>
        <v/>
      </c>
      <c r="R26" s="1"/>
      <c r="S26" s="43" t="str">
        <f t="array" aca="1" ref="S26" ca="1">IFERROR(MATCH(LARGE(IF(Liste!$B$9:$B$68=$S$5,IF(Liste!$R$9:$R$68="",-20,Liste!$R$9:$R$68)-(Liste!$A$9:$A$68/1000)),$A26),IF(Liste!$R$9:$R$68="",-20,Liste!$R$9:$R$68)-(Liste!$A$9:$A$68/1000),0),"")</f>
        <v/>
      </c>
    </row>
    <row r="27" spans="1:19" s="3" customFormat="1" ht="15.75" customHeight="1" x14ac:dyDescent="0.25">
      <c r="A27" s="48">
        <v>19</v>
      </c>
      <c r="B27" s="48" t="str">
        <f ca="1">IF($S27="","",OFFSET(Liste!C$8,$S27,))</f>
        <v/>
      </c>
      <c r="C27" s="49" t="str">
        <f ca="1">IF($S27="","",OFFSET(Liste!D$8,$S27,))</f>
        <v/>
      </c>
      <c r="D27" s="48" t="str">
        <f ca="1">IF($S27="","",IF(OFFSET(Liste!E$8,$S27,)="","",OFFSET(Liste!E$8,$S27,)))</f>
        <v/>
      </c>
      <c r="E27" s="48" t="str">
        <f ca="1">IF($S27="","",IF(OFFSET(Liste!F$8,$S27,)="","",OFFSET(Liste!F$8,$S27,)))</f>
        <v/>
      </c>
      <c r="F27" s="48" t="str">
        <f ca="1">IF($S27="","",IF(OFFSET(Liste!G$8,$S27,)="","",OFFSET(Liste!G$8,$S27,)))</f>
        <v/>
      </c>
      <c r="G27" s="48" t="str">
        <f ca="1">IF($S27="","",IF(OFFSET(Liste!H$8,$S27,)="","",OFFSET(Liste!H$8,$S27,)))</f>
        <v/>
      </c>
      <c r="H27" s="48" t="str">
        <f ca="1">IF($S27="","",IF(OFFSET(Liste!I$8,$S27,)="","",OFFSET(Liste!I$8,$S27,)))</f>
        <v/>
      </c>
      <c r="I27" s="48" t="str">
        <f ca="1">IF($S27="","",IF(OFFSET(Liste!J$8,$S27,)="","",OFFSET(Liste!J$8,$S27,)))</f>
        <v/>
      </c>
      <c r="J27" s="48" t="str">
        <f ca="1">IF($S27="","",IF(OFFSET(Liste!K$8,$S27,)="","",OFFSET(Liste!K$8,$S27,)))</f>
        <v/>
      </c>
      <c r="K27" s="48" t="str">
        <f ca="1">IF($S27="","",IF(OFFSET(Liste!L$8,$S27,)="","",OFFSET(Liste!L$8,$S27,)))</f>
        <v/>
      </c>
      <c r="L27" s="48" t="str">
        <f ca="1">IF($S27="","",IF(OFFSET(Liste!M$8,$S27,)="","",OFFSET(Liste!M$8,$S27,)))</f>
        <v/>
      </c>
      <c r="M27" s="48" t="str">
        <f ca="1">IF($S27="","",IF(OFFSET(Liste!N$8,$S27,)="","",OFFSET(Liste!N$8,$S27,)))</f>
        <v/>
      </c>
      <c r="N27" s="48" t="str">
        <f t="shared" ca="1" si="3"/>
        <v/>
      </c>
      <c r="O27" s="48" t="str">
        <f t="shared" ca="1" si="4"/>
        <v/>
      </c>
      <c r="P27" s="48" t="str">
        <f t="shared" ca="1" si="5"/>
        <v/>
      </c>
      <c r="Q27" s="50" t="str">
        <f t="shared" ca="1" si="6"/>
        <v/>
      </c>
      <c r="R27" s="1"/>
      <c r="S27" s="43" t="str">
        <f t="array" aca="1" ref="S27" ca="1">IFERROR(MATCH(LARGE(IF(Liste!$B$9:$B$68=$S$5,IF(Liste!$R$9:$R$68="",-20,Liste!$R$9:$R$68)-(Liste!$A$9:$A$68/1000)),$A27),IF(Liste!$R$9:$R$68="",-20,Liste!$R$9:$R$68)-(Liste!$A$9:$A$68/1000),0),"")</f>
        <v/>
      </c>
    </row>
    <row r="28" spans="1:19" s="3" customFormat="1" ht="15.75" customHeight="1" x14ac:dyDescent="0.25">
      <c r="A28" s="51">
        <v>20</v>
      </c>
      <c r="B28" s="51" t="str">
        <f ca="1">IF($S28="","",OFFSET(Liste!C$8,$S28,))</f>
        <v/>
      </c>
      <c r="C28" s="52" t="str">
        <f ca="1">IF($S28="","",OFFSET(Liste!D$8,$S28,))</f>
        <v/>
      </c>
      <c r="D28" s="51" t="str">
        <f ca="1">IF($S28="","",IF(OFFSET(Liste!E$8,$S28,)="","",OFFSET(Liste!E$8,$S28,)))</f>
        <v/>
      </c>
      <c r="E28" s="51" t="str">
        <f ca="1">IF($S28="","",IF(OFFSET(Liste!F$8,$S28,)="","",OFFSET(Liste!F$8,$S28,)))</f>
        <v/>
      </c>
      <c r="F28" s="51" t="str">
        <f ca="1">IF($S28="","",IF(OFFSET(Liste!G$8,$S28,)="","",OFFSET(Liste!G$8,$S28,)))</f>
        <v/>
      </c>
      <c r="G28" s="51" t="str">
        <f ca="1">IF($S28="","",IF(OFFSET(Liste!H$8,$S28,)="","",OFFSET(Liste!H$8,$S28,)))</f>
        <v/>
      </c>
      <c r="H28" s="51" t="str">
        <f ca="1">IF($S28="","",IF(OFFSET(Liste!I$8,$S28,)="","",OFFSET(Liste!I$8,$S28,)))</f>
        <v/>
      </c>
      <c r="I28" s="51" t="str">
        <f ca="1">IF($S28="","",IF(OFFSET(Liste!J$8,$S28,)="","",OFFSET(Liste!J$8,$S28,)))</f>
        <v/>
      </c>
      <c r="J28" s="51" t="str">
        <f ca="1">IF($S28="","",IF(OFFSET(Liste!K$8,$S28,)="","",OFFSET(Liste!K$8,$S28,)))</f>
        <v/>
      </c>
      <c r="K28" s="51" t="str">
        <f ca="1">IF($S28="","",IF(OFFSET(Liste!L$8,$S28,)="","",OFFSET(Liste!L$8,$S28,)))</f>
        <v/>
      </c>
      <c r="L28" s="51" t="str">
        <f ca="1">IF($S28="","",IF(OFFSET(Liste!M$8,$S28,)="","",OFFSET(Liste!M$8,$S28,)))</f>
        <v/>
      </c>
      <c r="M28" s="51" t="str">
        <f ca="1">IF($S28="","",IF(OFFSET(Liste!N$8,$S28,)="","",OFFSET(Liste!N$8,$S28,)))</f>
        <v/>
      </c>
      <c r="N28" s="51" t="str">
        <f t="shared" ca="1" si="3"/>
        <v/>
      </c>
      <c r="O28" s="51" t="str">
        <f t="shared" ca="1" si="4"/>
        <v/>
      </c>
      <c r="P28" s="51" t="str">
        <f t="shared" ca="1" si="5"/>
        <v/>
      </c>
      <c r="Q28" s="53" t="str">
        <f t="shared" ca="1" si="6"/>
        <v/>
      </c>
      <c r="R28" s="1"/>
      <c r="S28" s="43" t="str">
        <f t="array" aca="1" ref="S28" ca="1">IFERROR(MATCH(LARGE(IF(Liste!$B$9:$B$68=$S$5,IF(Liste!$R$9:$R$68="",-20,Liste!$R$9:$R$68)-(Liste!$A$9:$A$68/1000)),$A28),IF(Liste!$R$9:$R$68="",-20,Liste!$R$9:$R$68)-(Liste!$A$9:$A$68/1000),0),"")</f>
        <v/>
      </c>
    </row>
    <row r="29" spans="1:19" ht="15.95" customHeight="1" x14ac:dyDescent="0.25">
      <c r="A29" s="72" t="s">
        <v>12</v>
      </c>
      <c r="B29" s="72"/>
      <c r="C29" s="72"/>
      <c r="D29" s="11" t="str">
        <f t="shared" ref="D29:M29" si="7">D4</f>
        <v>B</v>
      </c>
      <c r="E29" s="11" t="str">
        <f t="shared" si="7"/>
        <v>C</v>
      </c>
      <c r="F29" s="11" t="str">
        <f t="shared" si="7"/>
        <v>B</v>
      </c>
      <c r="G29" s="11" t="str">
        <f t="shared" si="7"/>
        <v>A</v>
      </c>
      <c r="H29" s="11" t="str">
        <f t="shared" si="7"/>
        <v>C</v>
      </c>
      <c r="I29" s="11" t="str">
        <f t="shared" si="7"/>
        <v>D</v>
      </c>
      <c r="J29" s="11" t="str">
        <f t="shared" si="7"/>
        <v>D</v>
      </c>
      <c r="K29" s="11" t="str">
        <f t="shared" si="7"/>
        <v>D</v>
      </c>
      <c r="L29" s="11" t="str">
        <f t="shared" si="7"/>
        <v>A</v>
      </c>
      <c r="M29" s="11" t="str">
        <f t="shared" si="7"/>
        <v>D</v>
      </c>
    </row>
    <row r="30" spans="1:19" ht="15.95" customHeight="1" x14ac:dyDescent="0.25">
      <c r="A30" s="73"/>
      <c r="B30" s="73"/>
      <c r="C30" s="73"/>
      <c r="D30" s="12">
        <f t="shared" ref="D30:M30" ca="1" si="8">IF(D$4="","",COUNTIF(D$9:D$28,D$4))</f>
        <v>10</v>
      </c>
      <c r="E30" s="12">
        <f t="shared" ca="1" si="8"/>
        <v>8</v>
      </c>
      <c r="F30" s="12">
        <f t="shared" ca="1" si="8"/>
        <v>10</v>
      </c>
      <c r="G30" s="12">
        <f t="shared" ca="1" si="8"/>
        <v>8</v>
      </c>
      <c r="H30" s="12">
        <f t="shared" ca="1" si="8"/>
        <v>6</v>
      </c>
      <c r="I30" s="12">
        <f t="shared" ca="1" si="8"/>
        <v>10</v>
      </c>
      <c r="J30" s="12">
        <f t="shared" ca="1" si="8"/>
        <v>7</v>
      </c>
      <c r="K30" s="12">
        <f t="shared" ca="1" si="8"/>
        <v>6</v>
      </c>
      <c r="L30" s="12">
        <f t="shared" ca="1" si="8"/>
        <v>7</v>
      </c>
      <c r="M30" s="12">
        <f t="shared" ca="1" si="8"/>
        <v>8</v>
      </c>
    </row>
    <row r="31" spans="1:19" ht="15.95" customHeight="1" x14ac:dyDescent="0.25">
      <c r="A31" s="74" t="s">
        <v>10</v>
      </c>
      <c r="B31" s="75"/>
      <c r="C31" s="76"/>
      <c r="D31" s="21">
        <f t="shared" ref="D31:M31" ca="1" si="9">D7</f>
        <v>0</v>
      </c>
      <c r="E31" s="19">
        <f t="shared" ca="1" si="9"/>
        <v>1</v>
      </c>
      <c r="F31" s="19">
        <f t="shared" ca="1" si="9"/>
        <v>0</v>
      </c>
      <c r="G31" s="19">
        <f t="shared" ca="1" si="9"/>
        <v>0</v>
      </c>
      <c r="H31" s="19">
        <f t="shared" ca="1" si="9"/>
        <v>0</v>
      </c>
      <c r="I31" s="19">
        <f t="shared" ca="1" si="9"/>
        <v>0</v>
      </c>
      <c r="J31" s="19">
        <f t="shared" ca="1" si="9"/>
        <v>1</v>
      </c>
      <c r="K31" s="19">
        <f t="shared" ca="1" si="9"/>
        <v>0</v>
      </c>
      <c r="L31" s="19">
        <f t="shared" ca="1" si="9"/>
        <v>0</v>
      </c>
      <c r="M31" s="19">
        <f t="shared" ca="1" si="9"/>
        <v>0</v>
      </c>
    </row>
    <row r="32" spans="1:19" ht="15.95" customHeight="1" x14ac:dyDescent="0.25">
      <c r="A32" s="77" t="s">
        <v>8</v>
      </c>
      <c r="B32" s="77"/>
      <c r="C32" s="77"/>
      <c r="D32" s="17" t="str">
        <f t="array" aca="1" ref="D32" ca="1">IFERROR(IFERROR(INDEX(D$9:D$28,MODE(IF(D$9:D$28&lt;&gt;"",IF(D$9:D$28&lt;&gt;D$4,MATCH(D$9:D$28,D$9:D$28,0))))),INDEX(D$1:D$28,SMALL(IF(COUNTIF(D$9:D$28,D$9:D$28)=1,ROW($A$9:$A$28)),ROW($A$1)))),"")</f>
        <v>A</v>
      </c>
      <c r="E32" s="17" t="str">
        <f t="array" aca="1" ref="E32" ca="1">IFERROR(IFERROR(INDEX(E$9:E$28,MODE(IF(E$9:E$28&lt;&gt;"",IF(E$9:E$28&lt;&gt;E$4,MATCH(E$9:E$28,E$9:E$28,0))))),INDEX(E$1:E$28,SMALL(IF(COUNTIF(E$9:E$28,E$9:E$28)=1,ROW($A$9:$A$28)),ROW($A$1)))),"")</f>
        <v>A</v>
      </c>
      <c r="F32" s="17" t="str">
        <f t="array" aca="1" ref="F32" ca="1">IFERROR(IFERROR(INDEX(F$9:F$28,MODE(IF(F$9:F$28&lt;&gt;"",IF(F$9:F$28&lt;&gt;F$4,MATCH(F$9:F$28,F$9:F$28,0))))),INDEX(F$1:F$28,SMALL(IF(COUNTIF(F$9:F$28,F$9:F$28)=1,ROW($A$9:$A$28)),ROW($A$1)))),"")</f>
        <v>A</v>
      </c>
      <c r="G32" s="17" t="str">
        <f t="array" aca="1" ref="G32" ca="1">IFERROR(IFERROR(INDEX(G$9:G$28,MODE(IF(G$9:G$28&lt;&gt;"",IF(G$9:G$28&lt;&gt;G$4,MATCH(G$9:G$28,G$9:G$28,0))))),INDEX(G$1:G$28,SMALL(IF(COUNTIF(G$9:G$28,G$9:G$28)=1,ROW($A$9:$A$28)),ROW($A$1)))),"")</f>
        <v>C</v>
      </c>
      <c r="H32" s="17" t="str">
        <f t="array" aca="1" ref="H32" ca="1">IFERROR(IFERROR(INDEX(H$9:H$28,MODE(IF(H$9:H$28&lt;&gt;"",IF(H$9:H$28&lt;&gt;H$4,MATCH(H$9:H$28,H$9:H$28,0))))),INDEX(H$1:H$28,SMALL(IF(COUNTIF(H$9:H$28,H$9:H$28)=1,ROW($A$9:$A$28)),ROW($A$1)))),"")</f>
        <v>D</v>
      </c>
      <c r="I32" s="17" t="str">
        <f t="array" aca="1" ref="I32" ca="1">IFERROR(IFERROR(INDEX(I$9:I$28,MODE(IF(I$9:I$28&lt;&gt;"",IF(I$9:I$28&lt;&gt;I$4,MATCH(I$9:I$28,I$9:I$28,0))))),INDEX(I$1:I$28,SMALL(IF(COUNTIF(I$9:I$28,I$9:I$28)=1,ROW($A$9:$A$28)),ROW($A$1)))),"")</f>
        <v>B</v>
      </c>
      <c r="J32" s="17" t="str">
        <f t="array" aca="1" ref="J32" ca="1">IFERROR(IFERROR(INDEX(J$9:J$28,MODE(IF(J$9:J$28&lt;&gt;"",IF(J$9:J$28&lt;&gt;J$4,MATCH(J$9:J$28,J$9:J$28,0))))),INDEX(J$1:J$28,SMALL(IF(COUNTIF(J$9:J$28,J$9:J$28)=1,ROW($A$9:$A$28)),ROW($A$1)))),"")</f>
        <v>B</v>
      </c>
      <c r="K32" s="17" t="str">
        <f t="array" aca="1" ref="K32" ca="1">IFERROR(IFERROR(INDEX(K$9:K$28,MODE(IF(K$9:K$28&lt;&gt;"",IF(K$9:K$28&lt;&gt;K$4,MATCH(K$9:K$28,K$9:K$28,0))))),INDEX(K$1:K$28,SMALL(IF(COUNTIF(K$9:K$28,K$9:K$28)=1,ROW($A$9:$A$28)),ROW($A$1)))),"")</f>
        <v>C</v>
      </c>
      <c r="L32" s="17" t="str">
        <f t="array" aca="1" ref="L32" ca="1">IFERROR(IFERROR(INDEX(L$9:L$28,MODE(IF(L$9:L$28&lt;&gt;"",IF(L$9:L$28&lt;&gt;L$4,MATCH(L$9:L$28,L$9:L$28,0))))),INDEX(L$1:L$28,SMALL(IF(COUNTIF(L$9:L$28,L$9:L$28)=1,ROW($A$9:$A$28)),ROW($A$1)))),"")</f>
        <v>C</v>
      </c>
      <c r="M32" s="17" t="str">
        <f t="array" aca="1" ref="M32" ca="1">IFERROR(IFERROR(INDEX(M$9:M$28,MODE(IF(M$9:M$28&lt;&gt;"",IF(M$9:M$28&lt;&gt;M$4,MATCH(M$9:M$28,M$9:M$28,0))))),INDEX(M$1:M$28,SMALL(IF(COUNTIF(M$9:M$28,M$9:M$28)=1,ROW($A$9:$A$28)),ROW($A$1)))),"")</f>
        <v>C</v>
      </c>
    </row>
    <row r="33" spans="1:13" ht="15.95" customHeight="1" x14ac:dyDescent="0.25">
      <c r="A33" s="78"/>
      <c r="B33" s="78"/>
      <c r="C33" s="78"/>
      <c r="D33" s="18">
        <f t="shared" ref="D33:M33" ca="1" si="10">IF(D$32="","",COUNTIF(D$9:D$28,D$32))</f>
        <v>1</v>
      </c>
      <c r="E33" s="18">
        <f t="shared" ca="1" si="10"/>
        <v>1</v>
      </c>
      <c r="F33" s="18">
        <f t="shared" ca="1" si="10"/>
        <v>1</v>
      </c>
      <c r="G33" s="18">
        <f t="shared" ca="1" si="10"/>
        <v>2</v>
      </c>
      <c r="H33" s="18">
        <f t="shared" ca="1" si="10"/>
        <v>4</v>
      </c>
      <c r="I33" s="18">
        <f t="shared" ca="1" si="10"/>
        <v>1</v>
      </c>
      <c r="J33" s="18">
        <f t="shared" ca="1" si="10"/>
        <v>2</v>
      </c>
      <c r="K33" s="18">
        <f t="shared" ca="1" si="10"/>
        <v>3</v>
      </c>
      <c r="L33" s="18">
        <f t="shared" ca="1" si="10"/>
        <v>2</v>
      </c>
      <c r="M33" s="18">
        <f t="shared" ca="1" si="10"/>
        <v>2</v>
      </c>
    </row>
    <row r="34" spans="1:13" ht="15.95" customHeight="1" x14ac:dyDescent="0.25">
      <c r="A34" s="79" t="s">
        <v>7</v>
      </c>
      <c r="B34" s="79"/>
      <c r="C34" s="79"/>
      <c r="D34" s="13" t="str">
        <f t="array" aca="1" ref="D34" ca="1">IFERROR(IFERROR(INDEX(D$9:D$28,MODE(IF(D$9:D$28&lt;&gt;"",IF(D$9:D$28&lt;&gt;D$4,IF(D$9:D$28&lt;&gt;D$32,MATCH(D$9:D$28,D$9:D$28,0)))))),INDEX(D$1:D$28,SMALL(IF(D$9:D$28&lt;&gt;D$29,IF(COUNTIF(D$9:D$28,D$9:D$28)=1,ROW($A$9:$A$28))),ROW($A$1)))),"")</f>
        <v>A</v>
      </c>
      <c r="E34" s="13" t="str">
        <f t="array" aca="1" ref="E34" ca="1">IFERROR(IFERROR(INDEX(E$9:E$28,MODE(IF(E$9:E$28&lt;&gt;"",IF(E$9:E$28&lt;&gt;E$4,IF(E$9:E$28&lt;&gt;E$32,MATCH(E$9:E$28,E$9:E$28,0)))))),INDEX(E$1:E$28,SMALL(IF(E$9:E$28&lt;&gt;E$29,IF(COUNTIF(E$9:E$28,E$9:E$28)=1,ROW($A$9:$A$28))),ROW($A$1)))),"")</f>
        <v>A</v>
      </c>
      <c r="F34" s="13" t="str">
        <f t="array" aca="1" ref="F34" ca="1">IFERROR(IFERROR(INDEX(F$9:F$28,MODE(IF(F$9:F$28&lt;&gt;"",IF(F$9:F$28&lt;&gt;F$4,IF(F$9:F$28&lt;&gt;F$32,MATCH(F$9:F$28,F$9:F$28,0)))))),INDEX(F$1:F$28,SMALL(IF(F$9:F$28&lt;&gt;F$29,IF(COUNTIF(F$9:F$28,F$9:F$28)=1,ROW($A$9:$A$28))),ROW($A$1)))),"")</f>
        <v>A</v>
      </c>
      <c r="G34" s="13" t="str">
        <f t="array" aca="1" ref="G34" ca="1">IFERROR(IFERROR(INDEX(G$9:G$28,MODE(IF(G$9:G$28&lt;&gt;"",IF(G$9:G$28&lt;&gt;G$4,IF(G$9:G$28&lt;&gt;G$32,MATCH(G$9:G$28,G$9:G$28,0)))))),INDEX(G$1:G$28,SMALL(IF(G$9:G$28&lt;&gt;G$29,IF(COUNTIF(G$9:G$28,G$9:G$28)=1,ROW($A$9:$A$28))),ROW($A$1)))),"")</f>
        <v>D</v>
      </c>
      <c r="H34" s="13" t="str">
        <f t="array" aca="1" ref="H34" ca="1">IFERROR(IFERROR(INDEX(H$9:H$28,MODE(IF(H$9:H$28&lt;&gt;"",IF(H$9:H$28&lt;&gt;H$4,IF(H$9:H$28&lt;&gt;H$32,MATCH(H$9:H$28,H$9:H$28,0)))))),INDEX(H$1:H$28,SMALL(IF(H$9:H$28&lt;&gt;H$29,IF(COUNTIF(H$9:H$28,H$9:H$28)=1,ROW($A$9:$A$28))),ROW($A$1)))),"")</f>
        <v>A</v>
      </c>
      <c r="I34" s="13" t="str">
        <f t="array" aca="1" ref="I34" ca="1">IFERROR(IFERROR(INDEX(I$9:I$28,MODE(IF(I$9:I$28&lt;&gt;"",IF(I$9:I$28&lt;&gt;I$4,IF(I$9:I$28&lt;&gt;I$32,MATCH(I$9:I$28,I$9:I$28,0)))))),INDEX(I$1:I$28,SMALL(IF(I$9:I$28&lt;&gt;I$29,IF(COUNTIF(I$9:I$28,I$9:I$28)=1,ROW($A$9:$A$28))),ROW($A$1)))),"")</f>
        <v>B</v>
      </c>
      <c r="J34" s="13" t="str">
        <f t="array" aca="1" ref="J34" ca="1">IFERROR(IFERROR(INDEX(J$9:J$28,MODE(IF(J$9:J$28&lt;&gt;"",IF(J$9:J$28&lt;&gt;J$4,IF(J$9:J$28&lt;&gt;J$32,MATCH(J$9:J$28,J$9:J$28,0)))))),INDEX(J$1:J$28,SMALL(IF(J$9:J$28&lt;&gt;J$29,IF(COUNTIF(J$9:J$28,J$9:J$28)=1,ROW($A$9:$A$28))),ROW($A$1)))),"")</f>
        <v>C</v>
      </c>
      <c r="K34" s="13" t="str">
        <f t="array" aca="1" ref="K34" ca="1">IFERROR(IFERROR(INDEX(K$9:K$28,MODE(IF(K$9:K$28&lt;&gt;"",IF(K$9:K$28&lt;&gt;K$4,IF(K$9:K$28&lt;&gt;K$32,MATCH(K$9:K$28,K$9:K$28,0)))))),INDEX(K$1:K$28,SMALL(IF(K$9:K$28&lt;&gt;K$29,IF(COUNTIF(K$9:K$28,K$9:K$28)=1,ROW($A$9:$A$28))),ROW($A$1)))),"")</f>
        <v>B</v>
      </c>
      <c r="L34" s="13" t="str">
        <f t="array" aca="1" ref="L34" ca="1">IFERROR(IFERROR(INDEX(L$9:L$28,MODE(IF(L$9:L$28&lt;&gt;"",IF(L$9:L$28&lt;&gt;L$4,IF(L$9:L$28&lt;&gt;L$32,MATCH(L$9:L$28,L$9:L$28,0)))))),INDEX(L$1:L$28,SMALL(IF(L$9:L$28&lt;&gt;L$29,IF(COUNTIF(L$9:L$28,L$9:L$28)=1,ROW($A$9:$A$28))),ROW($A$1)))),"")</f>
        <v>D</v>
      </c>
      <c r="M34" s="13" t="str">
        <f t="array" aca="1" ref="M34" ca="1">IFERROR(IFERROR(INDEX(M$9:M$28,MODE(IF(M$9:M$28&lt;&gt;"",IF(M$9:M$28&lt;&gt;M$4,IF(M$9:M$28&lt;&gt;M$32,MATCH(M$9:M$28,M$9:M$28,0)))))),INDEX(M$1:M$28,SMALL(IF(M$9:M$28&lt;&gt;M$29,IF(COUNTIF(M$9:M$28,M$9:M$28)=1,ROW($A$9:$A$28))),ROW($A$1)))),"")</f>
        <v>B</v>
      </c>
    </row>
    <row r="35" spans="1:13" ht="15.95" customHeight="1" x14ac:dyDescent="0.25">
      <c r="A35" s="80"/>
      <c r="B35" s="80"/>
      <c r="C35" s="80"/>
      <c r="D35" s="14">
        <f t="shared" ref="D35:M35" ca="1" si="11">IF(D$34="","",COUNTIF(D$9:D$28,D$34))</f>
        <v>1</v>
      </c>
      <c r="E35" s="14">
        <f t="shared" ca="1" si="11"/>
        <v>1</v>
      </c>
      <c r="F35" s="14">
        <f t="shared" ca="1" si="11"/>
        <v>1</v>
      </c>
      <c r="G35" s="14">
        <f t="shared" ca="1" si="11"/>
        <v>1</v>
      </c>
      <c r="H35" s="14">
        <f t="shared" ca="1" si="11"/>
        <v>1</v>
      </c>
      <c r="I35" s="14">
        <f t="shared" ca="1" si="11"/>
        <v>1</v>
      </c>
      <c r="J35" s="14">
        <f t="shared" ca="1" si="11"/>
        <v>1</v>
      </c>
      <c r="K35" s="14">
        <f t="shared" ca="1" si="11"/>
        <v>2</v>
      </c>
      <c r="L35" s="14">
        <f t="shared" ca="1" si="11"/>
        <v>2</v>
      </c>
      <c r="M35" s="14">
        <f t="shared" ca="1" si="11"/>
        <v>1</v>
      </c>
    </row>
    <row r="36" spans="1:13" ht="15.95" customHeight="1" x14ac:dyDescent="0.25">
      <c r="A36" s="81" t="s">
        <v>9</v>
      </c>
      <c r="B36" s="81"/>
      <c r="C36" s="81"/>
      <c r="D36" s="15" t="str">
        <f t="array" aca="1" ref="D36" ca="1">IFERROR(IFERROR(INDEX(D$9:D$28,MODE(IF(D$9:D$28&lt;&gt;"",IF(D$9:D$28&lt;&gt;D$4,IF(D$9:D$28&lt;&gt;D$32,IF(D$9:D$28&lt;&gt;D$34,MATCH(D$9:D$28,D$9:D$28,0))))))),INDEX(D$1:D$28,SMALL(IF(D$9:D$28&lt;&gt;D$32,IF(D$9:D$28&lt;&gt;D$34,IF(COUNTIF(D$9:D$28,D$9:D$28)=1,ROW($A$9:$A$28)))),ROW($A$1)))),"")</f>
        <v/>
      </c>
      <c r="E36" s="15" t="str">
        <f t="array" aca="1" ref="E36" ca="1">IFERROR(IFERROR(INDEX(E$9:E$28,MODE(IF(E$9:E$28&lt;&gt;"",IF(E$9:E$28&lt;&gt;E$4,IF(E$9:E$28&lt;&gt;E$32,IF(E$9:E$28&lt;&gt;E$34,MATCH(E$9:E$28,E$9:E$28,0))))))),INDEX(E$1:E$28,SMALL(IF(E$9:E$28&lt;&gt;E$32,IF(E$9:E$28&lt;&gt;E$34,IF(COUNTIF(E$9:E$28,E$9:E$28)=1,ROW($A$9:$A$28)))),ROW($A$1)))),"")</f>
        <v>D</v>
      </c>
      <c r="F36" s="15" t="str">
        <f t="array" aca="1" ref="F36" ca="1">IFERROR(IFERROR(INDEX(F$9:F$28,MODE(IF(F$9:F$28&lt;&gt;"",IF(F$9:F$28&lt;&gt;F$4,IF(F$9:F$28&lt;&gt;F$32,IF(F$9:F$28&lt;&gt;F$34,MATCH(F$9:F$28,F$9:F$28,0))))))),INDEX(F$1:F$28,SMALL(IF(F$9:F$28&lt;&gt;F$32,IF(F$9:F$28&lt;&gt;F$34,IF(COUNTIF(F$9:F$28,F$9:F$28)=1,ROW($A$9:$A$28)))),ROW($A$1)))),"")</f>
        <v/>
      </c>
      <c r="G36" s="15" t="str">
        <f t="array" aca="1" ref="G36" ca="1">IFERROR(IFERROR(INDEX(G$9:G$28,MODE(IF(G$9:G$28&lt;&gt;"",IF(G$9:G$28&lt;&gt;G$4,IF(G$9:G$28&lt;&gt;G$32,IF(G$9:G$28&lt;&gt;G$34,MATCH(G$9:G$28,G$9:G$28,0))))))),INDEX(G$1:G$28,SMALL(IF(G$9:G$28&lt;&gt;G$32,IF(G$9:G$28&lt;&gt;G$34,IF(COUNTIF(G$9:G$28,G$9:G$28)=1,ROW($A$9:$A$28)))),ROW($A$1)))),"")</f>
        <v/>
      </c>
      <c r="H36" s="15" t="str">
        <f t="array" aca="1" ref="H36" ca="1">IFERROR(IFERROR(INDEX(H$9:H$28,MODE(IF(H$9:H$28&lt;&gt;"",IF(H$9:H$28&lt;&gt;H$4,IF(H$9:H$28&lt;&gt;H$32,IF(H$9:H$28&lt;&gt;H$34,MATCH(H$9:H$28,H$9:H$28,0))))))),INDEX(H$1:H$28,SMALL(IF(H$9:H$28&lt;&gt;H$32,IF(H$9:H$28&lt;&gt;H$34,IF(COUNTIF(H$9:H$28,H$9:H$28)=1,ROW($A$9:$A$28)))),ROW($A$1)))),"")</f>
        <v/>
      </c>
      <c r="I36" s="15" t="str">
        <f t="array" aca="1" ref="I36" ca="1">IFERROR(IFERROR(INDEX(I$9:I$28,MODE(IF(I$9:I$28&lt;&gt;"",IF(I$9:I$28&lt;&gt;I$4,IF(I$9:I$28&lt;&gt;I$32,IF(I$9:I$28&lt;&gt;I$34,MATCH(I$9:I$28,I$9:I$28,0))))))),INDEX(I$1:I$28,SMALL(IF(I$9:I$28&lt;&gt;I$32,IF(I$9:I$28&lt;&gt;I$34,IF(COUNTIF(I$9:I$28,I$9:I$28)=1,ROW($A$9:$A$28)))),ROW($A$1)))),"")</f>
        <v/>
      </c>
      <c r="J36" s="15" t="str">
        <f t="array" aca="1" ref="J36" ca="1">IFERROR(IFERROR(INDEX(J$9:J$28,MODE(IF(J$9:J$28&lt;&gt;"",IF(J$9:J$28&lt;&gt;J$4,IF(J$9:J$28&lt;&gt;J$32,IF(J$9:J$28&lt;&gt;J$34,MATCH(J$9:J$28,J$9:J$28,0))))))),INDEX(J$1:J$28,SMALL(IF(J$9:J$28&lt;&gt;J$32,IF(J$9:J$28&lt;&gt;J$34,IF(COUNTIF(J$9:J$28,J$9:J$28)=1,ROW($A$9:$A$28)))),ROW($A$1)))),"")</f>
        <v/>
      </c>
      <c r="K36" s="15" t="str">
        <f t="array" aca="1" ref="K36" ca="1">IFERROR(IFERROR(INDEX(K$9:K$28,MODE(IF(K$9:K$28&lt;&gt;"",IF(K$9:K$28&lt;&gt;K$4,IF(K$9:K$28&lt;&gt;K$32,IF(K$9:K$28&lt;&gt;K$34,MATCH(K$9:K$28,K$9:K$28,0))))))),INDEX(K$1:K$28,SMALL(IF(K$9:K$28&lt;&gt;K$32,IF(K$9:K$28&lt;&gt;K$34,IF(COUNTIF(K$9:K$28,K$9:K$28)=1,ROW($A$9:$A$28)))),ROW($A$1)))),"")</f>
        <v/>
      </c>
      <c r="L36" s="15" t="str">
        <f t="array" aca="1" ref="L36" ca="1">IFERROR(IFERROR(INDEX(L$9:L$28,MODE(IF(L$9:L$28&lt;&gt;"",IF(L$9:L$28&lt;&gt;L$4,IF(L$9:L$28&lt;&gt;L$32,IF(L$9:L$28&lt;&gt;L$34,MATCH(L$9:L$28,L$9:L$28,0))))))),INDEX(L$1:L$28,SMALL(IF(L$9:L$28&lt;&gt;L$32,IF(L$9:L$28&lt;&gt;L$34,IF(COUNTIF(L$9:L$28,L$9:L$28)=1,ROW($A$9:$A$28)))),ROW($A$1)))),"")</f>
        <v/>
      </c>
      <c r="M36" s="15" t="str">
        <f t="array" aca="1" ref="M36" ca="1">IFERROR(IFERROR(INDEX(M$9:M$28,MODE(IF(M$9:M$28&lt;&gt;"",IF(M$9:M$28&lt;&gt;M$4,IF(M$9:M$28&lt;&gt;M$32,IF(M$9:M$28&lt;&gt;M$34,MATCH(M$9:M$28,M$9:M$28,0))))))),INDEX(M$1:M$28,SMALL(IF(M$9:M$28&lt;&gt;M$32,IF(M$9:M$28&lt;&gt;M$34,IF(COUNTIF(M$9:M$28,M$9:M$28)=1,ROW($A$9:$A$28)))),ROW($A$1)))),"")</f>
        <v/>
      </c>
    </row>
    <row r="37" spans="1:13" ht="15.95" customHeight="1" x14ac:dyDescent="0.25">
      <c r="A37" s="82"/>
      <c r="B37" s="82"/>
      <c r="C37" s="82"/>
      <c r="D37" s="16" t="str">
        <f t="shared" ref="D37:M37" ca="1" si="12">IF(D$36="","",COUNTIF(D$9:D$28,D$36))</f>
        <v/>
      </c>
      <c r="E37" s="16">
        <f t="shared" ca="1" si="12"/>
        <v>1</v>
      </c>
      <c r="F37" s="16" t="str">
        <f t="shared" ca="1" si="12"/>
        <v/>
      </c>
      <c r="G37" s="16" t="str">
        <f t="shared" ca="1" si="12"/>
        <v/>
      </c>
      <c r="H37" s="16" t="str">
        <f t="shared" ca="1" si="12"/>
        <v/>
      </c>
      <c r="I37" s="16" t="str">
        <f t="shared" ca="1" si="12"/>
        <v/>
      </c>
      <c r="J37" s="16" t="str">
        <f t="shared" ca="1" si="12"/>
        <v/>
      </c>
      <c r="K37" s="16" t="str">
        <f t="shared" ca="1" si="12"/>
        <v/>
      </c>
      <c r="L37" s="16" t="str">
        <f t="shared" ca="1" si="12"/>
        <v/>
      </c>
      <c r="M37" s="16" t="str">
        <f t="shared" ca="1" si="12"/>
        <v/>
      </c>
    </row>
  </sheetData>
  <sortState xmlns:xlrd2="http://schemas.microsoft.com/office/spreadsheetml/2017/richdata2" ref="B9:Q28">
    <sortCondition descending="1" ref="Q9:Q28"/>
  </sortState>
  <mergeCells count="17">
    <mergeCell ref="A29:C30"/>
    <mergeCell ref="A31:C31"/>
    <mergeCell ref="A32:C33"/>
    <mergeCell ref="A34:C35"/>
    <mergeCell ref="A36:C37"/>
    <mergeCell ref="A1:Q1"/>
    <mergeCell ref="A2:C2"/>
    <mergeCell ref="O2:O8"/>
    <mergeCell ref="A3:C3"/>
    <mergeCell ref="A4:C4"/>
    <mergeCell ref="A8:C8"/>
    <mergeCell ref="P2:P8"/>
    <mergeCell ref="Q2:Q8"/>
    <mergeCell ref="N2:N8"/>
    <mergeCell ref="A7:C7"/>
    <mergeCell ref="A6:C6"/>
    <mergeCell ref="A5:C5"/>
  </mergeCells>
  <conditionalFormatting sqref="D9:M28">
    <cfRule type="expression" dxfId="148" priority="81">
      <formula>D$4=D9</formula>
    </cfRule>
    <cfRule type="expression" dxfId="147" priority="82">
      <formula>AND(D9&lt;&gt;D$4,D$4&lt;&gt;"")</formula>
    </cfRule>
  </conditionalFormatting>
  <conditionalFormatting sqref="A9:A28 D9:M28">
    <cfRule type="expression" dxfId="146" priority="2">
      <formula>MOD(ROW(),2)=0</formula>
    </cfRule>
  </conditionalFormatting>
  <conditionalFormatting sqref="B9:C28">
    <cfRule type="expression" dxfId="145" priority="1">
      <formula>MOD(ROW(),2)=0</formula>
    </cfRule>
  </conditionalFormatting>
  <conditionalFormatting sqref="Q9:Q28">
    <cfRule type="aboveAverage" dxfId="144" priority="242" aboveAverage="0"/>
    <cfRule type="aboveAverage" dxfId="143" priority="243"/>
  </conditionalFormatting>
  <conditionalFormatting sqref="P9:P28">
    <cfRule type="aboveAverage" dxfId="142" priority="244" aboveAverage="0"/>
    <cfRule type="aboveAverage" dxfId="141" priority="245"/>
  </conditionalFormatting>
  <conditionalFormatting sqref="N9:N28">
    <cfRule type="aboveAverage" dxfId="140" priority="246" aboveAverage="0"/>
    <cfRule type="aboveAverage" dxfId="139" priority="247"/>
  </conditionalFormatting>
  <conditionalFormatting sqref="O9:O28">
    <cfRule type="aboveAverage" dxfId="138" priority="248" aboveAverage="0"/>
    <cfRule type="aboveAverage" dxfId="137" priority="249"/>
  </conditionalFormatting>
  <conditionalFormatting sqref="D5:M5">
    <cfRule type="aboveAverage" dxfId="136" priority="425" aboveAverage="0"/>
    <cfRule type="aboveAverage" dxfId="135" priority="426"/>
  </conditionalFormatting>
  <conditionalFormatting sqref="D6:M6">
    <cfRule type="aboveAverage" dxfId="134" priority="429" aboveAverage="0"/>
    <cfRule type="aboveAverage" dxfId="133" priority="430"/>
  </conditionalFormatting>
  <conditionalFormatting sqref="D7:M7">
    <cfRule type="aboveAverage" dxfId="132" priority="433" aboveAverage="0"/>
    <cfRule type="aboveAverage" dxfId="131" priority="434"/>
  </conditionalFormatting>
  <conditionalFormatting sqref="D8:M8">
    <cfRule type="aboveAverage" dxfId="130" priority="437" aboveAverage="0"/>
    <cfRule type="aboveAverage" dxfId="129" priority="438"/>
  </conditionalFormatting>
  <conditionalFormatting sqref="D33:M33">
    <cfRule type="aboveAverage" dxfId="128" priority="441"/>
  </conditionalFormatting>
  <conditionalFormatting sqref="D30:M30">
    <cfRule type="aboveAverage" dxfId="127" priority="443" aboveAverage="0"/>
  </conditionalFormatting>
  <pageMargins left="0.98425196850393704" right="0.19685039370078741" top="0.19685039370078741" bottom="0.19685039370078741" header="0" footer="0"/>
  <pageSetup paperSize="9" scale="83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ayfa2">
    <tabColor rgb="FF92D050"/>
  </sheetPr>
  <dimension ref="A1:V37"/>
  <sheetViews>
    <sheetView workbookViewId="0">
      <selection activeCell="AA5" sqref="AA5"/>
    </sheetView>
  </sheetViews>
  <sheetFormatPr defaultRowHeight="20.100000000000001" customHeight="1" x14ac:dyDescent="0.25"/>
  <cols>
    <col min="1" max="1" width="3.5703125" style="20" customWidth="1"/>
    <col min="2" max="2" width="4.28515625" style="20" customWidth="1"/>
    <col min="3" max="3" width="25.7109375" style="20" customWidth="1"/>
    <col min="4" max="13" width="3.5703125" style="1" customWidth="1"/>
    <col min="14" max="16" width="3" style="1" customWidth="1"/>
    <col min="17" max="17" width="6.7109375" style="1" customWidth="1"/>
    <col min="18" max="18" width="3.140625" style="1" customWidth="1"/>
    <col min="19" max="19" width="13.42578125" style="1" hidden="1" customWidth="1"/>
    <col min="20" max="21" width="2.7109375" style="1" bestFit="1" customWidth="1"/>
    <col min="22" max="22" width="4.85546875" style="25" bestFit="1" customWidth="1"/>
    <col min="23" max="16384" width="9.140625" style="1"/>
  </cols>
  <sheetData>
    <row r="1" spans="1:22" ht="20.100000000000001" customHeight="1" x14ac:dyDescent="0.25">
      <c r="A1" s="61" t="str">
        <f>Veri!C2&amp;" "&amp;Veri!C3&amp;" Dersi "&amp;S5&amp;" Sınıfı "&amp;Veri!C4&amp;". "&amp;Veri!C5&amp;" Analizi"</f>
        <v>…......... Ortaokulu İnkılap Tarihi Dersi 8/B Sınıfı 1. Deneme Analizi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2" spans="1:22" ht="408.95" customHeight="1" x14ac:dyDescent="0.25">
      <c r="A2" s="62" t="s">
        <v>2</v>
      </c>
      <c r="B2" s="62"/>
      <c r="C2" s="62"/>
      <c r="D2" s="24" t="str">
        <f>IF(Veri!$C6&lt;&gt;"",Veri!$C6,"")</f>
        <v>Mustafa Kemal in askerlik hayatı ile ilgili olayları ve olguları onun kişilik özellikleri ile ilişkilendirir.</v>
      </c>
      <c r="E2" s="24" t="str">
        <f>IF(Veri!$C7&lt;&gt;"",Veri!$C7,"")</f>
        <v>Avrupa daki gelişmelerin yansımaları bağlamında Osmanlı Devleti nin yirminci yüzyılın başlarındaki siyasi ve sosyal durumunu kavrar.</v>
      </c>
      <c r="F2" s="24" t="str">
        <f>IF(Veri!$C8&lt;&gt;"",Veri!$C8,"")</f>
        <v>Mustafa Kemal in çocukluk ve öğrenim hayatından hareketle onun kişilik özelliklerinin oluşumu hakkında çıkarımlarda bulunur.</v>
      </c>
      <c r="G2" s="24" t="str">
        <f>IF(Veri!$C9&lt;&gt;"",Veri!$C9,"")</f>
        <v>Mustafa Kemal in çocukluk ve öğrenim hayatından hareketle onun kişilik özelliklerinin oluşumu hakkında çıkarımlarda bulunur. Gençlik döneminde Mustafa Kemal in fikir hayatını etkileyen önemli kişileri ve olayları kavrar.</v>
      </c>
      <c r="H2" s="24" t="str">
        <f>IF(Veri!$C10&lt;&gt;"",Veri!$C10,"")</f>
        <v>Mustafa Kemal in askerlik hayatı ile ilgili olayları ve olguları onun kişilik özellikleri ile ilişkilendirir.</v>
      </c>
      <c r="I2" s="24" t="str">
        <f>IF(Veri!$C11&lt;&gt;"",Veri!$C11,"")</f>
        <v>Mustafa Kemal in çocukluk ve öğrenim hayatından hareketle onun kişilik özelliklerinin oluşumu hakkında çıkarımlarda bulunur.</v>
      </c>
      <c r="J2" s="24" t="str">
        <f>IF(Veri!$C12&lt;&gt;"",Veri!$C12,"")</f>
        <v>Mustafa Kemal in çocukluk ve öğrenim hayatından hareketle onun kişilik özelliklerinin oluşumu hakkında çıkarımlarda bulunur.</v>
      </c>
      <c r="K2" s="24" t="str">
        <f>IF(Veri!$C13&lt;&gt;"",Veri!$C13,"")</f>
        <v>Mustafa Kemal in askerlik hayatı ile ilgili olayları ve olguları onun kişilik özellikleri ile ilişkilendirir.</v>
      </c>
      <c r="L2" s="24" t="str">
        <f>IF(Veri!$C14&lt;&gt;"",Veri!$C14,"")</f>
        <v>Avrupa daki gelişmelerin yansımaları bağlamında Osmanlı Devleti nin yirminci yüzyılın başlarındaki siyasi ve sosyal durumunu kavrar.</v>
      </c>
      <c r="M2" s="24" t="str">
        <f>IF(Veri!$C15&lt;&gt;"",Veri!$C15,"")</f>
        <v>Mustafa Kemal in çocukluk ve öğrenim hayatından hareketle onun kişilik özelliklerinin oluşumu hakkında çıkarımlarda bulunur.</v>
      </c>
      <c r="N2" s="68" t="str">
        <f ca="1">IF(IFERROR(AVERAGE(N$9:N$28)&lt;&gt;0,0)," Toplam Doğru Sayısı (Ortalama : " &amp; ROUND(AVERAGE(N$9:N$28), 2) &amp; ")"," Toplam Doğru Sayısı")</f>
        <v xml:space="preserve"> Toplam Doğru Sayısı (Ortalama : 6,19)</v>
      </c>
      <c r="O2" s="63" t="str">
        <f ca="1">IF(IFERROR(AVERAGE(O$9:O$28)&lt;&gt;0,0)," Toplam Yanlış Sayısı (Ortalama : " &amp; ROUND(AVERAGE(O$9:O$28), 2) &amp; ")"," Toplam Yanlış Sayısı")</f>
        <v xml:space="preserve"> Toplam Yanlış Sayısı (Ortalama : 3,38)</v>
      </c>
      <c r="P2" s="66" t="str">
        <f ca="1">IF(IFERROR(AVERAGE(P$9:P$28)&lt;&gt;0,0)," Boş Bırakılan Soru Sayısı (Ortalama : " &amp; ROUND(AVERAGE(P$9:P$28), 2) &amp; ")"," Boş Bırakılan Soru Sayısı")</f>
        <v xml:space="preserve"> Boş Bırakılan Soru Sayısı (Ortalama : 0,44)</v>
      </c>
      <c r="Q2" s="67" t="str">
        <f ca="1">IF(IFERROR(AVERAGE($Q$9:$Q$28)&lt;&gt;0,0),"Net "&amp;CHAR(10)&amp;ROUND(AVERAGE($Q$9:$Q$28),2)&amp;CHAR(10)&amp;CHAR(10) &amp; IFERROR(TEXT((SUM(N9:N28)-SUM(O9:O28)/3)/MAX($D$3:$M$3)/SUMPRODUCT(--(N9:N28&lt;&gt;"")),"% 0,00"),"") &amp; CHAR(10),"")</f>
        <v xml:space="preserve">Net 
5,06
% 50,63
</v>
      </c>
    </row>
    <row r="3" spans="1:22" s="20" customFormat="1" ht="15.95" customHeight="1" x14ac:dyDescent="0.25">
      <c r="A3" s="64" t="s">
        <v>0</v>
      </c>
      <c r="B3" s="64"/>
      <c r="C3" s="64"/>
      <c r="D3" s="57">
        <v>1</v>
      </c>
      <c r="E3" s="57">
        <v>2</v>
      </c>
      <c r="F3" s="57">
        <v>3</v>
      </c>
      <c r="G3" s="57">
        <v>4</v>
      </c>
      <c r="H3" s="57">
        <v>5</v>
      </c>
      <c r="I3" s="57">
        <v>6</v>
      </c>
      <c r="J3" s="57">
        <v>7</v>
      </c>
      <c r="K3" s="57">
        <v>8</v>
      </c>
      <c r="L3" s="57">
        <v>9</v>
      </c>
      <c r="M3" s="57">
        <v>10</v>
      </c>
      <c r="N3" s="68"/>
      <c r="O3" s="63"/>
      <c r="P3" s="66"/>
      <c r="Q3" s="67"/>
      <c r="V3" s="7"/>
    </row>
    <row r="4" spans="1:22" s="20" customFormat="1" ht="15.95" customHeight="1" x14ac:dyDescent="0.25">
      <c r="A4" s="64" t="s">
        <v>1</v>
      </c>
      <c r="B4" s="64"/>
      <c r="C4" s="64"/>
      <c r="D4" s="58" t="str">
        <f>IF(Veri!$B6&lt;&gt;"",Veri!$B6,"")</f>
        <v>B</v>
      </c>
      <c r="E4" s="58" t="str">
        <f>IF(Veri!$B7&lt;&gt;"",Veri!$B7,"")</f>
        <v>C</v>
      </c>
      <c r="F4" s="58" t="str">
        <f>IF(Veri!$B8&lt;&gt;"",Veri!$B8,"")</f>
        <v>B</v>
      </c>
      <c r="G4" s="58" t="str">
        <f>IF(Veri!$B9&lt;&gt;"",Veri!$B9,"")</f>
        <v>A</v>
      </c>
      <c r="H4" s="58" t="str">
        <f>IF(Veri!$B10&lt;&gt;"",Veri!$B10,"")</f>
        <v>C</v>
      </c>
      <c r="I4" s="58" t="str">
        <f>IF(Veri!$B11&lt;&gt;"",Veri!$B11,"")</f>
        <v>D</v>
      </c>
      <c r="J4" s="58" t="str">
        <f>IF(Veri!$B12&lt;&gt;"",Veri!$B12,"")</f>
        <v>D</v>
      </c>
      <c r="K4" s="58" t="str">
        <f>IF(Veri!$B13&lt;&gt;"",Veri!$B13,"")</f>
        <v>D</v>
      </c>
      <c r="L4" s="58" t="str">
        <f>IF(Veri!$B14&lt;&gt;"",Veri!$B14,"")</f>
        <v>A</v>
      </c>
      <c r="M4" s="58" t="str">
        <f>IF(Veri!$B15&lt;&gt;"",Veri!$B15,"")</f>
        <v>D</v>
      </c>
      <c r="N4" s="68"/>
      <c r="O4" s="63"/>
      <c r="P4" s="66"/>
      <c r="Q4" s="67"/>
      <c r="V4" s="7"/>
    </row>
    <row r="5" spans="1:22" s="20" customFormat="1" ht="15.95" customHeight="1" x14ac:dyDescent="0.25">
      <c r="A5" s="71" t="s">
        <v>3</v>
      </c>
      <c r="B5" s="71"/>
      <c r="C5" s="71"/>
      <c r="D5" s="54">
        <f t="shared" ref="D5:M5" ca="1" si="0">IF(D$4&lt;&gt;"",SUMPRODUCT(($C$9:$C$28&lt;&gt;"")*(D$9:D$28=D$4)*(D$9:D$28&lt;&gt;"")),"")</f>
        <v>12</v>
      </c>
      <c r="E5" s="54">
        <f t="shared" ca="1" si="0"/>
        <v>11</v>
      </c>
      <c r="F5" s="54">
        <f t="shared" ca="1" si="0"/>
        <v>14</v>
      </c>
      <c r="G5" s="54">
        <f t="shared" ca="1" si="0"/>
        <v>8</v>
      </c>
      <c r="H5" s="54">
        <f t="shared" ca="1" si="0"/>
        <v>8</v>
      </c>
      <c r="I5" s="54">
        <f t="shared" ca="1" si="0"/>
        <v>7</v>
      </c>
      <c r="J5" s="54">
        <f t="shared" ca="1" si="0"/>
        <v>11</v>
      </c>
      <c r="K5" s="54">
        <f t="shared" ca="1" si="0"/>
        <v>9</v>
      </c>
      <c r="L5" s="54">
        <f t="shared" ca="1" si="0"/>
        <v>6</v>
      </c>
      <c r="M5" s="54">
        <f t="shared" ca="1" si="0"/>
        <v>13</v>
      </c>
      <c r="N5" s="68"/>
      <c r="O5" s="63"/>
      <c r="P5" s="66"/>
      <c r="Q5" s="67"/>
      <c r="S5" s="42" t="s">
        <v>14</v>
      </c>
      <c r="V5" s="7"/>
    </row>
    <row r="6" spans="1:22" s="20" customFormat="1" ht="15.95" customHeight="1" x14ac:dyDescent="0.25">
      <c r="A6" s="70" t="s">
        <v>4</v>
      </c>
      <c r="B6" s="70"/>
      <c r="C6" s="70"/>
      <c r="D6" s="55">
        <f t="shared" ref="D6:M6" ca="1" si="1">IF(D$4&lt;&gt;"",SUMPRODUCT(($C$9:$C$28&lt;&gt;"")*(D$9:D$28&lt;&gt;D$4)*(D$9:D$28&lt;&gt;"")),"")</f>
        <v>4</v>
      </c>
      <c r="E6" s="55">
        <f t="shared" ca="1" si="1"/>
        <v>5</v>
      </c>
      <c r="F6" s="55">
        <f t="shared" ca="1" si="1"/>
        <v>2</v>
      </c>
      <c r="G6" s="55">
        <f t="shared" ca="1" si="1"/>
        <v>6</v>
      </c>
      <c r="H6" s="55">
        <f t="shared" ca="1" si="1"/>
        <v>8</v>
      </c>
      <c r="I6" s="55">
        <f t="shared" ca="1" si="1"/>
        <v>8</v>
      </c>
      <c r="J6" s="55">
        <f t="shared" ca="1" si="1"/>
        <v>5</v>
      </c>
      <c r="K6" s="55">
        <f t="shared" ca="1" si="1"/>
        <v>6</v>
      </c>
      <c r="L6" s="55">
        <f t="shared" ca="1" si="1"/>
        <v>8</v>
      </c>
      <c r="M6" s="55">
        <f t="shared" ca="1" si="1"/>
        <v>2</v>
      </c>
      <c r="N6" s="68"/>
      <c r="O6" s="63"/>
      <c r="P6" s="66"/>
      <c r="Q6" s="67"/>
      <c r="S6" s="43" t="s">
        <v>27</v>
      </c>
      <c r="V6" s="7"/>
    </row>
    <row r="7" spans="1:22" s="20" customFormat="1" ht="15.95" customHeight="1" x14ac:dyDescent="0.25">
      <c r="A7" s="69" t="s">
        <v>5</v>
      </c>
      <c r="B7" s="69"/>
      <c r="C7" s="69"/>
      <c r="D7" s="55">
        <f t="array" aca="1" ref="D7" ca="1">IF(D$4="","",SUM(--(MMULT(($C$9:$C$28&lt;&gt;"")*(D$9:D$28="")*($D$9:$M$28&lt;&gt;""),TRANSPOSE(COLUMN($D$4:$M$4))^0)&gt;0)))</f>
        <v>0</v>
      </c>
      <c r="E7" s="55">
        <f t="array" aca="1" ref="E7" ca="1">IF(E$4="","",SUM(--(MMULT(($C$9:$C$28&lt;&gt;"")*(E$9:E$28="")*($D$9:$M$28&lt;&gt;""),TRANSPOSE(COLUMN($D$4:$M$4))^0)&gt;0)))</f>
        <v>0</v>
      </c>
      <c r="F7" s="55">
        <f t="array" aca="1" ref="F7" ca="1">IF(F$4="","",SUM(--(MMULT(($C$9:$C$28&lt;&gt;"")*(F$9:F$28="")*($D$9:$M$28&lt;&gt;""),TRANSPOSE(COLUMN($D$4:$M$4))^0)&gt;0)))</f>
        <v>0</v>
      </c>
      <c r="G7" s="55">
        <f t="array" aca="1" ref="G7" ca="1">IF(G$4="","",SUM(--(MMULT(($C$9:$C$28&lt;&gt;"")*(G$9:G$28="")*($D$9:$M$28&lt;&gt;""),TRANSPOSE(COLUMN($D$4:$M$4))^0)&gt;0)))</f>
        <v>2</v>
      </c>
      <c r="H7" s="55">
        <f t="array" aca="1" ref="H7" ca="1">IF(H$4="","",SUM(--(MMULT(($C$9:$C$28&lt;&gt;"")*(H$9:H$28="")*($D$9:$M$28&lt;&gt;""),TRANSPOSE(COLUMN($D$4:$M$4))^0)&gt;0)))</f>
        <v>0</v>
      </c>
      <c r="I7" s="55">
        <f t="array" aca="1" ref="I7" ca="1">IF(I$4="","",SUM(--(MMULT(($C$9:$C$28&lt;&gt;"")*(I$9:I$28="")*($D$9:$M$28&lt;&gt;""),TRANSPOSE(COLUMN($D$4:$M$4))^0)&gt;0)))</f>
        <v>1</v>
      </c>
      <c r="J7" s="55">
        <f t="array" aca="1" ref="J7" ca="1">IF(J$4="","",SUM(--(MMULT(($C$9:$C$28&lt;&gt;"")*(J$9:J$28="")*($D$9:$M$28&lt;&gt;""),TRANSPOSE(COLUMN($D$4:$M$4))^0)&gt;0)))</f>
        <v>0</v>
      </c>
      <c r="K7" s="55">
        <f t="array" aca="1" ref="K7" ca="1">IF(K$4="","",SUM(--(MMULT(($C$9:$C$28&lt;&gt;"")*(K$9:K$28="")*($D$9:$M$28&lt;&gt;""),TRANSPOSE(COLUMN($D$4:$M$4))^0)&gt;0)))</f>
        <v>1</v>
      </c>
      <c r="L7" s="55">
        <f t="array" aca="1" ref="L7" ca="1">IF(L$4="","",SUM(--(MMULT(($C$9:$C$28&lt;&gt;"")*(L$9:L$28="")*($D$9:$M$28&lt;&gt;""),TRANSPOSE(COLUMN($D$4:$M$4))^0)&gt;0)))</f>
        <v>2</v>
      </c>
      <c r="M7" s="55">
        <f t="array" aca="1" ref="M7" ca="1">IF(M$4="","",SUM(--(MMULT(($C$9:$C$28&lt;&gt;"")*(M$9:M$28="")*($D$9:$M$28&lt;&gt;""),TRANSPOSE(COLUMN($D$4:$M$4))^0)&gt;0)))</f>
        <v>1</v>
      </c>
      <c r="N7" s="68"/>
      <c r="O7" s="63"/>
      <c r="P7" s="66"/>
      <c r="Q7" s="67"/>
      <c r="S7" s="43" t="s">
        <v>28</v>
      </c>
      <c r="V7" s="7"/>
    </row>
    <row r="8" spans="1:22" s="20" customFormat="1" ht="15.95" customHeight="1" x14ac:dyDescent="0.25">
      <c r="A8" s="65" t="s">
        <v>6</v>
      </c>
      <c r="B8" s="65"/>
      <c r="C8" s="65"/>
      <c r="D8" s="56">
        <f ca="1">IF(SUM(D$5,D$7)&gt;0,(D$5*100)/(D$5+D$6+D$7),"")</f>
        <v>75</v>
      </c>
      <c r="E8" s="56">
        <f t="shared" ref="E8:M8" ca="1" si="2">IF(SUM(E$5,E$7)&gt;0,(E$5*100)/(E$5+E$6+E$7),"")</f>
        <v>68.75</v>
      </c>
      <c r="F8" s="56">
        <f t="shared" ca="1" si="2"/>
        <v>87.5</v>
      </c>
      <c r="G8" s="56">
        <f t="shared" ca="1" si="2"/>
        <v>50</v>
      </c>
      <c r="H8" s="56">
        <f t="shared" ca="1" si="2"/>
        <v>50</v>
      </c>
      <c r="I8" s="56">
        <f t="shared" ca="1" si="2"/>
        <v>43.75</v>
      </c>
      <c r="J8" s="56">
        <f t="shared" ca="1" si="2"/>
        <v>68.75</v>
      </c>
      <c r="K8" s="56">
        <f t="shared" ca="1" si="2"/>
        <v>56.25</v>
      </c>
      <c r="L8" s="56">
        <f t="shared" ca="1" si="2"/>
        <v>37.5</v>
      </c>
      <c r="M8" s="56">
        <f t="shared" ca="1" si="2"/>
        <v>81.25</v>
      </c>
      <c r="N8" s="68"/>
      <c r="O8" s="63"/>
      <c r="P8" s="66"/>
      <c r="Q8" s="67"/>
      <c r="S8" s="43" t="s">
        <v>29</v>
      </c>
      <c r="V8" s="7"/>
    </row>
    <row r="9" spans="1:22" s="3" customFormat="1" ht="15.95" customHeight="1" x14ac:dyDescent="0.25">
      <c r="A9" s="45">
        <v>1</v>
      </c>
      <c r="B9" s="45">
        <f ca="1">IF($S9="","",OFFSET(Liste!C$8,$S9,))</f>
        <v>833</v>
      </c>
      <c r="C9" s="46" t="str">
        <f ca="1">IF($S9="","",OFFSET(Liste!D$8,$S9,))</f>
        <v>İbrahim KAYA</v>
      </c>
      <c r="D9" s="45" t="str">
        <f ca="1">IF($S9="","",IF(OFFSET(Liste!E$8,$S9,)="","",OFFSET(Liste!E$8,$S9,)))</f>
        <v>B</v>
      </c>
      <c r="E9" s="45" t="str">
        <f ca="1">IF($S9="","",IF(OFFSET(Liste!F$8,$S9,)="","",OFFSET(Liste!F$8,$S9,)))</f>
        <v>C</v>
      </c>
      <c r="F9" s="45" t="str">
        <f ca="1">IF($S9="","",IF(OFFSET(Liste!G$8,$S9,)="","",OFFSET(Liste!G$8,$S9,)))</f>
        <v>B</v>
      </c>
      <c r="G9" s="45" t="str">
        <f ca="1">IF($S9="","",IF(OFFSET(Liste!H$8,$S9,)="","",OFFSET(Liste!H$8,$S9,)))</f>
        <v>A</v>
      </c>
      <c r="H9" s="45" t="str">
        <f ca="1">IF($S9="","",IF(OFFSET(Liste!I$8,$S9,)="","",OFFSET(Liste!I$8,$S9,)))</f>
        <v>C</v>
      </c>
      <c r="I9" s="45" t="str">
        <f ca="1">IF($S9="","",IF(OFFSET(Liste!J$8,$S9,)="","",OFFSET(Liste!J$8,$S9,)))</f>
        <v>D</v>
      </c>
      <c r="J9" s="45" t="str">
        <f ca="1">IF($S9="","",IF(OFFSET(Liste!K$8,$S9,)="","",OFFSET(Liste!K$8,$S9,)))</f>
        <v>D</v>
      </c>
      <c r="K9" s="45" t="str">
        <f ca="1">IF($S9="","",IF(OFFSET(Liste!L$8,$S9,)="","",OFFSET(Liste!L$8,$S9,)))</f>
        <v>D</v>
      </c>
      <c r="L9" s="45" t="str">
        <f ca="1">IF($S9="","",IF(OFFSET(Liste!M$8,$S9,)="","",OFFSET(Liste!M$8,$S9,)))</f>
        <v>A</v>
      </c>
      <c r="M9" s="45" t="str">
        <f ca="1">IF($S9="","",IF(OFFSET(Liste!N$8,$S9,)="","",OFFSET(Liste!N$8,$S9,)))</f>
        <v>D</v>
      </c>
      <c r="N9" s="45">
        <f t="shared" ref="N9:N28" ca="1" si="3">IF($B9="","",IF(COUNTBLANK(OFFSET($C9,,1,1,MAX($D$3:$M$3)))=MAX($D$3:$M$3),"",SUMPRODUCT(--(OFFSET($C$4,,1,1,MAX($D$3:$M$3))=OFFSET($C9,,1,1,MAX($D$3:$M$3))))))</f>
        <v>10</v>
      </c>
      <c r="O9" s="45">
        <f t="shared" ref="O9:O28" ca="1" si="4">IF($B9="","",IF(COUNTBLANK(OFFSET($C9,,1,1,MAX($D$3:$M$3)))=MAX($D$3:$M$3),"",SUMPRODUCT((OFFSET($C$4,,1,1,MAX($D$3:$M$3))&lt;&gt;OFFSET($C9,,1,1,MAX($D$3:$M$3)))*(OFFSET($C9,,1,1,MAX($D$3:$M$3))&lt;&gt;""))))</f>
        <v>0</v>
      </c>
      <c r="P9" s="45">
        <f t="shared" ref="P9:P28" ca="1" si="5">IF($B9="","",IF(COUNTBLANK(OFFSET($C9,,1,1,MAX($D$3:$M$3)))=MAX($D$3:$M$3),"",COUNTBLANK(OFFSET($C9,,1,1,MAX($D$3:$M$3)))))</f>
        <v>0</v>
      </c>
      <c r="Q9" s="47">
        <f t="shared" ref="Q9:Q28" ca="1" si="6">IF($B9="","",IF(COUNTBLANK(OFFSET($C9,,1,1,MAX($D$3:$M$3)))=MAX($D$3:$M$3),"",N9-O9/3))</f>
        <v>10</v>
      </c>
      <c r="S9" s="43">
        <f t="array" aca="1" ref="S9" ca="1">IFERROR(MATCH(LARGE(IF(Liste!$B$9:$B$68=$S$5,IF(Liste!$R$9:$R$68="",-20,Liste!$R$9:$R$68)-(Liste!$A$9:$A$68/1000)),$A9),IF(Liste!$R$9:$R$68="",-20,Liste!$R$9:$R$68)-(Liste!$A$9:$A$68/1000),0),"")</f>
        <v>26</v>
      </c>
      <c r="V9" s="26"/>
    </row>
    <row r="10" spans="1:22" s="3" customFormat="1" ht="15.95" customHeight="1" x14ac:dyDescent="0.25">
      <c r="A10" s="48">
        <v>2</v>
      </c>
      <c r="B10" s="48">
        <f ca="1">IF($S10="","",OFFSET(Liste!C$8,$S10,))</f>
        <v>806</v>
      </c>
      <c r="C10" s="49" t="str">
        <f ca="1">IF($S10="","",OFFSET(Liste!D$8,$S10,))</f>
        <v>Fatma GÖZ</v>
      </c>
      <c r="D10" s="48" t="str">
        <f ca="1">IF($S10="","",IF(OFFSET(Liste!E$8,$S10,)="","",OFFSET(Liste!E$8,$S10,)))</f>
        <v>B</v>
      </c>
      <c r="E10" s="48" t="str">
        <f ca="1">IF($S10="","",IF(OFFSET(Liste!F$8,$S10,)="","",OFFSET(Liste!F$8,$S10,)))</f>
        <v>C</v>
      </c>
      <c r="F10" s="48" t="str">
        <f ca="1">IF($S10="","",IF(OFFSET(Liste!G$8,$S10,)="","",OFFSET(Liste!G$8,$S10,)))</f>
        <v>B</v>
      </c>
      <c r="G10" s="48" t="str">
        <f ca="1">IF($S10="","",IF(OFFSET(Liste!H$8,$S10,)="","",OFFSET(Liste!H$8,$S10,)))</f>
        <v>A</v>
      </c>
      <c r="H10" s="48" t="str">
        <f ca="1">IF($S10="","",IF(OFFSET(Liste!I$8,$S10,)="","",OFFSET(Liste!I$8,$S10,)))</f>
        <v>C</v>
      </c>
      <c r="I10" s="48" t="str">
        <f ca="1">IF($S10="","",IF(OFFSET(Liste!J$8,$S10,)="","",OFFSET(Liste!J$8,$S10,)))</f>
        <v>D</v>
      </c>
      <c r="J10" s="48" t="str">
        <f ca="1">IF($S10="","",IF(OFFSET(Liste!K$8,$S10,)="","",OFFSET(Liste!K$8,$S10,)))</f>
        <v>C</v>
      </c>
      <c r="K10" s="48" t="str">
        <f ca="1">IF($S10="","",IF(OFFSET(Liste!L$8,$S10,)="","",OFFSET(Liste!L$8,$S10,)))</f>
        <v>D</v>
      </c>
      <c r="L10" s="48" t="str">
        <f ca="1">IF($S10="","",IF(OFFSET(Liste!M$8,$S10,)="","",OFFSET(Liste!M$8,$S10,)))</f>
        <v>A</v>
      </c>
      <c r="M10" s="48" t="str">
        <f ca="1">IF($S10="","",IF(OFFSET(Liste!N$8,$S10,)="","",OFFSET(Liste!N$8,$S10,)))</f>
        <v>D</v>
      </c>
      <c r="N10" s="48">
        <f t="shared" ca="1" si="3"/>
        <v>9</v>
      </c>
      <c r="O10" s="48">
        <f t="shared" ca="1" si="4"/>
        <v>1</v>
      </c>
      <c r="P10" s="48">
        <f t="shared" ca="1" si="5"/>
        <v>0</v>
      </c>
      <c r="Q10" s="50">
        <f t="shared" ca="1" si="6"/>
        <v>8.6666666666666661</v>
      </c>
      <c r="S10" s="43">
        <f t="array" aca="1" ref="S10" ca="1">IFERROR(MATCH(LARGE(IF(Liste!$B$9:$B$68=$S$5,IF(Liste!$R$9:$R$68="",-20,Liste!$R$9:$R$68)-(Liste!$A$9:$A$68/1000)),$A10),IF(Liste!$R$9:$R$68="",-20,Liste!$R$9:$R$68)-(Liste!$A$9:$A$68/1000),0),"")</f>
        <v>16</v>
      </c>
      <c r="V10" s="26"/>
    </row>
    <row r="11" spans="1:22" s="3" customFormat="1" ht="15.95" customHeight="1" x14ac:dyDescent="0.25">
      <c r="A11" s="48">
        <v>3</v>
      </c>
      <c r="B11" s="48">
        <f ca="1">IF($S11="","",OFFSET(Liste!C$8,$S11,))</f>
        <v>811</v>
      </c>
      <c r="C11" s="49" t="str">
        <f ca="1">IF($S11="","",OFFSET(Liste!D$8,$S11,))</f>
        <v>Güler GÜNEŞ</v>
      </c>
      <c r="D11" s="48" t="str">
        <f ca="1">IF($S11="","",IF(OFFSET(Liste!E$8,$S11,)="","",OFFSET(Liste!E$8,$S11,)))</f>
        <v>B</v>
      </c>
      <c r="E11" s="48" t="str">
        <f ca="1">IF($S11="","",IF(OFFSET(Liste!F$8,$S11,)="","",OFFSET(Liste!F$8,$S11,)))</f>
        <v>C</v>
      </c>
      <c r="F11" s="48" t="str">
        <f ca="1">IF($S11="","",IF(OFFSET(Liste!G$8,$S11,)="","",OFFSET(Liste!G$8,$S11,)))</f>
        <v>B</v>
      </c>
      <c r="G11" s="48" t="str">
        <f ca="1">IF($S11="","",IF(OFFSET(Liste!H$8,$S11,)="","",OFFSET(Liste!H$8,$S11,)))</f>
        <v>A</v>
      </c>
      <c r="H11" s="48" t="str">
        <f ca="1">IF($S11="","",IF(OFFSET(Liste!I$8,$S11,)="","",OFFSET(Liste!I$8,$S11,)))</f>
        <v>C</v>
      </c>
      <c r="I11" s="48" t="str">
        <f ca="1">IF($S11="","",IF(OFFSET(Liste!J$8,$S11,)="","",OFFSET(Liste!J$8,$S11,)))</f>
        <v/>
      </c>
      <c r="J11" s="48" t="str">
        <f ca="1">IF($S11="","",IF(OFFSET(Liste!K$8,$S11,)="","",OFFSET(Liste!K$8,$S11,)))</f>
        <v>D</v>
      </c>
      <c r="K11" s="48" t="str">
        <f ca="1">IF($S11="","",IF(OFFSET(Liste!L$8,$S11,)="","",OFFSET(Liste!L$8,$S11,)))</f>
        <v>D</v>
      </c>
      <c r="L11" s="48" t="str">
        <f ca="1">IF($S11="","",IF(OFFSET(Liste!M$8,$S11,)="","",OFFSET(Liste!M$8,$S11,)))</f>
        <v/>
      </c>
      <c r="M11" s="48" t="str">
        <f ca="1">IF($S11="","",IF(OFFSET(Liste!N$8,$S11,)="","",OFFSET(Liste!N$8,$S11,)))</f>
        <v>D</v>
      </c>
      <c r="N11" s="48">
        <f t="shared" ca="1" si="3"/>
        <v>8</v>
      </c>
      <c r="O11" s="48">
        <f t="shared" ca="1" si="4"/>
        <v>0</v>
      </c>
      <c r="P11" s="48">
        <f t="shared" ca="1" si="5"/>
        <v>2</v>
      </c>
      <c r="Q11" s="50">
        <f t="shared" ca="1" si="6"/>
        <v>8</v>
      </c>
      <c r="S11" s="43">
        <f t="array" aca="1" ref="S11" ca="1">IFERROR(MATCH(LARGE(IF(Liste!$B$9:$B$68=$S$5,IF(Liste!$R$9:$R$68="",-20,Liste!$R$9:$R$68)-(Liste!$A$9:$A$68/1000)),$A11),IF(Liste!$R$9:$R$68="",-20,Liste!$R$9:$R$68)-(Liste!$A$9:$A$68/1000),0),"")</f>
        <v>18</v>
      </c>
      <c r="V11" s="26"/>
    </row>
    <row r="12" spans="1:22" s="3" customFormat="1" ht="15.95" customHeight="1" x14ac:dyDescent="0.25">
      <c r="A12" s="48">
        <v>4</v>
      </c>
      <c r="B12" s="48">
        <f ca="1">IF($S12="","",OFFSET(Liste!C$8,$S12,))</f>
        <v>817</v>
      </c>
      <c r="C12" s="49" t="str">
        <f ca="1">IF($S12="","",OFFSET(Liste!D$8,$S12,))</f>
        <v>Hakkı IŞIK</v>
      </c>
      <c r="D12" s="48" t="str">
        <f ca="1">IF($S12="","",IF(OFFSET(Liste!E$8,$S12,)="","",OFFSET(Liste!E$8,$S12,)))</f>
        <v>B</v>
      </c>
      <c r="E12" s="48" t="str">
        <f ca="1">IF($S12="","",IF(OFFSET(Liste!F$8,$S12,)="","",OFFSET(Liste!F$8,$S12,)))</f>
        <v>C</v>
      </c>
      <c r="F12" s="48" t="str">
        <f ca="1">IF($S12="","",IF(OFFSET(Liste!G$8,$S12,)="","",OFFSET(Liste!G$8,$S12,)))</f>
        <v>B</v>
      </c>
      <c r="G12" s="48" t="str">
        <f ca="1">IF($S12="","",IF(OFFSET(Liste!H$8,$S12,)="","",OFFSET(Liste!H$8,$S12,)))</f>
        <v>A</v>
      </c>
      <c r="H12" s="48" t="str">
        <f ca="1">IF($S12="","",IF(OFFSET(Liste!I$8,$S12,)="","",OFFSET(Liste!I$8,$S12,)))</f>
        <v>C</v>
      </c>
      <c r="I12" s="48" t="str">
        <f ca="1">IF($S12="","",IF(OFFSET(Liste!J$8,$S12,)="","",OFFSET(Liste!J$8,$S12,)))</f>
        <v>B</v>
      </c>
      <c r="J12" s="48" t="str">
        <f ca="1">IF($S12="","",IF(OFFSET(Liste!K$8,$S12,)="","",OFFSET(Liste!K$8,$S12,)))</f>
        <v>D</v>
      </c>
      <c r="K12" s="48" t="str">
        <f ca="1">IF($S12="","",IF(OFFSET(Liste!L$8,$S12,)="","",OFFSET(Liste!L$8,$S12,)))</f>
        <v>C</v>
      </c>
      <c r="L12" s="48" t="str">
        <f ca="1">IF($S12="","",IF(OFFSET(Liste!M$8,$S12,)="","",OFFSET(Liste!M$8,$S12,)))</f>
        <v>A</v>
      </c>
      <c r="M12" s="48" t="str">
        <f ca="1">IF($S12="","",IF(OFFSET(Liste!N$8,$S12,)="","",OFFSET(Liste!N$8,$S12,)))</f>
        <v>D</v>
      </c>
      <c r="N12" s="48">
        <f t="shared" ca="1" si="3"/>
        <v>8</v>
      </c>
      <c r="O12" s="48">
        <f t="shared" ca="1" si="4"/>
        <v>2</v>
      </c>
      <c r="P12" s="48">
        <f t="shared" ca="1" si="5"/>
        <v>0</v>
      </c>
      <c r="Q12" s="50">
        <f t="shared" ca="1" si="6"/>
        <v>7.333333333333333</v>
      </c>
      <c r="S12" s="43">
        <f t="array" aca="1" ref="S12" ca="1">IFERROR(MATCH(LARGE(IF(Liste!$B$9:$B$68=$S$5,IF(Liste!$R$9:$R$68="",-20,Liste!$R$9:$R$68)-(Liste!$A$9:$A$68/1000)),$A12),IF(Liste!$R$9:$R$68="",-20,Liste!$R$9:$R$68)-(Liste!$A$9:$A$68/1000),0),"")</f>
        <v>20</v>
      </c>
      <c r="V12" s="26"/>
    </row>
    <row r="13" spans="1:22" s="3" customFormat="1" ht="15.95" customHeight="1" x14ac:dyDescent="0.25">
      <c r="A13" s="48">
        <v>5</v>
      </c>
      <c r="B13" s="48">
        <f ca="1">IF($S13="","",OFFSET(Liste!C$8,$S13,))</f>
        <v>820</v>
      </c>
      <c r="C13" s="49" t="str">
        <f ca="1">IF($S13="","",OFFSET(Liste!D$8,$S13,))</f>
        <v>Halil KAÇAR</v>
      </c>
      <c r="D13" s="48" t="str">
        <f ca="1">IF($S13="","",IF(OFFSET(Liste!E$8,$S13,)="","",OFFSET(Liste!E$8,$S13,)))</f>
        <v>B</v>
      </c>
      <c r="E13" s="48" t="str">
        <f ca="1">IF($S13="","",IF(OFFSET(Liste!F$8,$S13,)="","",OFFSET(Liste!F$8,$S13,)))</f>
        <v>C</v>
      </c>
      <c r="F13" s="48" t="str">
        <f ca="1">IF($S13="","",IF(OFFSET(Liste!G$8,$S13,)="","",OFFSET(Liste!G$8,$S13,)))</f>
        <v>B</v>
      </c>
      <c r="G13" s="48" t="str">
        <f ca="1">IF($S13="","",IF(OFFSET(Liste!H$8,$S13,)="","",OFFSET(Liste!H$8,$S13,)))</f>
        <v>A</v>
      </c>
      <c r="H13" s="48" t="str">
        <f ca="1">IF($S13="","",IF(OFFSET(Liste!I$8,$S13,)="","",OFFSET(Liste!I$8,$S13,)))</f>
        <v>C</v>
      </c>
      <c r="I13" s="48" t="str">
        <f ca="1">IF($S13="","",IF(OFFSET(Liste!J$8,$S13,)="","",OFFSET(Liste!J$8,$S13,)))</f>
        <v>B</v>
      </c>
      <c r="J13" s="48" t="str">
        <f ca="1">IF($S13="","",IF(OFFSET(Liste!K$8,$S13,)="","",OFFSET(Liste!K$8,$S13,)))</f>
        <v>D</v>
      </c>
      <c r="K13" s="48" t="str">
        <f ca="1">IF($S13="","",IF(OFFSET(Liste!L$8,$S13,)="","",OFFSET(Liste!L$8,$S13,)))</f>
        <v>D</v>
      </c>
      <c r="L13" s="48" t="str">
        <f ca="1">IF($S13="","",IF(OFFSET(Liste!M$8,$S13,)="","",OFFSET(Liste!M$8,$S13,)))</f>
        <v>D</v>
      </c>
      <c r="M13" s="48" t="str">
        <f ca="1">IF($S13="","",IF(OFFSET(Liste!N$8,$S13,)="","",OFFSET(Liste!N$8,$S13,)))</f>
        <v>D</v>
      </c>
      <c r="N13" s="48">
        <f t="shared" ca="1" si="3"/>
        <v>8</v>
      </c>
      <c r="O13" s="48">
        <f t="shared" ca="1" si="4"/>
        <v>2</v>
      </c>
      <c r="P13" s="48">
        <f t="shared" ca="1" si="5"/>
        <v>0</v>
      </c>
      <c r="Q13" s="50">
        <f t="shared" ca="1" si="6"/>
        <v>7.333333333333333</v>
      </c>
      <c r="S13" s="43">
        <f t="array" aca="1" ref="S13" ca="1">IFERROR(MATCH(LARGE(IF(Liste!$B$9:$B$68=$S$5,IF(Liste!$R$9:$R$68="",-20,Liste!$R$9:$R$68)-(Liste!$A$9:$A$68/1000)),$A13),IF(Liste!$R$9:$R$68="",-20,Liste!$R$9:$R$68)-(Liste!$A$9:$A$68/1000),0),"")</f>
        <v>21</v>
      </c>
      <c r="V13" s="26"/>
    </row>
    <row r="14" spans="1:22" s="3" customFormat="1" ht="15.95" customHeight="1" x14ac:dyDescent="0.25">
      <c r="A14" s="48">
        <v>6</v>
      </c>
      <c r="B14" s="48">
        <f ca="1">IF($S14="","",OFFSET(Liste!C$8,$S14,))</f>
        <v>823</v>
      </c>
      <c r="C14" s="49" t="str">
        <f ca="1">IF($S14="","",OFFSET(Liste!D$8,$S14,))</f>
        <v>Hamza KAHRAMAN</v>
      </c>
      <c r="D14" s="48" t="str">
        <f ca="1">IF($S14="","",IF(OFFSET(Liste!E$8,$S14,)="","",OFFSET(Liste!E$8,$S14,)))</f>
        <v>B</v>
      </c>
      <c r="E14" s="48" t="str">
        <f ca="1">IF($S14="","",IF(OFFSET(Liste!F$8,$S14,)="","",OFFSET(Liste!F$8,$S14,)))</f>
        <v>D</v>
      </c>
      <c r="F14" s="48" t="str">
        <f ca="1">IF($S14="","",IF(OFFSET(Liste!G$8,$S14,)="","",OFFSET(Liste!G$8,$S14,)))</f>
        <v>B</v>
      </c>
      <c r="G14" s="48" t="str">
        <f ca="1">IF($S14="","",IF(OFFSET(Liste!H$8,$S14,)="","",OFFSET(Liste!H$8,$S14,)))</f>
        <v>C</v>
      </c>
      <c r="H14" s="48" t="str">
        <f ca="1">IF($S14="","",IF(OFFSET(Liste!I$8,$S14,)="","",OFFSET(Liste!I$8,$S14,)))</f>
        <v>C</v>
      </c>
      <c r="I14" s="48" t="str">
        <f ca="1">IF($S14="","",IF(OFFSET(Liste!J$8,$S14,)="","",OFFSET(Liste!J$8,$S14,)))</f>
        <v>D</v>
      </c>
      <c r="J14" s="48" t="str">
        <f ca="1">IF($S14="","",IF(OFFSET(Liste!K$8,$S14,)="","",OFFSET(Liste!K$8,$S14,)))</f>
        <v>D</v>
      </c>
      <c r="K14" s="48" t="str">
        <f ca="1">IF($S14="","",IF(OFFSET(Liste!L$8,$S14,)="","",OFFSET(Liste!L$8,$S14,)))</f>
        <v>D</v>
      </c>
      <c r="L14" s="48" t="str">
        <f ca="1">IF($S14="","",IF(OFFSET(Liste!M$8,$S14,)="","",OFFSET(Liste!M$8,$S14,)))</f>
        <v>A</v>
      </c>
      <c r="M14" s="48" t="str">
        <f ca="1">IF($S14="","",IF(OFFSET(Liste!N$8,$S14,)="","",OFFSET(Liste!N$8,$S14,)))</f>
        <v/>
      </c>
      <c r="N14" s="48">
        <f t="shared" ca="1" si="3"/>
        <v>7</v>
      </c>
      <c r="O14" s="48">
        <f t="shared" ca="1" si="4"/>
        <v>2</v>
      </c>
      <c r="P14" s="48">
        <f t="shared" ca="1" si="5"/>
        <v>1</v>
      </c>
      <c r="Q14" s="50">
        <f t="shared" ca="1" si="6"/>
        <v>6.333333333333333</v>
      </c>
      <c r="S14" s="43">
        <f t="array" aca="1" ref="S14" ca="1">IFERROR(MATCH(LARGE(IF(Liste!$B$9:$B$68=$S$5,IF(Liste!$R$9:$R$68="",-20,Liste!$R$9:$R$68)-(Liste!$A$9:$A$68/1000)),$A14),IF(Liste!$R$9:$R$68="",-20,Liste!$R$9:$R$68)-(Liste!$A$9:$A$68/1000),0),"")</f>
        <v>22</v>
      </c>
      <c r="V14" s="26"/>
    </row>
    <row r="15" spans="1:22" s="3" customFormat="1" ht="15.95" customHeight="1" x14ac:dyDescent="0.25">
      <c r="A15" s="48">
        <v>7</v>
      </c>
      <c r="B15" s="48">
        <f ca="1">IF($S15="","",OFFSET(Liste!C$8,$S15,))</f>
        <v>802</v>
      </c>
      <c r="C15" s="49" t="str">
        <f ca="1">IF($S15="","",OFFSET(Liste!D$8,$S15,))</f>
        <v>Esra ESEN</v>
      </c>
      <c r="D15" s="48" t="str">
        <f ca="1">IF($S15="","",IF(OFFSET(Liste!E$8,$S15,)="","",OFFSET(Liste!E$8,$S15,)))</f>
        <v>B</v>
      </c>
      <c r="E15" s="48" t="str">
        <f ca="1">IF($S15="","",IF(OFFSET(Liste!F$8,$S15,)="","",OFFSET(Liste!F$8,$S15,)))</f>
        <v>C</v>
      </c>
      <c r="F15" s="48" t="str">
        <f ca="1">IF($S15="","",IF(OFFSET(Liste!G$8,$S15,)="","",OFFSET(Liste!G$8,$S15,)))</f>
        <v>B</v>
      </c>
      <c r="G15" s="48" t="str">
        <f ca="1">IF($S15="","",IF(OFFSET(Liste!H$8,$S15,)="","",OFFSET(Liste!H$8,$S15,)))</f>
        <v>C</v>
      </c>
      <c r="H15" s="48" t="str">
        <f ca="1">IF($S15="","",IF(OFFSET(Liste!I$8,$S15,)="","",OFFSET(Liste!I$8,$S15,)))</f>
        <v>C</v>
      </c>
      <c r="I15" s="48" t="str">
        <f ca="1">IF($S15="","",IF(OFFSET(Liste!J$8,$S15,)="","",OFFSET(Liste!J$8,$S15,)))</f>
        <v>B</v>
      </c>
      <c r="J15" s="48" t="str">
        <f ca="1">IF($S15="","",IF(OFFSET(Liste!K$8,$S15,)="","",OFFSET(Liste!K$8,$S15,)))</f>
        <v>D</v>
      </c>
      <c r="K15" s="48" t="str">
        <f ca="1">IF($S15="","",IF(OFFSET(Liste!L$8,$S15,)="","",OFFSET(Liste!L$8,$S15,)))</f>
        <v>D</v>
      </c>
      <c r="L15" s="48" t="str">
        <f ca="1">IF($S15="","",IF(OFFSET(Liste!M$8,$S15,)="","",OFFSET(Liste!M$8,$S15,)))</f>
        <v>C</v>
      </c>
      <c r="M15" s="48" t="str">
        <f ca="1">IF($S15="","",IF(OFFSET(Liste!N$8,$S15,)="","",OFFSET(Liste!N$8,$S15,)))</f>
        <v>D</v>
      </c>
      <c r="N15" s="48">
        <f t="shared" ca="1" si="3"/>
        <v>7</v>
      </c>
      <c r="O15" s="48">
        <f t="shared" ca="1" si="4"/>
        <v>3</v>
      </c>
      <c r="P15" s="48">
        <f t="shared" ca="1" si="5"/>
        <v>0</v>
      </c>
      <c r="Q15" s="50">
        <f t="shared" ca="1" si="6"/>
        <v>6</v>
      </c>
      <c r="S15" s="43">
        <f t="array" aca="1" ref="S15" ca="1">IFERROR(MATCH(LARGE(IF(Liste!$B$9:$B$68=$S$5,IF(Liste!$R$9:$R$68="",-20,Liste!$R$9:$R$68)-(Liste!$A$9:$A$68/1000)),$A15),IF(Liste!$R$9:$R$68="",-20,Liste!$R$9:$R$68)-(Liste!$A$9:$A$68/1000),0),"")</f>
        <v>14</v>
      </c>
      <c r="V15" s="26"/>
    </row>
    <row r="16" spans="1:22" s="3" customFormat="1" ht="15.95" customHeight="1" x14ac:dyDescent="0.25">
      <c r="A16" s="48">
        <v>8</v>
      </c>
      <c r="B16" s="48">
        <f ca="1">IF($S16="","",OFFSET(Liste!C$8,$S16,))</f>
        <v>859</v>
      </c>
      <c r="C16" s="49" t="str">
        <f ca="1">IF($S16="","",OFFSET(Liste!D$8,$S16,))</f>
        <v>Melih KURTOĞLU</v>
      </c>
      <c r="D16" s="48" t="str">
        <f ca="1">IF($S16="","",IF(OFFSET(Liste!E$8,$S16,)="","",OFFSET(Liste!E$8,$S16,)))</f>
        <v>B</v>
      </c>
      <c r="E16" s="48" t="str">
        <f ca="1">IF($S16="","",IF(OFFSET(Liste!F$8,$S16,)="","",OFFSET(Liste!F$8,$S16,)))</f>
        <v>C</v>
      </c>
      <c r="F16" s="48" t="str">
        <f ca="1">IF($S16="","",IF(OFFSET(Liste!G$8,$S16,)="","",OFFSET(Liste!G$8,$S16,)))</f>
        <v>B</v>
      </c>
      <c r="G16" s="48" t="str">
        <f ca="1">IF($S16="","",IF(OFFSET(Liste!H$8,$S16,)="","",OFFSET(Liste!H$8,$S16,)))</f>
        <v>A</v>
      </c>
      <c r="H16" s="48" t="str">
        <f ca="1">IF($S16="","",IF(OFFSET(Liste!I$8,$S16,)="","",OFFSET(Liste!I$8,$S16,)))</f>
        <v>A</v>
      </c>
      <c r="I16" s="48" t="str">
        <f ca="1">IF($S16="","",IF(OFFSET(Liste!J$8,$S16,)="","",OFFSET(Liste!J$8,$S16,)))</f>
        <v>D</v>
      </c>
      <c r="J16" s="48" t="str">
        <f ca="1">IF($S16="","",IF(OFFSET(Liste!K$8,$S16,)="","",OFFSET(Liste!K$8,$S16,)))</f>
        <v>D</v>
      </c>
      <c r="K16" s="48" t="str">
        <f ca="1">IF($S16="","",IF(OFFSET(Liste!L$8,$S16,)="","",OFFSET(Liste!L$8,$S16,)))</f>
        <v>C</v>
      </c>
      <c r="L16" s="48" t="str">
        <f ca="1">IF($S16="","",IF(OFFSET(Liste!M$8,$S16,)="","",OFFSET(Liste!M$8,$S16,)))</f>
        <v>C</v>
      </c>
      <c r="M16" s="48" t="str">
        <f ca="1">IF($S16="","",IF(OFFSET(Liste!N$8,$S16,)="","",OFFSET(Liste!N$8,$S16,)))</f>
        <v>D</v>
      </c>
      <c r="N16" s="48">
        <f t="shared" ca="1" si="3"/>
        <v>7</v>
      </c>
      <c r="O16" s="48">
        <f t="shared" ca="1" si="4"/>
        <v>3</v>
      </c>
      <c r="P16" s="48">
        <f t="shared" ca="1" si="5"/>
        <v>0</v>
      </c>
      <c r="Q16" s="50">
        <f t="shared" ca="1" si="6"/>
        <v>6</v>
      </c>
      <c r="S16" s="43">
        <f t="array" aca="1" ref="S16" ca="1">IFERROR(MATCH(LARGE(IF(Liste!$B$9:$B$68=$S$5,IF(Liste!$R$9:$R$68="",-20,Liste!$R$9:$R$68)-(Liste!$A$9:$A$68/1000)),$A16),IF(Liste!$R$9:$R$68="",-20,Liste!$R$9:$R$68)-(Liste!$A$9:$A$68/1000),0),"")</f>
        <v>30</v>
      </c>
      <c r="V16" s="26"/>
    </row>
    <row r="17" spans="1:22" s="3" customFormat="1" ht="15.95" customHeight="1" x14ac:dyDescent="0.25">
      <c r="A17" s="48">
        <v>9</v>
      </c>
      <c r="B17" s="48">
        <f ca="1">IF($S17="","",OFFSET(Liste!C$8,$S17,))</f>
        <v>804</v>
      </c>
      <c r="C17" s="49" t="str">
        <f ca="1">IF($S17="","",OFFSET(Liste!D$8,$S17,))</f>
        <v>Faruk FİDAN</v>
      </c>
      <c r="D17" s="48" t="str">
        <f ca="1">IF($S17="","",IF(OFFSET(Liste!E$8,$S17,)="","",OFFSET(Liste!E$8,$S17,)))</f>
        <v>B</v>
      </c>
      <c r="E17" s="48" t="str">
        <f ca="1">IF($S17="","",IF(OFFSET(Liste!F$8,$S17,)="","",OFFSET(Liste!F$8,$S17,)))</f>
        <v>C</v>
      </c>
      <c r="F17" s="48" t="str">
        <f ca="1">IF($S17="","",IF(OFFSET(Liste!G$8,$S17,)="","",OFFSET(Liste!G$8,$S17,)))</f>
        <v>B</v>
      </c>
      <c r="G17" s="48" t="str">
        <f ca="1">IF($S17="","",IF(OFFSET(Liste!H$8,$S17,)="","",OFFSET(Liste!H$8,$S17,)))</f>
        <v>C</v>
      </c>
      <c r="H17" s="48" t="str">
        <f ca="1">IF($S17="","",IF(OFFSET(Liste!I$8,$S17,)="","",OFFSET(Liste!I$8,$S17,)))</f>
        <v>D</v>
      </c>
      <c r="I17" s="48" t="str">
        <f ca="1">IF($S17="","",IF(OFFSET(Liste!J$8,$S17,)="","",OFFSET(Liste!J$8,$S17,)))</f>
        <v>C</v>
      </c>
      <c r="J17" s="48" t="str">
        <f ca="1">IF($S17="","",IF(OFFSET(Liste!K$8,$S17,)="","",OFFSET(Liste!K$8,$S17,)))</f>
        <v>D</v>
      </c>
      <c r="K17" s="48" t="str">
        <f ca="1">IF($S17="","",IF(OFFSET(Liste!L$8,$S17,)="","",OFFSET(Liste!L$8,$S17,)))</f>
        <v>D</v>
      </c>
      <c r="L17" s="48" t="str">
        <f ca="1">IF($S17="","",IF(OFFSET(Liste!M$8,$S17,)="","",OFFSET(Liste!M$8,$S17,)))</f>
        <v/>
      </c>
      <c r="M17" s="48" t="str">
        <f ca="1">IF($S17="","",IF(OFFSET(Liste!N$8,$S17,)="","",OFFSET(Liste!N$8,$S17,)))</f>
        <v>D</v>
      </c>
      <c r="N17" s="48">
        <f t="shared" ca="1" si="3"/>
        <v>6</v>
      </c>
      <c r="O17" s="48">
        <f t="shared" ca="1" si="4"/>
        <v>3</v>
      </c>
      <c r="P17" s="48">
        <f t="shared" ca="1" si="5"/>
        <v>1</v>
      </c>
      <c r="Q17" s="50">
        <f t="shared" ca="1" si="6"/>
        <v>5</v>
      </c>
      <c r="S17" s="43">
        <f t="array" aca="1" ref="S17" ca="1">IFERROR(MATCH(LARGE(IF(Liste!$B$9:$B$68=$S$5,IF(Liste!$R$9:$R$68="",-20,Liste!$R$9:$R$68)-(Liste!$A$9:$A$68/1000)),$A17),IF(Liste!$R$9:$R$68="",-20,Liste!$R$9:$R$68)-(Liste!$A$9:$A$68/1000),0),"")</f>
        <v>15</v>
      </c>
      <c r="V17" s="26"/>
    </row>
    <row r="18" spans="1:22" s="3" customFormat="1" ht="15.95" customHeight="1" x14ac:dyDescent="0.25">
      <c r="A18" s="48">
        <v>10</v>
      </c>
      <c r="B18" s="48">
        <f ca="1">IF($S18="","",OFFSET(Liste!C$8,$S18,))</f>
        <v>812</v>
      </c>
      <c r="C18" s="49" t="str">
        <f ca="1">IF($S18="","",OFFSET(Liste!D$8,$S18,))</f>
        <v>Gürkan GÜRBÜZ</v>
      </c>
      <c r="D18" s="48" t="str">
        <f ca="1">IF($S18="","",IF(OFFSET(Liste!E$8,$S18,)="","",OFFSET(Liste!E$8,$S18,)))</f>
        <v>B</v>
      </c>
      <c r="E18" s="48" t="str">
        <f ca="1">IF($S18="","",IF(OFFSET(Liste!F$8,$S18,)="","",OFFSET(Liste!F$8,$S18,)))</f>
        <v>C</v>
      </c>
      <c r="F18" s="48" t="str">
        <f ca="1">IF($S18="","",IF(OFFSET(Liste!G$8,$S18,)="","",OFFSET(Liste!G$8,$S18,)))</f>
        <v>B</v>
      </c>
      <c r="G18" s="48" t="str">
        <f ca="1">IF($S18="","",IF(OFFSET(Liste!H$8,$S18,)="","",OFFSET(Liste!H$8,$S18,)))</f>
        <v/>
      </c>
      <c r="H18" s="48" t="str">
        <f ca="1">IF($S18="","",IF(OFFSET(Liste!I$8,$S18,)="","",OFFSET(Liste!I$8,$S18,)))</f>
        <v>C</v>
      </c>
      <c r="I18" s="48" t="str">
        <f ca="1">IF($S18="","",IF(OFFSET(Liste!J$8,$S18,)="","",OFFSET(Liste!J$8,$S18,)))</f>
        <v>A</v>
      </c>
      <c r="J18" s="48" t="str">
        <f ca="1">IF($S18="","",IF(OFFSET(Liste!K$8,$S18,)="","",OFFSET(Liste!K$8,$S18,)))</f>
        <v>D</v>
      </c>
      <c r="K18" s="48" t="str">
        <f ca="1">IF($S18="","",IF(OFFSET(Liste!L$8,$S18,)="","",OFFSET(Liste!L$8,$S18,)))</f>
        <v>C</v>
      </c>
      <c r="L18" s="48" t="str">
        <f ca="1">IF($S18="","",IF(OFFSET(Liste!M$8,$S18,)="","",OFFSET(Liste!M$8,$S18,)))</f>
        <v>B</v>
      </c>
      <c r="M18" s="48" t="str">
        <f ca="1">IF($S18="","",IF(OFFSET(Liste!N$8,$S18,)="","",OFFSET(Liste!N$8,$S18,)))</f>
        <v>D</v>
      </c>
      <c r="N18" s="48">
        <f t="shared" ca="1" si="3"/>
        <v>6</v>
      </c>
      <c r="O18" s="48">
        <f t="shared" ca="1" si="4"/>
        <v>3</v>
      </c>
      <c r="P18" s="48">
        <f t="shared" ca="1" si="5"/>
        <v>1</v>
      </c>
      <c r="Q18" s="50">
        <f t="shared" ca="1" si="6"/>
        <v>5</v>
      </c>
      <c r="S18" s="43">
        <f t="array" aca="1" ref="S18" ca="1">IFERROR(MATCH(LARGE(IF(Liste!$B$9:$B$68=$S$5,IF(Liste!$R$9:$R$68="",-20,Liste!$R$9:$R$68)-(Liste!$A$9:$A$68/1000)),$A18),IF(Liste!$R$9:$R$68="",-20,Liste!$R$9:$R$68)-(Liste!$A$9:$A$68/1000),0),"")</f>
        <v>19</v>
      </c>
      <c r="V18" s="26"/>
    </row>
    <row r="19" spans="1:22" s="3" customFormat="1" ht="15.95" customHeight="1" x14ac:dyDescent="0.25">
      <c r="A19" s="48">
        <v>11</v>
      </c>
      <c r="B19" s="48">
        <f ca="1">IF($S19="","",OFFSET(Liste!C$8,$S19,))</f>
        <v>809</v>
      </c>
      <c r="C19" s="49" t="str">
        <f ca="1">IF($S19="","",OFFSET(Liste!D$8,$S19,))</f>
        <v>Furkan GÜMÜŞ</v>
      </c>
      <c r="D19" s="48" t="str">
        <f ca="1">IF($S19="","",IF(OFFSET(Liste!E$8,$S19,)="","",OFFSET(Liste!E$8,$S19,)))</f>
        <v>B</v>
      </c>
      <c r="E19" s="48" t="str">
        <f ca="1">IF($S19="","",IF(OFFSET(Liste!F$8,$S19,)="","",OFFSET(Liste!F$8,$S19,)))</f>
        <v>A</v>
      </c>
      <c r="F19" s="48" t="str">
        <f ca="1">IF($S19="","",IF(OFFSET(Liste!G$8,$S19,)="","",OFFSET(Liste!G$8,$S19,)))</f>
        <v>B</v>
      </c>
      <c r="G19" s="48" t="str">
        <f ca="1">IF($S19="","",IF(OFFSET(Liste!H$8,$S19,)="","",OFFSET(Liste!H$8,$S19,)))</f>
        <v>C</v>
      </c>
      <c r="H19" s="48" t="str">
        <f ca="1">IF($S19="","",IF(OFFSET(Liste!I$8,$S19,)="","",OFFSET(Liste!I$8,$S19,)))</f>
        <v>D</v>
      </c>
      <c r="I19" s="48" t="str">
        <f ca="1">IF($S19="","",IF(OFFSET(Liste!J$8,$S19,)="","",OFFSET(Liste!J$8,$S19,)))</f>
        <v>D</v>
      </c>
      <c r="J19" s="48" t="str">
        <f ca="1">IF($S19="","",IF(OFFSET(Liste!K$8,$S19,)="","",OFFSET(Liste!K$8,$S19,)))</f>
        <v>D</v>
      </c>
      <c r="K19" s="48" t="str">
        <f ca="1">IF($S19="","",IF(OFFSET(Liste!L$8,$S19,)="","",OFFSET(Liste!L$8,$S19,)))</f>
        <v>D</v>
      </c>
      <c r="L19" s="48" t="str">
        <f ca="1">IF($S19="","",IF(OFFSET(Liste!M$8,$S19,)="","",OFFSET(Liste!M$8,$S19,)))</f>
        <v>C</v>
      </c>
      <c r="M19" s="48" t="str">
        <f ca="1">IF($S19="","",IF(OFFSET(Liste!N$8,$S19,)="","",OFFSET(Liste!N$8,$S19,)))</f>
        <v>D</v>
      </c>
      <c r="N19" s="48">
        <f t="shared" ca="1" si="3"/>
        <v>6</v>
      </c>
      <c r="O19" s="48">
        <f t="shared" ca="1" si="4"/>
        <v>4</v>
      </c>
      <c r="P19" s="48">
        <f t="shared" ca="1" si="5"/>
        <v>0</v>
      </c>
      <c r="Q19" s="50">
        <f t="shared" ca="1" si="6"/>
        <v>4.666666666666667</v>
      </c>
      <c r="S19" s="43">
        <f t="array" aca="1" ref="S19" ca="1">IFERROR(MATCH(LARGE(IF(Liste!$B$9:$B$68=$S$5,IF(Liste!$R$9:$R$68="",-20,Liste!$R$9:$R$68)-(Liste!$A$9:$A$68/1000)),$A19),IF(Liste!$R$9:$R$68="",-20,Liste!$R$9:$R$68)-(Liste!$A$9:$A$68/1000),0),"")</f>
        <v>17</v>
      </c>
      <c r="V19" s="26"/>
    </row>
    <row r="20" spans="1:22" s="3" customFormat="1" ht="15.95" customHeight="1" x14ac:dyDescent="0.25">
      <c r="A20" s="48">
        <v>12</v>
      </c>
      <c r="B20" s="48">
        <f ca="1">IF($S20="","",OFFSET(Liste!C$8,$S20,))</f>
        <v>829</v>
      </c>
      <c r="C20" s="49" t="str">
        <f ca="1">IF($S20="","",OFFSET(Liste!D$8,$S20,))</f>
        <v>Hilal KARAKURT</v>
      </c>
      <c r="D20" s="48" t="str">
        <f ca="1">IF($S20="","",IF(OFFSET(Liste!E$8,$S20,)="","",OFFSET(Liste!E$8,$S20,)))</f>
        <v>B</v>
      </c>
      <c r="E20" s="48" t="str">
        <f ca="1">IF($S20="","",IF(OFFSET(Liste!F$8,$S20,)="","",OFFSET(Liste!F$8,$S20,)))</f>
        <v>D</v>
      </c>
      <c r="F20" s="48" t="str">
        <f ca="1">IF($S20="","",IF(OFFSET(Liste!G$8,$S20,)="","",OFFSET(Liste!G$8,$S20,)))</f>
        <v>B</v>
      </c>
      <c r="G20" s="48" t="str">
        <f ca="1">IF($S20="","",IF(OFFSET(Liste!H$8,$S20,)="","",OFFSET(Liste!H$8,$S20,)))</f>
        <v/>
      </c>
      <c r="H20" s="48" t="str">
        <f ca="1">IF($S20="","",IF(OFFSET(Liste!I$8,$S20,)="","",OFFSET(Liste!I$8,$S20,)))</f>
        <v>D</v>
      </c>
      <c r="I20" s="48" t="str">
        <f ca="1">IF($S20="","",IF(OFFSET(Liste!J$8,$S20,)="","",OFFSET(Liste!J$8,$S20,)))</f>
        <v>D</v>
      </c>
      <c r="J20" s="48" t="str">
        <f ca="1">IF($S20="","",IF(OFFSET(Liste!K$8,$S20,)="","",OFFSET(Liste!K$8,$S20,)))</f>
        <v>D</v>
      </c>
      <c r="K20" s="48" t="str">
        <f ca="1">IF($S20="","",IF(OFFSET(Liste!L$8,$S20,)="","",OFFSET(Liste!L$8,$S20,)))</f>
        <v/>
      </c>
      <c r="L20" s="48" t="str">
        <f ca="1">IF($S20="","",IF(OFFSET(Liste!M$8,$S20,)="","",OFFSET(Liste!M$8,$S20,)))</f>
        <v>A</v>
      </c>
      <c r="M20" s="48" t="str">
        <f ca="1">IF($S20="","",IF(OFFSET(Liste!N$8,$S20,)="","",OFFSET(Liste!N$8,$S20,)))</f>
        <v>C</v>
      </c>
      <c r="N20" s="48">
        <f t="shared" ca="1" si="3"/>
        <v>5</v>
      </c>
      <c r="O20" s="48">
        <f t="shared" ca="1" si="4"/>
        <v>3</v>
      </c>
      <c r="P20" s="48">
        <f t="shared" ca="1" si="5"/>
        <v>2</v>
      </c>
      <c r="Q20" s="50">
        <f t="shared" ca="1" si="6"/>
        <v>4</v>
      </c>
      <c r="S20" s="43">
        <f t="array" aca="1" ref="S20" ca="1">IFERROR(MATCH(LARGE(IF(Liste!$B$9:$B$68=$S$5,IF(Liste!$R$9:$R$68="",-20,Liste!$R$9:$R$68)-(Liste!$A$9:$A$68/1000)),$A20),IF(Liste!$R$9:$R$68="",-20,Liste!$R$9:$R$68)-(Liste!$A$9:$A$68/1000),0),"")</f>
        <v>24</v>
      </c>
      <c r="V20" s="26"/>
    </row>
    <row r="21" spans="1:22" s="3" customFormat="1" ht="15.95" customHeight="1" x14ac:dyDescent="0.25">
      <c r="A21" s="48">
        <v>13</v>
      </c>
      <c r="B21" s="48">
        <f ca="1">IF($S21="","",OFFSET(Liste!C$8,$S21,))</f>
        <v>827</v>
      </c>
      <c r="C21" s="49" t="str">
        <f ca="1">IF($S21="","",OFFSET(Liste!D$8,$S21,))</f>
        <v>Hasan KARA</v>
      </c>
      <c r="D21" s="48" t="str">
        <f ca="1">IF($S21="","",IF(OFFSET(Liste!E$8,$S21,)="","",OFFSET(Liste!E$8,$S21,)))</f>
        <v>D</v>
      </c>
      <c r="E21" s="48" t="str">
        <f ca="1">IF($S21="","",IF(OFFSET(Liste!F$8,$S21,)="","",OFFSET(Liste!F$8,$S21,)))</f>
        <v>C</v>
      </c>
      <c r="F21" s="48" t="str">
        <f ca="1">IF($S21="","",IF(OFFSET(Liste!G$8,$S21,)="","",OFFSET(Liste!G$8,$S21,)))</f>
        <v>B</v>
      </c>
      <c r="G21" s="48" t="str">
        <f ca="1">IF($S21="","",IF(OFFSET(Liste!H$8,$S21,)="","",OFFSET(Liste!H$8,$S21,)))</f>
        <v>A</v>
      </c>
      <c r="H21" s="48" t="str">
        <f ca="1">IF($S21="","",IF(OFFSET(Liste!I$8,$S21,)="","",OFFSET(Liste!I$8,$S21,)))</f>
        <v>A</v>
      </c>
      <c r="I21" s="48" t="str">
        <f ca="1">IF($S21="","",IF(OFFSET(Liste!J$8,$S21,)="","",OFFSET(Liste!J$8,$S21,)))</f>
        <v>B</v>
      </c>
      <c r="J21" s="48" t="str">
        <f ca="1">IF($S21="","",IF(OFFSET(Liste!K$8,$S21,)="","",OFFSET(Liste!K$8,$S21,)))</f>
        <v>A</v>
      </c>
      <c r="K21" s="48" t="str">
        <f ca="1">IF($S21="","",IF(OFFSET(Liste!L$8,$S21,)="","",OFFSET(Liste!L$8,$S21,)))</f>
        <v>C</v>
      </c>
      <c r="L21" s="48" t="str">
        <f ca="1">IF($S21="","",IF(OFFSET(Liste!M$8,$S21,)="","",OFFSET(Liste!M$8,$S21,)))</f>
        <v>C</v>
      </c>
      <c r="M21" s="48" t="str">
        <f ca="1">IF($S21="","",IF(OFFSET(Liste!N$8,$S21,)="","",OFFSET(Liste!N$8,$S21,)))</f>
        <v>D</v>
      </c>
      <c r="N21" s="48">
        <f t="shared" ca="1" si="3"/>
        <v>4</v>
      </c>
      <c r="O21" s="48">
        <f t="shared" ca="1" si="4"/>
        <v>6</v>
      </c>
      <c r="P21" s="48">
        <f t="shared" ca="1" si="5"/>
        <v>0</v>
      </c>
      <c r="Q21" s="50">
        <f t="shared" ca="1" si="6"/>
        <v>2</v>
      </c>
      <c r="S21" s="43">
        <f t="array" aca="1" ref="S21" ca="1">IFERROR(MATCH(LARGE(IF(Liste!$B$9:$B$68=$S$5,IF(Liste!$R$9:$R$68="",-20,Liste!$R$9:$R$68)-(Liste!$A$9:$A$68/1000)),$A21),IF(Liste!$R$9:$R$68="",-20,Liste!$R$9:$R$68)-(Liste!$A$9:$A$68/1000),0),"")</f>
        <v>23</v>
      </c>
      <c r="V21" s="26"/>
    </row>
    <row r="22" spans="1:22" s="3" customFormat="1" ht="15.95" customHeight="1" x14ac:dyDescent="0.25">
      <c r="A22" s="48">
        <v>14</v>
      </c>
      <c r="B22" s="48">
        <f ca="1">IF($S22="","",OFFSET(Liste!C$8,$S22,))</f>
        <v>835</v>
      </c>
      <c r="C22" s="49" t="str">
        <f ca="1">IF($S22="","",OFFSET(Liste!D$8,$S22,))</f>
        <v>İrfan KESKİN</v>
      </c>
      <c r="D22" s="48" t="str">
        <f ca="1">IF($S22="","",IF(OFFSET(Liste!E$8,$S22,)="","",OFFSET(Liste!E$8,$S22,)))</f>
        <v>A</v>
      </c>
      <c r="E22" s="48" t="str">
        <f ca="1">IF($S22="","",IF(OFFSET(Liste!F$8,$S22,)="","",OFFSET(Liste!F$8,$S22,)))</f>
        <v>C</v>
      </c>
      <c r="F22" s="48" t="str">
        <f ca="1">IF($S22="","",IF(OFFSET(Liste!G$8,$S22,)="","",OFFSET(Liste!G$8,$S22,)))</f>
        <v>B</v>
      </c>
      <c r="G22" s="48" t="str">
        <f ca="1">IF($S22="","",IF(OFFSET(Liste!H$8,$S22,)="","",OFFSET(Liste!H$8,$S22,)))</f>
        <v>D</v>
      </c>
      <c r="H22" s="48" t="str">
        <f ca="1">IF($S22="","",IF(OFFSET(Liste!I$8,$S22,)="","",OFFSET(Liste!I$8,$S22,)))</f>
        <v>B</v>
      </c>
      <c r="I22" s="48" t="str">
        <f ca="1">IF($S22="","",IF(OFFSET(Liste!J$8,$S22,)="","",OFFSET(Liste!J$8,$S22,)))</f>
        <v>D</v>
      </c>
      <c r="J22" s="48" t="str">
        <f ca="1">IF($S22="","",IF(OFFSET(Liste!K$8,$S22,)="","",OFFSET(Liste!K$8,$S22,)))</f>
        <v>C</v>
      </c>
      <c r="K22" s="48" t="str">
        <f ca="1">IF($S22="","",IF(OFFSET(Liste!L$8,$S22,)="","",OFFSET(Liste!L$8,$S22,)))</f>
        <v>C</v>
      </c>
      <c r="L22" s="48" t="str">
        <f ca="1">IF($S22="","",IF(OFFSET(Liste!M$8,$S22,)="","",OFFSET(Liste!M$8,$S22,)))</f>
        <v>D</v>
      </c>
      <c r="M22" s="48" t="str">
        <f ca="1">IF($S22="","",IF(OFFSET(Liste!N$8,$S22,)="","",OFFSET(Liste!N$8,$S22,)))</f>
        <v>D</v>
      </c>
      <c r="N22" s="48">
        <f t="shared" ca="1" si="3"/>
        <v>4</v>
      </c>
      <c r="O22" s="48">
        <f t="shared" ca="1" si="4"/>
        <v>6</v>
      </c>
      <c r="P22" s="48">
        <f t="shared" ca="1" si="5"/>
        <v>0</v>
      </c>
      <c r="Q22" s="50">
        <f t="shared" ca="1" si="6"/>
        <v>2</v>
      </c>
      <c r="S22" s="43">
        <f t="array" aca="1" ref="S22" ca="1">IFERROR(MATCH(LARGE(IF(Liste!$B$9:$B$68=$S$5,IF(Liste!$R$9:$R$68="",-20,Liste!$R$9:$R$68)-(Liste!$A$9:$A$68/1000)),$A22),IF(Liste!$R$9:$R$68="",-20,Liste!$R$9:$R$68)-(Liste!$A$9:$A$68/1000),0),"")</f>
        <v>27</v>
      </c>
      <c r="V22" s="26"/>
    </row>
    <row r="23" spans="1:22" s="3" customFormat="1" ht="15.95" customHeight="1" x14ac:dyDescent="0.25">
      <c r="A23" s="48">
        <v>15</v>
      </c>
      <c r="B23" s="48">
        <f ca="1">IF($S23="","",OFFSET(Liste!C$8,$S23,))</f>
        <v>843</v>
      </c>
      <c r="C23" s="49" t="str">
        <f ca="1">IF($S23="","",OFFSET(Liste!D$8,$S23,))</f>
        <v>İsmail KOCAMAN</v>
      </c>
      <c r="D23" s="48" t="str">
        <f ca="1">IF($S23="","",IF(OFFSET(Liste!E$8,$S23,)="","",OFFSET(Liste!E$8,$S23,)))</f>
        <v>C</v>
      </c>
      <c r="E23" s="48" t="str">
        <f ca="1">IF($S23="","",IF(OFFSET(Liste!F$8,$S23,)="","",OFFSET(Liste!F$8,$S23,)))</f>
        <v>A</v>
      </c>
      <c r="F23" s="48" t="str">
        <f ca="1">IF($S23="","",IF(OFFSET(Liste!G$8,$S23,)="","",OFFSET(Liste!G$8,$S23,)))</f>
        <v>A</v>
      </c>
      <c r="G23" s="48" t="str">
        <f ca="1">IF($S23="","",IF(OFFSET(Liste!H$8,$S23,)="","",OFFSET(Liste!H$8,$S23,)))</f>
        <v>C</v>
      </c>
      <c r="H23" s="48" t="str">
        <f ca="1">IF($S23="","",IF(OFFSET(Liste!I$8,$S23,)="","",OFFSET(Liste!I$8,$S23,)))</f>
        <v>D</v>
      </c>
      <c r="I23" s="48" t="str">
        <f ca="1">IF($S23="","",IF(OFFSET(Liste!J$8,$S23,)="","",OFFSET(Liste!J$8,$S23,)))</f>
        <v>B</v>
      </c>
      <c r="J23" s="48" t="str">
        <f ca="1">IF($S23="","",IF(OFFSET(Liste!K$8,$S23,)="","",OFFSET(Liste!K$8,$S23,)))</f>
        <v>C</v>
      </c>
      <c r="K23" s="48" t="str">
        <f ca="1">IF($S23="","",IF(OFFSET(Liste!L$8,$S23,)="","",OFFSET(Liste!L$8,$S23,)))</f>
        <v>D</v>
      </c>
      <c r="L23" s="48" t="str">
        <f ca="1">IF($S23="","",IF(OFFSET(Liste!M$8,$S23,)="","",OFFSET(Liste!M$8,$S23,)))</f>
        <v>C</v>
      </c>
      <c r="M23" s="48" t="str">
        <f ca="1">IF($S23="","",IF(OFFSET(Liste!N$8,$S23,)="","",OFFSET(Liste!N$8,$S23,)))</f>
        <v>D</v>
      </c>
      <c r="N23" s="48">
        <f t="shared" ca="1" si="3"/>
        <v>2</v>
      </c>
      <c r="O23" s="48">
        <f t="shared" ca="1" si="4"/>
        <v>8</v>
      </c>
      <c r="P23" s="48">
        <f t="shared" ca="1" si="5"/>
        <v>0</v>
      </c>
      <c r="Q23" s="50">
        <f t="shared" ca="1" si="6"/>
        <v>-0.66666666666666652</v>
      </c>
      <c r="S23" s="43">
        <f t="array" aca="1" ref="S23" ca="1">IFERROR(MATCH(LARGE(IF(Liste!$B$9:$B$68=$S$5,IF(Liste!$R$9:$R$68="",-20,Liste!$R$9:$R$68)-(Liste!$A$9:$A$68/1000)),$A23),IF(Liste!$R$9:$R$68="",-20,Liste!$R$9:$R$68)-(Liste!$A$9:$A$68/1000),0),"")</f>
        <v>28</v>
      </c>
      <c r="V23" s="26"/>
    </row>
    <row r="24" spans="1:22" s="3" customFormat="1" ht="15.95" customHeight="1" x14ac:dyDescent="0.25">
      <c r="A24" s="48">
        <v>16</v>
      </c>
      <c r="B24" s="48">
        <f ca="1">IF($S24="","",OFFSET(Liste!C$8,$S24,))</f>
        <v>845</v>
      </c>
      <c r="C24" s="49" t="str">
        <f ca="1">IF($S24="","",OFFSET(Liste!D$8,$S24,))</f>
        <v>Kadir KOÇ</v>
      </c>
      <c r="D24" s="48" t="str">
        <f ca="1">IF($S24="","",IF(OFFSET(Liste!E$8,$S24,)="","",OFFSET(Liste!E$8,$S24,)))</f>
        <v>A</v>
      </c>
      <c r="E24" s="48" t="str">
        <f ca="1">IF($S24="","",IF(OFFSET(Liste!F$8,$S24,)="","",OFFSET(Liste!F$8,$S24,)))</f>
        <v>A</v>
      </c>
      <c r="F24" s="48" t="str">
        <f ca="1">IF($S24="","",IF(OFFSET(Liste!G$8,$S24,)="","",OFFSET(Liste!G$8,$S24,)))</f>
        <v>A</v>
      </c>
      <c r="G24" s="48" t="str">
        <f ca="1">IF($S24="","",IF(OFFSET(Liste!H$8,$S24,)="","",OFFSET(Liste!H$8,$S24,)))</f>
        <v>A</v>
      </c>
      <c r="H24" s="48" t="str">
        <f ca="1">IF($S24="","",IF(OFFSET(Liste!I$8,$S24,)="","",OFFSET(Liste!I$8,$S24,)))</f>
        <v>A</v>
      </c>
      <c r="I24" s="48" t="str">
        <f ca="1">IF($S24="","",IF(OFFSET(Liste!J$8,$S24,)="","",OFFSET(Liste!J$8,$S24,)))</f>
        <v>A</v>
      </c>
      <c r="J24" s="48" t="str">
        <f ca="1">IF($S24="","",IF(OFFSET(Liste!K$8,$S24,)="","",OFFSET(Liste!K$8,$S24,)))</f>
        <v>A</v>
      </c>
      <c r="K24" s="48" t="str">
        <f ca="1">IF($S24="","",IF(OFFSET(Liste!L$8,$S24,)="","",OFFSET(Liste!L$8,$S24,)))</f>
        <v>A</v>
      </c>
      <c r="L24" s="48" t="str">
        <f ca="1">IF($S24="","",IF(OFFSET(Liste!M$8,$S24,)="","",OFFSET(Liste!M$8,$S24,)))</f>
        <v>A</v>
      </c>
      <c r="M24" s="48" t="str">
        <f ca="1">IF($S24="","",IF(OFFSET(Liste!N$8,$S24,)="","",OFFSET(Liste!N$8,$S24,)))</f>
        <v>A</v>
      </c>
      <c r="N24" s="48">
        <f t="shared" ca="1" si="3"/>
        <v>2</v>
      </c>
      <c r="O24" s="48">
        <f t="shared" ca="1" si="4"/>
        <v>8</v>
      </c>
      <c r="P24" s="48">
        <f t="shared" ca="1" si="5"/>
        <v>0</v>
      </c>
      <c r="Q24" s="50">
        <f t="shared" ca="1" si="6"/>
        <v>-0.66666666666666652</v>
      </c>
      <c r="S24" s="43">
        <f t="array" aca="1" ref="S24" ca="1">IFERROR(MATCH(LARGE(IF(Liste!$B$9:$B$68=$S$5,IF(Liste!$R$9:$R$68="",-20,Liste!$R$9:$R$68)-(Liste!$A$9:$A$68/1000)),$A24),IF(Liste!$R$9:$R$68="",-20,Liste!$R$9:$R$68)-(Liste!$A$9:$A$68/1000),0),"")</f>
        <v>29</v>
      </c>
      <c r="V24" s="26"/>
    </row>
    <row r="25" spans="1:22" s="3" customFormat="1" ht="15.95" customHeight="1" x14ac:dyDescent="0.25">
      <c r="A25" s="48">
        <v>17</v>
      </c>
      <c r="B25" s="48">
        <f ca="1">IF($S25="","",OFFSET(Liste!C$8,$S25,))</f>
        <v>831</v>
      </c>
      <c r="C25" s="49" t="str">
        <f ca="1">IF($S25="","",OFFSET(Liste!D$8,$S25,))</f>
        <v>Hüseyin KARATAŞ</v>
      </c>
      <c r="D25" s="48" t="str">
        <f ca="1">IF($S25="","",IF(OFFSET(Liste!E$8,$S25,)="","",OFFSET(Liste!E$8,$S25,)))</f>
        <v/>
      </c>
      <c r="E25" s="48" t="str">
        <f ca="1">IF($S25="","",IF(OFFSET(Liste!F$8,$S25,)="","",OFFSET(Liste!F$8,$S25,)))</f>
        <v/>
      </c>
      <c r="F25" s="48" t="str">
        <f ca="1">IF($S25="","",IF(OFFSET(Liste!G$8,$S25,)="","",OFFSET(Liste!G$8,$S25,)))</f>
        <v/>
      </c>
      <c r="G25" s="48" t="str">
        <f ca="1">IF($S25="","",IF(OFFSET(Liste!H$8,$S25,)="","",OFFSET(Liste!H$8,$S25,)))</f>
        <v/>
      </c>
      <c r="H25" s="48" t="str">
        <f ca="1">IF($S25="","",IF(OFFSET(Liste!I$8,$S25,)="","",OFFSET(Liste!I$8,$S25,)))</f>
        <v/>
      </c>
      <c r="I25" s="48" t="str">
        <f ca="1">IF($S25="","",IF(OFFSET(Liste!J$8,$S25,)="","",OFFSET(Liste!J$8,$S25,)))</f>
        <v/>
      </c>
      <c r="J25" s="48" t="str">
        <f ca="1">IF($S25="","",IF(OFFSET(Liste!K$8,$S25,)="","",OFFSET(Liste!K$8,$S25,)))</f>
        <v/>
      </c>
      <c r="K25" s="48" t="str">
        <f ca="1">IF($S25="","",IF(OFFSET(Liste!L$8,$S25,)="","",OFFSET(Liste!L$8,$S25,)))</f>
        <v/>
      </c>
      <c r="L25" s="48" t="str">
        <f ca="1">IF($S25="","",IF(OFFSET(Liste!M$8,$S25,)="","",OFFSET(Liste!M$8,$S25,)))</f>
        <v/>
      </c>
      <c r="M25" s="48" t="str">
        <f ca="1">IF($S25="","",IF(OFFSET(Liste!N$8,$S25,)="","",OFFSET(Liste!N$8,$S25,)))</f>
        <v/>
      </c>
      <c r="N25" s="48" t="str">
        <f t="shared" ca="1" si="3"/>
        <v/>
      </c>
      <c r="O25" s="48" t="str">
        <f t="shared" ca="1" si="4"/>
        <v/>
      </c>
      <c r="P25" s="48" t="str">
        <f t="shared" ca="1" si="5"/>
        <v/>
      </c>
      <c r="Q25" s="50" t="str">
        <f t="shared" ca="1" si="6"/>
        <v/>
      </c>
      <c r="S25" s="43">
        <f t="array" aca="1" ref="S25" ca="1">IFERROR(MATCH(LARGE(IF(Liste!$B$9:$B$68=$S$5,IF(Liste!$R$9:$R$68="",-20,Liste!$R$9:$R$68)-(Liste!$A$9:$A$68/1000)),$A25),IF(Liste!$R$9:$R$68="",-20,Liste!$R$9:$R$68)-(Liste!$A$9:$A$68/1000),0),"")</f>
        <v>25</v>
      </c>
      <c r="V25" s="26"/>
    </row>
    <row r="26" spans="1:22" s="3" customFormat="1" ht="15.95" customHeight="1" x14ac:dyDescent="0.25">
      <c r="A26" s="48">
        <v>18</v>
      </c>
      <c r="B26" s="48" t="str">
        <f ca="1">IF($S26="","",OFFSET(Liste!C$8,$S26,))</f>
        <v/>
      </c>
      <c r="C26" s="49" t="str">
        <f ca="1">IF($S26="","",OFFSET(Liste!D$8,$S26,))</f>
        <v/>
      </c>
      <c r="D26" s="48" t="str">
        <f ca="1">IF($S26="","",IF(OFFSET(Liste!E$8,$S26,)="","",OFFSET(Liste!E$8,$S26,)))</f>
        <v/>
      </c>
      <c r="E26" s="48" t="str">
        <f ca="1">IF($S26="","",IF(OFFSET(Liste!F$8,$S26,)="","",OFFSET(Liste!F$8,$S26,)))</f>
        <v/>
      </c>
      <c r="F26" s="48" t="str">
        <f ca="1">IF($S26="","",IF(OFFSET(Liste!G$8,$S26,)="","",OFFSET(Liste!G$8,$S26,)))</f>
        <v/>
      </c>
      <c r="G26" s="48" t="str">
        <f ca="1">IF($S26="","",IF(OFFSET(Liste!H$8,$S26,)="","",OFFSET(Liste!H$8,$S26,)))</f>
        <v/>
      </c>
      <c r="H26" s="48" t="str">
        <f ca="1">IF($S26="","",IF(OFFSET(Liste!I$8,$S26,)="","",OFFSET(Liste!I$8,$S26,)))</f>
        <v/>
      </c>
      <c r="I26" s="48" t="str">
        <f ca="1">IF($S26="","",IF(OFFSET(Liste!J$8,$S26,)="","",OFFSET(Liste!J$8,$S26,)))</f>
        <v/>
      </c>
      <c r="J26" s="48" t="str">
        <f ca="1">IF($S26="","",IF(OFFSET(Liste!K$8,$S26,)="","",OFFSET(Liste!K$8,$S26,)))</f>
        <v/>
      </c>
      <c r="K26" s="48" t="str">
        <f ca="1">IF($S26="","",IF(OFFSET(Liste!L$8,$S26,)="","",OFFSET(Liste!L$8,$S26,)))</f>
        <v/>
      </c>
      <c r="L26" s="48" t="str">
        <f ca="1">IF($S26="","",IF(OFFSET(Liste!M$8,$S26,)="","",OFFSET(Liste!M$8,$S26,)))</f>
        <v/>
      </c>
      <c r="M26" s="48" t="str">
        <f ca="1">IF($S26="","",IF(OFFSET(Liste!N$8,$S26,)="","",OFFSET(Liste!N$8,$S26,)))</f>
        <v/>
      </c>
      <c r="N26" s="48" t="str">
        <f t="shared" ca="1" si="3"/>
        <v/>
      </c>
      <c r="O26" s="48" t="str">
        <f t="shared" ca="1" si="4"/>
        <v/>
      </c>
      <c r="P26" s="48" t="str">
        <f t="shared" ca="1" si="5"/>
        <v/>
      </c>
      <c r="Q26" s="50" t="str">
        <f t="shared" ca="1" si="6"/>
        <v/>
      </c>
      <c r="S26" s="43" t="str">
        <f t="array" aca="1" ref="S26" ca="1">IFERROR(MATCH(LARGE(IF(Liste!$B$9:$B$68=$S$5,IF(Liste!$R$9:$R$68="",-20,Liste!$R$9:$R$68)-(Liste!$A$9:$A$68/1000)),$A26),IF(Liste!$R$9:$R$68="",-20,Liste!$R$9:$R$68)-(Liste!$A$9:$A$68/1000),0),"")</f>
        <v/>
      </c>
      <c r="V26" s="26"/>
    </row>
    <row r="27" spans="1:22" s="3" customFormat="1" ht="15.95" customHeight="1" x14ac:dyDescent="0.25">
      <c r="A27" s="48">
        <v>19</v>
      </c>
      <c r="B27" s="48" t="str">
        <f ca="1">IF($S27="","",OFFSET(Liste!C$8,$S27,))</f>
        <v/>
      </c>
      <c r="C27" s="49" t="str">
        <f ca="1">IF($S27="","",OFFSET(Liste!D$8,$S27,))</f>
        <v/>
      </c>
      <c r="D27" s="48" t="str">
        <f ca="1">IF($S27="","",IF(OFFSET(Liste!E$8,$S27,)="","",OFFSET(Liste!E$8,$S27,)))</f>
        <v/>
      </c>
      <c r="E27" s="48" t="str">
        <f ca="1">IF($S27="","",IF(OFFSET(Liste!F$8,$S27,)="","",OFFSET(Liste!F$8,$S27,)))</f>
        <v/>
      </c>
      <c r="F27" s="48" t="str">
        <f ca="1">IF($S27="","",IF(OFFSET(Liste!G$8,$S27,)="","",OFFSET(Liste!G$8,$S27,)))</f>
        <v/>
      </c>
      <c r="G27" s="48" t="str">
        <f ca="1">IF($S27="","",IF(OFFSET(Liste!H$8,$S27,)="","",OFFSET(Liste!H$8,$S27,)))</f>
        <v/>
      </c>
      <c r="H27" s="48" t="str">
        <f ca="1">IF($S27="","",IF(OFFSET(Liste!I$8,$S27,)="","",OFFSET(Liste!I$8,$S27,)))</f>
        <v/>
      </c>
      <c r="I27" s="48" t="str">
        <f ca="1">IF($S27="","",IF(OFFSET(Liste!J$8,$S27,)="","",OFFSET(Liste!J$8,$S27,)))</f>
        <v/>
      </c>
      <c r="J27" s="48" t="str">
        <f ca="1">IF($S27="","",IF(OFFSET(Liste!K$8,$S27,)="","",OFFSET(Liste!K$8,$S27,)))</f>
        <v/>
      </c>
      <c r="K27" s="48" t="str">
        <f ca="1">IF($S27="","",IF(OFFSET(Liste!L$8,$S27,)="","",OFFSET(Liste!L$8,$S27,)))</f>
        <v/>
      </c>
      <c r="L27" s="48" t="str">
        <f ca="1">IF($S27="","",IF(OFFSET(Liste!M$8,$S27,)="","",OFFSET(Liste!M$8,$S27,)))</f>
        <v/>
      </c>
      <c r="M27" s="48" t="str">
        <f ca="1">IF($S27="","",IF(OFFSET(Liste!N$8,$S27,)="","",OFFSET(Liste!N$8,$S27,)))</f>
        <v/>
      </c>
      <c r="N27" s="48" t="str">
        <f t="shared" ca="1" si="3"/>
        <v/>
      </c>
      <c r="O27" s="48" t="str">
        <f t="shared" ca="1" si="4"/>
        <v/>
      </c>
      <c r="P27" s="48" t="str">
        <f t="shared" ca="1" si="5"/>
        <v/>
      </c>
      <c r="Q27" s="50" t="str">
        <f t="shared" ca="1" si="6"/>
        <v/>
      </c>
      <c r="S27" s="43" t="str">
        <f t="array" aca="1" ref="S27" ca="1">IFERROR(MATCH(LARGE(IF(Liste!$B$9:$B$68=$S$5,IF(Liste!$R$9:$R$68="",-20,Liste!$R$9:$R$68)-(Liste!$A$9:$A$68/1000)),$A27),IF(Liste!$R$9:$R$68="",-20,Liste!$R$9:$R$68)-(Liste!$A$9:$A$68/1000),0),"")</f>
        <v/>
      </c>
      <c r="V27" s="26"/>
    </row>
    <row r="28" spans="1:22" s="3" customFormat="1" ht="15.95" customHeight="1" x14ac:dyDescent="0.25">
      <c r="A28" s="51">
        <v>20</v>
      </c>
      <c r="B28" s="51" t="str">
        <f ca="1">IF($S28="","",OFFSET(Liste!C$8,$S28,))</f>
        <v/>
      </c>
      <c r="C28" s="52" t="str">
        <f ca="1">IF($S28="","",OFFSET(Liste!D$8,$S28,))</f>
        <v/>
      </c>
      <c r="D28" s="51" t="str">
        <f ca="1">IF($S28="","",IF(OFFSET(Liste!E$8,$S28,)="","",OFFSET(Liste!E$8,$S28,)))</f>
        <v/>
      </c>
      <c r="E28" s="51" t="str">
        <f ca="1">IF($S28="","",IF(OFFSET(Liste!F$8,$S28,)="","",OFFSET(Liste!F$8,$S28,)))</f>
        <v/>
      </c>
      <c r="F28" s="51" t="str">
        <f ca="1">IF($S28="","",IF(OFFSET(Liste!G$8,$S28,)="","",OFFSET(Liste!G$8,$S28,)))</f>
        <v/>
      </c>
      <c r="G28" s="51" t="str">
        <f ca="1">IF($S28="","",IF(OFFSET(Liste!H$8,$S28,)="","",OFFSET(Liste!H$8,$S28,)))</f>
        <v/>
      </c>
      <c r="H28" s="51" t="str">
        <f ca="1">IF($S28="","",IF(OFFSET(Liste!I$8,$S28,)="","",OFFSET(Liste!I$8,$S28,)))</f>
        <v/>
      </c>
      <c r="I28" s="51" t="str">
        <f ca="1">IF($S28="","",IF(OFFSET(Liste!J$8,$S28,)="","",OFFSET(Liste!J$8,$S28,)))</f>
        <v/>
      </c>
      <c r="J28" s="51" t="str">
        <f ca="1">IF($S28="","",IF(OFFSET(Liste!K$8,$S28,)="","",OFFSET(Liste!K$8,$S28,)))</f>
        <v/>
      </c>
      <c r="K28" s="51" t="str">
        <f ca="1">IF($S28="","",IF(OFFSET(Liste!L$8,$S28,)="","",OFFSET(Liste!L$8,$S28,)))</f>
        <v/>
      </c>
      <c r="L28" s="51" t="str">
        <f ca="1">IF($S28="","",IF(OFFSET(Liste!M$8,$S28,)="","",OFFSET(Liste!M$8,$S28,)))</f>
        <v/>
      </c>
      <c r="M28" s="51" t="str">
        <f ca="1">IF($S28="","",IF(OFFSET(Liste!N$8,$S28,)="","",OFFSET(Liste!N$8,$S28,)))</f>
        <v/>
      </c>
      <c r="N28" s="51" t="str">
        <f t="shared" ca="1" si="3"/>
        <v/>
      </c>
      <c r="O28" s="51" t="str">
        <f t="shared" ca="1" si="4"/>
        <v/>
      </c>
      <c r="P28" s="51" t="str">
        <f t="shared" ca="1" si="5"/>
        <v/>
      </c>
      <c r="Q28" s="53" t="str">
        <f t="shared" ca="1" si="6"/>
        <v/>
      </c>
      <c r="S28" s="43" t="str">
        <f t="array" aca="1" ref="S28" ca="1">IFERROR(MATCH(LARGE(IF(Liste!$B$9:$B$68=$S$5,IF(Liste!$R$9:$R$68="",-20,Liste!$R$9:$R$68)-(Liste!$A$9:$A$68/1000)),$A28),IF(Liste!$R$9:$R$68="",-20,Liste!$R$9:$R$68)-(Liste!$A$9:$A$68/1000),0),"")</f>
        <v/>
      </c>
      <c r="V28" s="26"/>
    </row>
    <row r="29" spans="1:22" ht="15.95" customHeight="1" x14ac:dyDescent="0.25">
      <c r="A29" s="72" t="s">
        <v>12</v>
      </c>
      <c r="B29" s="72"/>
      <c r="C29" s="72"/>
      <c r="D29" s="11" t="str">
        <f t="shared" ref="D29:M29" si="7">D4</f>
        <v>B</v>
      </c>
      <c r="E29" s="11" t="str">
        <f t="shared" si="7"/>
        <v>C</v>
      </c>
      <c r="F29" s="11" t="str">
        <f t="shared" si="7"/>
        <v>B</v>
      </c>
      <c r="G29" s="11" t="str">
        <f t="shared" si="7"/>
        <v>A</v>
      </c>
      <c r="H29" s="11" t="str">
        <f t="shared" si="7"/>
        <v>C</v>
      </c>
      <c r="I29" s="11" t="str">
        <f t="shared" si="7"/>
        <v>D</v>
      </c>
      <c r="J29" s="11" t="str">
        <f t="shared" si="7"/>
        <v>D</v>
      </c>
      <c r="K29" s="11" t="str">
        <f t="shared" si="7"/>
        <v>D</v>
      </c>
      <c r="L29" s="11" t="str">
        <f t="shared" si="7"/>
        <v>A</v>
      </c>
      <c r="M29" s="11" t="str">
        <f t="shared" si="7"/>
        <v>D</v>
      </c>
    </row>
    <row r="30" spans="1:22" ht="15.95" customHeight="1" x14ac:dyDescent="0.25">
      <c r="A30" s="73"/>
      <c r="B30" s="73"/>
      <c r="C30" s="73"/>
      <c r="D30" s="12">
        <f t="shared" ref="D30:M30" ca="1" si="8">IF(D$4="","",COUNTIF(D$9:D$28,D$4))</f>
        <v>12</v>
      </c>
      <c r="E30" s="12">
        <f t="shared" ca="1" si="8"/>
        <v>11</v>
      </c>
      <c r="F30" s="12">
        <f t="shared" ca="1" si="8"/>
        <v>14</v>
      </c>
      <c r="G30" s="12">
        <f t="shared" ca="1" si="8"/>
        <v>8</v>
      </c>
      <c r="H30" s="12">
        <f t="shared" ca="1" si="8"/>
        <v>8</v>
      </c>
      <c r="I30" s="12">
        <f t="shared" ca="1" si="8"/>
        <v>7</v>
      </c>
      <c r="J30" s="12">
        <f t="shared" ca="1" si="8"/>
        <v>11</v>
      </c>
      <c r="K30" s="12">
        <f t="shared" ca="1" si="8"/>
        <v>9</v>
      </c>
      <c r="L30" s="12">
        <f t="shared" ca="1" si="8"/>
        <v>6</v>
      </c>
      <c r="M30" s="12">
        <f t="shared" ca="1" si="8"/>
        <v>13</v>
      </c>
    </row>
    <row r="31" spans="1:22" ht="15.95" customHeight="1" x14ac:dyDescent="0.25">
      <c r="A31" s="74" t="s">
        <v>10</v>
      </c>
      <c r="B31" s="75"/>
      <c r="C31" s="76"/>
      <c r="D31" s="21">
        <f t="shared" ref="D31:M31" ca="1" si="9">D7</f>
        <v>0</v>
      </c>
      <c r="E31" s="19">
        <f t="shared" ca="1" si="9"/>
        <v>0</v>
      </c>
      <c r="F31" s="19">
        <f t="shared" ca="1" si="9"/>
        <v>0</v>
      </c>
      <c r="G31" s="19">
        <f t="shared" ca="1" si="9"/>
        <v>2</v>
      </c>
      <c r="H31" s="19">
        <f t="shared" ca="1" si="9"/>
        <v>0</v>
      </c>
      <c r="I31" s="19">
        <f t="shared" ca="1" si="9"/>
        <v>1</v>
      </c>
      <c r="J31" s="19">
        <f t="shared" ca="1" si="9"/>
        <v>0</v>
      </c>
      <c r="K31" s="19">
        <f t="shared" ca="1" si="9"/>
        <v>1</v>
      </c>
      <c r="L31" s="19">
        <f t="shared" ca="1" si="9"/>
        <v>2</v>
      </c>
      <c r="M31" s="19">
        <f t="shared" ca="1" si="9"/>
        <v>1</v>
      </c>
    </row>
    <row r="32" spans="1:22" ht="15.95" customHeight="1" x14ac:dyDescent="0.25">
      <c r="A32" s="77" t="s">
        <v>8</v>
      </c>
      <c r="B32" s="77"/>
      <c r="C32" s="77"/>
      <c r="D32" s="17" t="str">
        <f t="array" aca="1" ref="D32" ca="1">IFERROR(IFERROR(INDEX(D$9:D$28,MODE(IF(D$9:D$28&lt;&gt;"",IF(D$9:D$28&lt;&gt;D$4,MATCH(D$9:D$28,D$9:D$28,0))))),INDEX(D$1:D$28,SMALL(IF(COUNTIF(D$9:D$28,D$9:D$28)=1,ROW($A$9:$A$28)),ROW($A$1)))),"")</f>
        <v>A</v>
      </c>
      <c r="E32" s="17" t="str">
        <f t="array" aca="1" ref="E32" ca="1">IFERROR(IFERROR(INDEX(E$9:E$28,MODE(IF(E$9:E$28&lt;&gt;"",IF(E$9:E$28&lt;&gt;E$4,MATCH(E$9:E$28,E$9:E$28,0))))),INDEX(E$1:E$28,SMALL(IF(COUNTIF(E$9:E$28,E$9:E$28)=1,ROW($A$9:$A$28)),ROW($A$1)))),"")</f>
        <v>A</v>
      </c>
      <c r="F32" s="17" t="str">
        <f t="array" aca="1" ref="F32" ca="1">IFERROR(IFERROR(INDEX(F$9:F$28,MODE(IF(F$9:F$28&lt;&gt;"",IF(F$9:F$28&lt;&gt;F$4,MATCH(F$9:F$28,F$9:F$28,0))))),INDEX(F$1:F$28,SMALL(IF(COUNTIF(F$9:F$28,F$9:F$28)=1,ROW($A$9:$A$28)),ROW($A$1)))),"")</f>
        <v>A</v>
      </c>
      <c r="G32" s="17" t="str">
        <f t="array" aca="1" ref="G32" ca="1">IFERROR(IFERROR(INDEX(G$9:G$28,MODE(IF(G$9:G$28&lt;&gt;"",IF(G$9:G$28&lt;&gt;G$4,MATCH(G$9:G$28,G$9:G$28,0))))),INDEX(G$1:G$28,SMALL(IF(COUNTIF(G$9:G$28,G$9:G$28)=1,ROW($A$9:$A$28)),ROW($A$1)))),"")</f>
        <v>C</v>
      </c>
      <c r="H32" s="17" t="str">
        <f t="array" aca="1" ref="H32" ca="1">IFERROR(IFERROR(INDEX(H$9:H$28,MODE(IF(H$9:H$28&lt;&gt;"",IF(H$9:H$28&lt;&gt;H$4,MATCH(H$9:H$28,H$9:H$28,0))))),INDEX(H$1:H$28,SMALL(IF(COUNTIF(H$9:H$28,H$9:H$28)=1,ROW($A$9:$A$28)),ROW($A$1)))),"")</f>
        <v>D</v>
      </c>
      <c r="I32" s="17" t="str">
        <f t="array" aca="1" ref="I32" ca="1">IFERROR(IFERROR(INDEX(I$9:I$28,MODE(IF(I$9:I$28&lt;&gt;"",IF(I$9:I$28&lt;&gt;I$4,MATCH(I$9:I$28,I$9:I$28,0))))),INDEX(I$1:I$28,SMALL(IF(COUNTIF(I$9:I$28,I$9:I$28)=1,ROW($A$9:$A$28)),ROW($A$1)))),"")</f>
        <v>B</v>
      </c>
      <c r="J32" s="17" t="str">
        <f t="array" aca="1" ref="J32" ca="1">IFERROR(IFERROR(INDEX(J$9:J$28,MODE(IF(J$9:J$28&lt;&gt;"",IF(J$9:J$28&lt;&gt;J$4,MATCH(J$9:J$28,J$9:J$28,0))))),INDEX(J$1:J$28,SMALL(IF(COUNTIF(J$9:J$28,J$9:J$28)=1,ROW($A$9:$A$28)),ROW($A$1)))),"")</f>
        <v>C</v>
      </c>
      <c r="K32" s="17" t="str">
        <f t="array" aca="1" ref="K32" ca="1">IFERROR(IFERROR(INDEX(K$9:K$28,MODE(IF(K$9:K$28&lt;&gt;"",IF(K$9:K$28&lt;&gt;K$4,MATCH(K$9:K$28,K$9:K$28,0))))),INDEX(K$1:K$28,SMALL(IF(COUNTIF(K$9:K$28,K$9:K$28)=1,ROW($A$9:$A$28)),ROW($A$1)))),"")</f>
        <v>C</v>
      </c>
      <c r="L32" s="17" t="str">
        <f t="array" aca="1" ref="L32" ca="1">IFERROR(IFERROR(INDEX(L$9:L$28,MODE(IF(L$9:L$28&lt;&gt;"",IF(L$9:L$28&lt;&gt;L$4,MATCH(L$9:L$28,L$9:L$28,0))))),INDEX(L$1:L$28,SMALL(IF(COUNTIF(L$9:L$28,L$9:L$28)=1,ROW($A$9:$A$28)),ROW($A$1)))),"")</f>
        <v>C</v>
      </c>
      <c r="M32" s="17" t="str">
        <f t="array" aca="1" ref="M32" ca="1">IFERROR(IFERROR(INDEX(M$9:M$28,MODE(IF(M$9:M$28&lt;&gt;"",IF(M$9:M$28&lt;&gt;M$4,MATCH(M$9:M$28,M$9:M$28,0))))),INDEX(M$1:M$28,SMALL(IF(COUNTIF(M$9:M$28,M$9:M$28)=1,ROW($A$9:$A$28)),ROW($A$1)))),"")</f>
        <v>C</v>
      </c>
    </row>
    <row r="33" spans="1:13" ht="15.95" customHeight="1" x14ac:dyDescent="0.25">
      <c r="A33" s="78"/>
      <c r="B33" s="78"/>
      <c r="C33" s="78"/>
      <c r="D33" s="18">
        <f t="shared" ref="D33:M33" ca="1" si="10">IF(D$32="","",COUNTIF(D$9:D$28,D$32))</f>
        <v>2</v>
      </c>
      <c r="E33" s="18">
        <f t="shared" ca="1" si="10"/>
        <v>3</v>
      </c>
      <c r="F33" s="18">
        <f t="shared" ca="1" si="10"/>
        <v>2</v>
      </c>
      <c r="G33" s="18">
        <f t="shared" ca="1" si="10"/>
        <v>5</v>
      </c>
      <c r="H33" s="18">
        <f t="shared" ca="1" si="10"/>
        <v>4</v>
      </c>
      <c r="I33" s="18">
        <f t="shared" ca="1" si="10"/>
        <v>5</v>
      </c>
      <c r="J33" s="18">
        <f t="shared" ca="1" si="10"/>
        <v>3</v>
      </c>
      <c r="K33" s="18">
        <f t="shared" ca="1" si="10"/>
        <v>5</v>
      </c>
      <c r="L33" s="18">
        <f t="shared" ca="1" si="10"/>
        <v>5</v>
      </c>
      <c r="M33" s="18">
        <f t="shared" ca="1" si="10"/>
        <v>1</v>
      </c>
    </row>
    <row r="34" spans="1:13" ht="15.95" customHeight="1" x14ac:dyDescent="0.25">
      <c r="A34" s="79" t="s">
        <v>7</v>
      </c>
      <c r="B34" s="79"/>
      <c r="C34" s="79"/>
      <c r="D34" s="13" t="str">
        <f t="array" aca="1" ref="D34" ca="1">IFERROR(IFERROR(INDEX(D$9:D$28,MODE(IF(D$9:D$28&lt;&gt;"",IF(D$9:D$28&lt;&gt;D$4,IF(D$9:D$28&lt;&gt;D$32,MATCH(D$9:D$28,D$9:D$28,0)))))),INDEX(D$1:D$28,SMALL(IF(D$9:D$28&lt;&gt;D$29,IF(COUNTIF(D$9:D$28,D$9:D$28)=1,ROW($A$9:$A$28))),ROW($A$1)))),"")</f>
        <v>D</v>
      </c>
      <c r="E34" s="13" t="str">
        <f t="array" aca="1" ref="E34" ca="1">IFERROR(IFERROR(INDEX(E$9:E$28,MODE(IF(E$9:E$28&lt;&gt;"",IF(E$9:E$28&lt;&gt;E$4,IF(E$9:E$28&lt;&gt;E$32,MATCH(E$9:E$28,E$9:E$28,0)))))),INDEX(E$1:E$28,SMALL(IF(E$9:E$28&lt;&gt;E$29,IF(COUNTIF(E$9:E$28,E$9:E$28)=1,ROW($A$9:$A$28))),ROW($A$1)))),"")</f>
        <v>D</v>
      </c>
      <c r="F34" s="13" t="str">
        <f t="array" aca="1" ref="F34" ca="1">IFERROR(IFERROR(INDEX(F$9:F$28,MODE(IF(F$9:F$28&lt;&gt;"",IF(F$9:F$28&lt;&gt;F$4,IF(F$9:F$28&lt;&gt;F$32,MATCH(F$9:F$28,F$9:F$28,0)))))),INDEX(F$1:F$28,SMALL(IF(F$9:F$28&lt;&gt;F$29,IF(COUNTIF(F$9:F$28,F$9:F$28)=1,ROW($A$9:$A$28))),ROW($A$1)))),"")</f>
        <v/>
      </c>
      <c r="G34" s="13" t="str">
        <f t="array" aca="1" ref="G34" ca="1">IFERROR(IFERROR(INDEX(G$9:G$28,MODE(IF(G$9:G$28&lt;&gt;"",IF(G$9:G$28&lt;&gt;G$4,IF(G$9:G$28&lt;&gt;G$32,MATCH(G$9:G$28,G$9:G$28,0)))))),INDEX(G$1:G$28,SMALL(IF(G$9:G$28&lt;&gt;G$29,IF(COUNTIF(G$9:G$28,G$9:G$28)=1,ROW($A$9:$A$28))),ROW($A$1)))),"")</f>
        <v>D</v>
      </c>
      <c r="H34" s="13" t="str">
        <f t="array" aca="1" ref="H34" ca="1">IFERROR(IFERROR(INDEX(H$9:H$28,MODE(IF(H$9:H$28&lt;&gt;"",IF(H$9:H$28&lt;&gt;H$4,IF(H$9:H$28&lt;&gt;H$32,MATCH(H$9:H$28,H$9:H$28,0)))))),INDEX(H$1:H$28,SMALL(IF(H$9:H$28&lt;&gt;H$29,IF(COUNTIF(H$9:H$28,H$9:H$28)=1,ROW($A$9:$A$28))),ROW($A$1)))),"")</f>
        <v>A</v>
      </c>
      <c r="I34" s="13" t="str">
        <f t="array" aca="1" ref="I34" ca="1">IFERROR(IFERROR(INDEX(I$9:I$28,MODE(IF(I$9:I$28&lt;&gt;"",IF(I$9:I$28&lt;&gt;I$4,IF(I$9:I$28&lt;&gt;I$32,MATCH(I$9:I$28,I$9:I$28,0)))))),INDEX(I$1:I$28,SMALL(IF(I$9:I$28&lt;&gt;I$29,IF(COUNTIF(I$9:I$28,I$9:I$28)=1,ROW($A$9:$A$28))),ROW($A$1)))),"")</f>
        <v>A</v>
      </c>
      <c r="J34" s="13" t="str">
        <f t="array" aca="1" ref="J34" ca="1">IFERROR(IFERROR(INDEX(J$9:J$28,MODE(IF(J$9:J$28&lt;&gt;"",IF(J$9:J$28&lt;&gt;J$4,IF(J$9:J$28&lt;&gt;J$32,MATCH(J$9:J$28,J$9:J$28,0)))))),INDEX(J$1:J$28,SMALL(IF(J$9:J$28&lt;&gt;J$29,IF(COUNTIF(J$9:J$28,J$9:J$28)=1,ROW($A$9:$A$28))),ROW($A$1)))),"")</f>
        <v>A</v>
      </c>
      <c r="K34" s="13" t="str">
        <f t="array" aca="1" ref="K34" ca="1">IFERROR(IFERROR(INDEX(K$9:K$28,MODE(IF(K$9:K$28&lt;&gt;"",IF(K$9:K$28&lt;&gt;K$4,IF(K$9:K$28&lt;&gt;K$32,MATCH(K$9:K$28,K$9:K$28,0)))))),INDEX(K$1:K$28,SMALL(IF(K$9:K$28&lt;&gt;K$29,IF(COUNTIF(K$9:K$28,K$9:K$28)=1,ROW($A$9:$A$28))),ROW($A$1)))),"")</f>
        <v>A</v>
      </c>
      <c r="L34" s="13" t="str">
        <f t="array" aca="1" ref="L34" ca="1">IFERROR(IFERROR(INDEX(L$9:L$28,MODE(IF(L$9:L$28&lt;&gt;"",IF(L$9:L$28&lt;&gt;L$4,IF(L$9:L$28&lt;&gt;L$32,MATCH(L$9:L$28,L$9:L$28,0)))))),INDEX(L$1:L$28,SMALL(IF(L$9:L$28&lt;&gt;L$29,IF(COUNTIF(L$9:L$28,L$9:L$28)=1,ROW($A$9:$A$28))),ROW($A$1)))),"")</f>
        <v>D</v>
      </c>
      <c r="M34" s="13" t="str">
        <f t="array" aca="1" ref="M34" ca="1">IFERROR(IFERROR(INDEX(M$9:M$28,MODE(IF(M$9:M$28&lt;&gt;"",IF(M$9:M$28&lt;&gt;M$4,IF(M$9:M$28&lt;&gt;M$32,MATCH(M$9:M$28,M$9:M$28,0)))))),INDEX(M$1:M$28,SMALL(IF(M$9:M$28&lt;&gt;M$29,IF(COUNTIF(M$9:M$28,M$9:M$28)=1,ROW($A$9:$A$28))),ROW($A$1)))),"")</f>
        <v>C</v>
      </c>
    </row>
    <row r="35" spans="1:13" ht="15.95" customHeight="1" x14ac:dyDescent="0.25">
      <c r="A35" s="80"/>
      <c r="B35" s="80"/>
      <c r="C35" s="80"/>
      <c r="D35" s="14">
        <f t="shared" ref="D35:M35" ca="1" si="11">IF(D$34="","",COUNTIF(D$9:D$28,D$34))</f>
        <v>1</v>
      </c>
      <c r="E35" s="14">
        <f t="shared" ca="1" si="11"/>
        <v>2</v>
      </c>
      <c r="F35" s="14" t="str">
        <f t="shared" ca="1" si="11"/>
        <v/>
      </c>
      <c r="G35" s="14">
        <f t="shared" ca="1" si="11"/>
        <v>1</v>
      </c>
      <c r="H35" s="14">
        <f t="shared" ca="1" si="11"/>
        <v>3</v>
      </c>
      <c r="I35" s="14">
        <f t="shared" ca="1" si="11"/>
        <v>2</v>
      </c>
      <c r="J35" s="14">
        <f t="shared" ca="1" si="11"/>
        <v>2</v>
      </c>
      <c r="K35" s="14">
        <f t="shared" ca="1" si="11"/>
        <v>1</v>
      </c>
      <c r="L35" s="14">
        <f t="shared" ca="1" si="11"/>
        <v>2</v>
      </c>
      <c r="M35" s="14">
        <f t="shared" ca="1" si="11"/>
        <v>1</v>
      </c>
    </row>
    <row r="36" spans="1:13" ht="15.95" customHeight="1" x14ac:dyDescent="0.25">
      <c r="A36" s="81" t="s">
        <v>9</v>
      </c>
      <c r="B36" s="81"/>
      <c r="C36" s="81"/>
      <c r="D36" s="15" t="str">
        <f t="array" aca="1" ref="D36" ca="1">IFERROR(IFERROR(INDEX(D$9:D$28,MODE(IF(D$9:D$28&lt;&gt;"",IF(D$9:D$28&lt;&gt;D$4,IF(D$9:D$28&lt;&gt;D$32,IF(D$9:D$28&lt;&gt;D$34,MATCH(D$9:D$28,D$9:D$28,0))))))),INDEX(D$1:D$28,SMALL(IF(D$9:D$28&lt;&gt;D$32,IF(D$9:D$28&lt;&gt;D$34,IF(COUNTIF(D$9:D$28,D$9:D$28)=1,ROW($A$9:$A$28)))),ROW($A$1)))),"")</f>
        <v>C</v>
      </c>
      <c r="E36" s="15" t="str">
        <f t="array" aca="1" ref="E36" ca="1">IFERROR(IFERROR(INDEX(E$9:E$28,MODE(IF(E$9:E$28&lt;&gt;"",IF(E$9:E$28&lt;&gt;E$4,IF(E$9:E$28&lt;&gt;E$32,IF(E$9:E$28&lt;&gt;E$34,MATCH(E$9:E$28,E$9:E$28,0))))))),INDEX(E$1:E$28,SMALL(IF(E$9:E$28&lt;&gt;E$32,IF(E$9:E$28&lt;&gt;E$34,IF(COUNTIF(E$9:E$28,E$9:E$28)=1,ROW($A$9:$A$28)))),ROW($A$1)))),"")</f>
        <v/>
      </c>
      <c r="F36" s="15" t="str">
        <f t="array" aca="1" ref="F36" ca="1">IFERROR(IFERROR(INDEX(F$9:F$28,MODE(IF(F$9:F$28&lt;&gt;"",IF(F$9:F$28&lt;&gt;F$4,IF(F$9:F$28&lt;&gt;F$32,IF(F$9:F$28&lt;&gt;F$34,MATCH(F$9:F$28,F$9:F$28,0))))))),INDEX(F$1:F$28,SMALL(IF(F$9:F$28&lt;&gt;F$32,IF(F$9:F$28&lt;&gt;F$34,IF(COUNTIF(F$9:F$28,F$9:F$28)=1,ROW($A$9:$A$28)))),ROW($A$1)))),"")</f>
        <v/>
      </c>
      <c r="G36" s="15" t="str">
        <f t="array" aca="1" ref="G36" ca="1">IFERROR(IFERROR(INDEX(G$9:G$28,MODE(IF(G$9:G$28&lt;&gt;"",IF(G$9:G$28&lt;&gt;G$4,IF(G$9:G$28&lt;&gt;G$32,IF(G$9:G$28&lt;&gt;G$34,MATCH(G$9:G$28,G$9:G$28,0))))))),INDEX(G$1:G$28,SMALL(IF(G$9:G$28&lt;&gt;G$32,IF(G$9:G$28&lt;&gt;G$34,IF(COUNTIF(G$9:G$28,G$9:G$28)=1,ROW($A$9:$A$28)))),ROW($A$1)))),"")</f>
        <v/>
      </c>
      <c r="H36" s="15" t="str">
        <f t="array" aca="1" ref="H36" ca="1">IFERROR(IFERROR(INDEX(H$9:H$28,MODE(IF(H$9:H$28&lt;&gt;"",IF(H$9:H$28&lt;&gt;H$4,IF(H$9:H$28&lt;&gt;H$32,IF(H$9:H$28&lt;&gt;H$34,MATCH(H$9:H$28,H$9:H$28,0))))))),INDEX(H$1:H$28,SMALL(IF(H$9:H$28&lt;&gt;H$32,IF(H$9:H$28&lt;&gt;H$34,IF(COUNTIF(H$9:H$28,H$9:H$28)=1,ROW($A$9:$A$28)))),ROW($A$1)))),"")</f>
        <v>B</v>
      </c>
      <c r="I36" s="15" t="str">
        <f t="array" aca="1" ref="I36" ca="1">IFERROR(IFERROR(INDEX(I$9:I$28,MODE(IF(I$9:I$28&lt;&gt;"",IF(I$9:I$28&lt;&gt;I$4,IF(I$9:I$28&lt;&gt;I$32,IF(I$9:I$28&lt;&gt;I$34,MATCH(I$9:I$28,I$9:I$28,0))))))),INDEX(I$1:I$28,SMALL(IF(I$9:I$28&lt;&gt;I$32,IF(I$9:I$28&lt;&gt;I$34,IF(COUNTIF(I$9:I$28,I$9:I$28)=1,ROW($A$9:$A$28)))),ROW($A$1)))),"")</f>
        <v>C</v>
      </c>
      <c r="J36" s="15" t="str">
        <f t="array" aca="1" ref="J36" ca="1">IFERROR(IFERROR(INDEX(J$9:J$28,MODE(IF(J$9:J$28&lt;&gt;"",IF(J$9:J$28&lt;&gt;J$4,IF(J$9:J$28&lt;&gt;J$32,IF(J$9:J$28&lt;&gt;J$34,MATCH(J$9:J$28,J$9:J$28,0))))))),INDEX(J$1:J$28,SMALL(IF(J$9:J$28&lt;&gt;J$32,IF(J$9:J$28&lt;&gt;J$34,IF(COUNTIF(J$9:J$28,J$9:J$28)=1,ROW($A$9:$A$28)))),ROW($A$1)))),"")</f>
        <v/>
      </c>
      <c r="K36" s="15" t="str">
        <f t="array" aca="1" ref="K36" ca="1">IFERROR(IFERROR(INDEX(K$9:K$28,MODE(IF(K$9:K$28&lt;&gt;"",IF(K$9:K$28&lt;&gt;K$4,IF(K$9:K$28&lt;&gt;K$32,IF(K$9:K$28&lt;&gt;K$34,MATCH(K$9:K$28,K$9:K$28,0))))))),INDEX(K$1:K$28,SMALL(IF(K$9:K$28&lt;&gt;K$32,IF(K$9:K$28&lt;&gt;K$34,IF(COUNTIF(K$9:K$28,K$9:K$28)=1,ROW($A$9:$A$28)))),ROW($A$1)))),"")</f>
        <v/>
      </c>
      <c r="L36" s="15" t="str">
        <f t="array" aca="1" ref="L36" ca="1">IFERROR(IFERROR(INDEX(L$9:L$28,MODE(IF(L$9:L$28&lt;&gt;"",IF(L$9:L$28&lt;&gt;L$4,IF(L$9:L$28&lt;&gt;L$32,IF(L$9:L$28&lt;&gt;L$34,MATCH(L$9:L$28,L$9:L$28,0))))))),INDEX(L$1:L$28,SMALL(IF(L$9:L$28&lt;&gt;L$32,IF(L$9:L$28&lt;&gt;L$34,IF(COUNTIF(L$9:L$28,L$9:L$28)=1,ROW($A$9:$A$28)))),ROW($A$1)))),"")</f>
        <v>B</v>
      </c>
      <c r="M36" s="15" t="str">
        <f t="array" aca="1" ref="M36" ca="1">IFERROR(IFERROR(INDEX(M$9:M$28,MODE(IF(M$9:M$28&lt;&gt;"",IF(M$9:M$28&lt;&gt;M$4,IF(M$9:M$28&lt;&gt;M$32,IF(M$9:M$28&lt;&gt;M$34,MATCH(M$9:M$28,M$9:M$28,0))))))),INDEX(M$1:M$28,SMALL(IF(M$9:M$28&lt;&gt;M$32,IF(M$9:M$28&lt;&gt;M$34,IF(COUNTIF(M$9:M$28,M$9:M$28)=1,ROW($A$9:$A$28)))),ROW($A$1)))),"")</f>
        <v>A</v>
      </c>
    </row>
    <row r="37" spans="1:13" ht="15.95" customHeight="1" x14ac:dyDescent="0.25">
      <c r="A37" s="82"/>
      <c r="B37" s="82"/>
      <c r="C37" s="82"/>
      <c r="D37" s="16">
        <f t="shared" ref="D37:M37" ca="1" si="12">IF(D$36="","",COUNTIF(D$9:D$28,D$36))</f>
        <v>1</v>
      </c>
      <c r="E37" s="16" t="str">
        <f t="shared" ca="1" si="12"/>
        <v/>
      </c>
      <c r="F37" s="16" t="str">
        <f t="shared" ca="1" si="12"/>
        <v/>
      </c>
      <c r="G37" s="16" t="str">
        <f t="shared" ca="1" si="12"/>
        <v/>
      </c>
      <c r="H37" s="16">
        <f t="shared" ca="1" si="12"/>
        <v>1</v>
      </c>
      <c r="I37" s="16">
        <f t="shared" ca="1" si="12"/>
        <v>1</v>
      </c>
      <c r="J37" s="16" t="str">
        <f t="shared" ca="1" si="12"/>
        <v/>
      </c>
      <c r="K37" s="16" t="str">
        <f t="shared" ca="1" si="12"/>
        <v/>
      </c>
      <c r="L37" s="16">
        <f t="shared" ca="1" si="12"/>
        <v>1</v>
      </c>
      <c r="M37" s="16">
        <f t="shared" ca="1" si="12"/>
        <v>1</v>
      </c>
    </row>
  </sheetData>
  <sortState xmlns:xlrd2="http://schemas.microsoft.com/office/spreadsheetml/2017/richdata2" ref="B9:Q20">
    <sortCondition descending="1" ref="Q9:Q20"/>
  </sortState>
  <mergeCells count="17">
    <mergeCell ref="A32:C33"/>
    <mergeCell ref="A34:C35"/>
    <mergeCell ref="A36:C37"/>
    <mergeCell ref="A5:C5"/>
    <mergeCell ref="A6:C6"/>
    <mergeCell ref="A7:C7"/>
    <mergeCell ref="A8:C8"/>
    <mergeCell ref="A29:C30"/>
    <mergeCell ref="A31:C31"/>
    <mergeCell ref="A1:Q1"/>
    <mergeCell ref="A2:C2"/>
    <mergeCell ref="N2:N8"/>
    <mergeCell ref="O2:O8"/>
    <mergeCell ref="P2:P8"/>
    <mergeCell ref="Q2:Q8"/>
    <mergeCell ref="A3:C3"/>
    <mergeCell ref="A4:C4"/>
  </mergeCells>
  <conditionalFormatting sqref="D9:M28">
    <cfRule type="expression" dxfId="126" priority="10">
      <formula>D$4=D9</formula>
    </cfRule>
    <cfRule type="expression" dxfId="125" priority="11">
      <formula>AND(D9&lt;&gt;D$4,D$4&lt;&gt;"")</formula>
    </cfRule>
  </conditionalFormatting>
  <conditionalFormatting sqref="A9:M28">
    <cfRule type="expression" dxfId="124" priority="1">
      <formula>MOD(ROW(),2)=0</formula>
    </cfRule>
  </conditionalFormatting>
  <conditionalFormatting sqref="Q9:Q28">
    <cfRule type="aboveAverage" dxfId="123" priority="234" aboveAverage="0"/>
    <cfRule type="aboveAverage" dxfId="122" priority="235"/>
  </conditionalFormatting>
  <conditionalFormatting sqref="P9:P28">
    <cfRule type="aboveAverage" dxfId="121" priority="236" aboveAverage="0"/>
    <cfRule type="aboveAverage" dxfId="120" priority="237"/>
  </conditionalFormatting>
  <conditionalFormatting sqref="N9:N28">
    <cfRule type="aboveAverage" dxfId="119" priority="238" aboveAverage="0"/>
    <cfRule type="aboveAverage" dxfId="118" priority="239"/>
  </conditionalFormatting>
  <conditionalFormatting sqref="O9:O28">
    <cfRule type="aboveAverage" dxfId="117" priority="240" aboveAverage="0"/>
    <cfRule type="aboveAverage" dxfId="116" priority="241"/>
  </conditionalFormatting>
  <conditionalFormatting sqref="D5:M5">
    <cfRule type="aboveAverage" dxfId="115" priority="400" aboveAverage="0"/>
    <cfRule type="aboveAverage" dxfId="114" priority="401"/>
  </conditionalFormatting>
  <conditionalFormatting sqref="D6:M6">
    <cfRule type="aboveAverage" dxfId="113" priority="404" aboveAverage="0"/>
    <cfRule type="aboveAverage" dxfId="112" priority="405"/>
  </conditionalFormatting>
  <conditionalFormatting sqref="D7:M7">
    <cfRule type="aboveAverage" dxfId="111" priority="408" aboveAverage="0"/>
    <cfRule type="aboveAverage" dxfId="110" priority="409"/>
  </conditionalFormatting>
  <conditionalFormatting sqref="D8:M8">
    <cfRule type="aboveAverage" dxfId="109" priority="412" aboveAverage="0"/>
    <cfRule type="aboveAverage" dxfId="108" priority="413"/>
  </conditionalFormatting>
  <conditionalFormatting sqref="D33:M33">
    <cfRule type="aboveAverage" dxfId="107" priority="416"/>
  </conditionalFormatting>
  <conditionalFormatting sqref="D30:M30">
    <cfRule type="aboveAverage" dxfId="106" priority="418" aboveAverage="0"/>
  </conditionalFormatting>
  <pageMargins left="0.98425196850393704" right="0.19685039370078741" top="0.19685039370078741" bottom="0.19685039370078741" header="0" footer="0"/>
  <pageSetup paperSize="9" scale="83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E3545-0CA4-4092-B4A8-9BE664FA3F13}">
  <sheetPr codeName="Sayfa6">
    <tabColor rgb="FF92D050"/>
  </sheetPr>
  <dimension ref="A1:V37"/>
  <sheetViews>
    <sheetView topLeftCell="A7" workbookViewId="0">
      <selection activeCell="Y4" sqref="Y4"/>
    </sheetView>
  </sheetViews>
  <sheetFormatPr defaultRowHeight="20.100000000000001" customHeight="1" x14ac:dyDescent="0.25"/>
  <cols>
    <col min="1" max="1" width="3.5703125" style="20" customWidth="1"/>
    <col min="2" max="2" width="4.28515625" style="20" customWidth="1"/>
    <col min="3" max="3" width="25.7109375" style="20" customWidth="1"/>
    <col min="4" max="13" width="3.5703125" style="1" customWidth="1"/>
    <col min="14" max="16" width="3" style="1" customWidth="1"/>
    <col min="17" max="17" width="6.7109375" style="1" customWidth="1"/>
    <col min="18" max="18" width="3.140625" style="1" customWidth="1"/>
    <col min="19" max="19" width="2.85546875" style="1" hidden="1" customWidth="1"/>
    <col min="20" max="21" width="2.7109375" style="1" bestFit="1" customWidth="1"/>
    <col min="22" max="22" width="4.85546875" style="25" bestFit="1" customWidth="1"/>
    <col min="23" max="16384" width="9.140625" style="1"/>
  </cols>
  <sheetData>
    <row r="1" spans="1:22" ht="20.100000000000001" customHeight="1" x14ac:dyDescent="0.25">
      <c r="A1" s="61" t="str">
        <f>Veri!C2&amp;" "&amp;Veri!C3&amp;" Dersi "&amp;S5&amp;" Sınıfı "&amp;Veri!C4&amp;". "&amp;Veri!C5&amp;" Analizi"</f>
        <v>…......... Ortaokulu İnkılap Tarihi Dersi 8/C Sınıfı 1. Deneme Analizi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2" spans="1:22" ht="408.95" customHeight="1" x14ac:dyDescent="0.25">
      <c r="A2" s="62" t="s">
        <v>2</v>
      </c>
      <c r="B2" s="62"/>
      <c r="C2" s="62"/>
      <c r="D2" s="24" t="str">
        <f>IF(Veri!$C6&lt;&gt;"",Veri!$C6,"")</f>
        <v>Mustafa Kemal in askerlik hayatı ile ilgili olayları ve olguları onun kişilik özellikleri ile ilişkilendirir.</v>
      </c>
      <c r="E2" s="24" t="str">
        <f>IF(Veri!$C7&lt;&gt;"",Veri!$C7,"")</f>
        <v>Avrupa daki gelişmelerin yansımaları bağlamında Osmanlı Devleti nin yirminci yüzyılın başlarındaki siyasi ve sosyal durumunu kavrar.</v>
      </c>
      <c r="F2" s="24" t="str">
        <f>IF(Veri!$C8&lt;&gt;"",Veri!$C8,"")</f>
        <v>Mustafa Kemal in çocukluk ve öğrenim hayatından hareketle onun kişilik özelliklerinin oluşumu hakkında çıkarımlarda bulunur.</v>
      </c>
      <c r="G2" s="24" t="str">
        <f>IF(Veri!$C9&lt;&gt;"",Veri!$C9,"")</f>
        <v>Mustafa Kemal in çocukluk ve öğrenim hayatından hareketle onun kişilik özelliklerinin oluşumu hakkında çıkarımlarda bulunur. Gençlik döneminde Mustafa Kemal in fikir hayatını etkileyen önemli kişileri ve olayları kavrar.</v>
      </c>
      <c r="H2" s="24" t="str">
        <f>IF(Veri!$C10&lt;&gt;"",Veri!$C10,"")</f>
        <v>Mustafa Kemal in askerlik hayatı ile ilgili olayları ve olguları onun kişilik özellikleri ile ilişkilendirir.</v>
      </c>
      <c r="I2" s="24" t="str">
        <f>IF(Veri!$C11&lt;&gt;"",Veri!$C11,"")</f>
        <v>Mustafa Kemal in çocukluk ve öğrenim hayatından hareketle onun kişilik özelliklerinin oluşumu hakkında çıkarımlarda bulunur.</v>
      </c>
      <c r="J2" s="24" t="str">
        <f>IF(Veri!$C12&lt;&gt;"",Veri!$C12,"")</f>
        <v>Mustafa Kemal in çocukluk ve öğrenim hayatından hareketle onun kişilik özelliklerinin oluşumu hakkında çıkarımlarda bulunur.</v>
      </c>
      <c r="K2" s="24" t="str">
        <f>IF(Veri!$C13&lt;&gt;"",Veri!$C13,"")</f>
        <v>Mustafa Kemal in askerlik hayatı ile ilgili olayları ve olguları onun kişilik özellikleri ile ilişkilendirir.</v>
      </c>
      <c r="L2" s="24" t="str">
        <f>IF(Veri!$C14&lt;&gt;"",Veri!$C14,"")</f>
        <v>Avrupa daki gelişmelerin yansımaları bağlamında Osmanlı Devleti nin yirminci yüzyılın başlarındaki siyasi ve sosyal durumunu kavrar.</v>
      </c>
      <c r="M2" s="24" t="str">
        <f>IF(Veri!$C15&lt;&gt;"",Veri!$C15,"")</f>
        <v>Mustafa Kemal in çocukluk ve öğrenim hayatından hareketle onun kişilik özelliklerinin oluşumu hakkında çıkarımlarda bulunur.</v>
      </c>
      <c r="N2" s="68" t="str">
        <f ca="1">IF(IFERROR(AVERAGE(N$9:N$28)&lt;&gt;0,0)," Toplam Doğru Sayısı (Ortalama : " &amp; ROUND(AVERAGE(N$9:N$28), 2) &amp; ")"," Toplam Doğru Sayısı")</f>
        <v xml:space="preserve"> Toplam Doğru Sayısı (Ortalama : 4,44)</v>
      </c>
      <c r="O2" s="63" t="str">
        <f ca="1">IF(IFERROR(AVERAGE(O$9:O$28)&lt;&gt;0,0)," Toplam Yanlış Sayısı (Ortalama : " &amp; ROUND(AVERAGE(O$9:O$28), 2) &amp; ")"," Toplam Yanlış Sayısı")</f>
        <v xml:space="preserve"> Toplam Yanlış Sayısı (Ortalama : 4,56)</v>
      </c>
      <c r="P2" s="66" t="str">
        <f ca="1">IF(IFERROR(AVERAGE(P$9:P$28)&lt;&gt;0,0)," Boş Bırakılan Soru Sayısı (Ortalama : " &amp; ROUND(AVERAGE(P$9:P$28), 2) &amp; ")"," Boş Bırakılan Soru Sayısı")</f>
        <v xml:space="preserve"> Boş Bırakılan Soru Sayısı (Ortalama : 1)</v>
      </c>
      <c r="Q2" s="67" t="str">
        <f ca="1">IF(IFERROR(AVERAGE($Q$9:$Q$28)&lt;&gt;0,0),"Net "&amp;CHAR(10)&amp;ROUND(AVERAGE($Q$9:$Q$28),2)&amp;CHAR(10)&amp;CHAR(10) &amp; IFERROR(TEXT((SUM(N9:N28)-SUM(O9:O28)/3)/MAX($D$3:$M$3)/SUMPRODUCT(--(N9:N28&lt;&gt;"")),"% 0,00"),"") &amp; CHAR(10),"")</f>
        <v xml:space="preserve">Net 
2,93
% 29,26
</v>
      </c>
    </row>
    <row r="3" spans="1:22" s="20" customFormat="1" ht="15.95" customHeight="1" x14ac:dyDescent="0.25">
      <c r="A3" s="64" t="s">
        <v>0</v>
      </c>
      <c r="B3" s="64"/>
      <c r="C3" s="64"/>
      <c r="D3" s="57">
        <v>1</v>
      </c>
      <c r="E3" s="57">
        <v>2</v>
      </c>
      <c r="F3" s="57">
        <v>3</v>
      </c>
      <c r="G3" s="57">
        <v>4</v>
      </c>
      <c r="H3" s="57">
        <v>5</v>
      </c>
      <c r="I3" s="57">
        <v>6</v>
      </c>
      <c r="J3" s="57">
        <v>7</v>
      </c>
      <c r="K3" s="57">
        <v>8</v>
      </c>
      <c r="L3" s="57">
        <v>9</v>
      </c>
      <c r="M3" s="57">
        <v>10</v>
      </c>
      <c r="N3" s="68"/>
      <c r="O3" s="63"/>
      <c r="P3" s="66"/>
      <c r="Q3" s="67"/>
      <c r="V3" s="7"/>
    </row>
    <row r="4" spans="1:22" s="20" customFormat="1" ht="15.95" customHeight="1" x14ac:dyDescent="0.25">
      <c r="A4" s="64" t="s">
        <v>1</v>
      </c>
      <c r="B4" s="64"/>
      <c r="C4" s="64"/>
      <c r="D4" s="58" t="str">
        <f>IF(Veri!$B6&lt;&gt;"",Veri!$B6,"")</f>
        <v>B</v>
      </c>
      <c r="E4" s="58" t="str">
        <f>IF(Veri!$B7&lt;&gt;"",Veri!$B7,"")</f>
        <v>C</v>
      </c>
      <c r="F4" s="58" t="str">
        <f>IF(Veri!$B8&lt;&gt;"",Veri!$B8,"")</f>
        <v>B</v>
      </c>
      <c r="G4" s="58" t="str">
        <f>IF(Veri!$B9&lt;&gt;"",Veri!$B9,"")</f>
        <v>A</v>
      </c>
      <c r="H4" s="58" t="str">
        <f>IF(Veri!$B10&lt;&gt;"",Veri!$B10,"")</f>
        <v>C</v>
      </c>
      <c r="I4" s="58" t="str">
        <f>IF(Veri!$B11&lt;&gt;"",Veri!$B11,"")</f>
        <v>D</v>
      </c>
      <c r="J4" s="58" t="str">
        <f>IF(Veri!$B12&lt;&gt;"",Veri!$B12,"")</f>
        <v>D</v>
      </c>
      <c r="K4" s="58" t="str">
        <f>IF(Veri!$B13&lt;&gt;"",Veri!$B13,"")</f>
        <v>D</v>
      </c>
      <c r="L4" s="58" t="str">
        <f>IF(Veri!$B14&lt;&gt;"",Veri!$B14,"")</f>
        <v>A</v>
      </c>
      <c r="M4" s="58" t="str">
        <f>IF(Veri!$B15&lt;&gt;"",Veri!$B15,"")</f>
        <v>D</v>
      </c>
      <c r="N4" s="68"/>
      <c r="O4" s="63"/>
      <c r="P4" s="66"/>
      <c r="Q4" s="67"/>
      <c r="V4" s="7"/>
    </row>
    <row r="5" spans="1:22" s="20" customFormat="1" ht="15.95" customHeight="1" x14ac:dyDescent="0.25">
      <c r="A5" s="71" t="s">
        <v>3</v>
      </c>
      <c r="B5" s="71"/>
      <c r="C5" s="71"/>
      <c r="D5" s="54">
        <f t="shared" ref="D5:M5" ca="1" si="0">IF(D$4&lt;&gt;"",SUMPRODUCT(($C$9:$C$28&lt;&gt;"")*(D$9:D$28=D$4)*(D$9:D$28&lt;&gt;"")),"")</f>
        <v>4</v>
      </c>
      <c r="E5" s="54">
        <f t="shared" ca="1" si="0"/>
        <v>6</v>
      </c>
      <c r="F5" s="54">
        <f t="shared" ca="1" si="0"/>
        <v>4</v>
      </c>
      <c r="G5" s="54">
        <f t="shared" ca="1" si="0"/>
        <v>2</v>
      </c>
      <c r="H5" s="54">
        <f t="shared" ca="1" si="0"/>
        <v>2</v>
      </c>
      <c r="I5" s="54">
        <f t="shared" ca="1" si="0"/>
        <v>5</v>
      </c>
      <c r="J5" s="54">
        <f t="shared" ca="1" si="0"/>
        <v>6</v>
      </c>
      <c r="K5" s="54">
        <f t="shared" ca="1" si="0"/>
        <v>4</v>
      </c>
      <c r="L5" s="54">
        <f t="shared" ca="1" si="0"/>
        <v>4</v>
      </c>
      <c r="M5" s="54">
        <f t="shared" ca="1" si="0"/>
        <v>3</v>
      </c>
      <c r="N5" s="68"/>
      <c r="O5" s="63"/>
      <c r="P5" s="66"/>
      <c r="Q5" s="67"/>
      <c r="S5" s="42" t="s">
        <v>34</v>
      </c>
      <c r="V5" s="7"/>
    </row>
    <row r="6" spans="1:22" s="20" customFormat="1" ht="15.95" customHeight="1" x14ac:dyDescent="0.25">
      <c r="A6" s="70" t="s">
        <v>4</v>
      </c>
      <c r="B6" s="70"/>
      <c r="C6" s="70"/>
      <c r="D6" s="55">
        <f t="shared" ref="D6:M6" ca="1" si="1">IF(D$4&lt;&gt;"",SUMPRODUCT(($C$9:$C$28&lt;&gt;"")*(D$9:D$28&lt;&gt;D$4)*(D$9:D$28&lt;&gt;"")),"")</f>
        <v>3</v>
      </c>
      <c r="E6" s="55">
        <f t="shared" ca="1" si="1"/>
        <v>3</v>
      </c>
      <c r="F6" s="55">
        <f t="shared" ca="1" si="1"/>
        <v>4</v>
      </c>
      <c r="G6" s="55">
        <f t="shared" ca="1" si="1"/>
        <v>6</v>
      </c>
      <c r="H6" s="55">
        <f t="shared" ca="1" si="1"/>
        <v>6</v>
      </c>
      <c r="I6" s="55">
        <f t="shared" ca="1" si="1"/>
        <v>4</v>
      </c>
      <c r="J6" s="55">
        <f t="shared" ca="1" si="1"/>
        <v>2</v>
      </c>
      <c r="K6" s="55">
        <f t="shared" ca="1" si="1"/>
        <v>4</v>
      </c>
      <c r="L6" s="55">
        <f t="shared" ca="1" si="1"/>
        <v>4</v>
      </c>
      <c r="M6" s="55">
        <f t="shared" ca="1" si="1"/>
        <v>5</v>
      </c>
      <c r="N6" s="68"/>
      <c r="O6" s="63"/>
      <c r="P6" s="66"/>
      <c r="Q6" s="67"/>
      <c r="S6" s="43" t="s">
        <v>27</v>
      </c>
      <c r="V6" s="7"/>
    </row>
    <row r="7" spans="1:22" s="20" customFormat="1" ht="15.95" customHeight="1" x14ac:dyDescent="0.25">
      <c r="A7" s="69" t="s">
        <v>5</v>
      </c>
      <c r="B7" s="69"/>
      <c r="C7" s="69"/>
      <c r="D7" s="55">
        <f t="array" aca="1" ref="D7" ca="1">IF(D$4="","",SUM(--(MMULT(($C$9:$C$28&lt;&gt;"")*(D$9:D$28="")*($D$9:$M$28&lt;&gt;""),TRANSPOSE(COLUMN($D$4:$M$4))^0)&gt;0)))</f>
        <v>2</v>
      </c>
      <c r="E7" s="55">
        <f t="array" aca="1" ref="E7" ca="1">IF(E$4="","",SUM(--(MMULT(($C$9:$C$28&lt;&gt;"")*(E$9:E$28="")*($D$9:$M$28&lt;&gt;""),TRANSPOSE(COLUMN($D$4:$M$4))^0)&gt;0)))</f>
        <v>0</v>
      </c>
      <c r="F7" s="55">
        <f t="array" aca="1" ref="F7" ca="1">IF(F$4="","",SUM(--(MMULT(($C$9:$C$28&lt;&gt;"")*(F$9:F$28="")*($D$9:$M$28&lt;&gt;""),TRANSPOSE(COLUMN($D$4:$M$4))^0)&gt;0)))</f>
        <v>1</v>
      </c>
      <c r="G7" s="55">
        <f t="array" aca="1" ref="G7" ca="1">IF(G$4="","",SUM(--(MMULT(($C$9:$C$28&lt;&gt;"")*(G$9:G$28="")*($D$9:$M$28&lt;&gt;""),TRANSPOSE(COLUMN($D$4:$M$4))^0)&gt;0)))</f>
        <v>1</v>
      </c>
      <c r="H7" s="55">
        <f t="array" aca="1" ref="H7" ca="1">IF(H$4="","",SUM(--(MMULT(($C$9:$C$28&lt;&gt;"")*(H$9:H$28="")*($D$9:$M$28&lt;&gt;""),TRANSPOSE(COLUMN($D$4:$M$4))^0)&gt;0)))</f>
        <v>1</v>
      </c>
      <c r="I7" s="55">
        <f t="array" aca="1" ref="I7" ca="1">IF(I$4="","",SUM(--(MMULT(($C$9:$C$28&lt;&gt;"")*(I$9:I$28="")*($D$9:$M$28&lt;&gt;""),TRANSPOSE(COLUMN($D$4:$M$4))^0)&gt;0)))</f>
        <v>0</v>
      </c>
      <c r="J7" s="55">
        <f t="array" aca="1" ref="J7" ca="1">IF(J$4="","",SUM(--(MMULT(($C$9:$C$28&lt;&gt;"")*(J$9:J$28="")*($D$9:$M$28&lt;&gt;""),TRANSPOSE(COLUMN($D$4:$M$4))^0)&gt;0)))</f>
        <v>1</v>
      </c>
      <c r="K7" s="55">
        <f t="array" aca="1" ref="K7" ca="1">IF(K$4="","",SUM(--(MMULT(($C$9:$C$28&lt;&gt;"")*(K$9:K$28="")*($D$9:$M$28&lt;&gt;""),TRANSPOSE(COLUMN($D$4:$M$4))^0)&gt;0)))</f>
        <v>1</v>
      </c>
      <c r="L7" s="55">
        <f t="array" aca="1" ref="L7" ca="1">IF(L$4="","",SUM(--(MMULT(($C$9:$C$28&lt;&gt;"")*(L$9:L$28="")*($D$9:$M$28&lt;&gt;""),TRANSPOSE(COLUMN($D$4:$M$4))^0)&gt;0)))</f>
        <v>1</v>
      </c>
      <c r="M7" s="55">
        <f t="array" aca="1" ref="M7" ca="1">IF(M$4="","",SUM(--(MMULT(($C$9:$C$28&lt;&gt;"")*(M$9:M$28="")*($D$9:$M$28&lt;&gt;""),TRANSPOSE(COLUMN($D$4:$M$4))^0)&gt;0)))</f>
        <v>1</v>
      </c>
      <c r="N7" s="68"/>
      <c r="O7" s="63"/>
      <c r="P7" s="66"/>
      <c r="Q7" s="67"/>
      <c r="S7" s="43" t="s">
        <v>28</v>
      </c>
      <c r="V7" s="7"/>
    </row>
    <row r="8" spans="1:22" s="20" customFormat="1" ht="15.95" customHeight="1" x14ac:dyDescent="0.25">
      <c r="A8" s="65" t="s">
        <v>6</v>
      </c>
      <c r="B8" s="65"/>
      <c r="C8" s="65"/>
      <c r="D8" s="56">
        <f ca="1">IF(SUM(D$5,D$7)&gt;0,(D$5*100)/(D$5+D$6+D$7),"")</f>
        <v>44.444444444444443</v>
      </c>
      <c r="E8" s="56">
        <f t="shared" ref="E8:M8" ca="1" si="2">IF(SUM(E$5,E$7)&gt;0,(E$5*100)/(E$5+E$6+E$7),"")</f>
        <v>66.666666666666671</v>
      </c>
      <c r="F8" s="56">
        <f t="shared" ca="1" si="2"/>
        <v>44.444444444444443</v>
      </c>
      <c r="G8" s="56">
        <f t="shared" ca="1" si="2"/>
        <v>22.222222222222221</v>
      </c>
      <c r="H8" s="56">
        <f t="shared" ca="1" si="2"/>
        <v>22.222222222222221</v>
      </c>
      <c r="I8" s="56">
        <f t="shared" ca="1" si="2"/>
        <v>55.555555555555557</v>
      </c>
      <c r="J8" s="56">
        <f t="shared" ca="1" si="2"/>
        <v>66.666666666666671</v>
      </c>
      <c r="K8" s="56">
        <f t="shared" ca="1" si="2"/>
        <v>44.444444444444443</v>
      </c>
      <c r="L8" s="56">
        <f t="shared" ca="1" si="2"/>
        <v>44.444444444444443</v>
      </c>
      <c r="M8" s="56">
        <f t="shared" ca="1" si="2"/>
        <v>33.333333333333336</v>
      </c>
      <c r="N8" s="68"/>
      <c r="O8" s="63"/>
      <c r="P8" s="66"/>
      <c r="Q8" s="67"/>
      <c r="S8" s="43" t="s">
        <v>29</v>
      </c>
      <c r="V8" s="7"/>
    </row>
    <row r="9" spans="1:22" s="3" customFormat="1" ht="15.95" customHeight="1" x14ac:dyDescent="0.25">
      <c r="A9" s="45">
        <v>1</v>
      </c>
      <c r="B9" s="45">
        <f ca="1">IF($S9="","",OFFSET(Liste!C$8,$S9,))</f>
        <v>815</v>
      </c>
      <c r="C9" s="46" t="str">
        <f ca="1">IF($S9="","",OFFSET(Liste!D$8,$S9,))</f>
        <v>Mert KURU</v>
      </c>
      <c r="D9" s="45" t="str">
        <f ca="1">IF($S9="","",IF(OFFSET(Liste!E$8,$S9,)="","",OFFSET(Liste!E$8,$S9,)))</f>
        <v>C</v>
      </c>
      <c r="E9" s="45" t="str">
        <f ca="1">IF($S9="","",IF(OFFSET(Liste!F$8,$S9,)="","",OFFSET(Liste!F$8,$S9,)))</f>
        <v>C</v>
      </c>
      <c r="F9" s="45" t="str">
        <f ca="1">IF($S9="","",IF(OFFSET(Liste!G$8,$S9,)="","",OFFSET(Liste!G$8,$S9,)))</f>
        <v>D</v>
      </c>
      <c r="G9" s="45" t="str">
        <f ca="1">IF($S9="","",IF(OFFSET(Liste!H$8,$S9,)="","",OFFSET(Liste!H$8,$S9,)))</f>
        <v>A</v>
      </c>
      <c r="H9" s="45" t="str">
        <f ca="1">IF($S9="","",IF(OFFSET(Liste!I$8,$S9,)="","",OFFSET(Liste!I$8,$S9,)))</f>
        <v>A</v>
      </c>
      <c r="I9" s="45" t="str">
        <f ca="1">IF($S9="","",IF(OFFSET(Liste!J$8,$S9,)="","",OFFSET(Liste!J$8,$S9,)))</f>
        <v>D</v>
      </c>
      <c r="J9" s="45" t="str">
        <f ca="1">IF($S9="","",IF(OFFSET(Liste!K$8,$S9,)="","",OFFSET(Liste!K$8,$S9,)))</f>
        <v>D</v>
      </c>
      <c r="K9" s="45" t="str">
        <f ca="1">IF($S9="","",IF(OFFSET(Liste!L$8,$S9,)="","",OFFSET(Liste!L$8,$S9,)))</f>
        <v>D</v>
      </c>
      <c r="L9" s="45" t="str">
        <f ca="1">IF($S9="","",IF(OFFSET(Liste!M$8,$S9,)="","",OFFSET(Liste!M$8,$S9,)))</f>
        <v>A</v>
      </c>
      <c r="M9" s="45" t="str">
        <f ca="1">IF($S9="","",IF(OFFSET(Liste!N$8,$S9,)="","",OFFSET(Liste!N$8,$S9,)))</f>
        <v>D</v>
      </c>
      <c r="N9" s="45">
        <f t="shared" ref="N9:N28" ca="1" si="3">IF($B9="","",IF(COUNTBLANK(OFFSET($C9,,1,1,MAX($D$3:$M$3)))=MAX($D$3:$M$3),"",SUMPRODUCT(--(OFFSET($C$4,,1,1,MAX($D$3:$M$3))=OFFSET($C9,,1,1,MAX($D$3:$M$3))))))</f>
        <v>7</v>
      </c>
      <c r="O9" s="45">
        <f t="shared" ref="O9:O28" ca="1" si="4">IF($B9="","",IF(COUNTBLANK(OFFSET($C9,,1,1,MAX($D$3:$M$3)))=MAX($D$3:$M$3),"",SUMPRODUCT((OFFSET($C$4,,1,1,MAX($D$3:$M$3))&lt;&gt;OFFSET($C9,,1,1,MAX($D$3:$M$3)))*(OFFSET($C9,,1,1,MAX($D$3:$M$3))&lt;&gt;""))))</f>
        <v>3</v>
      </c>
      <c r="P9" s="45">
        <f t="shared" ref="P9:P28" ca="1" si="5">IF($B9="","",IF(COUNTBLANK(OFFSET($C9,,1,1,MAX($D$3:$M$3)))=MAX($D$3:$M$3),"",COUNTBLANK(OFFSET($C9,,1,1,MAX($D$3:$M$3)))))</f>
        <v>0</v>
      </c>
      <c r="Q9" s="47">
        <f t="shared" ref="Q9:Q28" ca="1" si="6">IF($B9="","",IF(COUNTBLANK(OFFSET($C9,,1,1,MAX($D$3:$M$3)))=MAX($D$3:$M$3),"",N9-O9/3))</f>
        <v>6</v>
      </c>
      <c r="S9" s="43">
        <f t="array" aca="1" ref="S9" ca="1">IFERROR(MATCH(LARGE(IF(Liste!$B$9:$B$68=$S$5,IF(Liste!$R$9:$R$68="",-20,Liste!$R$9:$R$68)-(Liste!$A$9:$A$68/1000)),$A9),IF(Liste!$R$9:$R$68="",-20,Liste!$R$9:$R$68)-(Liste!$A$9:$A$68/1000),0),"")</f>
        <v>31</v>
      </c>
      <c r="V9" s="26"/>
    </row>
    <row r="10" spans="1:22" s="3" customFormat="1" ht="15.95" customHeight="1" x14ac:dyDescent="0.25">
      <c r="A10" s="48">
        <v>2</v>
      </c>
      <c r="B10" s="48">
        <f ca="1">IF($S10="","",OFFSET(Liste!C$8,$S10,))</f>
        <v>867</v>
      </c>
      <c r="C10" s="49" t="str">
        <f ca="1">IF($S10="","",OFFSET(Liste!D$8,$S10,))</f>
        <v>Nihat SARI</v>
      </c>
      <c r="D10" s="48" t="str">
        <f ca="1">IF($S10="","",IF(OFFSET(Liste!E$8,$S10,)="","",OFFSET(Liste!E$8,$S10,)))</f>
        <v>B</v>
      </c>
      <c r="E10" s="48" t="str">
        <f ca="1">IF($S10="","",IF(OFFSET(Liste!F$8,$S10,)="","",OFFSET(Liste!F$8,$S10,)))</f>
        <v>C</v>
      </c>
      <c r="F10" s="48" t="str">
        <f ca="1">IF($S10="","",IF(OFFSET(Liste!G$8,$S10,)="","",OFFSET(Liste!G$8,$S10,)))</f>
        <v>B</v>
      </c>
      <c r="G10" s="48" t="str">
        <f ca="1">IF($S10="","",IF(OFFSET(Liste!H$8,$S10,)="","",OFFSET(Liste!H$8,$S10,)))</f>
        <v>A</v>
      </c>
      <c r="H10" s="48" t="str">
        <f ca="1">IF($S10="","",IF(OFFSET(Liste!I$8,$S10,)="","",OFFSET(Liste!I$8,$S10,)))</f>
        <v>A</v>
      </c>
      <c r="I10" s="48" t="str">
        <f ca="1">IF($S10="","",IF(OFFSET(Liste!J$8,$S10,)="","",OFFSET(Liste!J$8,$S10,)))</f>
        <v>D</v>
      </c>
      <c r="J10" s="48" t="str">
        <f ca="1">IF($S10="","",IF(OFFSET(Liste!K$8,$S10,)="","",OFFSET(Liste!K$8,$S10,)))</f>
        <v>D</v>
      </c>
      <c r="K10" s="48" t="str">
        <f ca="1">IF($S10="","",IF(OFFSET(Liste!L$8,$S10,)="","",OFFSET(Liste!L$8,$S10,)))</f>
        <v>B</v>
      </c>
      <c r="L10" s="48" t="str">
        <f ca="1">IF($S10="","",IF(OFFSET(Liste!M$8,$S10,)="","",OFFSET(Liste!M$8,$S10,)))</f>
        <v>D</v>
      </c>
      <c r="M10" s="48" t="str">
        <f ca="1">IF($S10="","",IF(OFFSET(Liste!N$8,$S10,)="","",OFFSET(Liste!N$8,$S10,)))</f>
        <v>D</v>
      </c>
      <c r="N10" s="48">
        <f t="shared" ca="1" si="3"/>
        <v>7</v>
      </c>
      <c r="O10" s="48">
        <f t="shared" ca="1" si="4"/>
        <v>3</v>
      </c>
      <c r="P10" s="48">
        <f t="shared" ca="1" si="5"/>
        <v>0</v>
      </c>
      <c r="Q10" s="50">
        <f t="shared" ca="1" si="6"/>
        <v>6</v>
      </c>
      <c r="S10" s="43">
        <f t="array" aca="1" ref="S10" ca="1">IFERROR(MATCH(LARGE(IF(Liste!$B$9:$B$68=$S$5,IF(Liste!$R$9:$R$68="",-20,Liste!$R$9:$R$68)-(Liste!$A$9:$A$68/1000)),$A10),IF(Liste!$R$9:$R$68="",-20,Liste!$R$9:$R$68)-(Liste!$A$9:$A$68/1000),0),"")</f>
        <v>38</v>
      </c>
      <c r="V10" s="26"/>
    </row>
    <row r="11" spans="1:22" s="3" customFormat="1" ht="15.95" customHeight="1" x14ac:dyDescent="0.25">
      <c r="A11" s="48">
        <v>3</v>
      </c>
      <c r="B11" s="48">
        <f ca="1">IF($S11="","",OFFSET(Liste!C$8,$S11,))</f>
        <v>822</v>
      </c>
      <c r="C11" s="49" t="str">
        <f ca="1">IF($S11="","",OFFSET(Liste!D$8,$S11,))</f>
        <v>Meryem MERT</v>
      </c>
      <c r="D11" s="48" t="str">
        <f ca="1">IF($S11="","",IF(OFFSET(Liste!E$8,$S11,)="","",OFFSET(Liste!E$8,$S11,)))</f>
        <v/>
      </c>
      <c r="E11" s="48" t="str">
        <f ca="1">IF($S11="","",IF(OFFSET(Liste!F$8,$S11,)="","",OFFSET(Liste!F$8,$S11,)))</f>
        <v>D</v>
      </c>
      <c r="F11" s="48" t="str">
        <f ca="1">IF($S11="","",IF(OFFSET(Liste!G$8,$S11,)="","",OFFSET(Liste!G$8,$S11,)))</f>
        <v>B</v>
      </c>
      <c r="G11" s="48" t="str">
        <f ca="1">IF($S11="","",IF(OFFSET(Liste!H$8,$S11,)="","",OFFSET(Liste!H$8,$S11,)))</f>
        <v>D</v>
      </c>
      <c r="H11" s="48" t="str">
        <f ca="1">IF($S11="","",IF(OFFSET(Liste!I$8,$S11,)="","",OFFSET(Liste!I$8,$S11,)))</f>
        <v>D</v>
      </c>
      <c r="I11" s="48" t="str">
        <f ca="1">IF($S11="","",IF(OFFSET(Liste!J$8,$S11,)="","",OFFSET(Liste!J$8,$S11,)))</f>
        <v>D</v>
      </c>
      <c r="J11" s="48" t="str">
        <f ca="1">IF($S11="","",IF(OFFSET(Liste!K$8,$S11,)="","",OFFSET(Liste!K$8,$S11,)))</f>
        <v>D</v>
      </c>
      <c r="K11" s="48" t="str">
        <f ca="1">IF($S11="","",IF(OFFSET(Liste!L$8,$S11,)="","",OFFSET(Liste!L$8,$S11,)))</f>
        <v>D</v>
      </c>
      <c r="L11" s="48" t="str">
        <f ca="1">IF($S11="","",IF(OFFSET(Liste!M$8,$S11,)="","",OFFSET(Liste!M$8,$S11,)))</f>
        <v>A</v>
      </c>
      <c r="M11" s="48" t="str">
        <f ca="1">IF($S11="","",IF(OFFSET(Liste!N$8,$S11,)="","",OFFSET(Liste!N$8,$S11,)))</f>
        <v>D</v>
      </c>
      <c r="N11" s="48">
        <f t="shared" ca="1" si="3"/>
        <v>6</v>
      </c>
      <c r="O11" s="48">
        <f t="shared" ca="1" si="4"/>
        <v>3</v>
      </c>
      <c r="P11" s="48">
        <f t="shared" ca="1" si="5"/>
        <v>1</v>
      </c>
      <c r="Q11" s="50">
        <f t="shared" ca="1" si="6"/>
        <v>5</v>
      </c>
      <c r="S11" s="43">
        <f t="array" aca="1" ref="S11" ca="1">IFERROR(MATCH(LARGE(IF(Liste!$B$9:$B$68=$S$5,IF(Liste!$R$9:$R$68="",-20,Liste!$R$9:$R$68)-(Liste!$A$9:$A$68/1000)),$A11),IF(Liste!$R$9:$R$68="",-20,Liste!$R$9:$R$68)-(Liste!$A$9:$A$68/1000),0),"")</f>
        <v>32</v>
      </c>
      <c r="V11" s="26"/>
    </row>
    <row r="12" spans="1:22" s="3" customFormat="1" ht="15.95" customHeight="1" x14ac:dyDescent="0.25">
      <c r="A12" s="48">
        <v>4</v>
      </c>
      <c r="B12" s="48">
        <f ca="1">IF($S12="","",OFFSET(Liste!C$8,$S12,))</f>
        <v>839</v>
      </c>
      <c r="C12" s="49" t="str">
        <f ca="1">IF($S12="","",OFFSET(Liste!D$8,$S12,))</f>
        <v>Murat ORUÇ</v>
      </c>
      <c r="D12" s="48" t="str">
        <f ca="1">IF($S12="","",IF(OFFSET(Liste!E$8,$S12,)="","",OFFSET(Liste!E$8,$S12,)))</f>
        <v>B</v>
      </c>
      <c r="E12" s="48" t="str">
        <f ca="1">IF($S12="","",IF(OFFSET(Liste!F$8,$S12,)="","",OFFSET(Liste!F$8,$S12,)))</f>
        <v>C</v>
      </c>
      <c r="F12" s="48" t="str">
        <f ca="1">IF($S12="","",IF(OFFSET(Liste!G$8,$S12,)="","",OFFSET(Liste!G$8,$S12,)))</f>
        <v/>
      </c>
      <c r="G12" s="48" t="str">
        <f ca="1">IF($S12="","",IF(OFFSET(Liste!H$8,$S12,)="","",OFFSET(Liste!H$8,$S12,)))</f>
        <v/>
      </c>
      <c r="H12" s="48" t="str">
        <f ca="1">IF($S12="","",IF(OFFSET(Liste!I$8,$S12,)="","",OFFSET(Liste!I$8,$S12,)))</f>
        <v>A</v>
      </c>
      <c r="I12" s="48" t="str">
        <f ca="1">IF($S12="","",IF(OFFSET(Liste!J$8,$S12,)="","",OFFSET(Liste!J$8,$S12,)))</f>
        <v>D</v>
      </c>
      <c r="J12" s="48" t="str">
        <f ca="1">IF($S12="","",IF(OFFSET(Liste!K$8,$S12,)="","",OFFSET(Liste!K$8,$S12,)))</f>
        <v>D</v>
      </c>
      <c r="K12" s="48" t="str">
        <f ca="1">IF($S12="","",IF(OFFSET(Liste!L$8,$S12,)="","",OFFSET(Liste!L$8,$S12,)))</f>
        <v/>
      </c>
      <c r="L12" s="48" t="str">
        <f ca="1">IF($S12="","",IF(OFFSET(Liste!M$8,$S12,)="","",OFFSET(Liste!M$8,$S12,)))</f>
        <v/>
      </c>
      <c r="M12" s="48" t="str">
        <f ca="1">IF($S12="","",IF(OFFSET(Liste!N$8,$S12,)="","",OFFSET(Liste!N$8,$S12,)))</f>
        <v>C</v>
      </c>
      <c r="N12" s="48">
        <f t="shared" ca="1" si="3"/>
        <v>4</v>
      </c>
      <c r="O12" s="48">
        <f t="shared" ca="1" si="4"/>
        <v>2</v>
      </c>
      <c r="P12" s="48">
        <f t="shared" ca="1" si="5"/>
        <v>4</v>
      </c>
      <c r="Q12" s="50">
        <f t="shared" ca="1" si="6"/>
        <v>3.3333333333333335</v>
      </c>
      <c r="S12" s="43">
        <f t="array" aca="1" ref="S12" ca="1">IFERROR(MATCH(LARGE(IF(Liste!$B$9:$B$68=$S$5,IF(Liste!$R$9:$R$68="",-20,Liste!$R$9:$R$68)-(Liste!$A$9:$A$68/1000)),$A12),IF(Liste!$R$9:$R$68="",-20,Liste!$R$9:$R$68)-(Liste!$A$9:$A$68/1000),0),"")</f>
        <v>33</v>
      </c>
      <c r="V12" s="26"/>
    </row>
    <row r="13" spans="1:22" s="3" customFormat="1" ht="15.95" customHeight="1" x14ac:dyDescent="0.25">
      <c r="A13" s="48">
        <v>5</v>
      </c>
      <c r="B13" s="48">
        <f ca="1">IF($S13="","",OFFSET(Liste!C$8,$S13,))</f>
        <v>856</v>
      </c>
      <c r="C13" s="49" t="str">
        <f ca="1">IF($S13="","",OFFSET(Liste!D$8,$S13,))</f>
        <v>Nedim ÖZPINAR</v>
      </c>
      <c r="D13" s="48" t="str">
        <f ca="1">IF($S13="","",IF(OFFSET(Liste!E$8,$S13,)="","",OFFSET(Liste!E$8,$S13,)))</f>
        <v>C</v>
      </c>
      <c r="E13" s="48" t="str">
        <f ca="1">IF($S13="","",IF(OFFSET(Liste!F$8,$S13,)="","",OFFSET(Liste!F$8,$S13,)))</f>
        <v>C</v>
      </c>
      <c r="F13" s="48" t="str">
        <f ca="1">IF($S13="","",IF(OFFSET(Liste!G$8,$S13,)="","",OFFSET(Liste!G$8,$S13,)))</f>
        <v>B</v>
      </c>
      <c r="G13" s="48" t="str">
        <f ca="1">IF($S13="","",IF(OFFSET(Liste!H$8,$S13,)="","",OFFSET(Liste!H$8,$S13,)))</f>
        <v>C</v>
      </c>
      <c r="H13" s="48" t="str">
        <f ca="1">IF($S13="","",IF(OFFSET(Liste!I$8,$S13,)="","",OFFSET(Liste!I$8,$S13,)))</f>
        <v/>
      </c>
      <c r="I13" s="48" t="str">
        <f ca="1">IF($S13="","",IF(OFFSET(Liste!J$8,$S13,)="","",OFFSET(Liste!J$8,$S13,)))</f>
        <v>D</v>
      </c>
      <c r="J13" s="48" t="str">
        <f ca="1">IF($S13="","",IF(OFFSET(Liste!K$8,$S13,)="","",OFFSET(Liste!K$8,$S13,)))</f>
        <v/>
      </c>
      <c r="K13" s="48" t="str">
        <f ca="1">IF($S13="","",IF(OFFSET(Liste!L$8,$S13,)="","",OFFSET(Liste!L$8,$S13,)))</f>
        <v>C</v>
      </c>
      <c r="L13" s="48" t="str">
        <f ca="1">IF($S13="","",IF(OFFSET(Liste!M$8,$S13,)="","",OFFSET(Liste!M$8,$S13,)))</f>
        <v>A</v>
      </c>
      <c r="M13" s="48" t="str">
        <f ca="1">IF($S13="","",IF(OFFSET(Liste!N$8,$S13,)="","",OFFSET(Liste!N$8,$S13,)))</f>
        <v>C</v>
      </c>
      <c r="N13" s="48">
        <f t="shared" ca="1" si="3"/>
        <v>4</v>
      </c>
      <c r="O13" s="48">
        <f t="shared" ca="1" si="4"/>
        <v>4</v>
      </c>
      <c r="P13" s="48">
        <f t="shared" ca="1" si="5"/>
        <v>2</v>
      </c>
      <c r="Q13" s="50">
        <f t="shared" ca="1" si="6"/>
        <v>2.666666666666667</v>
      </c>
      <c r="S13" s="43">
        <f t="array" aca="1" ref="S13" ca="1">IFERROR(MATCH(LARGE(IF(Liste!$B$9:$B$68=$S$5,IF(Liste!$R$9:$R$68="",-20,Liste!$R$9:$R$68)-(Liste!$A$9:$A$68/1000)),$A13),IF(Liste!$R$9:$R$68="",-20,Liste!$R$9:$R$68)-(Liste!$A$9:$A$68/1000),0),"")</f>
        <v>36</v>
      </c>
      <c r="V13" s="26"/>
    </row>
    <row r="14" spans="1:22" s="3" customFormat="1" ht="15.95" customHeight="1" x14ac:dyDescent="0.25">
      <c r="A14" s="48">
        <v>6</v>
      </c>
      <c r="B14" s="48">
        <f ca="1">IF($S14="","",OFFSET(Liste!C$8,$S14,))</f>
        <v>842</v>
      </c>
      <c r="C14" s="49" t="str">
        <f ca="1">IF($S14="","",OFFSET(Liste!D$8,$S14,))</f>
        <v>Musa ÖZDEMİR</v>
      </c>
      <c r="D14" s="48" t="str">
        <f ca="1">IF($S14="","",IF(OFFSET(Liste!E$8,$S14,)="","",OFFSET(Liste!E$8,$S14,)))</f>
        <v>C</v>
      </c>
      <c r="E14" s="48" t="str">
        <f ca="1">IF($S14="","",IF(OFFSET(Liste!F$8,$S14,)="","",OFFSET(Liste!F$8,$S14,)))</f>
        <v>C</v>
      </c>
      <c r="F14" s="48" t="str">
        <f ca="1">IF($S14="","",IF(OFFSET(Liste!G$8,$S14,)="","",OFFSET(Liste!G$8,$S14,)))</f>
        <v>D</v>
      </c>
      <c r="G14" s="48" t="str">
        <f ca="1">IF($S14="","",IF(OFFSET(Liste!H$8,$S14,)="","",OFFSET(Liste!H$8,$S14,)))</f>
        <v>C</v>
      </c>
      <c r="H14" s="48" t="str">
        <f ca="1">IF($S14="","",IF(OFFSET(Liste!I$8,$S14,)="","",OFFSET(Liste!I$8,$S14,)))</f>
        <v>C</v>
      </c>
      <c r="I14" s="48" t="str">
        <f ca="1">IF($S14="","",IF(OFFSET(Liste!J$8,$S14,)="","",OFFSET(Liste!J$8,$S14,)))</f>
        <v>B</v>
      </c>
      <c r="J14" s="48" t="str">
        <f ca="1">IF($S14="","",IF(OFFSET(Liste!K$8,$S14,)="","",OFFSET(Liste!K$8,$S14,)))</f>
        <v>D</v>
      </c>
      <c r="K14" s="48" t="str">
        <f ca="1">IF($S14="","",IF(OFFSET(Liste!L$8,$S14,)="","",OFFSET(Liste!L$8,$S14,)))</f>
        <v>D</v>
      </c>
      <c r="L14" s="48" t="str">
        <f ca="1">IF($S14="","",IF(OFFSET(Liste!M$8,$S14,)="","",OFFSET(Liste!M$8,$S14,)))</f>
        <v>B</v>
      </c>
      <c r="M14" s="48" t="str">
        <f ca="1">IF($S14="","",IF(OFFSET(Liste!N$8,$S14,)="","",OFFSET(Liste!N$8,$S14,)))</f>
        <v>C</v>
      </c>
      <c r="N14" s="48">
        <f t="shared" ca="1" si="3"/>
        <v>4</v>
      </c>
      <c r="O14" s="48">
        <f t="shared" ca="1" si="4"/>
        <v>6</v>
      </c>
      <c r="P14" s="48">
        <f t="shared" ca="1" si="5"/>
        <v>0</v>
      </c>
      <c r="Q14" s="50">
        <f t="shared" ca="1" si="6"/>
        <v>2</v>
      </c>
      <c r="S14" s="43">
        <f t="array" aca="1" ref="S14" ca="1">IFERROR(MATCH(LARGE(IF(Liste!$B$9:$B$68=$S$5,IF(Liste!$R$9:$R$68="",-20,Liste!$R$9:$R$68)-(Liste!$A$9:$A$68/1000)),$A14),IF(Liste!$R$9:$R$68="",-20,Liste!$R$9:$R$68)-(Liste!$A$9:$A$68/1000),0),"")</f>
        <v>34</v>
      </c>
      <c r="V14" s="26"/>
    </row>
    <row r="15" spans="1:22" s="3" customFormat="1" ht="15.95" customHeight="1" x14ac:dyDescent="0.25">
      <c r="A15" s="48">
        <v>7</v>
      </c>
      <c r="B15" s="48">
        <f ca="1">IF($S15="","",OFFSET(Liste!C$8,$S15,))</f>
        <v>858</v>
      </c>
      <c r="C15" s="49" t="str">
        <f ca="1">IF($S15="","",OFFSET(Liste!D$8,$S15,))</f>
        <v>Neslihan ÖZTÜRK</v>
      </c>
      <c r="D15" s="48" t="str">
        <f ca="1">IF($S15="","",IF(OFFSET(Liste!E$8,$S15,)="","",OFFSET(Liste!E$8,$S15,)))</f>
        <v>B</v>
      </c>
      <c r="E15" s="48" t="str">
        <f ca="1">IF($S15="","",IF(OFFSET(Liste!F$8,$S15,)="","",OFFSET(Liste!F$8,$S15,)))</f>
        <v>D</v>
      </c>
      <c r="F15" s="48" t="str">
        <f ca="1">IF($S15="","",IF(OFFSET(Liste!G$8,$S15,)="","",OFFSET(Liste!G$8,$S15,)))</f>
        <v>B</v>
      </c>
      <c r="G15" s="48" t="str">
        <f ca="1">IF($S15="","",IF(OFFSET(Liste!H$8,$S15,)="","",OFFSET(Liste!H$8,$S15,)))</f>
        <v>B</v>
      </c>
      <c r="H15" s="48" t="str">
        <f ca="1">IF($S15="","",IF(OFFSET(Liste!I$8,$S15,)="","",OFFSET(Liste!I$8,$S15,)))</f>
        <v>A</v>
      </c>
      <c r="I15" s="48" t="str">
        <f ca="1">IF($S15="","",IF(OFFSET(Liste!J$8,$S15,)="","",OFFSET(Liste!J$8,$S15,)))</f>
        <v>B</v>
      </c>
      <c r="J15" s="48" t="str">
        <f ca="1">IF($S15="","",IF(OFFSET(Liste!K$8,$S15,)="","",OFFSET(Liste!K$8,$S15,)))</f>
        <v>D</v>
      </c>
      <c r="K15" s="48" t="str">
        <f ca="1">IF($S15="","",IF(OFFSET(Liste!L$8,$S15,)="","",OFFSET(Liste!L$8,$S15,)))</f>
        <v>A</v>
      </c>
      <c r="L15" s="48" t="str">
        <f ca="1">IF($S15="","",IF(OFFSET(Liste!M$8,$S15,)="","",OFFSET(Liste!M$8,$S15,)))</f>
        <v>A</v>
      </c>
      <c r="M15" s="48" t="str">
        <f ca="1">IF($S15="","",IF(OFFSET(Liste!N$8,$S15,)="","",OFFSET(Liste!N$8,$S15,)))</f>
        <v>A</v>
      </c>
      <c r="N15" s="48">
        <f t="shared" ca="1" si="3"/>
        <v>4</v>
      </c>
      <c r="O15" s="48">
        <f t="shared" ca="1" si="4"/>
        <v>6</v>
      </c>
      <c r="P15" s="48">
        <f t="shared" ca="1" si="5"/>
        <v>0</v>
      </c>
      <c r="Q15" s="50">
        <f t="shared" ca="1" si="6"/>
        <v>2</v>
      </c>
      <c r="S15" s="43">
        <f t="array" aca="1" ref="S15" ca="1">IFERROR(MATCH(LARGE(IF(Liste!$B$9:$B$68=$S$5,IF(Liste!$R$9:$R$68="",-20,Liste!$R$9:$R$68)-(Liste!$A$9:$A$68/1000)),$A15),IF(Liste!$R$9:$R$68="",-20,Liste!$R$9:$R$68)-(Liste!$A$9:$A$68/1000),0),"")</f>
        <v>37</v>
      </c>
      <c r="V15" s="26"/>
    </row>
    <row r="16" spans="1:22" s="3" customFormat="1" ht="15.95" customHeight="1" x14ac:dyDescent="0.25">
      <c r="A16" s="48">
        <v>8</v>
      </c>
      <c r="B16" s="48">
        <f ca="1">IF($S16="","",OFFSET(Liste!C$8,$S16,))</f>
        <v>848</v>
      </c>
      <c r="C16" s="49" t="str">
        <f ca="1">IF($S16="","",OFFSET(Liste!D$8,$S16,))</f>
        <v>Mustafa ÖZDEN</v>
      </c>
      <c r="D16" s="48" t="str">
        <f ca="1">IF($S16="","",IF(OFFSET(Liste!E$8,$S16,)="","",OFFSET(Liste!E$8,$S16,)))</f>
        <v/>
      </c>
      <c r="E16" s="48" t="str">
        <f ca="1">IF($S16="","",IF(OFFSET(Liste!F$8,$S16,)="","",OFFSET(Liste!F$8,$S16,)))</f>
        <v>A</v>
      </c>
      <c r="F16" s="48" t="str">
        <f ca="1">IF($S16="","",IF(OFFSET(Liste!G$8,$S16,)="","",OFFSET(Liste!G$8,$S16,)))</f>
        <v>D</v>
      </c>
      <c r="G16" s="48" t="str">
        <f ca="1">IF($S16="","",IF(OFFSET(Liste!H$8,$S16,)="","",OFFSET(Liste!H$8,$S16,)))</f>
        <v>C</v>
      </c>
      <c r="H16" s="48" t="str">
        <f ca="1">IF($S16="","",IF(OFFSET(Liste!I$8,$S16,)="","",OFFSET(Liste!I$8,$S16,)))</f>
        <v>C</v>
      </c>
      <c r="I16" s="48" t="str">
        <f ca="1">IF($S16="","",IF(OFFSET(Liste!J$8,$S16,)="","",OFFSET(Liste!J$8,$S16,)))</f>
        <v>C</v>
      </c>
      <c r="J16" s="48" t="str">
        <f ca="1">IF($S16="","",IF(OFFSET(Liste!K$8,$S16,)="","",OFFSET(Liste!K$8,$S16,)))</f>
        <v>A</v>
      </c>
      <c r="K16" s="48" t="str">
        <f ca="1">IF($S16="","",IF(OFFSET(Liste!L$8,$S16,)="","",OFFSET(Liste!L$8,$S16,)))</f>
        <v>D</v>
      </c>
      <c r="L16" s="48" t="str">
        <f ca="1">IF($S16="","",IF(OFFSET(Liste!M$8,$S16,)="","",OFFSET(Liste!M$8,$S16,)))</f>
        <v>B</v>
      </c>
      <c r="M16" s="48" t="str">
        <f ca="1">IF($S16="","",IF(OFFSET(Liste!N$8,$S16,)="","",OFFSET(Liste!N$8,$S16,)))</f>
        <v/>
      </c>
      <c r="N16" s="48">
        <f t="shared" ca="1" si="3"/>
        <v>2</v>
      </c>
      <c r="O16" s="48">
        <f t="shared" ca="1" si="4"/>
        <v>6</v>
      </c>
      <c r="P16" s="48">
        <f t="shared" ca="1" si="5"/>
        <v>2</v>
      </c>
      <c r="Q16" s="50">
        <f t="shared" ca="1" si="6"/>
        <v>0</v>
      </c>
      <c r="S16" s="43">
        <f t="array" aca="1" ref="S16" ca="1">IFERROR(MATCH(LARGE(IF(Liste!$B$9:$B$68=$S$5,IF(Liste!$R$9:$R$68="",-20,Liste!$R$9:$R$68)-(Liste!$A$9:$A$68/1000)),$A16),IF(Liste!$R$9:$R$68="",-20,Liste!$R$9:$R$68)-(Liste!$A$9:$A$68/1000),0),"")</f>
        <v>35</v>
      </c>
      <c r="V16" s="26"/>
    </row>
    <row r="17" spans="1:22" s="3" customFormat="1" ht="15.95" customHeight="1" x14ac:dyDescent="0.25">
      <c r="A17" s="48">
        <v>9</v>
      </c>
      <c r="B17" s="48">
        <f ca="1">IF($S17="","",OFFSET(Liste!C$8,$S17,))</f>
        <v>871</v>
      </c>
      <c r="C17" s="49" t="str">
        <f ca="1">IF($S17="","",OFFSET(Liste!D$8,$S17,))</f>
        <v>Oğuzhan SELVİ</v>
      </c>
      <c r="D17" s="48" t="str">
        <f ca="1">IF($S17="","",IF(OFFSET(Liste!E$8,$S17,)="","",OFFSET(Liste!E$8,$S17,)))</f>
        <v>B</v>
      </c>
      <c r="E17" s="48" t="str">
        <f ca="1">IF($S17="","",IF(OFFSET(Liste!F$8,$S17,)="","",OFFSET(Liste!F$8,$S17,)))</f>
        <v>C</v>
      </c>
      <c r="F17" s="48" t="str">
        <f ca="1">IF($S17="","",IF(OFFSET(Liste!G$8,$S17,)="","",OFFSET(Liste!G$8,$S17,)))</f>
        <v>D</v>
      </c>
      <c r="G17" s="48" t="str">
        <f ca="1">IF($S17="","",IF(OFFSET(Liste!H$8,$S17,)="","",OFFSET(Liste!H$8,$S17,)))</f>
        <v>B</v>
      </c>
      <c r="H17" s="48" t="str">
        <f ca="1">IF($S17="","",IF(OFFSET(Liste!I$8,$S17,)="","",OFFSET(Liste!I$8,$S17,)))</f>
        <v>D</v>
      </c>
      <c r="I17" s="48" t="str">
        <f ca="1">IF($S17="","",IF(OFFSET(Liste!J$8,$S17,)="","",OFFSET(Liste!J$8,$S17,)))</f>
        <v>C</v>
      </c>
      <c r="J17" s="48" t="str">
        <f ca="1">IF($S17="","",IF(OFFSET(Liste!K$8,$S17,)="","",OFFSET(Liste!K$8,$S17,)))</f>
        <v>B</v>
      </c>
      <c r="K17" s="48" t="str">
        <f ca="1">IF($S17="","",IF(OFFSET(Liste!L$8,$S17,)="","",OFFSET(Liste!L$8,$S17,)))</f>
        <v>B</v>
      </c>
      <c r="L17" s="48" t="str">
        <f ca="1">IF($S17="","",IF(OFFSET(Liste!M$8,$S17,)="","",OFFSET(Liste!M$8,$S17,)))</f>
        <v>C</v>
      </c>
      <c r="M17" s="48" t="str">
        <f ca="1">IF($S17="","",IF(OFFSET(Liste!N$8,$S17,)="","",OFFSET(Liste!N$8,$S17,)))</f>
        <v>B</v>
      </c>
      <c r="N17" s="48">
        <f t="shared" ca="1" si="3"/>
        <v>2</v>
      </c>
      <c r="O17" s="48">
        <f t="shared" ca="1" si="4"/>
        <v>8</v>
      </c>
      <c r="P17" s="48">
        <f t="shared" ca="1" si="5"/>
        <v>0</v>
      </c>
      <c r="Q17" s="50">
        <f t="shared" ca="1" si="6"/>
        <v>-0.66666666666666652</v>
      </c>
      <c r="S17" s="43">
        <f t="array" aca="1" ref="S17" ca="1">IFERROR(MATCH(LARGE(IF(Liste!$B$9:$B$68=$S$5,IF(Liste!$R$9:$R$68="",-20,Liste!$R$9:$R$68)-(Liste!$A$9:$A$68/1000)),$A17),IF(Liste!$R$9:$R$68="",-20,Liste!$R$9:$R$68)-(Liste!$A$9:$A$68/1000),0),"")</f>
        <v>39</v>
      </c>
      <c r="V17" s="26"/>
    </row>
    <row r="18" spans="1:22" s="3" customFormat="1" ht="15.95" customHeight="1" x14ac:dyDescent="0.25">
      <c r="A18" s="48">
        <v>10</v>
      </c>
      <c r="B18" s="48" t="str">
        <f ca="1">IF($S18="","",OFFSET(Liste!C$8,$S18,))</f>
        <v/>
      </c>
      <c r="C18" s="49" t="str">
        <f ca="1">IF($S18="","",OFFSET(Liste!D$8,$S18,))</f>
        <v/>
      </c>
      <c r="D18" s="48" t="str">
        <f ca="1">IF($S18="","",IF(OFFSET(Liste!E$8,$S18,)="","",OFFSET(Liste!E$8,$S18,)))</f>
        <v/>
      </c>
      <c r="E18" s="48" t="str">
        <f ca="1">IF($S18="","",IF(OFFSET(Liste!F$8,$S18,)="","",OFFSET(Liste!F$8,$S18,)))</f>
        <v/>
      </c>
      <c r="F18" s="48" t="str">
        <f ca="1">IF($S18="","",IF(OFFSET(Liste!G$8,$S18,)="","",OFFSET(Liste!G$8,$S18,)))</f>
        <v/>
      </c>
      <c r="G18" s="48" t="str">
        <f ca="1">IF($S18="","",IF(OFFSET(Liste!H$8,$S18,)="","",OFFSET(Liste!H$8,$S18,)))</f>
        <v/>
      </c>
      <c r="H18" s="48" t="str">
        <f ca="1">IF($S18="","",IF(OFFSET(Liste!I$8,$S18,)="","",OFFSET(Liste!I$8,$S18,)))</f>
        <v/>
      </c>
      <c r="I18" s="48" t="str">
        <f ca="1">IF($S18="","",IF(OFFSET(Liste!J$8,$S18,)="","",OFFSET(Liste!J$8,$S18,)))</f>
        <v/>
      </c>
      <c r="J18" s="48" t="str">
        <f ca="1">IF($S18="","",IF(OFFSET(Liste!K$8,$S18,)="","",OFFSET(Liste!K$8,$S18,)))</f>
        <v/>
      </c>
      <c r="K18" s="48" t="str">
        <f ca="1">IF($S18="","",IF(OFFSET(Liste!L$8,$S18,)="","",OFFSET(Liste!L$8,$S18,)))</f>
        <v/>
      </c>
      <c r="L18" s="48" t="str">
        <f ca="1">IF($S18="","",IF(OFFSET(Liste!M$8,$S18,)="","",OFFSET(Liste!M$8,$S18,)))</f>
        <v/>
      </c>
      <c r="M18" s="48" t="str">
        <f ca="1">IF($S18="","",IF(OFFSET(Liste!N$8,$S18,)="","",OFFSET(Liste!N$8,$S18,)))</f>
        <v/>
      </c>
      <c r="N18" s="48" t="str">
        <f t="shared" ca="1" si="3"/>
        <v/>
      </c>
      <c r="O18" s="48" t="str">
        <f t="shared" ca="1" si="4"/>
        <v/>
      </c>
      <c r="P18" s="48" t="str">
        <f t="shared" ca="1" si="5"/>
        <v/>
      </c>
      <c r="Q18" s="50" t="str">
        <f t="shared" ca="1" si="6"/>
        <v/>
      </c>
      <c r="S18" s="43" t="str">
        <f t="array" aca="1" ref="S18" ca="1">IFERROR(MATCH(LARGE(IF(Liste!$B$9:$B$68=$S$5,IF(Liste!$R$9:$R$68="",-20,Liste!$R$9:$R$68)-(Liste!$A$9:$A$68/1000)),$A18),IF(Liste!$R$9:$R$68="",-20,Liste!$R$9:$R$68)-(Liste!$A$9:$A$68/1000),0),"")</f>
        <v/>
      </c>
      <c r="V18" s="26"/>
    </row>
    <row r="19" spans="1:22" s="3" customFormat="1" ht="15.95" customHeight="1" x14ac:dyDescent="0.25">
      <c r="A19" s="48">
        <v>11</v>
      </c>
      <c r="B19" s="48" t="str">
        <f ca="1">IF($S19="","",OFFSET(Liste!C$8,$S19,))</f>
        <v/>
      </c>
      <c r="C19" s="49" t="str">
        <f ca="1">IF($S19="","",OFFSET(Liste!D$8,$S19,))</f>
        <v/>
      </c>
      <c r="D19" s="48" t="str">
        <f ca="1">IF($S19="","",IF(OFFSET(Liste!E$8,$S19,)="","",OFFSET(Liste!E$8,$S19,)))</f>
        <v/>
      </c>
      <c r="E19" s="48" t="str">
        <f ca="1">IF($S19="","",IF(OFFSET(Liste!F$8,$S19,)="","",OFFSET(Liste!F$8,$S19,)))</f>
        <v/>
      </c>
      <c r="F19" s="48" t="str">
        <f ca="1">IF($S19="","",IF(OFFSET(Liste!G$8,$S19,)="","",OFFSET(Liste!G$8,$S19,)))</f>
        <v/>
      </c>
      <c r="G19" s="48" t="str">
        <f ca="1">IF($S19="","",IF(OFFSET(Liste!H$8,$S19,)="","",OFFSET(Liste!H$8,$S19,)))</f>
        <v/>
      </c>
      <c r="H19" s="48" t="str">
        <f ca="1">IF($S19="","",IF(OFFSET(Liste!I$8,$S19,)="","",OFFSET(Liste!I$8,$S19,)))</f>
        <v/>
      </c>
      <c r="I19" s="48" t="str">
        <f ca="1">IF($S19="","",IF(OFFSET(Liste!J$8,$S19,)="","",OFFSET(Liste!J$8,$S19,)))</f>
        <v/>
      </c>
      <c r="J19" s="48" t="str">
        <f ca="1">IF($S19="","",IF(OFFSET(Liste!K$8,$S19,)="","",OFFSET(Liste!K$8,$S19,)))</f>
        <v/>
      </c>
      <c r="K19" s="48" t="str">
        <f ca="1">IF($S19="","",IF(OFFSET(Liste!L$8,$S19,)="","",OFFSET(Liste!L$8,$S19,)))</f>
        <v/>
      </c>
      <c r="L19" s="48" t="str">
        <f ca="1">IF($S19="","",IF(OFFSET(Liste!M$8,$S19,)="","",OFFSET(Liste!M$8,$S19,)))</f>
        <v/>
      </c>
      <c r="M19" s="48" t="str">
        <f ca="1">IF($S19="","",IF(OFFSET(Liste!N$8,$S19,)="","",OFFSET(Liste!N$8,$S19,)))</f>
        <v/>
      </c>
      <c r="N19" s="48" t="str">
        <f t="shared" ca="1" si="3"/>
        <v/>
      </c>
      <c r="O19" s="48" t="str">
        <f t="shared" ca="1" si="4"/>
        <v/>
      </c>
      <c r="P19" s="48" t="str">
        <f t="shared" ca="1" si="5"/>
        <v/>
      </c>
      <c r="Q19" s="50" t="str">
        <f t="shared" ca="1" si="6"/>
        <v/>
      </c>
      <c r="S19" s="43" t="str">
        <f t="array" aca="1" ref="S19" ca="1">IFERROR(MATCH(LARGE(IF(Liste!$B$9:$B$68=$S$5,IF(Liste!$R$9:$R$68="",-20,Liste!$R$9:$R$68)-(Liste!$A$9:$A$68/1000)),$A19),IF(Liste!$R$9:$R$68="",-20,Liste!$R$9:$R$68)-(Liste!$A$9:$A$68/1000),0),"")</f>
        <v/>
      </c>
      <c r="V19" s="26"/>
    </row>
    <row r="20" spans="1:22" s="3" customFormat="1" ht="15.95" customHeight="1" x14ac:dyDescent="0.25">
      <c r="A20" s="48">
        <v>12</v>
      </c>
      <c r="B20" s="48" t="str">
        <f ca="1">IF($S20="","",OFFSET(Liste!C$8,$S20,))</f>
        <v/>
      </c>
      <c r="C20" s="49" t="str">
        <f ca="1">IF($S20="","",OFFSET(Liste!D$8,$S20,))</f>
        <v/>
      </c>
      <c r="D20" s="48" t="str">
        <f ca="1">IF($S20="","",IF(OFFSET(Liste!E$8,$S20,)="","",OFFSET(Liste!E$8,$S20,)))</f>
        <v/>
      </c>
      <c r="E20" s="48" t="str">
        <f ca="1">IF($S20="","",IF(OFFSET(Liste!F$8,$S20,)="","",OFFSET(Liste!F$8,$S20,)))</f>
        <v/>
      </c>
      <c r="F20" s="48" t="str">
        <f ca="1">IF($S20="","",IF(OFFSET(Liste!G$8,$S20,)="","",OFFSET(Liste!G$8,$S20,)))</f>
        <v/>
      </c>
      <c r="G20" s="48" t="str">
        <f ca="1">IF($S20="","",IF(OFFSET(Liste!H$8,$S20,)="","",OFFSET(Liste!H$8,$S20,)))</f>
        <v/>
      </c>
      <c r="H20" s="48" t="str">
        <f ca="1">IF($S20="","",IF(OFFSET(Liste!I$8,$S20,)="","",OFFSET(Liste!I$8,$S20,)))</f>
        <v/>
      </c>
      <c r="I20" s="48" t="str">
        <f ca="1">IF($S20="","",IF(OFFSET(Liste!J$8,$S20,)="","",OFFSET(Liste!J$8,$S20,)))</f>
        <v/>
      </c>
      <c r="J20" s="48" t="str">
        <f ca="1">IF($S20="","",IF(OFFSET(Liste!K$8,$S20,)="","",OFFSET(Liste!K$8,$S20,)))</f>
        <v/>
      </c>
      <c r="K20" s="48" t="str">
        <f ca="1">IF($S20="","",IF(OFFSET(Liste!L$8,$S20,)="","",OFFSET(Liste!L$8,$S20,)))</f>
        <v/>
      </c>
      <c r="L20" s="48" t="str">
        <f ca="1">IF($S20="","",IF(OFFSET(Liste!M$8,$S20,)="","",OFFSET(Liste!M$8,$S20,)))</f>
        <v/>
      </c>
      <c r="M20" s="48" t="str">
        <f ca="1">IF($S20="","",IF(OFFSET(Liste!N$8,$S20,)="","",OFFSET(Liste!N$8,$S20,)))</f>
        <v/>
      </c>
      <c r="N20" s="48" t="str">
        <f t="shared" ca="1" si="3"/>
        <v/>
      </c>
      <c r="O20" s="48" t="str">
        <f t="shared" ca="1" si="4"/>
        <v/>
      </c>
      <c r="P20" s="48" t="str">
        <f t="shared" ca="1" si="5"/>
        <v/>
      </c>
      <c r="Q20" s="50" t="str">
        <f t="shared" ca="1" si="6"/>
        <v/>
      </c>
      <c r="S20" s="43" t="str">
        <f t="array" aca="1" ref="S20" ca="1">IFERROR(MATCH(LARGE(IF(Liste!$B$9:$B$68=$S$5,IF(Liste!$R$9:$R$68="",-20,Liste!$R$9:$R$68)-(Liste!$A$9:$A$68/1000)),$A20),IF(Liste!$R$9:$R$68="",-20,Liste!$R$9:$R$68)-(Liste!$A$9:$A$68/1000),0),"")</f>
        <v/>
      </c>
      <c r="V20" s="26"/>
    </row>
    <row r="21" spans="1:22" s="3" customFormat="1" ht="15.95" customHeight="1" x14ac:dyDescent="0.25">
      <c r="A21" s="48">
        <v>13</v>
      </c>
      <c r="B21" s="48" t="str">
        <f ca="1">IF($S21="","",OFFSET(Liste!C$8,$S21,))</f>
        <v/>
      </c>
      <c r="C21" s="49" t="str">
        <f ca="1">IF($S21="","",OFFSET(Liste!D$8,$S21,))</f>
        <v/>
      </c>
      <c r="D21" s="48" t="str">
        <f ca="1">IF($S21="","",IF(OFFSET(Liste!E$8,$S21,)="","",OFFSET(Liste!E$8,$S21,)))</f>
        <v/>
      </c>
      <c r="E21" s="48" t="str">
        <f ca="1">IF($S21="","",IF(OFFSET(Liste!F$8,$S21,)="","",OFFSET(Liste!F$8,$S21,)))</f>
        <v/>
      </c>
      <c r="F21" s="48" t="str">
        <f ca="1">IF($S21="","",IF(OFFSET(Liste!G$8,$S21,)="","",OFFSET(Liste!G$8,$S21,)))</f>
        <v/>
      </c>
      <c r="G21" s="48" t="str">
        <f ca="1">IF($S21="","",IF(OFFSET(Liste!H$8,$S21,)="","",OFFSET(Liste!H$8,$S21,)))</f>
        <v/>
      </c>
      <c r="H21" s="48" t="str">
        <f ca="1">IF($S21="","",IF(OFFSET(Liste!I$8,$S21,)="","",OFFSET(Liste!I$8,$S21,)))</f>
        <v/>
      </c>
      <c r="I21" s="48" t="str">
        <f ca="1">IF($S21="","",IF(OFFSET(Liste!J$8,$S21,)="","",OFFSET(Liste!J$8,$S21,)))</f>
        <v/>
      </c>
      <c r="J21" s="48" t="str">
        <f ca="1">IF($S21="","",IF(OFFSET(Liste!K$8,$S21,)="","",OFFSET(Liste!K$8,$S21,)))</f>
        <v/>
      </c>
      <c r="K21" s="48" t="str">
        <f ca="1">IF($S21="","",IF(OFFSET(Liste!L$8,$S21,)="","",OFFSET(Liste!L$8,$S21,)))</f>
        <v/>
      </c>
      <c r="L21" s="48" t="str">
        <f ca="1">IF($S21="","",IF(OFFSET(Liste!M$8,$S21,)="","",OFFSET(Liste!M$8,$S21,)))</f>
        <v/>
      </c>
      <c r="M21" s="48" t="str">
        <f ca="1">IF($S21="","",IF(OFFSET(Liste!N$8,$S21,)="","",OFFSET(Liste!N$8,$S21,)))</f>
        <v/>
      </c>
      <c r="N21" s="48" t="str">
        <f t="shared" ca="1" si="3"/>
        <v/>
      </c>
      <c r="O21" s="48" t="str">
        <f t="shared" ca="1" si="4"/>
        <v/>
      </c>
      <c r="P21" s="48" t="str">
        <f t="shared" ca="1" si="5"/>
        <v/>
      </c>
      <c r="Q21" s="50" t="str">
        <f t="shared" ca="1" si="6"/>
        <v/>
      </c>
      <c r="S21" s="43" t="str">
        <f t="array" aca="1" ref="S21" ca="1">IFERROR(MATCH(LARGE(IF(Liste!$B$9:$B$68=$S$5,IF(Liste!$R$9:$R$68="",-20,Liste!$R$9:$R$68)-(Liste!$A$9:$A$68/1000)),$A21),IF(Liste!$R$9:$R$68="",-20,Liste!$R$9:$R$68)-(Liste!$A$9:$A$68/1000),0),"")</f>
        <v/>
      </c>
      <c r="V21" s="26"/>
    </row>
    <row r="22" spans="1:22" s="3" customFormat="1" ht="15.95" customHeight="1" x14ac:dyDescent="0.25">
      <c r="A22" s="48">
        <v>14</v>
      </c>
      <c r="B22" s="48" t="str">
        <f ca="1">IF($S22="","",OFFSET(Liste!C$8,$S22,))</f>
        <v/>
      </c>
      <c r="C22" s="49" t="str">
        <f ca="1">IF($S22="","",OFFSET(Liste!D$8,$S22,))</f>
        <v/>
      </c>
      <c r="D22" s="48" t="str">
        <f ca="1">IF($S22="","",IF(OFFSET(Liste!E$8,$S22,)="","",OFFSET(Liste!E$8,$S22,)))</f>
        <v/>
      </c>
      <c r="E22" s="48" t="str">
        <f ca="1">IF($S22="","",IF(OFFSET(Liste!F$8,$S22,)="","",OFFSET(Liste!F$8,$S22,)))</f>
        <v/>
      </c>
      <c r="F22" s="48" t="str">
        <f ca="1">IF($S22="","",IF(OFFSET(Liste!G$8,$S22,)="","",OFFSET(Liste!G$8,$S22,)))</f>
        <v/>
      </c>
      <c r="G22" s="48" t="str">
        <f ca="1">IF($S22="","",IF(OFFSET(Liste!H$8,$S22,)="","",OFFSET(Liste!H$8,$S22,)))</f>
        <v/>
      </c>
      <c r="H22" s="48" t="str">
        <f ca="1">IF($S22="","",IF(OFFSET(Liste!I$8,$S22,)="","",OFFSET(Liste!I$8,$S22,)))</f>
        <v/>
      </c>
      <c r="I22" s="48" t="str">
        <f ca="1">IF($S22="","",IF(OFFSET(Liste!J$8,$S22,)="","",OFFSET(Liste!J$8,$S22,)))</f>
        <v/>
      </c>
      <c r="J22" s="48" t="str">
        <f ca="1">IF($S22="","",IF(OFFSET(Liste!K$8,$S22,)="","",OFFSET(Liste!K$8,$S22,)))</f>
        <v/>
      </c>
      <c r="K22" s="48" t="str">
        <f ca="1">IF($S22="","",IF(OFFSET(Liste!L$8,$S22,)="","",OFFSET(Liste!L$8,$S22,)))</f>
        <v/>
      </c>
      <c r="L22" s="48" t="str">
        <f ca="1">IF($S22="","",IF(OFFSET(Liste!M$8,$S22,)="","",OFFSET(Liste!M$8,$S22,)))</f>
        <v/>
      </c>
      <c r="M22" s="48" t="str">
        <f ca="1">IF($S22="","",IF(OFFSET(Liste!N$8,$S22,)="","",OFFSET(Liste!N$8,$S22,)))</f>
        <v/>
      </c>
      <c r="N22" s="48" t="str">
        <f t="shared" ca="1" si="3"/>
        <v/>
      </c>
      <c r="O22" s="48" t="str">
        <f t="shared" ca="1" si="4"/>
        <v/>
      </c>
      <c r="P22" s="48" t="str">
        <f t="shared" ca="1" si="5"/>
        <v/>
      </c>
      <c r="Q22" s="50" t="str">
        <f t="shared" ca="1" si="6"/>
        <v/>
      </c>
      <c r="S22" s="43" t="str">
        <f t="array" aca="1" ref="S22" ca="1">IFERROR(MATCH(LARGE(IF(Liste!$B$9:$B$68=$S$5,IF(Liste!$R$9:$R$68="",-20,Liste!$R$9:$R$68)-(Liste!$A$9:$A$68/1000)),$A22),IF(Liste!$R$9:$R$68="",-20,Liste!$R$9:$R$68)-(Liste!$A$9:$A$68/1000),0),"")</f>
        <v/>
      </c>
      <c r="V22" s="26"/>
    </row>
    <row r="23" spans="1:22" s="3" customFormat="1" ht="15.95" customHeight="1" x14ac:dyDescent="0.25">
      <c r="A23" s="48">
        <v>15</v>
      </c>
      <c r="B23" s="48" t="str">
        <f ca="1">IF($S23="","",OFFSET(Liste!C$8,$S23,))</f>
        <v/>
      </c>
      <c r="C23" s="49" t="str">
        <f ca="1">IF($S23="","",OFFSET(Liste!D$8,$S23,))</f>
        <v/>
      </c>
      <c r="D23" s="48" t="str">
        <f ca="1">IF($S23="","",IF(OFFSET(Liste!E$8,$S23,)="","",OFFSET(Liste!E$8,$S23,)))</f>
        <v/>
      </c>
      <c r="E23" s="48" t="str">
        <f ca="1">IF($S23="","",IF(OFFSET(Liste!F$8,$S23,)="","",OFFSET(Liste!F$8,$S23,)))</f>
        <v/>
      </c>
      <c r="F23" s="48" t="str">
        <f ca="1">IF($S23="","",IF(OFFSET(Liste!G$8,$S23,)="","",OFFSET(Liste!G$8,$S23,)))</f>
        <v/>
      </c>
      <c r="G23" s="48" t="str">
        <f ca="1">IF($S23="","",IF(OFFSET(Liste!H$8,$S23,)="","",OFFSET(Liste!H$8,$S23,)))</f>
        <v/>
      </c>
      <c r="H23" s="48" t="str">
        <f ca="1">IF($S23="","",IF(OFFSET(Liste!I$8,$S23,)="","",OFFSET(Liste!I$8,$S23,)))</f>
        <v/>
      </c>
      <c r="I23" s="48" t="str">
        <f ca="1">IF($S23="","",IF(OFFSET(Liste!J$8,$S23,)="","",OFFSET(Liste!J$8,$S23,)))</f>
        <v/>
      </c>
      <c r="J23" s="48" t="str">
        <f ca="1">IF($S23="","",IF(OFFSET(Liste!K$8,$S23,)="","",OFFSET(Liste!K$8,$S23,)))</f>
        <v/>
      </c>
      <c r="K23" s="48" t="str">
        <f ca="1">IF($S23="","",IF(OFFSET(Liste!L$8,$S23,)="","",OFFSET(Liste!L$8,$S23,)))</f>
        <v/>
      </c>
      <c r="L23" s="48" t="str">
        <f ca="1">IF($S23="","",IF(OFFSET(Liste!M$8,$S23,)="","",OFFSET(Liste!M$8,$S23,)))</f>
        <v/>
      </c>
      <c r="M23" s="48" t="str">
        <f ca="1">IF($S23="","",IF(OFFSET(Liste!N$8,$S23,)="","",OFFSET(Liste!N$8,$S23,)))</f>
        <v/>
      </c>
      <c r="N23" s="48" t="str">
        <f t="shared" ca="1" si="3"/>
        <v/>
      </c>
      <c r="O23" s="48" t="str">
        <f t="shared" ca="1" si="4"/>
        <v/>
      </c>
      <c r="P23" s="48" t="str">
        <f t="shared" ca="1" si="5"/>
        <v/>
      </c>
      <c r="Q23" s="50" t="str">
        <f t="shared" ca="1" si="6"/>
        <v/>
      </c>
      <c r="S23" s="43" t="str">
        <f t="array" aca="1" ref="S23" ca="1">IFERROR(MATCH(LARGE(IF(Liste!$B$9:$B$68=$S$5,IF(Liste!$R$9:$R$68="",-20,Liste!$R$9:$R$68)-(Liste!$A$9:$A$68/1000)),$A23),IF(Liste!$R$9:$R$68="",-20,Liste!$R$9:$R$68)-(Liste!$A$9:$A$68/1000),0),"")</f>
        <v/>
      </c>
      <c r="V23" s="26"/>
    </row>
    <row r="24" spans="1:22" s="3" customFormat="1" ht="15.95" customHeight="1" x14ac:dyDescent="0.25">
      <c r="A24" s="48">
        <v>16</v>
      </c>
      <c r="B24" s="48" t="str">
        <f ca="1">IF($S24="","",OFFSET(Liste!C$8,$S24,))</f>
        <v/>
      </c>
      <c r="C24" s="49" t="str">
        <f ca="1">IF($S24="","",OFFSET(Liste!D$8,$S24,))</f>
        <v/>
      </c>
      <c r="D24" s="48" t="str">
        <f ca="1">IF($S24="","",IF(OFFSET(Liste!E$8,$S24,)="","",OFFSET(Liste!E$8,$S24,)))</f>
        <v/>
      </c>
      <c r="E24" s="48" t="str">
        <f ca="1">IF($S24="","",IF(OFFSET(Liste!F$8,$S24,)="","",OFFSET(Liste!F$8,$S24,)))</f>
        <v/>
      </c>
      <c r="F24" s="48" t="str">
        <f ca="1">IF($S24="","",IF(OFFSET(Liste!G$8,$S24,)="","",OFFSET(Liste!G$8,$S24,)))</f>
        <v/>
      </c>
      <c r="G24" s="48" t="str">
        <f ca="1">IF($S24="","",IF(OFFSET(Liste!H$8,$S24,)="","",OFFSET(Liste!H$8,$S24,)))</f>
        <v/>
      </c>
      <c r="H24" s="48" t="str">
        <f ca="1">IF($S24="","",IF(OFFSET(Liste!I$8,$S24,)="","",OFFSET(Liste!I$8,$S24,)))</f>
        <v/>
      </c>
      <c r="I24" s="48" t="str">
        <f ca="1">IF($S24="","",IF(OFFSET(Liste!J$8,$S24,)="","",OFFSET(Liste!J$8,$S24,)))</f>
        <v/>
      </c>
      <c r="J24" s="48" t="str">
        <f ca="1">IF($S24="","",IF(OFFSET(Liste!K$8,$S24,)="","",OFFSET(Liste!K$8,$S24,)))</f>
        <v/>
      </c>
      <c r="K24" s="48" t="str">
        <f ca="1">IF($S24="","",IF(OFFSET(Liste!L$8,$S24,)="","",OFFSET(Liste!L$8,$S24,)))</f>
        <v/>
      </c>
      <c r="L24" s="48" t="str">
        <f ca="1">IF($S24="","",IF(OFFSET(Liste!M$8,$S24,)="","",OFFSET(Liste!M$8,$S24,)))</f>
        <v/>
      </c>
      <c r="M24" s="48" t="str">
        <f ca="1">IF($S24="","",IF(OFFSET(Liste!N$8,$S24,)="","",OFFSET(Liste!N$8,$S24,)))</f>
        <v/>
      </c>
      <c r="N24" s="48" t="str">
        <f t="shared" ca="1" si="3"/>
        <v/>
      </c>
      <c r="O24" s="48" t="str">
        <f t="shared" ca="1" si="4"/>
        <v/>
      </c>
      <c r="P24" s="48" t="str">
        <f t="shared" ca="1" si="5"/>
        <v/>
      </c>
      <c r="Q24" s="50" t="str">
        <f t="shared" ca="1" si="6"/>
        <v/>
      </c>
      <c r="S24" s="43" t="str">
        <f t="array" aca="1" ref="S24" ca="1">IFERROR(MATCH(LARGE(IF(Liste!$B$9:$B$68=$S$5,IF(Liste!$R$9:$R$68="",-20,Liste!$R$9:$R$68)-(Liste!$A$9:$A$68/1000)),$A24),IF(Liste!$R$9:$R$68="",-20,Liste!$R$9:$R$68)-(Liste!$A$9:$A$68/1000),0),"")</f>
        <v/>
      </c>
      <c r="V24" s="26"/>
    </row>
    <row r="25" spans="1:22" s="3" customFormat="1" ht="15.95" customHeight="1" x14ac:dyDescent="0.25">
      <c r="A25" s="48">
        <v>17</v>
      </c>
      <c r="B25" s="48" t="str">
        <f ca="1">IF($S25="","",OFFSET(Liste!C$8,$S25,))</f>
        <v/>
      </c>
      <c r="C25" s="49" t="str">
        <f ca="1">IF($S25="","",OFFSET(Liste!D$8,$S25,))</f>
        <v/>
      </c>
      <c r="D25" s="48" t="str">
        <f ca="1">IF($S25="","",IF(OFFSET(Liste!E$8,$S25,)="","",OFFSET(Liste!E$8,$S25,)))</f>
        <v/>
      </c>
      <c r="E25" s="48" t="str">
        <f ca="1">IF($S25="","",IF(OFFSET(Liste!F$8,$S25,)="","",OFFSET(Liste!F$8,$S25,)))</f>
        <v/>
      </c>
      <c r="F25" s="48" t="str">
        <f ca="1">IF($S25="","",IF(OFFSET(Liste!G$8,$S25,)="","",OFFSET(Liste!G$8,$S25,)))</f>
        <v/>
      </c>
      <c r="G25" s="48" t="str">
        <f ca="1">IF($S25="","",IF(OFFSET(Liste!H$8,$S25,)="","",OFFSET(Liste!H$8,$S25,)))</f>
        <v/>
      </c>
      <c r="H25" s="48" t="str">
        <f ca="1">IF($S25="","",IF(OFFSET(Liste!I$8,$S25,)="","",OFFSET(Liste!I$8,$S25,)))</f>
        <v/>
      </c>
      <c r="I25" s="48" t="str">
        <f ca="1">IF($S25="","",IF(OFFSET(Liste!J$8,$S25,)="","",OFFSET(Liste!J$8,$S25,)))</f>
        <v/>
      </c>
      <c r="J25" s="48" t="str">
        <f ca="1">IF($S25="","",IF(OFFSET(Liste!K$8,$S25,)="","",OFFSET(Liste!K$8,$S25,)))</f>
        <v/>
      </c>
      <c r="K25" s="48" t="str">
        <f ca="1">IF($S25="","",IF(OFFSET(Liste!L$8,$S25,)="","",OFFSET(Liste!L$8,$S25,)))</f>
        <v/>
      </c>
      <c r="L25" s="48" t="str">
        <f ca="1">IF($S25="","",IF(OFFSET(Liste!M$8,$S25,)="","",OFFSET(Liste!M$8,$S25,)))</f>
        <v/>
      </c>
      <c r="M25" s="48" t="str">
        <f ca="1">IF($S25="","",IF(OFFSET(Liste!N$8,$S25,)="","",OFFSET(Liste!N$8,$S25,)))</f>
        <v/>
      </c>
      <c r="N25" s="48" t="str">
        <f t="shared" ca="1" si="3"/>
        <v/>
      </c>
      <c r="O25" s="48" t="str">
        <f t="shared" ca="1" si="4"/>
        <v/>
      </c>
      <c r="P25" s="48" t="str">
        <f t="shared" ca="1" si="5"/>
        <v/>
      </c>
      <c r="Q25" s="50" t="str">
        <f t="shared" ca="1" si="6"/>
        <v/>
      </c>
      <c r="S25" s="43" t="str">
        <f t="array" aca="1" ref="S25" ca="1">IFERROR(MATCH(LARGE(IF(Liste!$B$9:$B$68=$S$5,IF(Liste!$R$9:$R$68="",-20,Liste!$R$9:$R$68)-(Liste!$A$9:$A$68/1000)),$A25),IF(Liste!$R$9:$R$68="",-20,Liste!$R$9:$R$68)-(Liste!$A$9:$A$68/1000),0),"")</f>
        <v/>
      </c>
      <c r="V25" s="26"/>
    </row>
    <row r="26" spans="1:22" s="3" customFormat="1" ht="15.95" customHeight="1" x14ac:dyDescent="0.25">
      <c r="A26" s="48">
        <v>18</v>
      </c>
      <c r="B26" s="48" t="str">
        <f ca="1">IF($S26="","",OFFSET(Liste!C$8,$S26,))</f>
        <v/>
      </c>
      <c r="C26" s="49" t="str">
        <f ca="1">IF($S26="","",OFFSET(Liste!D$8,$S26,))</f>
        <v/>
      </c>
      <c r="D26" s="48" t="str">
        <f ca="1">IF($S26="","",IF(OFFSET(Liste!E$8,$S26,)="","",OFFSET(Liste!E$8,$S26,)))</f>
        <v/>
      </c>
      <c r="E26" s="48" t="str">
        <f ca="1">IF($S26="","",IF(OFFSET(Liste!F$8,$S26,)="","",OFFSET(Liste!F$8,$S26,)))</f>
        <v/>
      </c>
      <c r="F26" s="48" t="str">
        <f ca="1">IF($S26="","",IF(OFFSET(Liste!G$8,$S26,)="","",OFFSET(Liste!G$8,$S26,)))</f>
        <v/>
      </c>
      <c r="G26" s="48" t="str">
        <f ca="1">IF($S26="","",IF(OFFSET(Liste!H$8,$S26,)="","",OFFSET(Liste!H$8,$S26,)))</f>
        <v/>
      </c>
      <c r="H26" s="48" t="str">
        <f ca="1">IF($S26="","",IF(OFFSET(Liste!I$8,$S26,)="","",OFFSET(Liste!I$8,$S26,)))</f>
        <v/>
      </c>
      <c r="I26" s="48" t="str">
        <f ca="1">IF($S26="","",IF(OFFSET(Liste!J$8,$S26,)="","",OFFSET(Liste!J$8,$S26,)))</f>
        <v/>
      </c>
      <c r="J26" s="48" t="str">
        <f ca="1">IF($S26="","",IF(OFFSET(Liste!K$8,$S26,)="","",OFFSET(Liste!K$8,$S26,)))</f>
        <v/>
      </c>
      <c r="K26" s="48" t="str">
        <f ca="1">IF($S26="","",IF(OFFSET(Liste!L$8,$S26,)="","",OFFSET(Liste!L$8,$S26,)))</f>
        <v/>
      </c>
      <c r="L26" s="48" t="str">
        <f ca="1">IF($S26="","",IF(OFFSET(Liste!M$8,$S26,)="","",OFFSET(Liste!M$8,$S26,)))</f>
        <v/>
      </c>
      <c r="M26" s="48" t="str">
        <f ca="1">IF($S26="","",IF(OFFSET(Liste!N$8,$S26,)="","",OFFSET(Liste!N$8,$S26,)))</f>
        <v/>
      </c>
      <c r="N26" s="48" t="str">
        <f t="shared" ca="1" si="3"/>
        <v/>
      </c>
      <c r="O26" s="48" t="str">
        <f t="shared" ca="1" si="4"/>
        <v/>
      </c>
      <c r="P26" s="48" t="str">
        <f t="shared" ca="1" si="5"/>
        <v/>
      </c>
      <c r="Q26" s="50" t="str">
        <f t="shared" ca="1" si="6"/>
        <v/>
      </c>
      <c r="S26" s="43" t="str">
        <f t="array" aca="1" ref="S26" ca="1">IFERROR(MATCH(LARGE(IF(Liste!$B$9:$B$68=$S$5,IF(Liste!$R$9:$R$68="",-20,Liste!$R$9:$R$68)-(Liste!$A$9:$A$68/1000)),$A26),IF(Liste!$R$9:$R$68="",-20,Liste!$R$9:$R$68)-(Liste!$A$9:$A$68/1000),0),"")</f>
        <v/>
      </c>
      <c r="V26" s="26"/>
    </row>
    <row r="27" spans="1:22" s="3" customFormat="1" ht="15.95" customHeight="1" x14ac:dyDescent="0.25">
      <c r="A27" s="48">
        <v>19</v>
      </c>
      <c r="B27" s="48" t="str">
        <f ca="1">IF($S27="","",OFFSET(Liste!C$8,$S27,))</f>
        <v/>
      </c>
      <c r="C27" s="49" t="str">
        <f ca="1">IF($S27="","",OFFSET(Liste!D$8,$S27,))</f>
        <v/>
      </c>
      <c r="D27" s="48" t="str">
        <f ca="1">IF($S27="","",IF(OFFSET(Liste!E$8,$S27,)="","",OFFSET(Liste!E$8,$S27,)))</f>
        <v/>
      </c>
      <c r="E27" s="48" t="str">
        <f ca="1">IF($S27="","",IF(OFFSET(Liste!F$8,$S27,)="","",OFFSET(Liste!F$8,$S27,)))</f>
        <v/>
      </c>
      <c r="F27" s="48" t="str">
        <f ca="1">IF($S27="","",IF(OFFSET(Liste!G$8,$S27,)="","",OFFSET(Liste!G$8,$S27,)))</f>
        <v/>
      </c>
      <c r="G27" s="48" t="str">
        <f ca="1">IF($S27="","",IF(OFFSET(Liste!H$8,$S27,)="","",OFFSET(Liste!H$8,$S27,)))</f>
        <v/>
      </c>
      <c r="H27" s="48" t="str">
        <f ca="1">IF($S27="","",IF(OFFSET(Liste!I$8,$S27,)="","",OFFSET(Liste!I$8,$S27,)))</f>
        <v/>
      </c>
      <c r="I27" s="48" t="str">
        <f ca="1">IF($S27="","",IF(OFFSET(Liste!J$8,$S27,)="","",OFFSET(Liste!J$8,$S27,)))</f>
        <v/>
      </c>
      <c r="J27" s="48" t="str">
        <f ca="1">IF($S27="","",IF(OFFSET(Liste!K$8,$S27,)="","",OFFSET(Liste!K$8,$S27,)))</f>
        <v/>
      </c>
      <c r="K27" s="48" t="str">
        <f ca="1">IF($S27="","",IF(OFFSET(Liste!L$8,$S27,)="","",OFFSET(Liste!L$8,$S27,)))</f>
        <v/>
      </c>
      <c r="L27" s="48" t="str">
        <f ca="1">IF($S27="","",IF(OFFSET(Liste!M$8,$S27,)="","",OFFSET(Liste!M$8,$S27,)))</f>
        <v/>
      </c>
      <c r="M27" s="48" t="str">
        <f ca="1">IF($S27="","",IF(OFFSET(Liste!N$8,$S27,)="","",OFFSET(Liste!N$8,$S27,)))</f>
        <v/>
      </c>
      <c r="N27" s="48" t="str">
        <f t="shared" ca="1" si="3"/>
        <v/>
      </c>
      <c r="O27" s="48" t="str">
        <f t="shared" ca="1" si="4"/>
        <v/>
      </c>
      <c r="P27" s="48" t="str">
        <f t="shared" ca="1" si="5"/>
        <v/>
      </c>
      <c r="Q27" s="50" t="str">
        <f t="shared" ca="1" si="6"/>
        <v/>
      </c>
      <c r="S27" s="43" t="str">
        <f t="array" aca="1" ref="S27" ca="1">IFERROR(MATCH(LARGE(IF(Liste!$B$9:$B$68=$S$5,IF(Liste!$R$9:$R$68="",-20,Liste!$R$9:$R$68)-(Liste!$A$9:$A$68/1000)),$A27),IF(Liste!$R$9:$R$68="",-20,Liste!$R$9:$R$68)-(Liste!$A$9:$A$68/1000),0),"")</f>
        <v/>
      </c>
      <c r="V27" s="26"/>
    </row>
    <row r="28" spans="1:22" s="3" customFormat="1" ht="15.95" customHeight="1" x14ac:dyDescent="0.25">
      <c r="A28" s="51">
        <v>20</v>
      </c>
      <c r="B28" s="51" t="str">
        <f ca="1">IF($S28="","",OFFSET(Liste!C$8,$S28,))</f>
        <v/>
      </c>
      <c r="C28" s="52" t="str">
        <f ca="1">IF($S28="","",OFFSET(Liste!D$8,$S28,))</f>
        <v/>
      </c>
      <c r="D28" s="51" t="str">
        <f ca="1">IF($S28="","",IF(OFFSET(Liste!E$8,$S28,)="","",OFFSET(Liste!E$8,$S28,)))</f>
        <v/>
      </c>
      <c r="E28" s="51" t="str">
        <f ca="1">IF($S28="","",IF(OFFSET(Liste!F$8,$S28,)="","",OFFSET(Liste!F$8,$S28,)))</f>
        <v/>
      </c>
      <c r="F28" s="51" t="str">
        <f ca="1">IF($S28="","",IF(OFFSET(Liste!G$8,$S28,)="","",OFFSET(Liste!G$8,$S28,)))</f>
        <v/>
      </c>
      <c r="G28" s="51" t="str">
        <f ca="1">IF($S28="","",IF(OFFSET(Liste!H$8,$S28,)="","",OFFSET(Liste!H$8,$S28,)))</f>
        <v/>
      </c>
      <c r="H28" s="51" t="str">
        <f ca="1">IF($S28="","",IF(OFFSET(Liste!I$8,$S28,)="","",OFFSET(Liste!I$8,$S28,)))</f>
        <v/>
      </c>
      <c r="I28" s="51" t="str">
        <f ca="1">IF($S28="","",IF(OFFSET(Liste!J$8,$S28,)="","",OFFSET(Liste!J$8,$S28,)))</f>
        <v/>
      </c>
      <c r="J28" s="51" t="str">
        <f ca="1">IF($S28="","",IF(OFFSET(Liste!K$8,$S28,)="","",OFFSET(Liste!K$8,$S28,)))</f>
        <v/>
      </c>
      <c r="K28" s="51" t="str">
        <f ca="1">IF($S28="","",IF(OFFSET(Liste!L$8,$S28,)="","",OFFSET(Liste!L$8,$S28,)))</f>
        <v/>
      </c>
      <c r="L28" s="51" t="str">
        <f ca="1">IF($S28="","",IF(OFFSET(Liste!M$8,$S28,)="","",OFFSET(Liste!M$8,$S28,)))</f>
        <v/>
      </c>
      <c r="M28" s="51" t="str">
        <f ca="1">IF($S28="","",IF(OFFSET(Liste!N$8,$S28,)="","",OFFSET(Liste!N$8,$S28,)))</f>
        <v/>
      </c>
      <c r="N28" s="51" t="str">
        <f t="shared" ca="1" si="3"/>
        <v/>
      </c>
      <c r="O28" s="51" t="str">
        <f t="shared" ca="1" si="4"/>
        <v/>
      </c>
      <c r="P28" s="51" t="str">
        <f t="shared" ca="1" si="5"/>
        <v/>
      </c>
      <c r="Q28" s="53" t="str">
        <f t="shared" ca="1" si="6"/>
        <v/>
      </c>
      <c r="S28" s="43" t="str">
        <f t="array" aca="1" ref="S28" ca="1">IFERROR(MATCH(LARGE(IF(Liste!$B$9:$B$68=$S$5,IF(Liste!$R$9:$R$68="",-20,Liste!$R$9:$R$68)-(Liste!$A$9:$A$68/1000)),$A28),IF(Liste!$R$9:$R$68="",-20,Liste!$R$9:$R$68)-(Liste!$A$9:$A$68/1000),0),"")</f>
        <v/>
      </c>
      <c r="V28" s="26"/>
    </row>
    <row r="29" spans="1:22" ht="15.95" customHeight="1" x14ac:dyDescent="0.25">
      <c r="A29" s="72" t="s">
        <v>12</v>
      </c>
      <c r="B29" s="72"/>
      <c r="C29" s="72"/>
      <c r="D29" s="11" t="str">
        <f t="shared" ref="D29:M29" si="7">D4</f>
        <v>B</v>
      </c>
      <c r="E29" s="11" t="str">
        <f t="shared" si="7"/>
        <v>C</v>
      </c>
      <c r="F29" s="11" t="str">
        <f t="shared" si="7"/>
        <v>B</v>
      </c>
      <c r="G29" s="11" t="str">
        <f t="shared" si="7"/>
        <v>A</v>
      </c>
      <c r="H29" s="11" t="str">
        <f t="shared" si="7"/>
        <v>C</v>
      </c>
      <c r="I29" s="11" t="str">
        <f t="shared" si="7"/>
        <v>D</v>
      </c>
      <c r="J29" s="11" t="str">
        <f t="shared" si="7"/>
        <v>D</v>
      </c>
      <c r="K29" s="11" t="str">
        <f t="shared" si="7"/>
        <v>D</v>
      </c>
      <c r="L29" s="11" t="str">
        <f t="shared" si="7"/>
        <v>A</v>
      </c>
      <c r="M29" s="11" t="str">
        <f t="shared" si="7"/>
        <v>D</v>
      </c>
    </row>
    <row r="30" spans="1:22" ht="15.95" customHeight="1" x14ac:dyDescent="0.25">
      <c r="A30" s="73"/>
      <c r="B30" s="73"/>
      <c r="C30" s="73"/>
      <c r="D30" s="12">
        <f t="shared" ref="D30:M30" ca="1" si="8">IF(D$4="","",COUNTIF(D$9:D$28,D$4))</f>
        <v>4</v>
      </c>
      <c r="E30" s="12">
        <f t="shared" ca="1" si="8"/>
        <v>6</v>
      </c>
      <c r="F30" s="12">
        <f t="shared" ca="1" si="8"/>
        <v>4</v>
      </c>
      <c r="G30" s="12">
        <f t="shared" ca="1" si="8"/>
        <v>2</v>
      </c>
      <c r="H30" s="12">
        <f t="shared" ca="1" si="8"/>
        <v>2</v>
      </c>
      <c r="I30" s="12">
        <f t="shared" ca="1" si="8"/>
        <v>5</v>
      </c>
      <c r="J30" s="12">
        <f t="shared" ca="1" si="8"/>
        <v>6</v>
      </c>
      <c r="K30" s="12">
        <f t="shared" ca="1" si="8"/>
        <v>4</v>
      </c>
      <c r="L30" s="12">
        <f t="shared" ca="1" si="8"/>
        <v>4</v>
      </c>
      <c r="M30" s="12">
        <f t="shared" ca="1" si="8"/>
        <v>3</v>
      </c>
    </row>
    <row r="31" spans="1:22" ht="15.95" customHeight="1" x14ac:dyDescent="0.25">
      <c r="A31" s="74" t="s">
        <v>10</v>
      </c>
      <c r="B31" s="75"/>
      <c r="C31" s="76"/>
      <c r="D31" s="21">
        <f t="shared" ref="D31:M31" ca="1" si="9">D7</f>
        <v>2</v>
      </c>
      <c r="E31" s="19">
        <f t="shared" ca="1" si="9"/>
        <v>0</v>
      </c>
      <c r="F31" s="19">
        <f t="shared" ca="1" si="9"/>
        <v>1</v>
      </c>
      <c r="G31" s="19">
        <f t="shared" ca="1" si="9"/>
        <v>1</v>
      </c>
      <c r="H31" s="19">
        <f t="shared" ca="1" si="9"/>
        <v>1</v>
      </c>
      <c r="I31" s="19">
        <f t="shared" ca="1" si="9"/>
        <v>0</v>
      </c>
      <c r="J31" s="19">
        <f t="shared" ca="1" si="9"/>
        <v>1</v>
      </c>
      <c r="K31" s="19">
        <f t="shared" ca="1" si="9"/>
        <v>1</v>
      </c>
      <c r="L31" s="19">
        <f t="shared" ca="1" si="9"/>
        <v>1</v>
      </c>
      <c r="M31" s="19">
        <f t="shared" ca="1" si="9"/>
        <v>1</v>
      </c>
    </row>
    <row r="32" spans="1:22" ht="15.95" customHeight="1" x14ac:dyDescent="0.25">
      <c r="A32" s="77" t="s">
        <v>8</v>
      </c>
      <c r="B32" s="77"/>
      <c r="C32" s="77"/>
      <c r="D32" s="17" t="str">
        <f t="array" aca="1" ref="D32" ca="1">IFERROR(IFERROR(INDEX(D$9:D$28,MODE(IF(D$9:D$28&lt;&gt;"",IF(D$9:D$28&lt;&gt;D$4,MATCH(D$9:D$28,D$9:D$28,0))))),INDEX(D$1:D$28,SMALL(IF(COUNTIF(D$9:D$28,D$9:D$28)=1,ROW($A$9:$A$28)),ROW($A$1)))),"")</f>
        <v>C</v>
      </c>
      <c r="E32" s="17" t="str">
        <f t="array" aca="1" ref="E32" ca="1">IFERROR(IFERROR(INDEX(E$9:E$28,MODE(IF(E$9:E$28&lt;&gt;"",IF(E$9:E$28&lt;&gt;E$4,MATCH(E$9:E$28,E$9:E$28,0))))),INDEX(E$1:E$28,SMALL(IF(COUNTIF(E$9:E$28,E$9:E$28)=1,ROW($A$9:$A$28)),ROW($A$1)))),"")</f>
        <v>D</v>
      </c>
      <c r="F32" s="17" t="str">
        <f t="array" aca="1" ref="F32" ca="1">IFERROR(IFERROR(INDEX(F$9:F$28,MODE(IF(F$9:F$28&lt;&gt;"",IF(F$9:F$28&lt;&gt;F$4,MATCH(F$9:F$28,F$9:F$28,0))))),INDEX(F$1:F$28,SMALL(IF(COUNTIF(F$9:F$28,F$9:F$28)=1,ROW($A$9:$A$28)),ROW($A$1)))),"")</f>
        <v>D</v>
      </c>
      <c r="G32" s="17" t="str">
        <f t="array" aca="1" ref="G32" ca="1">IFERROR(IFERROR(INDEX(G$9:G$28,MODE(IF(G$9:G$28&lt;&gt;"",IF(G$9:G$28&lt;&gt;G$4,MATCH(G$9:G$28,G$9:G$28,0))))),INDEX(G$1:G$28,SMALL(IF(COUNTIF(G$9:G$28,G$9:G$28)=1,ROW($A$9:$A$28)),ROW($A$1)))),"")</f>
        <v>C</v>
      </c>
      <c r="H32" s="17" t="str">
        <f t="array" aca="1" ref="H32" ca="1">IFERROR(IFERROR(INDEX(H$9:H$28,MODE(IF(H$9:H$28&lt;&gt;"",IF(H$9:H$28&lt;&gt;H$4,MATCH(H$9:H$28,H$9:H$28,0))))),INDEX(H$1:H$28,SMALL(IF(COUNTIF(H$9:H$28,H$9:H$28)=1,ROW($A$9:$A$28)),ROW($A$1)))),"")</f>
        <v>A</v>
      </c>
      <c r="I32" s="17" t="str">
        <f t="array" aca="1" ref="I32" ca="1">IFERROR(IFERROR(INDEX(I$9:I$28,MODE(IF(I$9:I$28&lt;&gt;"",IF(I$9:I$28&lt;&gt;I$4,MATCH(I$9:I$28,I$9:I$28,0))))),INDEX(I$1:I$28,SMALL(IF(COUNTIF(I$9:I$28,I$9:I$28)=1,ROW($A$9:$A$28)),ROW($A$1)))),"")</f>
        <v>B</v>
      </c>
      <c r="J32" s="17" t="str">
        <f t="array" aca="1" ref="J32" ca="1">IFERROR(IFERROR(INDEX(J$9:J$28,MODE(IF(J$9:J$28&lt;&gt;"",IF(J$9:J$28&lt;&gt;J$4,MATCH(J$9:J$28,J$9:J$28,0))))),INDEX(J$1:J$28,SMALL(IF(COUNTIF(J$9:J$28,J$9:J$28)=1,ROW($A$9:$A$28)),ROW($A$1)))),"")</f>
        <v>A</v>
      </c>
      <c r="K32" s="17" t="str">
        <f t="array" aca="1" ref="K32" ca="1">IFERROR(IFERROR(INDEX(K$9:K$28,MODE(IF(K$9:K$28&lt;&gt;"",IF(K$9:K$28&lt;&gt;K$4,MATCH(K$9:K$28,K$9:K$28,0))))),INDEX(K$1:K$28,SMALL(IF(COUNTIF(K$9:K$28,K$9:K$28)=1,ROW($A$9:$A$28)),ROW($A$1)))),"")</f>
        <v>B</v>
      </c>
      <c r="L32" s="17" t="str">
        <f t="array" aca="1" ref="L32" ca="1">IFERROR(IFERROR(INDEX(L$9:L$28,MODE(IF(L$9:L$28&lt;&gt;"",IF(L$9:L$28&lt;&gt;L$4,MATCH(L$9:L$28,L$9:L$28,0))))),INDEX(L$1:L$28,SMALL(IF(COUNTIF(L$9:L$28,L$9:L$28)=1,ROW($A$9:$A$28)),ROW($A$1)))),"")</f>
        <v>B</v>
      </c>
      <c r="M32" s="17" t="str">
        <f t="array" aca="1" ref="M32" ca="1">IFERROR(IFERROR(INDEX(M$9:M$28,MODE(IF(M$9:M$28&lt;&gt;"",IF(M$9:M$28&lt;&gt;M$4,MATCH(M$9:M$28,M$9:M$28,0))))),INDEX(M$1:M$28,SMALL(IF(COUNTIF(M$9:M$28,M$9:M$28)=1,ROW($A$9:$A$28)),ROW($A$1)))),"")</f>
        <v>C</v>
      </c>
    </row>
    <row r="33" spans="1:13" ht="15.95" customHeight="1" x14ac:dyDescent="0.25">
      <c r="A33" s="78"/>
      <c r="B33" s="78"/>
      <c r="C33" s="78"/>
      <c r="D33" s="18">
        <f t="shared" ref="D33:M33" ca="1" si="10">IF(D$32="","",COUNTIF(D$9:D$28,D$32))</f>
        <v>3</v>
      </c>
      <c r="E33" s="18">
        <f t="shared" ca="1" si="10"/>
        <v>2</v>
      </c>
      <c r="F33" s="18">
        <f t="shared" ca="1" si="10"/>
        <v>4</v>
      </c>
      <c r="G33" s="18">
        <f t="shared" ca="1" si="10"/>
        <v>3</v>
      </c>
      <c r="H33" s="18">
        <f t="shared" ca="1" si="10"/>
        <v>4</v>
      </c>
      <c r="I33" s="18">
        <f t="shared" ca="1" si="10"/>
        <v>2</v>
      </c>
      <c r="J33" s="18">
        <f t="shared" ca="1" si="10"/>
        <v>1</v>
      </c>
      <c r="K33" s="18">
        <f t="shared" ca="1" si="10"/>
        <v>2</v>
      </c>
      <c r="L33" s="18">
        <f t="shared" ca="1" si="10"/>
        <v>2</v>
      </c>
      <c r="M33" s="18">
        <f t="shared" ca="1" si="10"/>
        <v>3</v>
      </c>
    </row>
    <row r="34" spans="1:13" ht="15.95" customHeight="1" x14ac:dyDescent="0.25">
      <c r="A34" s="79" t="s">
        <v>7</v>
      </c>
      <c r="B34" s="79"/>
      <c r="C34" s="79"/>
      <c r="D34" s="13" t="str">
        <f t="array" aca="1" ref="D34" ca="1">IFERROR(IFERROR(INDEX(D$9:D$28,MODE(IF(D$9:D$28&lt;&gt;"",IF(D$9:D$28&lt;&gt;D$4,IF(D$9:D$28&lt;&gt;D$32,MATCH(D$9:D$28,D$9:D$28,0)))))),INDEX(D$1:D$28,SMALL(IF(D$9:D$28&lt;&gt;D$29,IF(COUNTIF(D$9:D$28,D$9:D$28)=1,ROW($A$9:$A$28))),ROW($A$1)))),"")</f>
        <v/>
      </c>
      <c r="E34" s="13" t="str">
        <f t="array" aca="1" ref="E34" ca="1">IFERROR(IFERROR(INDEX(E$9:E$28,MODE(IF(E$9:E$28&lt;&gt;"",IF(E$9:E$28&lt;&gt;E$4,IF(E$9:E$28&lt;&gt;E$32,MATCH(E$9:E$28,E$9:E$28,0)))))),INDEX(E$1:E$28,SMALL(IF(E$9:E$28&lt;&gt;E$29,IF(COUNTIF(E$9:E$28,E$9:E$28)=1,ROW($A$9:$A$28))),ROW($A$1)))),"")</f>
        <v>A</v>
      </c>
      <c r="F34" s="13" t="str">
        <f t="array" aca="1" ref="F34" ca="1">IFERROR(IFERROR(INDEX(F$9:F$28,MODE(IF(F$9:F$28&lt;&gt;"",IF(F$9:F$28&lt;&gt;F$4,IF(F$9:F$28&lt;&gt;F$32,MATCH(F$9:F$28,F$9:F$28,0)))))),INDEX(F$1:F$28,SMALL(IF(F$9:F$28&lt;&gt;F$29,IF(COUNTIF(F$9:F$28,F$9:F$28)=1,ROW($A$9:$A$28))),ROW($A$1)))),"")</f>
        <v/>
      </c>
      <c r="G34" s="13" t="str">
        <f t="array" aca="1" ref="G34" ca="1">IFERROR(IFERROR(INDEX(G$9:G$28,MODE(IF(G$9:G$28&lt;&gt;"",IF(G$9:G$28&lt;&gt;G$4,IF(G$9:G$28&lt;&gt;G$32,MATCH(G$9:G$28,G$9:G$28,0)))))),INDEX(G$1:G$28,SMALL(IF(G$9:G$28&lt;&gt;G$29,IF(COUNTIF(G$9:G$28,G$9:G$28)=1,ROW($A$9:$A$28))),ROW($A$1)))),"")</f>
        <v>B</v>
      </c>
      <c r="H34" s="13" t="str">
        <f t="array" aca="1" ref="H34" ca="1">IFERROR(IFERROR(INDEX(H$9:H$28,MODE(IF(H$9:H$28&lt;&gt;"",IF(H$9:H$28&lt;&gt;H$4,IF(H$9:H$28&lt;&gt;H$32,MATCH(H$9:H$28,H$9:H$28,0)))))),INDEX(H$1:H$28,SMALL(IF(H$9:H$28&lt;&gt;H$29,IF(COUNTIF(H$9:H$28,H$9:H$28)=1,ROW($A$9:$A$28))),ROW($A$1)))),"")</f>
        <v>D</v>
      </c>
      <c r="I34" s="13" t="str">
        <f t="array" aca="1" ref="I34" ca="1">IFERROR(IFERROR(INDEX(I$9:I$28,MODE(IF(I$9:I$28&lt;&gt;"",IF(I$9:I$28&lt;&gt;I$4,IF(I$9:I$28&lt;&gt;I$32,MATCH(I$9:I$28,I$9:I$28,0)))))),INDEX(I$1:I$28,SMALL(IF(I$9:I$28&lt;&gt;I$29,IF(COUNTIF(I$9:I$28,I$9:I$28)=1,ROW($A$9:$A$28))),ROW($A$1)))),"")</f>
        <v>C</v>
      </c>
      <c r="J34" s="13" t="str">
        <f t="array" aca="1" ref="J34" ca="1">IFERROR(IFERROR(INDEX(J$9:J$28,MODE(IF(J$9:J$28&lt;&gt;"",IF(J$9:J$28&lt;&gt;J$4,IF(J$9:J$28&lt;&gt;J$32,MATCH(J$9:J$28,J$9:J$28,0)))))),INDEX(J$1:J$28,SMALL(IF(J$9:J$28&lt;&gt;J$29,IF(COUNTIF(J$9:J$28,J$9:J$28)=1,ROW($A$9:$A$28))),ROW($A$1)))),"")</f>
        <v>A</v>
      </c>
      <c r="K34" s="13" t="str">
        <f t="array" aca="1" ref="K34" ca="1">IFERROR(IFERROR(INDEX(K$9:K$28,MODE(IF(K$9:K$28&lt;&gt;"",IF(K$9:K$28&lt;&gt;K$4,IF(K$9:K$28&lt;&gt;K$32,MATCH(K$9:K$28,K$9:K$28,0)))))),INDEX(K$1:K$28,SMALL(IF(K$9:K$28&lt;&gt;K$29,IF(COUNTIF(K$9:K$28,K$9:K$28)=1,ROW($A$9:$A$28))),ROW($A$1)))),"")</f>
        <v>C</v>
      </c>
      <c r="L34" s="13" t="str">
        <f t="array" aca="1" ref="L34" ca="1">IFERROR(IFERROR(INDEX(L$9:L$28,MODE(IF(L$9:L$28&lt;&gt;"",IF(L$9:L$28&lt;&gt;L$4,IF(L$9:L$28&lt;&gt;L$32,MATCH(L$9:L$28,L$9:L$28,0)))))),INDEX(L$1:L$28,SMALL(IF(L$9:L$28&lt;&gt;L$29,IF(COUNTIF(L$9:L$28,L$9:L$28)=1,ROW($A$9:$A$28))),ROW($A$1)))),"")</f>
        <v>D</v>
      </c>
      <c r="M34" s="13" t="str">
        <f t="array" aca="1" ref="M34" ca="1">IFERROR(IFERROR(INDEX(M$9:M$28,MODE(IF(M$9:M$28&lt;&gt;"",IF(M$9:M$28&lt;&gt;M$4,IF(M$9:M$28&lt;&gt;M$32,MATCH(M$9:M$28,M$9:M$28,0)))))),INDEX(M$1:M$28,SMALL(IF(M$9:M$28&lt;&gt;M$29,IF(COUNTIF(M$9:M$28,M$9:M$28)=1,ROW($A$9:$A$28))),ROW($A$1)))),"")</f>
        <v>A</v>
      </c>
    </row>
    <row r="35" spans="1:13" ht="15.95" customHeight="1" x14ac:dyDescent="0.25">
      <c r="A35" s="80"/>
      <c r="B35" s="80"/>
      <c r="C35" s="80"/>
      <c r="D35" s="14" t="str">
        <f t="shared" ref="D35:M35" ca="1" si="11">IF(D$34="","",COUNTIF(D$9:D$28,D$34))</f>
        <v/>
      </c>
      <c r="E35" s="14">
        <f t="shared" ca="1" si="11"/>
        <v>1</v>
      </c>
      <c r="F35" s="14" t="str">
        <f t="shared" ca="1" si="11"/>
        <v/>
      </c>
      <c r="G35" s="14">
        <f t="shared" ca="1" si="11"/>
        <v>2</v>
      </c>
      <c r="H35" s="14">
        <f t="shared" ca="1" si="11"/>
        <v>2</v>
      </c>
      <c r="I35" s="14">
        <f t="shared" ca="1" si="11"/>
        <v>2</v>
      </c>
      <c r="J35" s="14">
        <f t="shared" ca="1" si="11"/>
        <v>1</v>
      </c>
      <c r="K35" s="14">
        <f t="shared" ca="1" si="11"/>
        <v>1</v>
      </c>
      <c r="L35" s="14">
        <f t="shared" ca="1" si="11"/>
        <v>1</v>
      </c>
      <c r="M35" s="14">
        <f t="shared" ca="1" si="11"/>
        <v>1</v>
      </c>
    </row>
    <row r="36" spans="1:13" ht="15.95" customHeight="1" x14ac:dyDescent="0.25">
      <c r="A36" s="81" t="s">
        <v>9</v>
      </c>
      <c r="B36" s="81"/>
      <c r="C36" s="81"/>
      <c r="D36" s="15" t="str">
        <f t="array" aca="1" ref="D36" ca="1">IFERROR(IFERROR(INDEX(D$9:D$28,MODE(IF(D$9:D$28&lt;&gt;"",IF(D$9:D$28&lt;&gt;D$4,IF(D$9:D$28&lt;&gt;D$32,IF(D$9:D$28&lt;&gt;D$34,MATCH(D$9:D$28,D$9:D$28,0))))))),INDEX(D$1:D$28,SMALL(IF(D$9:D$28&lt;&gt;D$32,IF(D$9:D$28&lt;&gt;D$34,IF(COUNTIF(D$9:D$28,D$9:D$28)=1,ROW($A$9:$A$28)))),ROW($A$1)))),"")</f>
        <v/>
      </c>
      <c r="E36" s="15" t="str">
        <f t="array" aca="1" ref="E36" ca="1">IFERROR(IFERROR(INDEX(E$9:E$28,MODE(IF(E$9:E$28&lt;&gt;"",IF(E$9:E$28&lt;&gt;E$4,IF(E$9:E$28&lt;&gt;E$32,IF(E$9:E$28&lt;&gt;E$34,MATCH(E$9:E$28,E$9:E$28,0))))))),INDEX(E$1:E$28,SMALL(IF(E$9:E$28&lt;&gt;E$32,IF(E$9:E$28&lt;&gt;E$34,IF(COUNTIF(E$9:E$28,E$9:E$28)=1,ROW($A$9:$A$28)))),ROW($A$1)))),"")</f>
        <v/>
      </c>
      <c r="F36" s="15" t="str">
        <f t="array" aca="1" ref="F36" ca="1">IFERROR(IFERROR(INDEX(F$9:F$28,MODE(IF(F$9:F$28&lt;&gt;"",IF(F$9:F$28&lt;&gt;F$4,IF(F$9:F$28&lt;&gt;F$32,IF(F$9:F$28&lt;&gt;F$34,MATCH(F$9:F$28,F$9:F$28,0))))))),INDEX(F$1:F$28,SMALL(IF(F$9:F$28&lt;&gt;F$32,IF(F$9:F$28&lt;&gt;F$34,IF(COUNTIF(F$9:F$28,F$9:F$28)=1,ROW($A$9:$A$28)))),ROW($A$1)))),"")</f>
        <v/>
      </c>
      <c r="G36" s="15" t="str">
        <f t="array" aca="1" ref="G36" ca="1">IFERROR(IFERROR(INDEX(G$9:G$28,MODE(IF(G$9:G$28&lt;&gt;"",IF(G$9:G$28&lt;&gt;G$4,IF(G$9:G$28&lt;&gt;G$32,IF(G$9:G$28&lt;&gt;G$34,MATCH(G$9:G$28,G$9:G$28,0))))))),INDEX(G$1:G$28,SMALL(IF(G$9:G$28&lt;&gt;G$32,IF(G$9:G$28&lt;&gt;G$34,IF(COUNTIF(G$9:G$28,G$9:G$28)=1,ROW($A$9:$A$28)))),ROW($A$1)))),"")</f>
        <v>D</v>
      </c>
      <c r="H36" s="15" t="str">
        <f t="array" aca="1" ref="H36" ca="1">IFERROR(IFERROR(INDEX(H$9:H$28,MODE(IF(H$9:H$28&lt;&gt;"",IF(H$9:H$28&lt;&gt;H$4,IF(H$9:H$28&lt;&gt;H$32,IF(H$9:H$28&lt;&gt;H$34,MATCH(H$9:H$28,H$9:H$28,0))))))),INDEX(H$1:H$28,SMALL(IF(H$9:H$28&lt;&gt;H$32,IF(H$9:H$28&lt;&gt;H$34,IF(COUNTIF(H$9:H$28,H$9:H$28)=1,ROW($A$9:$A$28)))),ROW($A$1)))),"")</f>
        <v/>
      </c>
      <c r="I36" s="15" t="str">
        <f t="array" aca="1" ref="I36" ca="1">IFERROR(IFERROR(INDEX(I$9:I$28,MODE(IF(I$9:I$28&lt;&gt;"",IF(I$9:I$28&lt;&gt;I$4,IF(I$9:I$28&lt;&gt;I$32,IF(I$9:I$28&lt;&gt;I$34,MATCH(I$9:I$28,I$9:I$28,0))))))),INDEX(I$1:I$28,SMALL(IF(I$9:I$28&lt;&gt;I$32,IF(I$9:I$28&lt;&gt;I$34,IF(COUNTIF(I$9:I$28,I$9:I$28)=1,ROW($A$9:$A$28)))),ROW($A$1)))),"")</f>
        <v/>
      </c>
      <c r="J36" s="15" t="str">
        <f t="array" aca="1" ref="J36" ca="1">IFERROR(IFERROR(INDEX(J$9:J$28,MODE(IF(J$9:J$28&lt;&gt;"",IF(J$9:J$28&lt;&gt;J$4,IF(J$9:J$28&lt;&gt;J$32,IF(J$9:J$28&lt;&gt;J$34,MATCH(J$9:J$28,J$9:J$28,0))))))),INDEX(J$1:J$28,SMALL(IF(J$9:J$28&lt;&gt;J$32,IF(J$9:J$28&lt;&gt;J$34,IF(COUNTIF(J$9:J$28,J$9:J$28)=1,ROW($A$9:$A$28)))),ROW($A$1)))),"")</f>
        <v>B</v>
      </c>
      <c r="K36" s="15" t="str">
        <f t="array" aca="1" ref="K36" ca="1">IFERROR(IFERROR(INDEX(K$9:K$28,MODE(IF(K$9:K$28&lt;&gt;"",IF(K$9:K$28&lt;&gt;K$4,IF(K$9:K$28&lt;&gt;K$32,IF(K$9:K$28&lt;&gt;K$34,MATCH(K$9:K$28,K$9:K$28,0))))))),INDEX(K$1:K$28,SMALL(IF(K$9:K$28&lt;&gt;K$32,IF(K$9:K$28&lt;&gt;K$34,IF(COUNTIF(K$9:K$28,K$9:K$28)=1,ROW($A$9:$A$28)))),ROW($A$1)))),"")</f>
        <v>A</v>
      </c>
      <c r="L36" s="15" t="str">
        <f t="array" aca="1" ref="L36" ca="1">IFERROR(IFERROR(INDEX(L$9:L$28,MODE(IF(L$9:L$28&lt;&gt;"",IF(L$9:L$28&lt;&gt;L$4,IF(L$9:L$28&lt;&gt;L$32,IF(L$9:L$28&lt;&gt;L$34,MATCH(L$9:L$28,L$9:L$28,0))))))),INDEX(L$1:L$28,SMALL(IF(L$9:L$28&lt;&gt;L$32,IF(L$9:L$28&lt;&gt;L$34,IF(COUNTIF(L$9:L$28,L$9:L$28)=1,ROW($A$9:$A$28)))),ROW($A$1)))),"")</f>
        <v>C</v>
      </c>
      <c r="M36" s="15" t="str">
        <f t="array" aca="1" ref="M36" ca="1">IFERROR(IFERROR(INDEX(M$9:M$28,MODE(IF(M$9:M$28&lt;&gt;"",IF(M$9:M$28&lt;&gt;M$4,IF(M$9:M$28&lt;&gt;M$32,IF(M$9:M$28&lt;&gt;M$34,MATCH(M$9:M$28,M$9:M$28,0))))))),INDEX(M$1:M$28,SMALL(IF(M$9:M$28&lt;&gt;M$32,IF(M$9:M$28&lt;&gt;M$34,IF(COUNTIF(M$9:M$28,M$9:M$28)=1,ROW($A$9:$A$28)))),ROW($A$1)))),"")</f>
        <v>B</v>
      </c>
    </row>
    <row r="37" spans="1:13" ht="15.95" customHeight="1" x14ac:dyDescent="0.25">
      <c r="A37" s="82"/>
      <c r="B37" s="82"/>
      <c r="C37" s="82"/>
      <c r="D37" s="16" t="str">
        <f t="shared" ref="D37:M37" ca="1" si="12">IF(D$36="","",COUNTIF(D$9:D$28,D$36))</f>
        <v/>
      </c>
      <c r="E37" s="16" t="str">
        <f t="shared" ca="1" si="12"/>
        <v/>
      </c>
      <c r="F37" s="16" t="str">
        <f t="shared" ca="1" si="12"/>
        <v/>
      </c>
      <c r="G37" s="16">
        <f t="shared" ca="1" si="12"/>
        <v>1</v>
      </c>
      <c r="H37" s="16" t="str">
        <f t="shared" ca="1" si="12"/>
        <v/>
      </c>
      <c r="I37" s="16" t="str">
        <f t="shared" ca="1" si="12"/>
        <v/>
      </c>
      <c r="J37" s="16">
        <f t="shared" ca="1" si="12"/>
        <v>1</v>
      </c>
      <c r="K37" s="16">
        <f t="shared" ca="1" si="12"/>
        <v>1</v>
      </c>
      <c r="L37" s="16">
        <f t="shared" ca="1" si="12"/>
        <v>1</v>
      </c>
      <c r="M37" s="16">
        <f t="shared" ca="1" si="12"/>
        <v>1</v>
      </c>
    </row>
  </sheetData>
  <mergeCells count="17">
    <mergeCell ref="A36:C37"/>
    <mergeCell ref="A7:C7"/>
    <mergeCell ref="A8:C8"/>
    <mergeCell ref="A29:C30"/>
    <mergeCell ref="A31:C31"/>
    <mergeCell ref="A32:C33"/>
    <mergeCell ref="A34:C35"/>
    <mergeCell ref="A1:Q1"/>
    <mergeCell ref="A2:C2"/>
    <mergeCell ref="N2:N8"/>
    <mergeCell ref="O2:O8"/>
    <mergeCell ref="P2:P8"/>
    <mergeCell ref="Q2:Q8"/>
    <mergeCell ref="A3:C3"/>
    <mergeCell ref="A4:C4"/>
    <mergeCell ref="A5:C5"/>
    <mergeCell ref="A6:C6"/>
  </mergeCells>
  <conditionalFormatting sqref="D9:M28">
    <cfRule type="expression" dxfId="105" priority="2">
      <formula>D$4=D9</formula>
    </cfRule>
    <cfRule type="expression" dxfId="104" priority="3">
      <formula>AND(D9&lt;&gt;D$4,D$4&lt;&gt;"")</formula>
    </cfRule>
  </conditionalFormatting>
  <conditionalFormatting sqref="A9:M28">
    <cfRule type="expression" dxfId="103" priority="1">
      <formula>MOD(ROW(),2)=0</formula>
    </cfRule>
  </conditionalFormatting>
  <conditionalFormatting sqref="Q9:Q28">
    <cfRule type="aboveAverage" dxfId="102" priority="14" aboveAverage="0"/>
    <cfRule type="aboveAverage" dxfId="101" priority="15"/>
  </conditionalFormatting>
  <conditionalFormatting sqref="P9:P28">
    <cfRule type="aboveAverage" dxfId="100" priority="16" aboveAverage="0"/>
    <cfRule type="aboveAverage" dxfId="99" priority="17"/>
  </conditionalFormatting>
  <conditionalFormatting sqref="N9:N28">
    <cfRule type="aboveAverage" dxfId="98" priority="18" aboveAverage="0"/>
    <cfRule type="aboveAverage" dxfId="97" priority="19"/>
  </conditionalFormatting>
  <conditionalFormatting sqref="O9:O28">
    <cfRule type="aboveAverage" dxfId="96" priority="20" aboveAverage="0"/>
    <cfRule type="aboveAverage" dxfId="95" priority="21"/>
  </conditionalFormatting>
  <conditionalFormatting sqref="D5:M5">
    <cfRule type="aboveAverage" dxfId="94" priority="375" aboveAverage="0"/>
    <cfRule type="aboveAverage" dxfId="93" priority="376"/>
  </conditionalFormatting>
  <conditionalFormatting sqref="D6:M6">
    <cfRule type="aboveAverage" dxfId="92" priority="379" aboveAverage="0"/>
    <cfRule type="aboveAverage" dxfId="91" priority="380"/>
  </conditionalFormatting>
  <conditionalFormatting sqref="D7:M7">
    <cfRule type="aboveAverage" dxfId="90" priority="383" aboveAverage="0"/>
    <cfRule type="aboveAverage" dxfId="89" priority="384"/>
  </conditionalFormatting>
  <conditionalFormatting sqref="D8:M8">
    <cfRule type="aboveAverage" dxfId="88" priority="387" aboveAverage="0"/>
    <cfRule type="aboveAverage" dxfId="87" priority="388"/>
  </conditionalFormatting>
  <conditionalFormatting sqref="D33:M33">
    <cfRule type="aboveAverage" dxfId="86" priority="391"/>
  </conditionalFormatting>
  <conditionalFormatting sqref="D30:M30">
    <cfRule type="aboveAverage" dxfId="85" priority="393" aboveAverage="0"/>
  </conditionalFormatting>
  <pageMargins left="0.98425196850393704" right="0.19685039370078741" top="0.19685039370078741" bottom="0.19685039370078741" header="0" footer="0"/>
  <pageSetup paperSize="9" scale="83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06528-FD2D-4CB4-ACB5-75EDA200C653}">
  <sheetPr codeName="Sayfa7">
    <tabColor rgb="FF92D050"/>
  </sheetPr>
  <dimension ref="A1:X37"/>
  <sheetViews>
    <sheetView topLeftCell="A13" workbookViewId="0">
      <selection activeCell="X16" sqref="X16"/>
    </sheetView>
  </sheetViews>
  <sheetFormatPr defaultRowHeight="20.100000000000001" customHeight="1" x14ac:dyDescent="0.25"/>
  <cols>
    <col min="1" max="1" width="3.5703125" style="20" customWidth="1"/>
    <col min="2" max="2" width="4.28515625" style="20" customWidth="1"/>
    <col min="3" max="3" width="25.7109375" style="20" customWidth="1"/>
    <col min="4" max="13" width="3.5703125" style="1" customWidth="1"/>
    <col min="14" max="16" width="3" style="1" customWidth="1"/>
    <col min="17" max="17" width="6.7109375" style="1" customWidth="1"/>
    <col min="18" max="18" width="3.140625" style="1" customWidth="1"/>
    <col min="19" max="19" width="3.42578125" style="1" hidden="1" customWidth="1"/>
    <col min="20" max="21" width="2.7109375" style="1" bestFit="1" customWidth="1"/>
    <col min="22" max="22" width="4.85546875" style="25" bestFit="1" customWidth="1"/>
    <col min="23" max="16384" width="9.140625" style="1"/>
  </cols>
  <sheetData>
    <row r="1" spans="1:24" ht="20.100000000000001" customHeight="1" x14ac:dyDescent="0.25">
      <c r="A1" s="61" t="str">
        <f>Veri!C2&amp;" "&amp;Veri!C3&amp;" Dersi "&amp;S5&amp;" Sınıfı "&amp;Veri!C4&amp;". "&amp;Veri!C5&amp;" Analizi"</f>
        <v>…......... Ortaokulu İnkılap Tarihi Dersi 8/D Sınıfı 1. Deneme Analizi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2" spans="1:24" ht="408.95" customHeight="1" x14ac:dyDescent="0.25">
      <c r="A2" s="62" t="s">
        <v>2</v>
      </c>
      <c r="B2" s="62"/>
      <c r="C2" s="62"/>
      <c r="D2" s="24" t="str">
        <f>IF(Veri!$C6&lt;&gt;"",Veri!$C6,"")</f>
        <v>Mustafa Kemal in askerlik hayatı ile ilgili olayları ve olguları onun kişilik özellikleri ile ilişkilendirir.</v>
      </c>
      <c r="E2" s="24" t="str">
        <f>IF(Veri!$C7&lt;&gt;"",Veri!$C7,"")</f>
        <v>Avrupa daki gelişmelerin yansımaları bağlamında Osmanlı Devleti nin yirminci yüzyılın başlarındaki siyasi ve sosyal durumunu kavrar.</v>
      </c>
      <c r="F2" s="24" t="str">
        <f>IF(Veri!$C8&lt;&gt;"",Veri!$C8,"")</f>
        <v>Mustafa Kemal in çocukluk ve öğrenim hayatından hareketle onun kişilik özelliklerinin oluşumu hakkında çıkarımlarda bulunur.</v>
      </c>
      <c r="G2" s="24" t="str">
        <f>IF(Veri!$C9&lt;&gt;"",Veri!$C9,"")</f>
        <v>Mustafa Kemal in çocukluk ve öğrenim hayatından hareketle onun kişilik özelliklerinin oluşumu hakkında çıkarımlarda bulunur. Gençlik döneminde Mustafa Kemal in fikir hayatını etkileyen önemli kişileri ve olayları kavrar.</v>
      </c>
      <c r="H2" s="24" t="str">
        <f>IF(Veri!$C10&lt;&gt;"",Veri!$C10,"")</f>
        <v>Mustafa Kemal in askerlik hayatı ile ilgili olayları ve olguları onun kişilik özellikleri ile ilişkilendirir.</v>
      </c>
      <c r="I2" s="24" t="str">
        <f>IF(Veri!$C11&lt;&gt;"",Veri!$C11,"")</f>
        <v>Mustafa Kemal in çocukluk ve öğrenim hayatından hareketle onun kişilik özelliklerinin oluşumu hakkında çıkarımlarda bulunur.</v>
      </c>
      <c r="J2" s="24" t="str">
        <f>IF(Veri!$C12&lt;&gt;"",Veri!$C12,"")</f>
        <v>Mustafa Kemal in çocukluk ve öğrenim hayatından hareketle onun kişilik özelliklerinin oluşumu hakkında çıkarımlarda bulunur.</v>
      </c>
      <c r="K2" s="24" t="str">
        <f>IF(Veri!$C13&lt;&gt;"",Veri!$C13,"")</f>
        <v>Mustafa Kemal in askerlik hayatı ile ilgili olayları ve olguları onun kişilik özellikleri ile ilişkilendirir.</v>
      </c>
      <c r="L2" s="24" t="str">
        <f>IF(Veri!$C14&lt;&gt;"",Veri!$C14,"")</f>
        <v>Avrupa daki gelişmelerin yansımaları bağlamında Osmanlı Devleti nin yirminci yüzyılın başlarındaki siyasi ve sosyal durumunu kavrar.</v>
      </c>
      <c r="M2" s="24" t="str">
        <f>IF(Veri!$C15&lt;&gt;"",Veri!$C15,"")</f>
        <v>Mustafa Kemal in çocukluk ve öğrenim hayatından hareketle onun kişilik özelliklerinin oluşumu hakkında çıkarımlarda bulunur.</v>
      </c>
      <c r="N2" s="68" t="str">
        <f ca="1">IF(IFERROR(AVERAGE(N$9:N$28)&lt;&gt;0,0)," Toplam Doğru Sayısı (Ortalama : " &amp; ROUND(AVERAGE(N$9:N$28), 2) &amp; ")"," Toplam Doğru Sayısı")</f>
        <v xml:space="preserve"> Toplam Doğru Sayısı (Ortalama : 6)</v>
      </c>
      <c r="O2" s="63" t="str">
        <f ca="1">IF(IFERROR(AVERAGE(O$9:O$28)&lt;&gt;0,0)," Toplam Yanlış Sayısı (Ortalama : " &amp; ROUND(AVERAGE(O$9:O$28), 2) &amp; ")"," Toplam Yanlış Sayısı")</f>
        <v xml:space="preserve"> Toplam Yanlış Sayısı (Ortalama : 3,17)</v>
      </c>
      <c r="P2" s="66" t="str">
        <f ca="1">IF(IFERROR(AVERAGE(P$9:P$28)&lt;&gt;0,0)," Boş Bırakılan Soru Sayısı (Ortalama : " &amp; ROUND(AVERAGE(P$9:P$28), 2) &amp; ")"," Boş Bırakılan Soru Sayısı")</f>
        <v xml:space="preserve"> Boş Bırakılan Soru Sayısı (Ortalama : 0,83)</v>
      </c>
      <c r="Q2" s="67" t="str">
        <f ca="1">IF(IFERROR(AVERAGE($Q$9:$Q$28)&lt;&gt;0,0),"Net "&amp;CHAR(10)&amp;ROUND(AVERAGE($Q$9:$Q$28),2)&amp;CHAR(10)&amp;CHAR(10) &amp; IFERROR(TEXT((SUM(N9:N28)-SUM(O9:O28)/3)/MAX($D$3:$M$3)/SUMPRODUCT(--(N9:N28&lt;&gt;"")),"% 0,00"),"") &amp; CHAR(10),"")</f>
        <v xml:space="preserve">Net 
4,94
% 49,44
</v>
      </c>
    </row>
    <row r="3" spans="1:24" s="20" customFormat="1" ht="15.95" customHeight="1" x14ac:dyDescent="0.25">
      <c r="A3" s="64" t="s">
        <v>0</v>
      </c>
      <c r="B3" s="64"/>
      <c r="C3" s="64"/>
      <c r="D3" s="6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6">
        <v>7</v>
      </c>
      <c r="K3" s="6">
        <v>8</v>
      </c>
      <c r="L3" s="6">
        <v>9</v>
      </c>
      <c r="M3" s="6">
        <v>10</v>
      </c>
      <c r="N3" s="68"/>
      <c r="O3" s="63"/>
      <c r="P3" s="66"/>
      <c r="Q3" s="67"/>
      <c r="V3" s="7"/>
    </row>
    <row r="4" spans="1:24" s="20" customFormat="1" ht="15.95" customHeight="1" x14ac:dyDescent="0.25">
      <c r="A4" s="64" t="s">
        <v>1</v>
      </c>
      <c r="B4" s="64"/>
      <c r="C4" s="64"/>
      <c r="D4" s="33" t="str">
        <f>IF(Veri!$B6&lt;&gt;"",Veri!$B6,"")</f>
        <v>B</v>
      </c>
      <c r="E4" s="33" t="str">
        <f>IF(Veri!$B7&lt;&gt;"",Veri!$B7,"")</f>
        <v>C</v>
      </c>
      <c r="F4" s="33" t="str">
        <f>IF(Veri!$B8&lt;&gt;"",Veri!$B8,"")</f>
        <v>B</v>
      </c>
      <c r="G4" s="33" t="str">
        <f>IF(Veri!$B9&lt;&gt;"",Veri!$B9,"")</f>
        <v>A</v>
      </c>
      <c r="H4" s="33" t="str">
        <f>IF(Veri!$B10&lt;&gt;"",Veri!$B10,"")</f>
        <v>C</v>
      </c>
      <c r="I4" s="33" t="str">
        <f>IF(Veri!$B11&lt;&gt;"",Veri!$B11,"")</f>
        <v>D</v>
      </c>
      <c r="J4" s="33" t="str">
        <f>IF(Veri!$B12&lt;&gt;"",Veri!$B12,"")</f>
        <v>D</v>
      </c>
      <c r="K4" s="33" t="str">
        <f>IF(Veri!$B13&lt;&gt;"",Veri!$B13,"")</f>
        <v>D</v>
      </c>
      <c r="L4" s="33" t="str">
        <f>IF(Veri!$B14&lt;&gt;"",Veri!$B14,"")</f>
        <v>A</v>
      </c>
      <c r="M4" s="33" t="str">
        <f>IF(Veri!$B15&lt;&gt;"",Veri!$B15,"")</f>
        <v>D</v>
      </c>
      <c r="N4" s="68"/>
      <c r="O4" s="63"/>
      <c r="P4" s="66"/>
      <c r="Q4" s="67"/>
      <c r="V4" s="7"/>
    </row>
    <row r="5" spans="1:24" s="20" customFormat="1" ht="15.95" customHeight="1" x14ac:dyDescent="0.25">
      <c r="A5" s="83" t="s">
        <v>3</v>
      </c>
      <c r="B5" s="83"/>
      <c r="C5" s="83"/>
      <c r="D5" s="9">
        <f t="shared" ref="D5:M5" ca="1" si="0">IF(D$4&lt;&gt;"",SUMPRODUCT(($C$9:$C$28&lt;&gt;"")*(D$9:D$28=D$4)*(D$9:D$28&lt;&gt;"")),"")</f>
        <v>6</v>
      </c>
      <c r="E5" s="9">
        <f t="shared" ca="1" si="0"/>
        <v>9</v>
      </c>
      <c r="F5" s="9">
        <f t="shared" ca="1" si="0"/>
        <v>9</v>
      </c>
      <c r="G5" s="9">
        <f t="shared" ca="1" si="0"/>
        <v>3</v>
      </c>
      <c r="H5" s="9">
        <f t="shared" ca="1" si="0"/>
        <v>5</v>
      </c>
      <c r="I5" s="9">
        <f t="shared" ca="1" si="0"/>
        <v>10</v>
      </c>
      <c r="J5" s="9">
        <f t="shared" ca="1" si="0"/>
        <v>7</v>
      </c>
      <c r="K5" s="9">
        <f t="shared" ca="1" si="0"/>
        <v>10</v>
      </c>
      <c r="L5" s="9">
        <f t="shared" ca="1" si="0"/>
        <v>7</v>
      </c>
      <c r="M5" s="9">
        <f t="shared" ca="1" si="0"/>
        <v>6</v>
      </c>
      <c r="N5" s="68"/>
      <c r="O5" s="63"/>
      <c r="P5" s="66"/>
      <c r="Q5" s="67"/>
      <c r="S5" s="42" t="s">
        <v>35</v>
      </c>
      <c r="V5" s="7"/>
    </row>
    <row r="6" spans="1:24" s="20" customFormat="1" ht="15.95" customHeight="1" x14ac:dyDescent="0.25">
      <c r="A6" s="84" t="s">
        <v>4</v>
      </c>
      <c r="B6" s="84"/>
      <c r="C6" s="84"/>
      <c r="D6" s="9">
        <f t="shared" ref="D6:M6" ca="1" si="1">IF(D$4&lt;&gt;"",SUMPRODUCT(($C$9:$C$28&lt;&gt;"")*(D$9:D$28&lt;&gt;D$4)*(D$9:D$28&lt;&gt;"")),"")</f>
        <v>4</v>
      </c>
      <c r="E6" s="9">
        <f t="shared" ca="1" si="1"/>
        <v>2</v>
      </c>
      <c r="F6" s="9">
        <f t="shared" ca="1" si="1"/>
        <v>2</v>
      </c>
      <c r="G6" s="9">
        <f t="shared" ca="1" si="1"/>
        <v>7</v>
      </c>
      <c r="H6" s="9">
        <f t="shared" ca="1" si="1"/>
        <v>7</v>
      </c>
      <c r="I6" s="9">
        <f t="shared" ca="1" si="1"/>
        <v>2</v>
      </c>
      <c r="J6" s="9">
        <f t="shared" ca="1" si="1"/>
        <v>5</v>
      </c>
      <c r="K6" s="9">
        <f t="shared" ca="1" si="1"/>
        <v>1</v>
      </c>
      <c r="L6" s="9">
        <f t="shared" ca="1" si="1"/>
        <v>2</v>
      </c>
      <c r="M6" s="9">
        <f t="shared" ca="1" si="1"/>
        <v>6</v>
      </c>
      <c r="N6" s="68"/>
      <c r="O6" s="63"/>
      <c r="P6" s="66"/>
      <c r="Q6" s="67"/>
      <c r="S6" s="43" t="s">
        <v>27</v>
      </c>
      <c r="V6" s="7"/>
    </row>
    <row r="7" spans="1:24" s="20" customFormat="1" ht="15.95" customHeight="1" x14ac:dyDescent="0.25">
      <c r="A7" s="85" t="s">
        <v>5</v>
      </c>
      <c r="B7" s="85"/>
      <c r="C7" s="85"/>
      <c r="D7" s="9">
        <f t="array" aca="1" ref="D7" ca="1">IF(D$4="","",SUM(--(MMULT(($C$9:$C$28&lt;&gt;"")*(D$9:D$28="")*($D$9:$M$28&lt;&gt;""),TRANSPOSE(COLUMN($D$4:$M$4))^0)&gt;0)))</f>
        <v>2</v>
      </c>
      <c r="E7" s="9">
        <f t="array" aca="1" ref="E7" ca="1">IF(E$4="","",SUM(--(MMULT(($C$9:$C$28&lt;&gt;"")*(E$9:E$28="")*($D$9:$M$28&lt;&gt;""),TRANSPOSE(COLUMN($D$4:$M$4))^0)&gt;0)))</f>
        <v>1</v>
      </c>
      <c r="F7" s="9">
        <f t="array" aca="1" ref="F7" ca="1">IF(F$4="","",SUM(--(MMULT(($C$9:$C$28&lt;&gt;"")*(F$9:F$28="")*($D$9:$M$28&lt;&gt;""),TRANSPOSE(COLUMN($D$4:$M$4))^0)&gt;0)))</f>
        <v>1</v>
      </c>
      <c r="G7" s="9">
        <f t="array" aca="1" ref="G7" ca="1">IF(G$4="","",SUM(--(MMULT(($C$9:$C$28&lt;&gt;"")*(G$9:G$28="")*($D$9:$M$28&lt;&gt;""),TRANSPOSE(COLUMN($D$4:$M$4))^0)&gt;0)))</f>
        <v>2</v>
      </c>
      <c r="H7" s="9">
        <f t="array" aca="1" ref="H7" ca="1">IF(H$4="","",SUM(--(MMULT(($C$9:$C$28&lt;&gt;"")*(H$9:H$28="")*($D$9:$M$28&lt;&gt;""),TRANSPOSE(COLUMN($D$4:$M$4))^0)&gt;0)))</f>
        <v>0</v>
      </c>
      <c r="I7" s="9">
        <f t="array" aca="1" ref="I7" ca="1">IF(I$4="","",SUM(--(MMULT(($C$9:$C$28&lt;&gt;"")*(I$9:I$28="")*($D$9:$M$28&lt;&gt;""),TRANSPOSE(COLUMN($D$4:$M$4))^0)&gt;0)))</f>
        <v>0</v>
      </c>
      <c r="J7" s="9">
        <f t="array" aca="1" ref="J7" ca="1">IF(J$4="","",SUM(--(MMULT(($C$9:$C$28&lt;&gt;"")*(J$9:J$28="")*($D$9:$M$28&lt;&gt;""),TRANSPOSE(COLUMN($D$4:$M$4))^0)&gt;0)))</f>
        <v>0</v>
      </c>
      <c r="K7" s="9">
        <f t="array" aca="1" ref="K7" ca="1">IF(K$4="","",SUM(--(MMULT(($C$9:$C$28&lt;&gt;"")*(K$9:K$28="")*($D$9:$M$28&lt;&gt;""),TRANSPOSE(COLUMN($D$4:$M$4))^0)&gt;0)))</f>
        <v>1</v>
      </c>
      <c r="L7" s="9">
        <f t="array" aca="1" ref="L7" ca="1">IF(L$4="","",SUM(--(MMULT(($C$9:$C$28&lt;&gt;"")*(L$9:L$28="")*($D$9:$M$28&lt;&gt;""),TRANSPOSE(COLUMN($D$4:$M$4))^0)&gt;0)))</f>
        <v>3</v>
      </c>
      <c r="M7" s="9">
        <f t="array" aca="1" ref="M7" ca="1">IF(M$4="","",SUM(--(MMULT(($C$9:$C$28&lt;&gt;"")*(M$9:M$28="")*($D$9:$M$28&lt;&gt;""),TRANSPOSE(COLUMN($D$4:$M$4))^0)&gt;0)))</f>
        <v>0</v>
      </c>
      <c r="N7" s="68"/>
      <c r="O7" s="63"/>
      <c r="P7" s="66"/>
      <c r="Q7" s="67"/>
      <c r="S7" s="43" t="s">
        <v>28</v>
      </c>
      <c r="V7" s="7"/>
    </row>
    <row r="8" spans="1:24" s="20" customFormat="1" ht="15.95" customHeight="1" x14ac:dyDescent="0.25">
      <c r="A8" s="64" t="s">
        <v>6</v>
      </c>
      <c r="B8" s="64"/>
      <c r="C8" s="64"/>
      <c r="D8" s="9">
        <f ca="1">IF(SUM(D$5,D$7)&gt;0,(D$5*100)/(D$5+D$6+D$7),"")</f>
        <v>50</v>
      </c>
      <c r="E8" s="9">
        <f t="shared" ref="E8:M8" ca="1" si="2">IF(SUM(E$5,E$7)&gt;0,(E$5*100)/(E$5+E$6+E$7),"")</f>
        <v>75</v>
      </c>
      <c r="F8" s="9">
        <f t="shared" ca="1" si="2"/>
        <v>75</v>
      </c>
      <c r="G8" s="9">
        <f t="shared" ca="1" si="2"/>
        <v>25</v>
      </c>
      <c r="H8" s="9">
        <f t="shared" ca="1" si="2"/>
        <v>41.666666666666664</v>
      </c>
      <c r="I8" s="9">
        <f t="shared" ca="1" si="2"/>
        <v>83.333333333333329</v>
      </c>
      <c r="J8" s="9">
        <f t="shared" ca="1" si="2"/>
        <v>58.333333333333336</v>
      </c>
      <c r="K8" s="9">
        <f t="shared" ca="1" si="2"/>
        <v>83.333333333333329</v>
      </c>
      <c r="L8" s="9">
        <f t="shared" ca="1" si="2"/>
        <v>58.333333333333336</v>
      </c>
      <c r="M8" s="9">
        <f t="shared" ca="1" si="2"/>
        <v>50</v>
      </c>
      <c r="N8" s="68"/>
      <c r="O8" s="63"/>
      <c r="P8" s="66"/>
      <c r="Q8" s="67"/>
      <c r="S8" s="43" t="s">
        <v>29</v>
      </c>
      <c r="V8" s="7"/>
    </row>
    <row r="9" spans="1:24" s="3" customFormat="1" ht="15.95" customHeight="1" x14ac:dyDescent="0.25">
      <c r="A9" s="4">
        <v>1</v>
      </c>
      <c r="B9" s="4">
        <f ca="1">IF($S9="","",OFFSET(Liste!C$8,$S9,))</f>
        <v>807</v>
      </c>
      <c r="C9" s="23" t="str">
        <f ca="1">IF($S9="","",OFFSET(Liste!D$8,$S9,))</f>
        <v>Özkan SÖNMEZ</v>
      </c>
      <c r="D9" s="4" t="str">
        <f ca="1">IF($S9="","",IF(OFFSET(Liste!E$8,$S9,)="","",OFFSET(Liste!E$8,$S9,)))</f>
        <v>B</v>
      </c>
      <c r="E9" s="4" t="str">
        <f ca="1">IF($S9="","",IF(OFFSET(Liste!F$8,$S9,)="","",OFFSET(Liste!F$8,$S9,)))</f>
        <v>C</v>
      </c>
      <c r="F9" s="4" t="str">
        <f ca="1">IF($S9="","",IF(OFFSET(Liste!G$8,$S9,)="","",OFFSET(Liste!G$8,$S9,)))</f>
        <v>B</v>
      </c>
      <c r="G9" s="4" t="str">
        <f ca="1">IF($S9="","",IF(OFFSET(Liste!H$8,$S9,)="","",OFFSET(Liste!H$8,$S9,)))</f>
        <v>A</v>
      </c>
      <c r="H9" s="4" t="str">
        <f ca="1">IF($S9="","",IF(OFFSET(Liste!I$8,$S9,)="","",OFFSET(Liste!I$8,$S9,)))</f>
        <v>C</v>
      </c>
      <c r="I9" s="4" t="str">
        <f ca="1">IF($S9="","",IF(OFFSET(Liste!J$8,$S9,)="","",OFFSET(Liste!J$8,$S9,)))</f>
        <v>D</v>
      </c>
      <c r="J9" s="4" t="str">
        <f ca="1">IF($S9="","",IF(OFFSET(Liste!K$8,$S9,)="","",OFFSET(Liste!K$8,$S9,)))</f>
        <v>D</v>
      </c>
      <c r="K9" s="4" t="str">
        <f ca="1">IF($S9="","",IF(OFFSET(Liste!L$8,$S9,)="","",OFFSET(Liste!L$8,$S9,)))</f>
        <v>D</v>
      </c>
      <c r="L9" s="4" t="str">
        <f ca="1">IF($S9="","",IF(OFFSET(Liste!M$8,$S9,)="","",OFFSET(Liste!M$8,$S9,)))</f>
        <v>A</v>
      </c>
      <c r="M9" s="4" t="str">
        <f ca="1">IF($S9="","",IF(OFFSET(Liste!N$8,$S9,)="","",OFFSET(Liste!N$8,$S9,)))</f>
        <v>D</v>
      </c>
      <c r="N9" s="4">
        <f t="shared" ref="N9:N28" ca="1" si="3">IF($B9="","",IF(COUNTBLANK(OFFSET($C9,,1,1,MAX($D$3:$M$3)))=MAX($D$3:$M$3),"",SUMPRODUCT(--(OFFSET($C$4,,1,1,MAX($D$3:$M$3))=OFFSET($C9,,1,1,MAX($D$3:$M$3))))))</f>
        <v>10</v>
      </c>
      <c r="O9" s="4">
        <f t="shared" ref="O9:O28" ca="1" si="4">IF($B9="","",IF(COUNTBLANK(OFFSET($C9,,1,1,MAX($D$3:$M$3)))=MAX($D$3:$M$3),"",SUMPRODUCT((OFFSET($C$4,,1,1,MAX($D$3:$M$3))&lt;&gt;OFFSET($C9,,1,1,MAX($D$3:$M$3)))*(OFFSET($C9,,1,1,MAX($D$3:$M$3))&lt;&gt;""))))</f>
        <v>0</v>
      </c>
      <c r="P9" s="4">
        <f t="shared" ref="P9:P28" ca="1" si="5">IF($B9="","",IF(COUNTBLANK(OFFSET($C9,,1,1,MAX($D$3:$M$3)))=MAX($D$3:$M$3),"",COUNTBLANK(OFFSET($C9,,1,1,MAX($D$3:$M$3)))))</f>
        <v>0</v>
      </c>
      <c r="Q9" s="5">
        <f t="shared" ref="Q9:Q28" ca="1" si="6">IF($B9="","",IF(COUNTBLANK(OFFSET($C9,,1,1,MAX($D$3:$M$3)))=MAX($D$3:$M$3),"",N9-O9/3))</f>
        <v>10</v>
      </c>
      <c r="S9" s="43">
        <f t="array" aca="1" ref="S9" ca="1">IFERROR(MATCH(LARGE(IF(Liste!$B$9:$B$68=$S$5,IF(Liste!$R$9:$R$68="",-20,Liste!$R$9:$R$68)-(Liste!$A$9:$A$68/1000)),$A9),IF(Liste!$R$9:$R$68="",-20,Liste!$R$9:$R$68)-(Liste!$A$9:$A$68/1000),0),"")</f>
        <v>42</v>
      </c>
      <c r="V9" s="26"/>
      <c r="X9" s="26"/>
    </row>
    <row r="10" spans="1:24" s="3" customFormat="1" ht="15.95" customHeight="1" x14ac:dyDescent="0.25">
      <c r="A10" s="4">
        <v>2</v>
      </c>
      <c r="B10" s="4">
        <f ca="1">IF($S10="","",OFFSET(Liste!C$8,$S10,))</f>
        <v>841</v>
      </c>
      <c r="C10" s="23" t="str">
        <f ca="1">IF($S10="","",OFFSET(Liste!D$8,$S10,))</f>
        <v>Recep ŞENER</v>
      </c>
      <c r="D10" s="4" t="str">
        <f ca="1">IF($S10="","",IF(OFFSET(Liste!E$8,$S10,)="","",OFFSET(Liste!E$8,$S10,)))</f>
        <v>B</v>
      </c>
      <c r="E10" s="4" t="str">
        <f ca="1">IF($S10="","",IF(OFFSET(Liste!F$8,$S10,)="","",OFFSET(Liste!F$8,$S10,)))</f>
        <v>C</v>
      </c>
      <c r="F10" s="4" t="str">
        <f ca="1">IF($S10="","",IF(OFFSET(Liste!G$8,$S10,)="","",OFFSET(Liste!G$8,$S10,)))</f>
        <v>B</v>
      </c>
      <c r="G10" s="4" t="str">
        <f ca="1">IF($S10="","",IF(OFFSET(Liste!H$8,$S10,)="","",OFFSET(Liste!H$8,$S10,)))</f>
        <v>C</v>
      </c>
      <c r="H10" s="4" t="str">
        <f ca="1">IF($S10="","",IF(OFFSET(Liste!I$8,$S10,)="","",OFFSET(Liste!I$8,$S10,)))</f>
        <v>C</v>
      </c>
      <c r="I10" s="4" t="str">
        <f ca="1">IF($S10="","",IF(OFFSET(Liste!J$8,$S10,)="","",OFFSET(Liste!J$8,$S10,)))</f>
        <v>D</v>
      </c>
      <c r="J10" s="4" t="str">
        <f ca="1">IF($S10="","",IF(OFFSET(Liste!K$8,$S10,)="","",OFFSET(Liste!K$8,$S10,)))</f>
        <v>D</v>
      </c>
      <c r="K10" s="4" t="str">
        <f ca="1">IF($S10="","",IF(OFFSET(Liste!L$8,$S10,)="","",OFFSET(Liste!L$8,$S10,)))</f>
        <v>D</v>
      </c>
      <c r="L10" s="4" t="str">
        <f ca="1">IF($S10="","",IF(OFFSET(Liste!M$8,$S10,)="","",OFFSET(Liste!M$8,$S10,)))</f>
        <v>A</v>
      </c>
      <c r="M10" s="4" t="str">
        <f ca="1">IF($S10="","",IF(OFFSET(Liste!N$8,$S10,)="","",OFFSET(Liste!N$8,$S10,)))</f>
        <v>D</v>
      </c>
      <c r="N10" s="4">
        <f t="shared" ca="1" si="3"/>
        <v>9</v>
      </c>
      <c r="O10" s="4">
        <f t="shared" ca="1" si="4"/>
        <v>1</v>
      </c>
      <c r="P10" s="4">
        <f t="shared" ca="1" si="5"/>
        <v>0</v>
      </c>
      <c r="Q10" s="5">
        <f t="shared" ca="1" si="6"/>
        <v>8.6666666666666661</v>
      </c>
      <c r="S10" s="43">
        <f t="array" aca="1" ref="S10" ca="1">IFERROR(MATCH(LARGE(IF(Liste!$B$9:$B$68=$S$5,IF(Liste!$R$9:$R$68="",-20,Liste!$R$9:$R$68)-(Liste!$A$9:$A$68/1000)),$A10),IF(Liste!$R$9:$R$68="",-20,Liste!$R$9:$R$68)-(Liste!$A$9:$A$68/1000),0),"")</f>
        <v>45</v>
      </c>
      <c r="V10" s="26"/>
    </row>
    <row r="11" spans="1:24" s="3" customFormat="1" ht="15.95" customHeight="1" x14ac:dyDescent="0.25">
      <c r="A11" s="4">
        <v>3</v>
      </c>
      <c r="B11" s="4">
        <f ca="1">IF($S11="","",OFFSET(Liste!C$8,$S11,))</f>
        <v>866</v>
      </c>
      <c r="C11" s="23" t="str">
        <f ca="1">IF($S11="","",OFFSET(Liste!D$8,$S11,))</f>
        <v>Selime TURAN</v>
      </c>
      <c r="D11" s="4" t="str">
        <f ca="1">IF($S11="","",IF(OFFSET(Liste!E$8,$S11,)="","",OFFSET(Liste!E$8,$S11,)))</f>
        <v>B</v>
      </c>
      <c r="E11" s="4" t="str">
        <f ca="1">IF($S11="","",IF(OFFSET(Liste!F$8,$S11,)="","",OFFSET(Liste!F$8,$S11,)))</f>
        <v>C</v>
      </c>
      <c r="F11" s="4" t="str">
        <f ca="1">IF($S11="","",IF(OFFSET(Liste!G$8,$S11,)="","",OFFSET(Liste!G$8,$S11,)))</f>
        <v>B</v>
      </c>
      <c r="G11" s="4" t="str">
        <f ca="1">IF($S11="","",IF(OFFSET(Liste!H$8,$S11,)="","",OFFSET(Liste!H$8,$S11,)))</f>
        <v>C</v>
      </c>
      <c r="H11" s="4" t="str">
        <f ca="1">IF($S11="","",IF(OFFSET(Liste!I$8,$S11,)="","",OFFSET(Liste!I$8,$S11,)))</f>
        <v>D</v>
      </c>
      <c r="I11" s="4" t="str">
        <f ca="1">IF($S11="","",IF(OFFSET(Liste!J$8,$S11,)="","",OFFSET(Liste!J$8,$S11,)))</f>
        <v>D</v>
      </c>
      <c r="J11" s="4" t="str">
        <f ca="1">IF($S11="","",IF(OFFSET(Liste!K$8,$S11,)="","",OFFSET(Liste!K$8,$S11,)))</f>
        <v>D</v>
      </c>
      <c r="K11" s="4" t="str">
        <f ca="1">IF($S11="","",IF(OFFSET(Liste!L$8,$S11,)="","",OFFSET(Liste!L$8,$S11,)))</f>
        <v>D</v>
      </c>
      <c r="L11" s="4" t="str">
        <f ca="1">IF($S11="","",IF(OFFSET(Liste!M$8,$S11,)="","",OFFSET(Liste!M$8,$S11,)))</f>
        <v>A</v>
      </c>
      <c r="M11" s="4" t="str">
        <f ca="1">IF($S11="","",IF(OFFSET(Liste!N$8,$S11,)="","",OFFSET(Liste!N$8,$S11,)))</f>
        <v>D</v>
      </c>
      <c r="N11" s="4">
        <f t="shared" ca="1" si="3"/>
        <v>8</v>
      </c>
      <c r="O11" s="4">
        <f t="shared" ca="1" si="4"/>
        <v>2</v>
      </c>
      <c r="P11" s="4">
        <f t="shared" ca="1" si="5"/>
        <v>0</v>
      </c>
      <c r="Q11" s="5">
        <f t="shared" ca="1" si="6"/>
        <v>7.333333333333333</v>
      </c>
      <c r="S11" s="43">
        <f t="array" aca="1" ref="S11" ca="1">IFERROR(MATCH(LARGE(IF(Liste!$B$9:$B$68=$S$5,IF(Liste!$R$9:$R$68="",-20,Liste!$R$9:$R$68)-(Liste!$A$9:$A$68/1000)),$A11),IF(Liste!$R$9:$R$68="",-20,Liste!$R$9:$R$68)-(Liste!$A$9:$A$68/1000),0),"")</f>
        <v>49</v>
      </c>
      <c r="V11" s="26"/>
    </row>
    <row r="12" spans="1:24" s="3" customFormat="1" ht="15.95" customHeight="1" x14ac:dyDescent="0.25">
      <c r="A12" s="4">
        <v>4</v>
      </c>
      <c r="B12" s="4">
        <f ca="1">IF($S12="","",OFFSET(Liste!C$8,$S12,))</f>
        <v>857</v>
      </c>
      <c r="C12" s="23" t="str">
        <f ca="1">IF($S12="","",OFFSET(Liste!D$8,$S12,))</f>
        <v>Rıza TAŞ</v>
      </c>
      <c r="D12" s="4" t="str">
        <f ca="1">IF($S12="","",IF(OFFSET(Liste!E$8,$S12,)="","",OFFSET(Liste!E$8,$S12,)))</f>
        <v/>
      </c>
      <c r="E12" s="4" t="str">
        <f ca="1">IF($S12="","",IF(OFFSET(Liste!F$8,$S12,)="","",OFFSET(Liste!F$8,$S12,)))</f>
        <v>C</v>
      </c>
      <c r="F12" s="4" t="str">
        <f ca="1">IF($S12="","",IF(OFFSET(Liste!G$8,$S12,)="","",OFFSET(Liste!G$8,$S12,)))</f>
        <v>B</v>
      </c>
      <c r="G12" s="4" t="str">
        <f ca="1">IF($S12="","",IF(OFFSET(Liste!H$8,$S12,)="","",OFFSET(Liste!H$8,$S12,)))</f>
        <v/>
      </c>
      <c r="H12" s="4" t="str">
        <f ca="1">IF($S12="","",IF(OFFSET(Liste!I$8,$S12,)="","",OFFSET(Liste!I$8,$S12,)))</f>
        <v>C</v>
      </c>
      <c r="I12" s="4" t="str">
        <f ca="1">IF($S12="","",IF(OFFSET(Liste!J$8,$S12,)="","",OFFSET(Liste!J$8,$S12,)))</f>
        <v>D</v>
      </c>
      <c r="J12" s="4" t="str">
        <f ca="1">IF($S12="","",IF(OFFSET(Liste!K$8,$S12,)="","",OFFSET(Liste!K$8,$S12,)))</f>
        <v>D</v>
      </c>
      <c r="K12" s="4" t="str">
        <f ca="1">IF($S12="","",IF(OFFSET(Liste!L$8,$S12,)="","",OFFSET(Liste!L$8,$S12,)))</f>
        <v>D</v>
      </c>
      <c r="L12" s="4" t="str">
        <f ca="1">IF($S12="","",IF(OFFSET(Liste!M$8,$S12,)="","",OFFSET(Liste!M$8,$S12,)))</f>
        <v>A</v>
      </c>
      <c r="M12" s="4" t="str">
        <f ca="1">IF($S12="","",IF(OFFSET(Liste!N$8,$S12,)="","",OFFSET(Liste!N$8,$S12,)))</f>
        <v>C</v>
      </c>
      <c r="N12" s="4">
        <f t="shared" ca="1" si="3"/>
        <v>7</v>
      </c>
      <c r="O12" s="4">
        <f t="shared" ca="1" si="4"/>
        <v>1</v>
      </c>
      <c r="P12" s="4">
        <f t="shared" ca="1" si="5"/>
        <v>2</v>
      </c>
      <c r="Q12" s="5">
        <f t="shared" ca="1" si="6"/>
        <v>6.666666666666667</v>
      </c>
      <c r="S12" s="43">
        <f t="array" aca="1" ref="S12" ca="1">IFERROR(MATCH(LARGE(IF(Liste!$B$9:$B$68=$S$5,IF(Liste!$R$9:$R$68="",-20,Liste!$R$9:$R$68)-(Liste!$A$9:$A$68/1000)),$A12),IF(Liste!$R$9:$R$68="",-20,Liste!$R$9:$R$68)-(Liste!$A$9:$A$68/1000),0),"")</f>
        <v>47</v>
      </c>
      <c r="V12" s="26"/>
    </row>
    <row r="13" spans="1:24" s="3" customFormat="1" ht="15.95" customHeight="1" x14ac:dyDescent="0.25">
      <c r="A13" s="4">
        <v>5</v>
      </c>
      <c r="B13" s="4">
        <f ca="1">IF($S13="","",OFFSET(Liste!C$8,$S13,))</f>
        <v>410</v>
      </c>
      <c r="C13" s="23" t="str">
        <f ca="1">IF($S13="","",OFFSET(Liste!D$8,$S13,))</f>
        <v>Ömer SOYER</v>
      </c>
      <c r="D13" s="4" t="str">
        <f ca="1">IF($S13="","",IF(OFFSET(Liste!E$8,$S13,)="","",OFFSET(Liste!E$8,$S13,)))</f>
        <v>B</v>
      </c>
      <c r="E13" s="4" t="str">
        <f ca="1">IF($S13="","",IF(OFFSET(Liste!F$8,$S13,)="","",OFFSET(Liste!F$8,$S13,)))</f>
        <v>D</v>
      </c>
      <c r="F13" s="4" t="str">
        <f ca="1">IF($S13="","",IF(OFFSET(Liste!G$8,$S13,)="","",OFFSET(Liste!G$8,$S13,)))</f>
        <v>B</v>
      </c>
      <c r="G13" s="4" t="str">
        <f ca="1">IF($S13="","",IF(OFFSET(Liste!H$8,$S13,)="","",OFFSET(Liste!H$8,$S13,)))</f>
        <v>A</v>
      </c>
      <c r="H13" s="4" t="str">
        <f ca="1">IF($S13="","",IF(OFFSET(Liste!I$8,$S13,)="","",OFFSET(Liste!I$8,$S13,)))</f>
        <v>C</v>
      </c>
      <c r="I13" s="4" t="str">
        <f ca="1">IF($S13="","",IF(OFFSET(Liste!J$8,$S13,)="","",OFFSET(Liste!J$8,$S13,)))</f>
        <v>D</v>
      </c>
      <c r="J13" s="4" t="str">
        <f ca="1">IF($S13="","",IF(OFFSET(Liste!K$8,$S13,)="","",OFFSET(Liste!K$8,$S13,)))</f>
        <v>D</v>
      </c>
      <c r="K13" s="4" t="str">
        <f ca="1">IF($S13="","",IF(OFFSET(Liste!L$8,$S13,)="","",OFFSET(Liste!L$8,$S13,)))</f>
        <v>D</v>
      </c>
      <c r="L13" s="4" t="str">
        <f ca="1">IF($S13="","",IF(OFFSET(Liste!M$8,$S13,)="","",OFFSET(Liste!M$8,$S13,)))</f>
        <v/>
      </c>
      <c r="M13" s="4" t="str">
        <f ca="1">IF($S13="","",IF(OFFSET(Liste!N$8,$S13,)="","",OFFSET(Liste!N$8,$S13,)))</f>
        <v>C</v>
      </c>
      <c r="N13" s="4">
        <f t="shared" ca="1" si="3"/>
        <v>7</v>
      </c>
      <c r="O13" s="4">
        <f t="shared" ca="1" si="4"/>
        <v>2</v>
      </c>
      <c r="P13" s="4">
        <f t="shared" ca="1" si="5"/>
        <v>1</v>
      </c>
      <c r="Q13" s="5">
        <f t="shared" ca="1" si="6"/>
        <v>6.333333333333333</v>
      </c>
      <c r="S13" s="43">
        <f t="array" aca="1" ref="S13" ca="1">IFERROR(MATCH(LARGE(IF(Liste!$B$9:$B$68=$S$5,IF(Liste!$R$9:$R$68="",-20,Liste!$R$9:$R$68)-(Liste!$A$9:$A$68/1000)),$A13),IF(Liste!$R$9:$R$68="",-20,Liste!$R$9:$R$68)-(Liste!$A$9:$A$68/1000),0),"")</f>
        <v>41</v>
      </c>
      <c r="V13" s="26"/>
    </row>
    <row r="14" spans="1:24" s="3" customFormat="1" ht="15.95" customHeight="1" x14ac:dyDescent="0.25">
      <c r="A14" s="4">
        <v>6</v>
      </c>
      <c r="B14" s="4">
        <f ca="1">IF($S14="","",OFFSET(Liste!C$8,$S14,))</f>
        <v>401</v>
      </c>
      <c r="C14" s="23" t="str">
        <f ca="1">IF($S14="","",OFFSET(Liste!D$8,$S14,))</f>
        <v>Onur SİVRİ</v>
      </c>
      <c r="D14" s="4" t="str">
        <f ca="1">IF($S14="","",IF(OFFSET(Liste!E$8,$S14,)="","",OFFSET(Liste!E$8,$S14,)))</f>
        <v>B</v>
      </c>
      <c r="E14" s="4" t="str">
        <f ca="1">IF($S14="","",IF(OFFSET(Liste!F$8,$S14,)="","",OFFSET(Liste!F$8,$S14,)))</f>
        <v>D</v>
      </c>
      <c r="F14" s="4" t="str">
        <f ca="1">IF($S14="","",IF(OFFSET(Liste!G$8,$S14,)="","",OFFSET(Liste!G$8,$S14,)))</f>
        <v>B</v>
      </c>
      <c r="G14" s="4" t="str">
        <f ca="1">IF($S14="","",IF(OFFSET(Liste!H$8,$S14,)="","",OFFSET(Liste!H$8,$S14,)))</f>
        <v>C</v>
      </c>
      <c r="H14" s="4" t="str">
        <f ca="1">IF($S14="","",IF(OFFSET(Liste!I$8,$S14,)="","",OFFSET(Liste!I$8,$S14,)))</f>
        <v>C</v>
      </c>
      <c r="I14" s="4" t="str">
        <f ca="1">IF($S14="","",IF(OFFSET(Liste!J$8,$S14,)="","",OFFSET(Liste!J$8,$S14,)))</f>
        <v>B</v>
      </c>
      <c r="J14" s="4" t="str">
        <f ca="1">IF($S14="","",IF(OFFSET(Liste!K$8,$S14,)="","",OFFSET(Liste!K$8,$S14,)))</f>
        <v>D</v>
      </c>
      <c r="K14" s="4" t="str">
        <f ca="1">IF($S14="","",IF(OFFSET(Liste!L$8,$S14,)="","",OFFSET(Liste!L$8,$S14,)))</f>
        <v>D</v>
      </c>
      <c r="L14" s="4" t="str">
        <f ca="1">IF($S14="","",IF(OFFSET(Liste!M$8,$S14,)="","",OFFSET(Liste!M$8,$S14,)))</f>
        <v>A</v>
      </c>
      <c r="M14" s="4" t="str">
        <f ca="1">IF($S14="","",IF(OFFSET(Liste!N$8,$S14,)="","",OFFSET(Liste!N$8,$S14,)))</f>
        <v>D</v>
      </c>
      <c r="N14" s="4">
        <f t="shared" ca="1" si="3"/>
        <v>7</v>
      </c>
      <c r="O14" s="4">
        <f t="shared" ca="1" si="4"/>
        <v>3</v>
      </c>
      <c r="P14" s="4">
        <f t="shared" ca="1" si="5"/>
        <v>0</v>
      </c>
      <c r="Q14" s="5">
        <f t="shared" ca="1" si="6"/>
        <v>6</v>
      </c>
      <c r="S14" s="43">
        <f t="array" aca="1" ref="S14" ca="1">IFERROR(MATCH(LARGE(IF(Liste!$B$9:$B$68=$S$5,IF(Liste!$R$9:$R$68="",-20,Liste!$R$9:$R$68)-(Liste!$A$9:$A$68/1000)),$A14),IF(Liste!$R$9:$R$68="",-20,Liste!$R$9:$R$68)-(Liste!$A$9:$A$68/1000),0),"")</f>
        <v>40</v>
      </c>
      <c r="V14" s="26"/>
    </row>
    <row r="15" spans="1:24" s="3" customFormat="1" ht="15.95" customHeight="1" x14ac:dyDescent="0.25">
      <c r="A15" s="4">
        <v>7</v>
      </c>
      <c r="B15" s="4">
        <f ca="1">IF($S15="","",OFFSET(Liste!C$8,$S15,))</f>
        <v>837</v>
      </c>
      <c r="C15" s="23" t="str">
        <f ca="1">IF($S15="","",OFFSET(Liste!D$8,$S15,))</f>
        <v>Rana ŞEN</v>
      </c>
      <c r="D15" s="4" t="str">
        <f ca="1">IF($S15="","",IF(OFFSET(Liste!E$8,$S15,)="","",OFFSET(Liste!E$8,$S15,)))</f>
        <v>B</v>
      </c>
      <c r="E15" s="4" t="str">
        <f ca="1">IF($S15="","",IF(OFFSET(Liste!F$8,$S15,)="","",OFFSET(Liste!F$8,$S15,)))</f>
        <v>C</v>
      </c>
      <c r="F15" s="4" t="str">
        <f ca="1">IF($S15="","",IF(OFFSET(Liste!G$8,$S15,)="","",OFFSET(Liste!G$8,$S15,)))</f>
        <v>B</v>
      </c>
      <c r="G15" s="4" t="str">
        <f ca="1">IF($S15="","",IF(OFFSET(Liste!H$8,$S15,)="","",OFFSET(Liste!H$8,$S15,)))</f>
        <v>C</v>
      </c>
      <c r="H15" s="4" t="str">
        <f ca="1">IF($S15="","",IF(OFFSET(Liste!I$8,$S15,)="","",OFFSET(Liste!I$8,$S15,)))</f>
        <v>D</v>
      </c>
      <c r="I15" s="4" t="str">
        <f ca="1">IF($S15="","",IF(OFFSET(Liste!J$8,$S15,)="","",OFFSET(Liste!J$8,$S15,)))</f>
        <v>D</v>
      </c>
      <c r="J15" s="4" t="str">
        <f ca="1">IF($S15="","",IF(OFFSET(Liste!K$8,$S15,)="","",OFFSET(Liste!K$8,$S15,)))</f>
        <v>C</v>
      </c>
      <c r="K15" s="4" t="str">
        <f ca="1">IF($S15="","",IF(OFFSET(Liste!L$8,$S15,)="","",OFFSET(Liste!L$8,$S15,)))</f>
        <v>D</v>
      </c>
      <c r="L15" s="4" t="str">
        <f ca="1">IF($S15="","",IF(OFFSET(Liste!M$8,$S15,)="","",OFFSET(Liste!M$8,$S15,)))</f>
        <v>A</v>
      </c>
      <c r="M15" s="4" t="str">
        <f ca="1">IF($S15="","",IF(OFFSET(Liste!N$8,$S15,)="","",OFFSET(Liste!N$8,$S15,)))</f>
        <v>D</v>
      </c>
      <c r="N15" s="4">
        <f t="shared" ca="1" si="3"/>
        <v>7</v>
      </c>
      <c r="O15" s="4">
        <f t="shared" ca="1" si="4"/>
        <v>3</v>
      </c>
      <c r="P15" s="4">
        <f t="shared" ca="1" si="5"/>
        <v>0</v>
      </c>
      <c r="Q15" s="5">
        <f t="shared" ca="1" si="6"/>
        <v>6</v>
      </c>
      <c r="S15" s="43">
        <f t="array" aca="1" ref="S15" ca="1">IFERROR(MATCH(LARGE(IF(Liste!$B$9:$B$68=$S$5,IF(Liste!$R$9:$R$68="",-20,Liste!$R$9:$R$68)-(Liste!$A$9:$A$68/1000)),$A15),IF(Liste!$R$9:$R$68="",-20,Liste!$R$9:$R$68)-(Liste!$A$9:$A$68/1000),0),"")</f>
        <v>44</v>
      </c>
      <c r="V15" s="26"/>
    </row>
    <row r="16" spans="1:24" s="3" customFormat="1" ht="15.95" customHeight="1" x14ac:dyDescent="0.25">
      <c r="A16" s="4">
        <v>8</v>
      </c>
      <c r="B16" s="4">
        <f ca="1">IF($S16="","",OFFSET(Liste!C$8,$S16,))</f>
        <v>814</v>
      </c>
      <c r="C16" s="23" t="str">
        <f ca="1">IF($S16="","",OFFSET(Liste!D$8,$S16,))</f>
        <v>Rabia ŞAHİN</v>
      </c>
      <c r="D16" s="4" t="str">
        <f ca="1">IF($S16="","",IF(OFFSET(Liste!E$8,$S16,)="","",OFFSET(Liste!E$8,$S16,)))</f>
        <v>A</v>
      </c>
      <c r="E16" s="4" t="str">
        <f ca="1">IF($S16="","",IF(OFFSET(Liste!F$8,$S16,)="","",OFFSET(Liste!F$8,$S16,)))</f>
        <v>C</v>
      </c>
      <c r="F16" s="4" t="str">
        <f ca="1">IF($S16="","",IF(OFFSET(Liste!G$8,$S16,)="","",OFFSET(Liste!G$8,$S16,)))</f>
        <v>B</v>
      </c>
      <c r="G16" s="4" t="str">
        <f ca="1">IF($S16="","",IF(OFFSET(Liste!H$8,$S16,)="","",OFFSET(Liste!H$8,$S16,)))</f>
        <v>A</v>
      </c>
      <c r="H16" s="4" t="str">
        <f ca="1">IF($S16="","",IF(OFFSET(Liste!I$8,$S16,)="","",OFFSET(Liste!I$8,$S16,)))</f>
        <v>D</v>
      </c>
      <c r="I16" s="4" t="str">
        <f ca="1">IF($S16="","",IF(OFFSET(Liste!J$8,$S16,)="","",OFFSET(Liste!J$8,$S16,)))</f>
        <v>B</v>
      </c>
      <c r="J16" s="4" t="str">
        <f ca="1">IF($S16="","",IF(OFFSET(Liste!K$8,$S16,)="","",OFFSET(Liste!K$8,$S16,)))</f>
        <v>B</v>
      </c>
      <c r="K16" s="4" t="str">
        <f ca="1">IF($S16="","",IF(OFFSET(Liste!L$8,$S16,)="","",OFFSET(Liste!L$8,$S16,)))</f>
        <v>D</v>
      </c>
      <c r="L16" s="4" t="str">
        <f ca="1">IF($S16="","",IF(OFFSET(Liste!M$8,$S16,)="","",OFFSET(Liste!M$8,$S16,)))</f>
        <v>A</v>
      </c>
      <c r="M16" s="4" t="str">
        <f ca="1">IF($S16="","",IF(OFFSET(Liste!N$8,$S16,)="","",OFFSET(Liste!N$8,$S16,)))</f>
        <v>D</v>
      </c>
      <c r="N16" s="4">
        <f t="shared" ca="1" si="3"/>
        <v>6</v>
      </c>
      <c r="O16" s="4">
        <f t="shared" ca="1" si="4"/>
        <v>4</v>
      </c>
      <c r="P16" s="4">
        <f t="shared" ca="1" si="5"/>
        <v>0</v>
      </c>
      <c r="Q16" s="5">
        <f t="shared" ca="1" si="6"/>
        <v>4.666666666666667</v>
      </c>
      <c r="S16" s="43">
        <f t="array" aca="1" ref="S16" ca="1">IFERROR(MATCH(LARGE(IF(Liste!$B$9:$B$68=$S$5,IF(Liste!$R$9:$R$68="",-20,Liste!$R$9:$R$68)-(Liste!$A$9:$A$68/1000)),$A16),IF(Liste!$R$9:$R$68="",-20,Liste!$R$9:$R$68)-(Liste!$A$9:$A$68/1000),0),"")</f>
        <v>43</v>
      </c>
      <c r="V16" s="26"/>
    </row>
    <row r="17" spans="1:22" s="3" customFormat="1" ht="15.95" customHeight="1" x14ac:dyDescent="0.25">
      <c r="A17" s="4">
        <v>9</v>
      </c>
      <c r="B17" s="4">
        <f ca="1">IF($S17="","",OFFSET(Liste!C$8,$S17,))</f>
        <v>860</v>
      </c>
      <c r="C17" s="23" t="str">
        <f ca="1">IF($S17="","",OFFSET(Liste!D$8,$S17,))</f>
        <v>Rumeysa TETİK</v>
      </c>
      <c r="D17" s="4" t="str">
        <f ca="1">IF($S17="","",IF(OFFSET(Liste!E$8,$S17,)="","",OFFSET(Liste!E$8,$S17,)))</f>
        <v>A</v>
      </c>
      <c r="E17" s="4" t="str">
        <f ca="1">IF($S17="","",IF(OFFSET(Liste!F$8,$S17,)="","",OFFSET(Liste!F$8,$S17,)))</f>
        <v>C</v>
      </c>
      <c r="F17" s="4" t="str">
        <f ca="1">IF($S17="","",IF(OFFSET(Liste!G$8,$S17,)="","",OFFSET(Liste!G$8,$S17,)))</f>
        <v>A</v>
      </c>
      <c r="G17" s="4" t="str">
        <f ca="1">IF($S17="","",IF(OFFSET(Liste!H$8,$S17,)="","",OFFSET(Liste!H$8,$S17,)))</f>
        <v>C</v>
      </c>
      <c r="H17" s="4" t="str">
        <f ca="1">IF($S17="","",IF(OFFSET(Liste!I$8,$S17,)="","",OFFSET(Liste!I$8,$S17,)))</f>
        <v>A</v>
      </c>
      <c r="I17" s="4" t="str">
        <f ca="1">IF($S17="","",IF(OFFSET(Liste!J$8,$S17,)="","",OFFSET(Liste!J$8,$S17,)))</f>
        <v>D</v>
      </c>
      <c r="J17" s="4" t="str">
        <f ca="1">IF($S17="","",IF(OFFSET(Liste!K$8,$S17,)="","",OFFSET(Liste!K$8,$S17,)))</f>
        <v>D</v>
      </c>
      <c r="K17" s="4" t="str">
        <f ca="1">IF($S17="","",IF(OFFSET(Liste!L$8,$S17,)="","",OFFSET(Liste!L$8,$S17,)))</f>
        <v>D</v>
      </c>
      <c r="L17" s="4" t="str">
        <f ca="1">IF($S17="","",IF(OFFSET(Liste!M$8,$S17,)="","",OFFSET(Liste!M$8,$S17,)))</f>
        <v/>
      </c>
      <c r="M17" s="4" t="str">
        <f ca="1">IF($S17="","",IF(OFFSET(Liste!N$8,$S17,)="","",OFFSET(Liste!N$8,$S17,)))</f>
        <v>B</v>
      </c>
      <c r="N17" s="4">
        <f t="shared" ca="1" si="3"/>
        <v>4</v>
      </c>
      <c r="O17" s="4">
        <f t="shared" ca="1" si="4"/>
        <v>5</v>
      </c>
      <c r="P17" s="4">
        <f t="shared" ca="1" si="5"/>
        <v>1</v>
      </c>
      <c r="Q17" s="5">
        <f t="shared" ca="1" si="6"/>
        <v>2.333333333333333</v>
      </c>
      <c r="S17" s="43">
        <f t="array" aca="1" ref="S17" ca="1">IFERROR(MATCH(LARGE(IF(Liste!$B$9:$B$68=$S$5,IF(Liste!$R$9:$R$68="",-20,Liste!$R$9:$R$68)-(Liste!$A$9:$A$68/1000)),$A17),IF(Liste!$R$9:$R$68="",-20,Liste!$R$9:$R$68)-(Liste!$A$9:$A$68/1000),0),"")</f>
        <v>48</v>
      </c>
      <c r="V17" s="26"/>
    </row>
    <row r="18" spans="1:22" s="3" customFormat="1" ht="15.95" customHeight="1" x14ac:dyDescent="0.25">
      <c r="A18" s="4">
        <v>10</v>
      </c>
      <c r="B18" s="4">
        <f ca="1">IF($S18="","",OFFSET(Liste!C$8,$S18,))</f>
        <v>847</v>
      </c>
      <c r="C18" s="23" t="str">
        <f ca="1">IF($S18="","",OFFSET(Liste!D$8,$S18,))</f>
        <v>Reyhan TAN</v>
      </c>
      <c r="D18" s="4" t="str">
        <f ca="1">IF($S18="","",IF(OFFSET(Liste!E$8,$S18,)="","",OFFSET(Liste!E$8,$S18,)))</f>
        <v>C</v>
      </c>
      <c r="E18" s="4" t="str">
        <f ca="1">IF($S18="","",IF(OFFSET(Liste!F$8,$S18,)="","",OFFSET(Liste!F$8,$S18,)))</f>
        <v>C</v>
      </c>
      <c r="F18" s="4" t="str">
        <f ca="1">IF($S18="","",IF(OFFSET(Liste!G$8,$S18,)="","",OFFSET(Liste!G$8,$S18,)))</f>
        <v>B</v>
      </c>
      <c r="G18" s="4" t="str">
        <f ca="1">IF($S18="","",IF(OFFSET(Liste!H$8,$S18,)="","",OFFSET(Liste!H$8,$S18,)))</f>
        <v>D</v>
      </c>
      <c r="H18" s="4" t="str">
        <f ca="1">IF($S18="","",IF(OFFSET(Liste!I$8,$S18,)="","",OFFSET(Liste!I$8,$S18,)))</f>
        <v>D</v>
      </c>
      <c r="I18" s="4" t="str">
        <f ca="1">IF($S18="","",IF(OFFSET(Liste!J$8,$S18,)="","",OFFSET(Liste!J$8,$S18,)))</f>
        <v>D</v>
      </c>
      <c r="J18" s="4" t="str">
        <f ca="1">IF($S18="","",IF(OFFSET(Liste!K$8,$S18,)="","",OFFSET(Liste!K$8,$S18,)))</f>
        <v>A</v>
      </c>
      <c r="K18" s="4" t="str">
        <f ca="1">IF($S18="","",IF(OFFSET(Liste!L$8,$S18,)="","",OFFSET(Liste!L$8,$S18,)))</f>
        <v>A</v>
      </c>
      <c r="L18" s="4" t="str">
        <f ca="1">IF($S18="","",IF(OFFSET(Liste!M$8,$S18,)="","",OFFSET(Liste!M$8,$S18,)))</f>
        <v>D</v>
      </c>
      <c r="M18" s="4" t="str">
        <f ca="1">IF($S18="","",IF(OFFSET(Liste!N$8,$S18,)="","",OFFSET(Liste!N$8,$S18,)))</f>
        <v>C</v>
      </c>
      <c r="N18" s="4">
        <f t="shared" ca="1" si="3"/>
        <v>3</v>
      </c>
      <c r="O18" s="4">
        <f t="shared" ca="1" si="4"/>
        <v>7</v>
      </c>
      <c r="P18" s="4">
        <f t="shared" ca="1" si="5"/>
        <v>0</v>
      </c>
      <c r="Q18" s="5">
        <f t="shared" ca="1" si="6"/>
        <v>0.66666666666666652</v>
      </c>
      <c r="S18" s="43">
        <f t="array" aca="1" ref="S18" ca="1">IFERROR(MATCH(LARGE(IF(Liste!$B$9:$B$68=$S$5,IF(Liste!$R$9:$R$68="",-20,Liste!$R$9:$R$68)-(Liste!$A$9:$A$68/1000)),$A18),IF(Liste!$R$9:$R$68="",-20,Liste!$R$9:$R$68)-(Liste!$A$9:$A$68/1000),0),"")</f>
        <v>46</v>
      </c>
      <c r="V18" s="26"/>
    </row>
    <row r="19" spans="1:22" s="3" customFormat="1" ht="15.95" customHeight="1" x14ac:dyDescent="0.25">
      <c r="A19" s="4">
        <v>11</v>
      </c>
      <c r="B19" s="4">
        <f ca="1">IF($S19="","",OFFSET(Liste!C$8,$S19,))</f>
        <v>875</v>
      </c>
      <c r="C19" s="23" t="str">
        <f ca="1">IF($S19="","",OFFSET(Liste!D$8,$S19,))</f>
        <v>Süleyman YAKIŞIKLI</v>
      </c>
      <c r="D19" s="4" t="str">
        <f ca="1">IF($S19="","",IF(OFFSET(Liste!E$8,$S19,)="","",OFFSET(Liste!E$8,$S19,)))</f>
        <v/>
      </c>
      <c r="E19" s="4" t="str">
        <f ca="1">IF($S19="","",IF(OFFSET(Liste!F$8,$S19,)="","",OFFSET(Liste!F$8,$S19,)))</f>
        <v/>
      </c>
      <c r="F19" s="4" t="str">
        <f ca="1">IF($S19="","",IF(OFFSET(Liste!G$8,$S19,)="","",OFFSET(Liste!G$8,$S19,)))</f>
        <v/>
      </c>
      <c r="G19" s="4" t="str">
        <f ca="1">IF($S19="","",IF(OFFSET(Liste!H$8,$S19,)="","",OFFSET(Liste!H$8,$S19,)))</f>
        <v>C</v>
      </c>
      <c r="H19" s="4" t="str">
        <f ca="1">IF($S19="","",IF(OFFSET(Liste!I$8,$S19,)="","",OFFSET(Liste!I$8,$S19,)))</f>
        <v>D</v>
      </c>
      <c r="I19" s="4" t="str">
        <f ca="1">IF($S19="","",IF(OFFSET(Liste!J$8,$S19,)="","",OFFSET(Liste!J$8,$S19,)))</f>
        <v>D</v>
      </c>
      <c r="J19" s="4" t="str">
        <f ca="1">IF($S19="","",IF(OFFSET(Liste!K$8,$S19,)="","",OFFSET(Liste!K$8,$S19,)))</f>
        <v>B</v>
      </c>
      <c r="K19" s="4" t="str">
        <f ca="1">IF($S19="","",IF(OFFSET(Liste!L$8,$S19,)="","",OFFSET(Liste!L$8,$S19,)))</f>
        <v>D</v>
      </c>
      <c r="L19" s="4" t="str">
        <f ca="1">IF($S19="","",IF(OFFSET(Liste!M$8,$S19,)="","",OFFSET(Liste!M$8,$S19,)))</f>
        <v>D</v>
      </c>
      <c r="M19" s="4" t="str">
        <f ca="1">IF($S19="","",IF(OFFSET(Liste!N$8,$S19,)="","",OFFSET(Liste!N$8,$S19,)))</f>
        <v>B</v>
      </c>
      <c r="N19" s="4">
        <f t="shared" ca="1" si="3"/>
        <v>2</v>
      </c>
      <c r="O19" s="4">
        <f t="shared" ca="1" si="4"/>
        <v>5</v>
      </c>
      <c r="P19" s="4">
        <f t="shared" ca="1" si="5"/>
        <v>3</v>
      </c>
      <c r="Q19" s="5">
        <f t="shared" ca="1" si="6"/>
        <v>0.33333333333333326</v>
      </c>
      <c r="S19" s="43">
        <f t="array" aca="1" ref="S19" ca="1">IFERROR(MATCH(LARGE(IF(Liste!$B$9:$B$68=$S$5,IF(Liste!$R$9:$R$68="",-20,Liste!$R$9:$R$68)-(Liste!$A$9:$A$68/1000)),$A19),IF(Liste!$R$9:$R$68="",-20,Liste!$R$9:$R$68)-(Liste!$A$9:$A$68/1000),0),"")</f>
        <v>50</v>
      </c>
      <c r="V19" s="26"/>
    </row>
    <row r="20" spans="1:22" s="3" customFormat="1" ht="15.95" customHeight="1" x14ac:dyDescent="0.25">
      <c r="A20" s="4">
        <v>12</v>
      </c>
      <c r="B20" s="4">
        <f ca="1">IF($S20="","",OFFSET(Liste!C$8,$S20,))</f>
        <v>880</v>
      </c>
      <c r="C20" s="23" t="str">
        <f ca="1">IF($S20="","",OFFSET(Liste!D$8,$S20,))</f>
        <v>Halil ÇALIK</v>
      </c>
      <c r="D20" s="4" t="str">
        <f ca="1">IF($S20="","",IF(OFFSET(Liste!E$8,$S20,)="","",OFFSET(Liste!E$8,$S20,)))</f>
        <v>A</v>
      </c>
      <c r="E20" s="4" t="str">
        <f ca="1">IF($S20="","",IF(OFFSET(Liste!F$8,$S20,)="","",OFFSET(Liste!F$8,$S20,)))</f>
        <v>C</v>
      </c>
      <c r="F20" s="4" t="str">
        <f ca="1">IF($S20="","",IF(OFFSET(Liste!G$8,$S20,)="","",OFFSET(Liste!G$8,$S20,)))</f>
        <v>A</v>
      </c>
      <c r="G20" s="4" t="str">
        <f ca="1">IF($S20="","",IF(OFFSET(Liste!H$8,$S20,)="","",OFFSET(Liste!H$8,$S20,)))</f>
        <v/>
      </c>
      <c r="H20" s="4" t="str">
        <f ca="1">IF($S20="","",IF(OFFSET(Liste!I$8,$S20,)="","",OFFSET(Liste!I$8,$S20,)))</f>
        <v>A</v>
      </c>
      <c r="I20" s="4" t="str">
        <f ca="1">IF($S20="","",IF(OFFSET(Liste!J$8,$S20,)="","",OFFSET(Liste!J$8,$S20,)))</f>
        <v>D</v>
      </c>
      <c r="J20" s="4" t="str">
        <f ca="1">IF($S20="","",IF(OFFSET(Liste!K$8,$S20,)="","",OFFSET(Liste!K$8,$S20,)))</f>
        <v>B</v>
      </c>
      <c r="K20" s="4" t="str">
        <f ca="1">IF($S20="","",IF(OFFSET(Liste!L$8,$S20,)="","",OFFSET(Liste!L$8,$S20,)))</f>
        <v/>
      </c>
      <c r="L20" s="4" t="str">
        <f ca="1">IF($S20="","",IF(OFFSET(Liste!M$8,$S20,)="","",OFFSET(Liste!M$8,$S20,)))</f>
        <v/>
      </c>
      <c r="M20" s="4" t="str">
        <f ca="1">IF($S20="","",IF(OFFSET(Liste!N$8,$S20,)="","",OFFSET(Liste!N$8,$S20,)))</f>
        <v>C</v>
      </c>
      <c r="N20" s="4">
        <f t="shared" ca="1" si="3"/>
        <v>2</v>
      </c>
      <c r="O20" s="4">
        <f t="shared" ca="1" si="4"/>
        <v>5</v>
      </c>
      <c r="P20" s="4">
        <f t="shared" ca="1" si="5"/>
        <v>3</v>
      </c>
      <c r="Q20" s="5">
        <f t="shared" ca="1" si="6"/>
        <v>0.33333333333333326</v>
      </c>
      <c r="S20" s="43">
        <f t="array" aca="1" ref="S20" ca="1">IFERROR(MATCH(LARGE(IF(Liste!$B$9:$B$68=$S$5,IF(Liste!$R$9:$R$68="",-20,Liste!$R$9:$R$68)-(Liste!$A$9:$A$68/1000)),$A20),IF(Liste!$R$9:$R$68="",-20,Liste!$R$9:$R$68)-(Liste!$A$9:$A$68/1000),0),"")</f>
        <v>51</v>
      </c>
      <c r="V20" s="26"/>
    </row>
    <row r="21" spans="1:22" s="3" customFormat="1" ht="15.95" customHeight="1" x14ac:dyDescent="0.25">
      <c r="A21" s="4">
        <v>13</v>
      </c>
      <c r="B21" s="4" t="str">
        <f ca="1">IF($S21="","",OFFSET(Liste!C$8,$S21,))</f>
        <v/>
      </c>
      <c r="C21" s="23" t="str">
        <f ca="1">IF($S21="","",OFFSET(Liste!D$8,$S21,))</f>
        <v/>
      </c>
      <c r="D21" s="4" t="str">
        <f ca="1">IF($S21="","",IF(OFFSET(Liste!E$8,$S21,)="","",OFFSET(Liste!E$8,$S21,)))</f>
        <v/>
      </c>
      <c r="E21" s="4" t="str">
        <f ca="1">IF($S21="","",IF(OFFSET(Liste!F$8,$S21,)="","",OFFSET(Liste!F$8,$S21,)))</f>
        <v/>
      </c>
      <c r="F21" s="4" t="str">
        <f ca="1">IF($S21="","",IF(OFFSET(Liste!G$8,$S21,)="","",OFFSET(Liste!G$8,$S21,)))</f>
        <v/>
      </c>
      <c r="G21" s="4" t="str">
        <f ca="1">IF($S21="","",IF(OFFSET(Liste!H$8,$S21,)="","",OFFSET(Liste!H$8,$S21,)))</f>
        <v/>
      </c>
      <c r="H21" s="4" t="str">
        <f ca="1">IF($S21="","",IF(OFFSET(Liste!I$8,$S21,)="","",OFFSET(Liste!I$8,$S21,)))</f>
        <v/>
      </c>
      <c r="I21" s="4" t="str">
        <f ca="1">IF($S21="","",IF(OFFSET(Liste!J$8,$S21,)="","",OFFSET(Liste!J$8,$S21,)))</f>
        <v/>
      </c>
      <c r="J21" s="4" t="str">
        <f ca="1">IF($S21="","",IF(OFFSET(Liste!K$8,$S21,)="","",OFFSET(Liste!K$8,$S21,)))</f>
        <v/>
      </c>
      <c r="K21" s="4" t="str">
        <f ca="1">IF($S21="","",IF(OFFSET(Liste!L$8,$S21,)="","",OFFSET(Liste!L$8,$S21,)))</f>
        <v/>
      </c>
      <c r="L21" s="4" t="str">
        <f ca="1">IF($S21="","",IF(OFFSET(Liste!M$8,$S21,)="","",OFFSET(Liste!M$8,$S21,)))</f>
        <v/>
      </c>
      <c r="M21" s="4" t="str">
        <f ca="1">IF($S21="","",IF(OFFSET(Liste!N$8,$S21,)="","",OFFSET(Liste!N$8,$S21,)))</f>
        <v/>
      </c>
      <c r="N21" s="4" t="str">
        <f t="shared" ca="1" si="3"/>
        <v/>
      </c>
      <c r="O21" s="4" t="str">
        <f t="shared" ca="1" si="4"/>
        <v/>
      </c>
      <c r="P21" s="4" t="str">
        <f t="shared" ca="1" si="5"/>
        <v/>
      </c>
      <c r="Q21" s="5" t="str">
        <f t="shared" ca="1" si="6"/>
        <v/>
      </c>
      <c r="S21" s="43" t="str">
        <f t="array" aca="1" ref="S21" ca="1">IFERROR(MATCH(LARGE(IF(Liste!$B$9:$B$68=$S$5,IF(Liste!$R$9:$R$68="",-20,Liste!$R$9:$R$68)-(Liste!$A$9:$A$68/1000)),$A21),IF(Liste!$R$9:$R$68="",-20,Liste!$R$9:$R$68)-(Liste!$A$9:$A$68/1000),0),"")</f>
        <v/>
      </c>
      <c r="V21" s="26"/>
    </row>
    <row r="22" spans="1:22" s="3" customFormat="1" ht="15.95" customHeight="1" x14ac:dyDescent="0.25">
      <c r="A22" s="4">
        <v>14</v>
      </c>
      <c r="B22" s="4" t="str">
        <f ca="1">IF($S22="","",OFFSET(Liste!C$8,$S22,))</f>
        <v/>
      </c>
      <c r="C22" s="23" t="str">
        <f ca="1">IF($S22="","",OFFSET(Liste!D$8,$S22,))</f>
        <v/>
      </c>
      <c r="D22" s="4" t="str">
        <f ca="1">IF($S22="","",IF(OFFSET(Liste!E$8,$S22,)="","",OFFSET(Liste!E$8,$S22,)))</f>
        <v/>
      </c>
      <c r="E22" s="4" t="str">
        <f ca="1">IF($S22="","",IF(OFFSET(Liste!F$8,$S22,)="","",OFFSET(Liste!F$8,$S22,)))</f>
        <v/>
      </c>
      <c r="F22" s="4" t="str">
        <f ca="1">IF($S22="","",IF(OFFSET(Liste!G$8,$S22,)="","",OFFSET(Liste!G$8,$S22,)))</f>
        <v/>
      </c>
      <c r="G22" s="4" t="str">
        <f ca="1">IF($S22="","",IF(OFFSET(Liste!H$8,$S22,)="","",OFFSET(Liste!H$8,$S22,)))</f>
        <v/>
      </c>
      <c r="H22" s="4" t="str">
        <f ca="1">IF($S22="","",IF(OFFSET(Liste!I$8,$S22,)="","",OFFSET(Liste!I$8,$S22,)))</f>
        <v/>
      </c>
      <c r="I22" s="4" t="str">
        <f ca="1">IF($S22="","",IF(OFFSET(Liste!J$8,$S22,)="","",OFFSET(Liste!J$8,$S22,)))</f>
        <v/>
      </c>
      <c r="J22" s="4" t="str">
        <f ca="1">IF($S22="","",IF(OFFSET(Liste!K$8,$S22,)="","",OFFSET(Liste!K$8,$S22,)))</f>
        <v/>
      </c>
      <c r="K22" s="4" t="str">
        <f ca="1">IF($S22="","",IF(OFFSET(Liste!L$8,$S22,)="","",OFFSET(Liste!L$8,$S22,)))</f>
        <v/>
      </c>
      <c r="L22" s="4" t="str">
        <f ca="1">IF($S22="","",IF(OFFSET(Liste!M$8,$S22,)="","",OFFSET(Liste!M$8,$S22,)))</f>
        <v/>
      </c>
      <c r="M22" s="4" t="str">
        <f ca="1">IF($S22="","",IF(OFFSET(Liste!N$8,$S22,)="","",OFFSET(Liste!N$8,$S22,)))</f>
        <v/>
      </c>
      <c r="N22" s="4" t="str">
        <f t="shared" ca="1" si="3"/>
        <v/>
      </c>
      <c r="O22" s="4" t="str">
        <f t="shared" ca="1" si="4"/>
        <v/>
      </c>
      <c r="P22" s="4" t="str">
        <f t="shared" ca="1" si="5"/>
        <v/>
      </c>
      <c r="Q22" s="5" t="str">
        <f t="shared" ca="1" si="6"/>
        <v/>
      </c>
      <c r="S22" s="43" t="str">
        <f t="array" aca="1" ref="S22" ca="1">IFERROR(MATCH(LARGE(IF(Liste!$B$9:$B$68=$S$5,IF(Liste!$R$9:$R$68="",-20,Liste!$R$9:$R$68)-(Liste!$A$9:$A$68/1000)),$A22),IF(Liste!$R$9:$R$68="",-20,Liste!$R$9:$R$68)-(Liste!$A$9:$A$68/1000),0),"")</f>
        <v/>
      </c>
      <c r="V22" s="26"/>
    </row>
    <row r="23" spans="1:22" s="3" customFormat="1" ht="15.95" customHeight="1" x14ac:dyDescent="0.25">
      <c r="A23" s="4">
        <v>15</v>
      </c>
      <c r="B23" s="4" t="str">
        <f ca="1">IF($S23="","",OFFSET(Liste!C$8,$S23,))</f>
        <v/>
      </c>
      <c r="C23" s="23" t="str">
        <f ca="1">IF($S23="","",OFFSET(Liste!D$8,$S23,))</f>
        <v/>
      </c>
      <c r="D23" s="4" t="str">
        <f ca="1">IF($S23="","",IF(OFFSET(Liste!E$8,$S23,)="","",OFFSET(Liste!E$8,$S23,)))</f>
        <v/>
      </c>
      <c r="E23" s="4" t="str">
        <f ca="1">IF($S23="","",IF(OFFSET(Liste!F$8,$S23,)="","",OFFSET(Liste!F$8,$S23,)))</f>
        <v/>
      </c>
      <c r="F23" s="4" t="str">
        <f ca="1">IF($S23="","",IF(OFFSET(Liste!G$8,$S23,)="","",OFFSET(Liste!G$8,$S23,)))</f>
        <v/>
      </c>
      <c r="G23" s="4" t="str">
        <f ca="1">IF($S23="","",IF(OFFSET(Liste!H$8,$S23,)="","",OFFSET(Liste!H$8,$S23,)))</f>
        <v/>
      </c>
      <c r="H23" s="4" t="str">
        <f ca="1">IF($S23="","",IF(OFFSET(Liste!I$8,$S23,)="","",OFFSET(Liste!I$8,$S23,)))</f>
        <v/>
      </c>
      <c r="I23" s="4" t="str">
        <f ca="1">IF($S23="","",IF(OFFSET(Liste!J$8,$S23,)="","",OFFSET(Liste!J$8,$S23,)))</f>
        <v/>
      </c>
      <c r="J23" s="4" t="str">
        <f ca="1">IF($S23="","",IF(OFFSET(Liste!K$8,$S23,)="","",OFFSET(Liste!K$8,$S23,)))</f>
        <v/>
      </c>
      <c r="K23" s="4" t="str">
        <f ca="1">IF($S23="","",IF(OFFSET(Liste!L$8,$S23,)="","",OFFSET(Liste!L$8,$S23,)))</f>
        <v/>
      </c>
      <c r="L23" s="4" t="str">
        <f ca="1">IF($S23="","",IF(OFFSET(Liste!M$8,$S23,)="","",OFFSET(Liste!M$8,$S23,)))</f>
        <v/>
      </c>
      <c r="M23" s="4" t="str">
        <f ca="1">IF($S23="","",IF(OFFSET(Liste!N$8,$S23,)="","",OFFSET(Liste!N$8,$S23,)))</f>
        <v/>
      </c>
      <c r="N23" s="4" t="str">
        <f t="shared" ca="1" si="3"/>
        <v/>
      </c>
      <c r="O23" s="4" t="str">
        <f t="shared" ca="1" si="4"/>
        <v/>
      </c>
      <c r="P23" s="4" t="str">
        <f t="shared" ca="1" si="5"/>
        <v/>
      </c>
      <c r="Q23" s="5" t="str">
        <f t="shared" ca="1" si="6"/>
        <v/>
      </c>
      <c r="S23" s="43" t="str">
        <f t="array" aca="1" ref="S23" ca="1">IFERROR(MATCH(LARGE(IF(Liste!$B$9:$B$68=$S$5,IF(Liste!$R$9:$R$68="",-20,Liste!$R$9:$R$68)-(Liste!$A$9:$A$68/1000)),$A23),IF(Liste!$R$9:$R$68="",-20,Liste!$R$9:$R$68)-(Liste!$A$9:$A$68/1000),0),"")</f>
        <v/>
      </c>
      <c r="V23" s="26"/>
    </row>
    <row r="24" spans="1:22" s="3" customFormat="1" ht="15.95" customHeight="1" x14ac:dyDescent="0.25">
      <c r="A24" s="4">
        <v>16</v>
      </c>
      <c r="B24" s="4" t="str">
        <f ca="1">IF($S24="","",OFFSET(Liste!C$8,$S24,))</f>
        <v/>
      </c>
      <c r="C24" s="23" t="str">
        <f ca="1">IF($S24="","",OFFSET(Liste!D$8,$S24,))</f>
        <v/>
      </c>
      <c r="D24" s="4" t="str">
        <f ca="1">IF($S24="","",IF(OFFSET(Liste!E$8,$S24,)="","",OFFSET(Liste!E$8,$S24,)))</f>
        <v/>
      </c>
      <c r="E24" s="4" t="str">
        <f ca="1">IF($S24="","",IF(OFFSET(Liste!F$8,$S24,)="","",OFFSET(Liste!F$8,$S24,)))</f>
        <v/>
      </c>
      <c r="F24" s="4" t="str">
        <f ca="1">IF($S24="","",IF(OFFSET(Liste!G$8,$S24,)="","",OFFSET(Liste!G$8,$S24,)))</f>
        <v/>
      </c>
      <c r="G24" s="4" t="str">
        <f ca="1">IF($S24="","",IF(OFFSET(Liste!H$8,$S24,)="","",OFFSET(Liste!H$8,$S24,)))</f>
        <v/>
      </c>
      <c r="H24" s="4" t="str">
        <f ca="1">IF($S24="","",IF(OFFSET(Liste!I$8,$S24,)="","",OFFSET(Liste!I$8,$S24,)))</f>
        <v/>
      </c>
      <c r="I24" s="4" t="str">
        <f ca="1">IF($S24="","",IF(OFFSET(Liste!J$8,$S24,)="","",OFFSET(Liste!J$8,$S24,)))</f>
        <v/>
      </c>
      <c r="J24" s="4" t="str">
        <f ca="1">IF($S24="","",IF(OFFSET(Liste!K$8,$S24,)="","",OFFSET(Liste!K$8,$S24,)))</f>
        <v/>
      </c>
      <c r="K24" s="4" t="str">
        <f ca="1">IF($S24="","",IF(OFFSET(Liste!L$8,$S24,)="","",OFFSET(Liste!L$8,$S24,)))</f>
        <v/>
      </c>
      <c r="L24" s="4" t="str">
        <f ca="1">IF($S24="","",IF(OFFSET(Liste!M$8,$S24,)="","",OFFSET(Liste!M$8,$S24,)))</f>
        <v/>
      </c>
      <c r="M24" s="4" t="str">
        <f ca="1">IF($S24="","",IF(OFFSET(Liste!N$8,$S24,)="","",OFFSET(Liste!N$8,$S24,)))</f>
        <v/>
      </c>
      <c r="N24" s="4" t="str">
        <f t="shared" ca="1" si="3"/>
        <v/>
      </c>
      <c r="O24" s="4" t="str">
        <f t="shared" ca="1" si="4"/>
        <v/>
      </c>
      <c r="P24" s="4" t="str">
        <f t="shared" ca="1" si="5"/>
        <v/>
      </c>
      <c r="Q24" s="5" t="str">
        <f t="shared" ca="1" si="6"/>
        <v/>
      </c>
      <c r="S24" s="43" t="str">
        <f t="array" aca="1" ref="S24" ca="1">IFERROR(MATCH(LARGE(IF(Liste!$B$9:$B$68=$S$5,IF(Liste!$R$9:$R$68="",-20,Liste!$R$9:$R$68)-(Liste!$A$9:$A$68/1000)),$A24),IF(Liste!$R$9:$R$68="",-20,Liste!$R$9:$R$68)-(Liste!$A$9:$A$68/1000),0),"")</f>
        <v/>
      </c>
      <c r="V24" s="26"/>
    </row>
    <row r="25" spans="1:22" s="3" customFormat="1" ht="15.95" customHeight="1" x14ac:dyDescent="0.25">
      <c r="A25" s="4">
        <v>17</v>
      </c>
      <c r="B25" s="4" t="str">
        <f ca="1">IF($S25="","",OFFSET(Liste!C$8,$S25,))</f>
        <v/>
      </c>
      <c r="C25" s="23" t="str">
        <f ca="1">IF($S25="","",OFFSET(Liste!D$8,$S25,))</f>
        <v/>
      </c>
      <c r="D25" s="4" t="str">
        <f ca="1">IF($S25="","",IF(OFFSET(Liste!E$8,$S25,)="","",OFFSET(Liste!E$8,$S25,)))</f>
        <v/>
      </c>
      <c r="E25" s="4" t="str">
        <f ca="1">IF($S25="","",IF(OFFSET(Liste!F$8,$S25,)="","",OFFSET(Liste!F$8,$S25,)))</f>
        <v/>
      </c>
      <c r="F25" s="4" t="str">
        <f ca="1">IF($S25="","",IF(OFFSET(Liste!G$8,$S25,)="","",OFFSET(Liste!G$8,$S25,)))</f>
        <v/>
      </c>
      <c r="G25" s="4" t="str">
        <f ca="1">IF($S25="","",IF(OFFSET(Liste!H$8,$S25,)="","",OFFSET(Liste!H$8,$S25,)))</f>
        <v/>
      </c>
      <c r="H25" s="4" t="str">
        <f ca="1">IF($S25="","",IF(OFFSET(Liste!I$8,$S25,)="","",OFFSET(Liste!I$8,$S25,)))</f>
        <v/>
      </c>
      <c r="I25" s="4" t="str">
        <f ca="1">IF($S25="","",IF(OFFSET(Liste!J$8,$S25,)="","",OFFSET(Liste!J$8,$S25,)))</f>
        <v/>
      </c>
      <c r="J25" s="4" t="str">
        <f ca="1">IF($S25="","",IF(OFFSET(Liste!K$8,$S25,)="","",OFFSET(Liste!K$8,$S25,)))</f>
        <v/>
      </c>
      <c r="K25" s="4" t="str">
        <f ca="1">IF($S25="","",IF(OFFSET(Liste!L$8,$S25,)="","",OFFSET(Liste!L$8,$S25,)))</f>
        <v/>
      </c>
      <c r="L25" s="4" t="str">
        <f ca="1">IF($S25="","",IF(OFFSET(Liste!M$8,$S25,)="","",OFFSET(Liste!M$8,$S25,)))</f>
        <v/>
      </c>
      <c r="M25" s="4" t="str">
        <f ca="1">IF($S25="","",IF(OFFSET(Liste!N$8,$S25,)="","",OFFSET(Liste!N$8,$S25,)))</f>
        <v/>
      </c>
      <c r="N25" s="4" t="str">
        <f t="shared" ca="1" si="3"/>
        <v/>
      </c>
      <c r="O25" s="4" t="str">
        <f t="shared" ca="1" si="4"/>
        <v/>
      </c>
      <c r="P25" s="4" t="str">
        <f t="shared" ca="1" si="5"/>
        <v/>
      </c>
      <c r="Q25" s="5" t="str">
        <f t="shared" ca="1" si="6"/>
        <v/>
      </c>
      <c r="S25" s="43" t="str">
        <f t="array" aca="1" ref="S25" ca="1">IFERROR(MATCH(LARGE(IF(Liste!$B$9:$B$68=$S$5,IF(Liste!$R$9:$R$68="",-20,Liste!$R$9:$R$68)-(Liste!$A$9:$A$68/1000)),$A25),IF(Liste!$R$9:$R$68="",-20,Liste!$R$9:$R$68)-(Liste!$A$9:$A$68/1000),0),"")</f>
        <v/>
      </c>
      <c r="V25" s="26"/>
    </row>
    <row r="26" spans="1:22" s="3" customFormat="1" ht="15.95" customHeight="1" x14ac:dyDescent="0.25">
      <c r="A26" s="4">
        <v>18</v>
      </c>
      <c r="B26" s="4" t="str">
        <f ca="1">IF($S26="","",OFFSET(Liste!C$8,$S26,))</f>
        <v/>
      </c>
      <c r="C26" s="23" t="str">
        <f ca="1">IF($S26="","",OFFSET(Liste!D$8,$S26,))</f>
        <v/>
      </c>
      <c r="D26" s="4" t="str">
        <f ca="1">IF($S26="","",IF(OFFSET(Liste!E$8,$S26,)="","",OFFSET(Liste!E$8,$S26,)))</f>
        <v/>
      </c>
      <c r="E26" s="4" t="str">
        <f ca="1">IF($S26="","",IF(OFFSET(Liste!F$8,$S26,)="","",OFFSET(Liste!F$8,$S26,)))</f>
        <v/>
      </c>
      <c r="F26" s="4" t="str">
        <f ca="1">IF($S26="","",IF(OFFSET(Liste!G$8,$S26,)="","",OFFSET(Liste!G$8,$S26,)))</f>
        <v/>
      </c>
      <c r="G26" s="4" t="str">
        <f ca="1">IF($S26="","",IF(OFFSET(Liste!H$8,$S26,)="","",OFFSET(Liste!H$8,$S26,)))</f>
        <v/>
      </c>
      <c r="H26" s="4" t="str">
        <f ca="1">IF($S26="","",IF(OFFSET(Liste!I$8,$S26,)="","",OFFSET(Liste!I$8,$S26,)))</f>
        <v/>
      </c>
      <c r="I26" s="4" t="str">
        <f ca="1">IF($S26="","",IF(OFFSET(Liste!J$8,$S26,)="","",OFFSET(Liste!J$8,$S26,)))</f>
        <v/>
      </c>
      <c r="J26" s="4" t="str">
        <f ca="1">IF($S26="","",IF(OFFSET(Liste!K$8,$S26,)="","",OFFSET(Liste!K$8,$S26,)))</f>
        <v/>
      </c>
      <c r="K26" s="4" t="str">
        <f ca="1">IF($S26="","",IF(OFFSET(Liste!L$8,$S26,)="","",OFFSET(Liste!L$8,$S26,)))</f>
        <v/>
      </c>
      <c r="L26" s="4" t="str">
        <f ca="1">IF($S26="","",IF(OFFSET(Liste!M$8,$S26,)="","",OFFSET(Liste!M$8,$S26,)))</f>
        <v/>
      </c>
      <c r="M26" s="4" t="str">
        <f ca="1">IF($S26="","",IF(OFFSET(Liste!N$8,$S26,)="","",OFFSET(Liste!N$8,$S26,)))</f>
        <v/>
      </c>
      <c r="N26" s="4" t="str">
        <f t="shared" ca="1" si="3"/>
        <v/>
      </c>
      <c r="O26" s="4" t="str">
        <f t="shared" ca="1" si="4"/>
        <v/>
      </c>
      <c r="P26" s="4" t="str">
        <f t="shared" ca="1" si="5"/>
        <v/>
      </c>
      <c r="Q26" s="5" t="str">
        <f t="shared" ca="1" si="6"/>
        <v/>
      </c>
      <c r="S26" s="43" t="str">
        <f t="array" aca="1" ref="S26" ca="1">IFERROR(MATCH(LARGE(IF(Liste!$B$9:$B$68=$S$5,IF(Liste!$R$9:$R$68="",-20,Liste!$R$9:$R$68)-(Liste!$A$9:$A$68/1000)),$A26),IF(Liste!$R$9:$R$68="",-20,Liste!$R$9:$R$68)-(Liste!$A$9:$A$68/1000),0),"")</f>
        <v/>
      </c>
      <c r="V26" s="26"/>
    </row>
    <row r="27" spans="1:22" s="3" customFormat="1" ht="15.95" customHeight="1" x14ac:dyDescent="0.25">
      <c r="A27" s="4">
        <v>19</v>
      </c>
      <c r="B27" s="4" t="str">
        <f ca="1">IF($S27="","",OFFSET(Liste!C$8,$S27,))</f>
        <v/>
      </c>
      <c r="C27" s="23" t="str">
        <f ca="1">IF($S27="","",OFFSET(Liste!D$8,$S27,))</f>
        <v/>
      </c>
      <c r="D27" s="4" t="str">
        <f ca="1">IF($S27="","",IF(OFFSET(Liste!E$8,$S27,)="","",OFFSET(Liste!E$8,$S27,)))</f>
        <v/>
      </c>
      <c r="E27" s="4" t="str">
        <f ca="1">IF($S27="","",IF(OFFSET(Liste!F$8,$S27,)="","",OFFSET(Liste!F$8,$S27,)))</f>
        <v/>
      </c>
      <c r="F27" s="4" t="str">
        <f ca="1">IF($S27="","",IF(OFFSET(Liste!G$8,$S27,)="","",OFFSET(Liste!G$8,$S27,)))</f>
        <v/>
      </c>
      <c r="G27" s="4" t="str">
        <f ca="1">IF($S27="","",IF(OFFSET(Liste!H$8,$S27,)="","",OFFSET(Liste!H$8,$S27,)))</f>
        <v/>
      </c>
      <c r="H27" s="4" t="str">
        <f ca="1">IF($S27="","",IF(OFFSET(Liste!I$8,$S27,)="","",OFFSET(Liste!I$8,$S27,)))</f>
        <v/>
      </c>
      <c r="I27" s="4" t="str">
        <f ca="1">IF($S27="","",IF(OFFSET(Liste!J$8,$S27,)="","",OFFSET(Liste!J$8,$S27,)))</f>
        <v/>
      </c>
      <c r="J27" s="4" t="str">
        <f ca="1">IF($S27="","",IF(OFFSET(Liste!K$8,$S27,)="","",OFFSET(Liste!K$8,$S27,)))</f>
        <v/>
      </c>
      <c r="K27" s="4" t="str">
        <f ca="1">IF($S27="","",IF(OFFSET(Liste!L$8,$S27,)="","",OFFSET(Liste!L$8,$S27,)))</f>
        <v/>
      </c>
      <c r="L27" s="4" t="str">
        <f ca="1">IF($S27="","",IF(OFFSET(Liste!M$8,$S27,)="","",OFFSET(Liste!M$8,$S27,)))</f>
        <v/>
      </c>
      <c r="M27" s="4" t="str">
        <f ca="1">IF($S27="","",IF(OFFSET(Liste!N$8,$S27,)="","",OFFSET(Liste!N$8,$S27,)))</f>
        <v/>
      </c>
      <c r="N27" s="4" t="str">
        <f t="shared" ca="1" si="3"/>
        <v/>
      </c>
      <c r="O27" s="4" t="str">
        <f t="shared" ca="1" si="4"/>
        <v/>
      </c>
      <c r="P27" s="4" t="str">
        <f t="shared" ca="1" si="5"/>
        <v/>
      </c>
      <c r="Q27" s="5" t="str">
        <f t="shared" ca="1" si="6"/>
        <v/>
      </c>
      <c r="S27" s="43" t="str">
        <f t="array" aca="1" ref="S27" ca="1">IFERROR(MATCH(LARGE(IF(Liste!$B$9:$B$68=$S$5,IF(Liste!$R$9:$R$68="",-20,Liste!$R$9:$R$68)-(Liste!$A$9:$A$68/1000)),$A27),IF(Liste!$R$9:$R$68="",-20,Liste!$R$9:$R$68)-(Liste!$A$9:$A$68/1000),0),"")</f>
        <v/>
      </c>
      <c r="V27" s="26"/>
    </row>
    <row r="28" spans="1:22" s="3" customFormat="1" ht="15.95" customHeight="1" x14ac:dyDescent="0.25">
      <c r="A28" s="4">
        <v>20</v>
      </c>
      <c r="B28" s="4" t="str">
        <f ca="1">IF($S28="","",OFFSET(Liste!C$8,$S28,))</f>
        <v/>
      </c>
      <c r="C28" s="23" t="str">
        <f ca="1">IF($S28="","",OFFSET(Liste!D$8,$S28,))</f>
        <v/>
      </c>
      <c r="D28" s="4" t="str">
        <f ca="1">IF($S28="","",IF(OFFSET(Liste!E$8,$S28,)="","",OFFSET(Liste!E$8,$S28,)))</f>
        <v/>
      </c>
      <c r="E28" s="4" t="str">
        <f ca="1">IF($S28="","",IF(OFFSET(Liste!F$8,$S28,)="","",OFFSET(Liste!F$8,$S28,)))</f>
        <v/>
      </c>
      <c r="F28" s="4" t="str">
        <f ca="1">IF($S28="","",IF(OFFSET(Liste!G$8,$S28,)="","",OFFSET(Liste!G$8,$S28,)))</f>
        <v/>
      </c>
      <c r="G28" s="4" t="str">
        <f ca="1">IF($S28="","",IF(OFFSET(Liste!H$8,$S28,)="","",OFFSET(Liste!H$8,$S28,)))</f>
        <v/>
      </c>
      <c r="H28" s="4" t="str">
        <f ca="1">IF($S28="","",IF(OFFSET(Liste!I$8,$S28,)="","",OFFSET(Liste!I$8,$S28,)))</f>
        <v/>
      </c>
      <c r="I28" s="4" t="str">
        <f ca="1">IF($S28="","",IF(OFFSET(Liste!J$8,$S28,)="","",OFFSET(Liste!J$8,$S28,)))</f>
        <v/>
      </c>
      <c r="J28" s="4" t="str">
        <f ca="1">IF($S28="","",IF(OFFSET(Liste!K$8,$S28,)="","",OFFSET(Liste!K$8,$S28,)))</f>
        <v/>
      </c>
      <c r="K28" s="4" t="str">
        <f ca="1">IF($S28="","",IF(OFFSET(Liste!L$8,$S28,)="","",OFFSET(Liste!L$8,$S28,)))</f>
        <v/>
      </c>
      <c r="L28" s="4" t="str">
        <f ca="1">IF($S28="","",IF(OFFSET(Liste!M$8,$S28,)="","",OFFSET(Liste!M$8,$S28,)))</f>
        <v/>
      </c>
      <c r="M28" s="4" t="str">
        <f ca="1">IF($S28="","",IF(OFFSET(Liste!N$8,$S28,)="","",OFFSET(Liste!N$8,$S28,)))</f>
        <v/>
      </c>
      <c r="N28" s="4" t="str">
        <f t="shared" ca="1" si="3"/>
        <v/>
      </c>
      <c r="O28" s="4" t="str">
        <f t="shared" ca="1" si="4"/>
        <v/>
      </c>
      <c r="P28" s="4" t="str">
        <f t="shared" ca="1" si="5"/>
        <v/>
      </c>
      <c r="Q28" s="5" t="str">
        <f t="shared" ca="1" si="6"/>
        <v/>
      </c>
      <c r="S28" s="43" t="str">
        <f t="array" aca="1" ref="S28" ca="1">IFERROR(MATCH(LARGE(IF(Liste!$B$9:$B$68=$S$5,IF(Liste!$R$9:$R$68="",-20,Liste!$R$9:$R$68)-(Liste!$A$9:$A$68/1000)),$A28),IF(Liste!$R$9:$R$68="",-20,Liste!$R$9:$R$68)-(Liste!$A$9:$A$68/1000),0),"")</f>
        <v/>
      </c>
      <c r="V28" s="26"/>
    </row>
    <row r="29" spans="1:22" ht="15.95" customHeight="1" x14ac:dyDescent="0.25">
      <c r="A29" s="72" t="s">
        <v>12</v>
      </c>
      <c r="B29" s="72"/>
      <c r="C29" s="72"/>
      <c r="D29" s="11" t="str">
        <f t="shared" ref="D29:M29" si="7">D4</f>
        <v>B</v>
      </c>
      <c r="E29" s="11" t="str">
        <f t="shared" si="7"/>
        <v>C</v>
      </c>
      <c r="F29" s="11" t="str">
        <f t="shared" si="7"/>
        <v>B</v>
      </c>
      <c r="G29" s="11" t="str">
        <f t="shared" si="7"/>
        <v>A</v>
      </c>
      <c r="H29" s="11" t="str">
        <f t="shared" si="7"/>
        <v>C</v>
      </c>
      <c r="I29" s="11" t="str">
        <f t="shared" si="7"/>
        <v>D</v>
      </c>
      <c r="J29" s="11" t="str">
        <f t="shared" si="7"/>
        <v>D</v>
      </c>
      <c r="K29" s="11" t="str">
        <f t="shared" si="7"/>
        <v>D</v>
      </c>
      <c r="L29" s="11" t="str">
        <f t="shared" si="7"/>
        <v>A</v>
      </c>
      <c r="M29" s="11" t="str">
        <f t="shared" si="7"/>
        <v>D</v>
      </c>
    </row>
    <row r="30" spans="1:22" ht="15.95" customHeight="1" x14ac:dyDescent="0.25">
      <c r="A30" s="73"/>
      <c r="B30" s="73"/>
      <c r="C30" s="73"/>
      <c r="D30" s="12">
        <f t="shared" ref="D30:M30" ca="1" si="8">IF(D$4="","",COUNTIF(D$9:D$28,D$4))</f>
        <v>6</v>
      </c>
      <c r="E30" s="12">
        <f t="shared" ca="1" si="8"/>
        <v>9</v>
      </c>
      <c r="F30" s="12">
        <f t="shared" ca="1" si="8"/>
        <v>9</v>
      </c>
      <c r="G30" s="12">
        <f t="shared" ca="1" si="8"/>
        <v>3</v>
      </c>
      <c r="H30" s="12">
        <f t="shared" ca="1" si="8"/>
        <v>5</v>
      </c>
      <c r="I30" s="12">
        <f t="shared" ca="1" si="8"/>
        <v>10</v>
      </c>
      <c r="J30" s="12">
        <f t="shared" ca="1" si="8"/>
        <v>7</v>
      </c>
      <c r="K30" s="12">
        <f t="shared" ca="1" si="8"/>
        <v>10</v>
      </c>
      <c r="L30" s="12">
        <f t="shared" ca="1" si="8"/>
        <v>7</v>
      </c>
      <c r="M30" s="12">
        <f t="shared" ca="1" si="8"/>
        <v>6</v>
      </c>
    </row>
    <row r="31" spans="1:22" ht="15.95" customHeight="1" x14ac:dyDescent="0.25">
      <c r="A31" s="74" t="s">
        <v>10</v>
      </c>
      <c r="B31" s="75"/>
      <c r="C31" s="76"/>
      <c r="D31" s="21">
        <f t="shared" ref="D31:M31" ca="1" si="9">D7</f>
        <v>2</v>
      </c>
      <c r="E31" s="19">
        <f t="shared" ca="1" si="9"/>
        <v>1</v>
      </c>
      <c r="F31" s="19">
        <f t="shared" ca="1" si="9"/>
        <v>1</v>
      </c>
      <c r="G31" s="19">
        <f t="shared" ca="1" si="9"/>
        <v>2</v>
      </c>
      <c r="H31" s="19">
        <f t="shared" ca="1" si="9"/>
        <v>0</v>
      </c>
      <c r="I31" s="19">
        <f t="shared" ca="1" si="9"/>
        <v>0</v>
      </c>
      <c r="J31" s="19">
        <f t="shared" ca="1" si="9"/>
        <v>0</v>
      </c>
      <c r="K31" s="19">
        <f t="shared" ca="1" si="9"/>
        <v>1</v>
      </c>
      <c r="L31" s="19">
        <f t="shared" ca="1" si="9"/>
        <v>3</v>
      </c>
      <c r="M31" s="19">
        <f t="shared" ca="1" si="9"/>
        <v>0</v>
      </c>
    </row>
    <row r="32" spans="1:22" ht="15.95" customHeight="1" x14ac:dyDescent="0.25">
      <c r="A32" s="77" t="s">
        <v>8</v>
      </c>
      <c r="B32" s="77"/>
      <c r="C32" s="77"/>
      <c r="D32" s="17" t="str">
        <f t="array" aca="1" ref="D32" ca="1">IFERROR(IFERROR(INDEX(D$9:D$28,MODE(IF(D$9:D$28&lt;&gt;"",IF(D$9:D$28&lt;&gt;D$4,MATCH(D$9:D$28,D$9:D$28,0))))),INDEX(D$1:D$28,SMALL(IF(COUNTIF(D$9:D$28,D$9:D$28)=1,ROW($A$9:$A$28)),ROW($A$1)))),"")</f>
        <v>A</v>
      </c>
      <c r="E32" s="17" t="str">
        <f t="array" aca="1" ref="E32" ca="1">IFERROR(IFERROR(INDEX(E$9:E$28,MODE(IF(E$9:E$28&lt;&gt;"",IF(E$9:E$28&lt;&gt;E$4,MATCH(E$9:E$28,E$9:E$28,0))))),INDEX(E$1:E$28,SMALL(IF(COUNTIF(E$9:E$28,E$9:E$28)=1,ROW($A$9:$A$28)),ROW($A$1)))),"")</f>
        <v>D</v>
      </c>
      <c r="F32" s="17" t="str">
        <f t="array" aca="1" ref="F32" ca="1">IFERROR(IFERROR(INDEX(F$9:F$28,MODE(IF(F$9:F$28&lt;&gt;"",IF(F$9:F$28&lt;&gt;F$4,MATCH(F$9:F$28,F$9:F$28,0))))),INDEX(F$1:F$28,SMALL(IF(COUNTIF(F$9:F$28,F$9:F$28)=1,ROW($A$9:$A$28)),ROW($A$1)))),"")</f>
        <v>A</v>
      </c>
      <c r="G32" s="17" t="str">
        <f t="array" aca="1" ref="G32" ca="1">IFERROR(IFERROR(INDEX(G$9:G$28,MODE(IF(G$9:G$28&lt;&gt;"",IF(G$9:G$28&lt;&gt;G$4,MATCH(G$9:G$28,G$9:G$28,0))))),INDEX(G$1:G$28,SMALL(IF(COUNTIF(G$9:G$28,G$9:G$28)=1,ROW($A$9:$A$28)),ROW($A$1)))),"")</f>
        <v>C</v>
      </c>
      <c r="H32" s="17" t="str">
        <f t="array" aca="1" ref="H32" ca="1">IFERROR(IFERROR(INDEX(H$9:H$28,MODE(IF(H$9:H$28&lt;&gt;"",IF(H$9:H$28&lt;&gt;H$4,MATCH(H$9:H$28,H$9:H$28,0))))),INDEX(H$1:H$28,SMALL(IF(COUNTIF(H$9:H$28,H$9:H$28)=1,ROW($A$9:$A$28)),ROW($A$1)))),"")</f>
        <v>D</v>
      </c>
      <c r="I32" s="17" t="str">
        <f t="array" aca="1" ref="I32" ca="1">IFERROR(IFERROR(INDEX(I$9:I$28,MODE(IF(I$9:I$28&lt;&gt;"",IF(I$9:I$28&lt;&gt;I$4,MATCH(I$9:I$28,I$9:I$28,0))))),INDEX(I$1:I$28,SMALL(IF(COUNTIF(I$9:I$28,I$9:I$28)=1,ROW($A$9:$A$28)),ROW($A$1)))),"")</f>
        <v>B</v>
      </c>
      <c r="J32" s="17" t="str">
        <f t="array" aca="1" ref="J32" ca="1">IFERROR(IFERROR(INDEX(J$9:J$28,MODE(IF(J$9:J$28&lt;&gt;"",IF(J$9:J$28&lt;&gt;J$4,MATCH(J$9:J$28,J$9:J$28,0))))),INDEX(J$1:J$28,SMALL(IF(COUNTIF(J$9:J$28,J$9:J$28)=1,ROW($A$9:$A$28)),ROW($A$1)))),"")</f>
        <v>B</v>
      </c>
      <c r="K32" s="17" t="str">
        <f t="array" aca="1" ref="K32" ca="1">IFERROR(IFERROR(INDEX(K$9:K$28,MODE(IF(K$9:K$28&lt;&gt;"",IF(K$9:K$28&lt;&gt;K$4,MATCH(K$9:K$28,K$9:K$28,0))))),INDEX(K$1:K$28,SMALL(IF(COUNTIF(K$9:K$28,K$9:K$28)=1,ROW($A$9:$A$28)),ROW($A$1)))),"")</f>
        <v>A</v>
      </c>
      <c r="L32" s="17" t="str">
        <f t="array" aca="1" ref="L32" ca="1">IFERROR(IFERROR(INDEX(L$9:L$28,MODE(IF(L$9:L$28&lt;&gt;"",IF(L$9:L$28&lt;&gt;L$4,MATCH(L$9:L$28,L$9:L$28,0))))),INDEX(L$1:L$28,SMALL(IF(COUNTIF(L$9:L$28,L$9:L$28)=1,ROW($A$9:$A$28)),ROW($A$1)))),"")</f>
        <v>D</v>
      </c>
      <c r="M32" s="17" t="str">
        <f t="array" aca="1" ref="M32" ca="1">IFERROR(IFERROR(INDEX(M$9:M$28,MODE(IF(M$9:M$28&lt;&gt;"",IF(M$9:M$28&lt;&gt;M$4,MATCH(M$9:M$28,M$9:M$28,0))))),INDEX(M$1:M$28,SMALL(IF(COUNTIF(M$9:M$28,M$9:M$28)=1,ROW($A$9:$A$28)),ROW($A$1)))),"")</f>
        <v>C</v>
      </c>
    </row>
    <row r="33" spans="1:13" ht="15.95" customHeight="1" x14ac:dyDescent="0.25">
      <c r="A33" s="78"/>
      <c r="B33" s="78"/>
      <c r="C33" s="78"/>
      <c r="D33" s="18">
        <f t="shared" ref="D33:M33" ca="1" si="10">IF(D$32="","",COUNTIF(D$9:D$28,D$32))</f>
        <v>3</v>
      </c>
      <c r="E33" s="18">
        <f t="shared" ca="1" si="10"/>
        <v>2</v>
      </c>
      <c r="F33" s="18">
        <f t="shared" ca="1" si="10"/>
        <v>2</v>
      </c>
      <c r="G33" s="18">
        <f t="shared" ca="1" si="10"/>
        <v>6</v>
      </c>
      <c r="H33" s="18">
        <f t="shared" ca="1" si="10"/>
        <v>5</v>
      </c>
      <c r="I33" s="18">
        <f t="shared" ca="1" si="10"/>
        <v>2</v>
      </c>
      <c r="J33" s="18">
        <f t="shared" ca="1" si="10"/>
        <v>3</v>
      </c>
      <c r="K33" s="18">
        <f t="shared" ca="1" si="10"/>
        <v>1</v>
      </c>
      <c r="L33" s="18">
        <f t="shared" ca="1" si="10"/>
        <v>2</v>
      </c>
      <c r="M33" s="18">
        <f t="shared" ca="1" si="10"/>
        <v>4</v>
      </c>
    </row>
    <row r="34" spans="1:13" ht="15.95" customHeight="1" x14ac:dyDescent="0.25">
      <c r="A34" s="79" t="s">
        <v>7</v>
      </c>
      <c r="B34" s="79"/>
      <c r="C34" s="79"/>
      <c r="D34" s="13" t="str">
        <f t="array" aca="1" ref="D34" ca="1">IFERROR(IFERROR(INDEX(D$9:D$28,MODE(IF(D$9:D$28&lt;&gt;"",IF(D$9:D$28&lt;&gt;D$4,IF(D$9:D$28&lt;&gt;D$32,MATCH(D$9:D$28,D$9:D$28,0)))))),INDEX(D$1:D$28,SMALL(IF(D$9:D$28&lt;&gt;D$29,IF(COUNTIF(D$9:D$28,D$9:D$28)=1,ROW($A$9:$A$28))),ROW($A$1)))),"")</f>
        <v>C</v>
      </c>
      <c r="E34" s="13" t="str">
        <f t="array" aca="1" ref="E34" ca="1">IFERROR(IFERROR(INDEX(E$9:E$28,MODE(IF(E$9:E$28&lt;&gt;"",IF(E$9:E$28&lt;&gt;E$4,IF(E$9:E$28&lt;&gt;E$32,MATCH(E$9:E$28,E$9:E$28,0)))))),INDEX(E$1:E$28,SMALL(IF(E$9:E$28&lt;&gt;E$29,IF(COUNTIF(E$9:E$28,E$9:E$28)=1,ROW($A$9:$A$28))),ROW($A$1)))),"")</f>
        <v/>
      </c>
      <c r="F34" s="13" t="str">
        <f t="array" aca="1" ref="F34" ca="1">IFERROR(IFERROR(INDEX(F$9:F$28,MODE(IF(F$9:F$28&lt;&gt;"",IF(F$9:F$28&lt;&gt;F$4,IF(F$9:F$28&lt;&gt;F$32,MATCH(F$9:F$28,F$9:F$28,0)))))),INDEX(F$1:F$28,SMALL(IF(F$9:F$28&lt;&gt;F$29,IF(COUNTIF(F$9:F$28,F$9:F$28)=1,ROW($A$9:$A$28))),ROW($A$1)))),"")</f>
        <v/>
      </c>
      <c r="G34" s="13" t="str">
        <f t="array" aca="1" ref="G34" ca="1">IFERROR(IFERROR(INDEX(G$9:G$28,MODE(IF(G$9:G$28&lt;&gt;"",IF(G$9:G$28&lt;&gt;G$4,IF(G$9:G$28&lt;&gt;G$32,MATCH(G$9:G$28,G$9:G$28,0)))))),INDEX(G$1:G$28,SMALL(IF(G$9:G$28&lt;&gt;G$29,IF(COUNTIF(G$9:G$28,G$9:G$28)=1,ROW($A$9:$A$28))),ROW($A$1)))),"")</f>
        <v>D</v>
      </c>
      <c r="H34" s="13" t="str">
        <f t="array" aca="1" ref="H34" ca="1">IFERROR(IFERROR(INDEX(H$9:H$28,MODE(IF(H$9:H$28&lt;&gt;"",IF(H$9:H$28&lt;&gt;H$4,IF(H$9:H$28&lt;&gt;H$32,MATCH(H$9:H$28,H$9:H$28,0)))))),INDEX(H$1:H$28,SMALL(IF(H$9:H$28&lt;&gt;H$29,IF(COUNTIF(H$9:H$28,H$9:H$28)=1,ROW($A$9:$A$28))),ROW($A$1)))),"")</f>
        <v>A</v>
      </c>
      <c r="I34" s="13" t="str">
        <f t="array" aca="1" ref="I34" ca="1">IFERROR(IFERROR(INDEX(I$9:I$28,MODE(IF(I$9:I$28&lt;&gt;"",IF(I$9:I$28&lt;&gt;I$4,IF(I$9:I$28&lt;&gt;I$32,MATCH(I$9:I$28,I$9:I$28,0)))))),INDEX(I$1:I$28,SMALL(IF(I$9:I$28&lt;&gt;I$29,IF(COUNTIF(I$9:I$28,I$9:I$28)=1,ROW($A$9:$A$28))),ROW($A$1)))),"")</f>
        <v/>
      </c>
      <c r="J34" s="13" t="str">
        <f t="array" aca="1" ref="J34" ca="1">IFERROR(IFERROR(INDEX(J$9:J$28,MODE(IF(J$9:J$28&lt;&gt;"",IF(J$9:J$28&lt;&gt;J$4,IF(J$9:J$28&lt;&gt;J$32,MATCH(J$9:J$28,J$9:J$28,0)))))),INDEX(J$1:J$28,SMALL(IF(J$9:J$28&lt;&gt;J$29,IF(COUNTIF(J$9:J$28,J$9:J$28)=1,ROW($A$9:$A$28))),ROW($A$1)))),"")</f>
        <v>C</v>
      </c>
      <c r="K34" s="13" t="str">
        <f t="array" aca="1" ref="K34" ca="1">IFERROR(IFERROR(INDEX(K$9:K$28,MODE(IF(K$9:K$28&lt;&gt;"",IF(K$9:K$28&lt;&gt;K$4,IF(K$9:K$28&lt;&gt;K$32,MATCH(K$9:K$28,K$9:K$28,0)))))),INDEX(K$1:K$28,SMALL(IF(K$9:K$28&lt;&gt;K$29,IF(COUNTIF(K$9:K$28,K$9:K$28)=1,ROW($A$9:$A$28))),ROW($A$1)))),"")</f>
        <v>A</v>
      </c>
      <c r="L34" s="13" t="str">
        <f t="array" aca="1" ref="L34" ca="1">IFERROR(IFERROR(INDEX(L$9:L$28,MODE(IF(L$9:L$28&lt;&gt;"",IF(L$9:L$28&lt;&gt;L$4,IF(L$9:L$28&lt;&gt;L$32,MATCH(L$9:L$28,L$9:L$28,0)))))),INDEX(L$1:L$28,SMALL(IF(L$9:L$28&lt;&gt;L$29,IF(COUNTIF(L$9:L$28,L$9:L$28)=1,ROW($A$9:$A$28))),ROW($A$1)))),"")</f>
        <v/>
      </c>
      <c r="M34" s="13" t="str">
        <f t="array" aca="1" ref="M34" ca="1">IFERROR(IFERROR(INDEX(M$9:M$28,MODE(IF(M$9:M$28&lt;&gt;"",IF(M$9:M$28&lt;&gt;M$4,IF(M$9:M$28&lt;&gt;M$32,MATCH(M$9:M$28,M$9:M$28,0)))))),INDEX(M$1:M$28,SMALL(IF(M$9:M$28&lt;&gt;M$29,IF(COUNTIF(M$9:M$28,M$9:M$28)=1,ROW($A$9:$A$28))),ROW($A$1)))),"")</f>
        <v>B</v>
      </c>
    </row>
    <row r="35" spans="1:13" ht="15.95" customHeight="1" x14ac:dyDescent="0.25">
      <c r="A35" s="80"/>
      <c r="B35" s="80"/>
      <c r="C35" s="80"/>
      <c r="D35" s="14">
        <f t="shared" ref="D35:M35" ca="1" si="11">IF(D$34="","",COUNTIF(D$9:D$28,D$34))</f>
        <v>1</v>
      </c>
      <c r="E35" s="14" t="str">
        <f t="shared" ca="1" si="11"/>
        <v/>
      </c>
      <c r="F35" s="14" t="str">
        <f t="shared" ca="1" si="11"/>
        <v/>
      </c>
      <c r="G35" s="14">
        <f t="shared" ca="1" si="11"/>
        <v>1</v>
      </c>
      <c r="H35" s="14">
        <f t="shared" ca="1" si="11"/>
        <v>2</v>
      </c>
      <c r="I35" s="14" t="str">
        <f t="shared" ca="1" si="11"/>
        <v/>
      </c>
      <c r="J35" s="14">
        <f t="shared" ca="1" si="11"/>
        <v>1</v>
      </c>
      <c r="K35" s="14">
        <f t="shared" ca="1" si="11"/>
        <v>1</v>
      </c>
      <c r="L35" s="14" t="str">
        <f t="shared" ca="1" si="11"/>
        <v/>
      </c>
      <c r="M35" s="14">
        <f t="shared" ca="1" si="11"/>
        <v>2</v>
      </c>
    </row>
    <row r="36" spans="1:13" ht="15.95" customHeight="1" x14ac:dyDescent="0.25">
      <c r="A36" s="81" t="s">
        <v>9</v>
      </c>
      <c r="B36" s="81"/>
      <c r="C36" s="81"/>
      <c r="D36" s="15" t="str">
        <f t="array" aca="1" ref="D36" ca="1">IFERROR(IFERROR(INDEX(D$9:D$28,MODE(IF(D$9:D$28&lt;&gt;"",IF(D$9:D$28&lt;&gt;D$4,IF(D$9:D$28&lt;&gt;D$32,IF(D$9:D$28&lt;&gt;D$34,MATCH(D$9:D$28,D$9:D$28,0))))))),INDEX(D$1:D$28,SMALL(IF(D$9:D$28&lt;&gt;D$32,IF(D$9:D$28&lt;&gt;D$34,IF(COUNTIF(D$9:D$28,D$9:D$28)=1,ROW($A$9:$A$28)))),ROW($A$1)))),"")</f>
        <v/>
      </c>
      <c r="E36" s="15" t="str">
        <f t="array" aca="1" ref="E36" ca="1">IFERROR(IFERROR(INDEX(E$9:E$28,MODE(IF(E$9:E$28&lt;&gt;"",IF(E$9:E$28&lt;&gt;E$4,IF(E$9:E$28&lt;&gt;E$32,IF(E$9:E$28&lt;&gt;E$34,MATCH(E$9:E$28,E$9:E$28,0))))))),INDEX(E$1:E$28,SMALL(IF(E$9:E$28&lt;&gt;E$32,IF(E$9:E$28&lt;&gt;E$34,IF(COUNTIF(E$9:E$28,E$9:E$28)=1,ROW($A$9:$A$28)))),ROW($A$1)))),"")</f>
        <v/>
      </c>
      <c r="F36" s="15" t="str">
        <f t="array" aca="1" ref="F36" ca="1">IFERROR(IFERROR(INDEX(F$9:F$28,MODE(IF(F$9:F$28&lt;&gt;"",IF(F$9:F$28&lt;&gt;F$4,IF(F$9:F$28&lt;&gt;F$32,IF(F$9:F$28&lt;&gt;F$34,MATCH(F$9:F$28,F$9:F$28,0))))))),INDEX(F$1:F$28,SMALL(IF(F$9:F$28&lt;&gt;F$32,IF(F$9:F$28&lt;&gt;F$34,IF(COUNTIF(F$9:F$28,F$9:F$28)=1,ROW($A$9:$A$28)))),ROW($A$1)))),"")</f>
        <v/>
      </c>
      <c r="G36" s="15" t="str">
        <f t="array" aca="1" ref="G36" ca="1">IFERROR(IFERROR(INDEX(G$9:G$28,MODE(IF(G$9:G$28&lt;&gt;"",IF(G$9:G$28&lt;&gt;G$4,IF(G$9:G$28&lt;&gt;G$32,IF(G$9:G$28&lt;&gt;G$34,MATCH(G$9:G$28,G$9:G$28,0))))))),INDEX(G$1:G$28,SMALL(IF(G$9:G$28&lt;&gt;G$32,IF(G$9:G$28&lt;&gt;G$34,IF(COUNTIF(G$9:G$28,G$9:G$28)=1,ROW($A$9:$A$28)))),ROW($A$1)))),"")</f>
        <v/>
      </c>
      <c r="H36" s="15" t="str">
        <f t="array" aca="1" ref="H36" ca="1">IFERROR(IFERROR(INDEX(H$9:H$28,MODE(IF(H$9:H$28&lt;&gt;"",IF(H$9:H$28&lt;&gt;H$4,IF(H$9:H$28&lt;&gt;H$32,IF(H$9:H$28&lt;&gt;H$34,MATCH(H$9:H$28,H$9:H$28,0))))))),INDEX(H$1:H$28,SMALL(IF(H$9:H$28&lt;&gt;H$32,IF(H$9:H$28&lt;&gt;H$34,IF(COUNTIF(H$9:H$28,H$9:H$28)=1,ROW($A$9:$A$28)))),ROW($A$1)))),"")</f>
        <v/>
      </c>
      <c r="I36" s="15" t="str">
        <f t="array" aca="1" ref="I36" ca="1">IFERROR(IFERROR(INDEX(I$9:I$28,MODE(IF(I$9:I$28&lt;&gt;"",IF(I$9:I$28&lt;&gt;I$4,IF(I$9:I$28&lt;&gt;I$32,IF(I$9:I$28&lt;&gt;I$34,MATCH(I$9:I$28,I$9:I$28,0))))))),INDEX(I$1:I$28,SMALL(IF(I$9:I$28&lt;&gt;I$32,IF(I$9:I$28&lt;&gt;I$34,IF(COUNTIF(I$9:I$28,I$9:I$28)=1,ROW($A$9:$A$28)))),ROW($A$1)))),"")</f>
        <v/>
      </c>
      <c r="J36" s="15" t="str">
        <f t="array" aca="1" ref="J36" ca="1">IFERROR(IFERROR(INDEX(J$9:J$28,MODE(IF(J$9:J$28&lt;&gt;"",IF(J$9:J$28&lt;&gt;J$4,IF(J$9:J$28&lt;&gt;J$32,IF(J$9:J$28&lt;&gt;J$34,MATCH(J$9:J$28,J$9:J$28,0))))))),INDEX(J$1:J$28,SMALL(IF(J$9:J$28&lt;&gt;J$32,IF(J$9:J$28&lt;&gt;J$34,IF(COUNTIF(J$9:J$28,J$9:J$28)=1,ROW($A$9:$A$28)))),ROW($A$1)))),"")</f>
        <v>A</v>
      </c>
      <c r="K36" s="15" t="str">
        <f t="array" aca="1" ref="K36" ca="1">IFERROR(IFERROR(INDEX(K$9:K$28,MODE(IF(K$9:K$28&lt;&gt;"",IF(K$9:K$28&lt;&gt;K$4,IF(K$9:K$28&lt;&gt;K$32,IF(K$9:K$28&lt;&gt;K$34,MATCH(K$9:K$28,K$9:K$28,0))))))),INDEX(K$1:K$28,SMALL(IF(K$9:K$28&lt;&gt;K$32,IF(K$9:K$28&lt;&gt;K$34,IF(COUNTIF(K$9:K$28,K$9:K$28)=1,ROW($A$9:$A$28)))),ROW($A$1)))),"")</f>
        <v/>
      </c>
      <c r="L36" s="15" t="str">
        <f t="array" aca="1" ref="L36" ca="1">IFERROR(IFERROR(INDEX(L$9:L$28,MODE(IF(L$9:L$28&lt;&gt;"",IF(L$9:L$28&lt;&gt;L$4,IF(L$9:L$28&lt;&gt;L$32,IF(L$9:L$28&lt;&gt;L$34,MATCH(L$9:L$28,L$9:L$28,0))))))),INDEX(L$1:L$28,SMALL(IF(L$9:L$28&lt;&gt;L$32,IF(L$9:L$28&lt;&gt;L$34,IF(COUNTIF(L$9:L$28,L$9:L$28)=1,ROW($A$9:$A$28)))),ROW($A$1)))),"")</f>
        <v/>
      </c>
      <c r="M36" s="15" t="str">
        <f t="array" aca="1" ref="M36" ca="1">IFERROR(IFERROR(INDEX(M$9:M$28,MODE(IF(M$9:M$28&lt;&gt;"",IF(M$9:M$28&lt;&gt;M$4,IF(M$9:M$28&lt;&gt;M$32,IF(M$9:M$28&lt;&gt;M$34,MATCH(M$9:M$28,M$9:M$28,0))))))),INDEX(M$1:M$28,SMALL(IF(M$9:M$28&lt;&gt;M$32,IF(M$9:M$28&lt;&gt;M$34,IF(COUNTIF(M$9:M$28,M$9:M$28)=1,ROW($A$9:$A$28)))),ROW($A$1)))),"")</f>
        <v/>
      </c>
    </row>
    <row r="37" spans="1:13" ht="15.95" customHeight="1" x14ac:dyDescent="0.25">
      <c r="A37" s="82"/>
      <c r="B37" s="82"/>
      <c r="C37" s="82"/>
      <c r="D37" s="16" t="str">
        <f t="shared" ref="D37:M37" ca="1" si="12">IF(D$36="","",COUNTIF(D$9:D$28,D$36))</f>
        <v/>
      </c>
      <c r="E37" s="16" t="str">
        <f t="shared" ca="1" si="12"/>
        <v/>
      </c>
      <c r="F37" s="16" t="str">
        <f t="shared" ca="1" si="12"/>
        <v/>
      </c>
      <c r="G37" s="16" t="str">
        <f t="shared" ca="1" si="12"/>
        <v/>
      </c>
      <c r="H37" s="16" t="str">
        <f t="shared" ca="1" si="12"/>
        <v/>
      </c>
      <c r="I37" s="16" t="str">
        <f t="shared" ca="1" si="12"/>
        <v/>
      </c>
      <c r="J37" s="16">
        <f t="shared" ca="1" si="12"/>
        <v>1</v>
      </c>
      <c r="K37" s="16" t="str">
        <f t="shared" ca="1" si="12"/>
        <v/>
      </c>
      <c r="L37" s="16" t="str">
        <f t="shared" ca="1" si="12"/>
        <v/>
      </c>
      <c r="M37" s="16" t="str">
        <f t="shared" ca="1" si="12"/>
        <v/>
      </c>
    </row>
  </sheetData>
  <mergeCells count="17">
    <mergeCell ref="A36:C37"/>
    <mergeCell ref="A7:C7"/>
    <mergeCell ref="A8:C8"/>
    <mergeCell ref="A29:C30"/>
    <mergeCell ref="A31:C31"/>
    <mergeCell ref="A32:C33"/>
    <mergeCell ref="A34:C35"/>
    <mergeCell ref="A1:Q1"/>
    <mergeCell ref="A2:C2"/>
    <mergeCell ref="N2:N8"/>
    <mergeCell ref="O2:O8"/>
    <mergeCell ref="P2:P8"/>
    <mergeCell ref="Q2:Q8"/>
    <mergeCell ref="A3:C3"/>
    <mergeCell ref="A4:C4"/>
    <mergeCell ref="A5:C5"/>
    <mergeCell ref="A6:C6"/>
  </mergeCells>
  <conditionalFormatting sqref="D9:M28">
    <cfRule type="expression" dxfId="84" priority="2">
      <formula>D$4=D9</formula>
    </cfRule>
    <cfRule type="expression" dxfId="83" priority="3">
      <formula>AND(D9&lt;&gt;D$4,D$4&lt;&gt;"")</formula>
    </cfRule>
  </conditionalFormatting>
  <conditionalFormatting sqref="A9:M28">
    <cfRule type="expression" dxfId="82" priority="1">
      <formula>MOD(ROW(),2)=0</formula>
    </cfRule>
  </conditionalFormatting>
  <conditionalFormatting sqref="Q9:Q28">
    <cfRule type="aboveAverage" dxfId="81" priority="14" aboveAverage="0"/>
    <cfRule type="aboveAverage" dxfId="80" priority="15"/>
  </conditionalFormatting>
  <conditionalFormatting sqref="P9:P28">
    <cfRule type="aboveAverage" dxfId="79" priority="16" aboveAverage="0"/>
    <cfRule type="aboveAverage" dxfId="78" priority="17"/>
  </conditionalFormatting>
  <conditionalFormatting sqref="N9:N28">
    <cfRule type="aboveAverage" dxfId="77" priority="18" aboveAverage="0"/>
    <cfRule type="aboveAverage" dxfId="76" priority="19"/>
  </conditionalFormatting>
  <conditionalFormatting sqref="O9:O28">
    <cfRule type="aboveAverage" dxfId="75" priority="20" aboveAverage="0"/>
    <cfRule type="aboveAverage" dxfId="74" priority="21"/>
  </conditionalFormatting>
  <conditionalFormatting sqref="D5:M5">
    <cfRule type="aboveAverage" dxfId="73" priority="350" aboveAverage="0"/>
    <cfRule type="aboveAverage" dxfId="72" priority="351"/>
  </conditionalFormatting>
  <conditionalFormatting sqref="D6:M6">
    <cfRule type="aboveAverage" dxfId="71" priority="354" aboveAverage="0"/>
    <cfRule type="aboveAverage" dxfId="70" priority="355"/>
  </conditionalFormatting>
  <conditionalFormatting sqref="D7:M7">
    <cfRule type="aboveAverage" dxfId="69" priority="358" aboveAverage="0"/>
    <cfRule type="aboveAverage" dxfId="68" priority="359"/>
  </conditionalFormatting>
  <conditionalFormatting sqref="D8:M8">
    <cfRule type="aboveAverage" dxfId="67" priority="362" aboveAverage="0"/>
    <cfRule type="aboveAverage" dxfId="66" priority="363"/>
  </conditionalFormatting>
  <conditionalFormatting sqref="D33:M33">
    <cfRule type="aboveAverage" dxfId="65" priority="366"/>
  </conditionalFormatting>
  <conditionalFormatting sqref="D30:M30">
    <cfRule type="aboveAverage" dxfId="64" priority="368" aboveAverage="0"/>
  </conditionalFormatting>
  <pageMargins left="0.98425196850393704" right="0.19685039370078741" top="0.19685039370078741" bottom="0.19685039370078741" header="0" footer="0"/>
  <pageSetup paperSize="9" scale="83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04AFF-4B84-4E09-ADC0-F0502F3DCCF8}">
  <sheetPr codeName="Sayfa8">
    <tabColor rgb="FF92D050"/>
  </sheetPr>
  <dimension ref="A1:V37"/>
  <sheetViews>
    <sheetView workbookViewId="0">
      <selection activeCell="Y4" sqref="Y4"/>
    </sheetView>
  </sheetViews>
  <sheetFormatPr defaultRowHeight="20.100000000000001" customHeight="1" x14ac:dyDescent="0.25"/>
  <cols>
    <col min="1" max="1" width="3.5703125" style="20" customWidth="1"/>
    <col min="2" max="2" width="4.28515625" style="20" customWidth="1"/>
    <col min="3" max="3" width="25.7109375" style="20" customWidth="1"/>
    <col min="4" max="13" width="3.5703125" style="1" customWidth="1"/>
    <col min="14" max="16" width="3" style="1" customWidth="1"/>
    <col min="17" max="17" width="6.7109375" style="1" customWidth="1"/>
    <col min="18" max="18" width="3.140625" style="1" customWidth="1"/>
    <col min="19" max="19" width="4.7109375" style="1" hidden="1" customWidth="1"/>
    <col min="20" max="21" width="2.7109375" style="1" bestFit="1" customWidth="1"/>
    <col min="22" max="22" width="4.85546875" style="25" bestFit="1" customWidth="1"/>
    <col min="23" max="16384" width="9.140625" style="1"/>
  </cols>
  <sheetData>
    <row r="1" spans="1:22" ht="20.100000000000001" customHeight="1" x14ac:dyDescent="0.25">
      <c r="A1" s="61" t="str">
        <f>Veri!C2&amp;" "&amp;Veri!C3&amp;" Dersi "&amp;S5&amp;" Sınıfı "&amp;Veri!C4&amp;". "&amp;Veri!C5&amp;" Analizi"</f>
        <v>…......... Ortaokulu İnkılap Tarihi Dersi 8/E Sınıfı 1. Deneme Analizi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2" spans="1:22" ht="408.95" customHeight="1" x14ac:dyDescent="0.25">
      <c r="A2" s="62" t="s">
        <v>2</v>
      </c>
      <c r="B2" s="62"/>
      <c r="C2" s="62"/>
      <c r="D2" s="24" t="str">
        <f>IF(Veri!$C6&lt;&gt;"",Veri!$C6,"")</f>
        <v>Mustafa Kemal in askerlik hayatı ile ilgili olayları ve olguları onun kişilik özellikleri ile ilişkilendirir.</v>
      </c>
      <c r="E2" s="24" t="str">
        <f>IF(Veri!$C7&lt;&gt;"",Veri!$C7,"")</f>
        <v>Avrupa daki gelişmelerin yansımaları bağlamında Osmanlı Devleti nin yirminci yüzyılın başlarındaki siyasi ve sosyal durumunu kavrar.</v>
      </c>
      <c r="F2" s="24" t="str">
        <f>IF(Veri!$C8&lt;&gt;"",Veri!$C8,"")</f>
        <v>Mustafa Kemal in çocukluk ve öğrenim hayatından hareketle onun kişilik özelliklerinin oluşumu hakkında çıkarımlarda bulunur.</v>
      </c>
      <c r="G2" s="24" t="str">
        <f>IF(Veri!$C9&lt;&gt;"",Veri!$C9,"")</f>
        <v>Mustafa Kemal in çocukluk ve öğrenim hayatından hareketle onun kişilik özelliklerinin oluşumu hakkında çıkarımlarda bulunur. Gençlik döneminde Mustafa Kemal in fikir hayatını etkileyen önemli kişileri ve olayları kavrar.</v>
      </c>
      <c r="H2" s="24" t="str">
        <f>IF(Veri!$C10&lt;&gt;"",Veri!$C10,"")</f>
        <v>Mustafa Kemal in askerlik hayatı ile ilgili olayları ve olguları onun kişilik özellikleri ile ilişkilendirir.</v>
      </c>
      <c r="I2" s="24" t="str">
        <f>IF(Veri!$C11&lt;&gt;"",Veri!$C11,"")</f>
        <v>Mustafa Kemal in çocukluk ve öğrenim hayatından hareketle onun kişilik özelliklerinin oluşumu hakkında çıkarımlarda bulunur.</v>
      </c>
      <c r="J2" s="24" t="str">
        <f>IF(Veri!$C12&lt;&gt;"",Veri!$C12,"")</f>
        <v>Mustafa Kemal in çocukluk ve öğrenim hayatından hareketle onun kişilik özelliklerinin oluşumu hakkında çıkarımlarda bulunur.</v>
      </c>
      <c r="K2" s="24" t="str">
        <f>IF(Veri!$C13&lt;&gt;"",Veri!$C13,"")</f>
        <v>Mustafa Kemal in askerlik hayatı ile ilgili olayları ve olguları onun kişilik özellikleri ile ilişkilendirir.</v>
      </c>
      <c r="L2" s="24" t="str">
        <f>IF(Veri!$C14&lt;&gt;"",Veri!$C14,"")</f>
        <v>Avrupa daki gelişmelerin yansımaları bağlamında Osmanlı Devleti nin yirminci yüzyılın başlarındaki siyasi ve sosyal durumunu kavrar.</v>
      </c>
      <c r="M2" s="24" t="str">
        <f>IF(Veri!$C15&lt;&gt;"",Veri!$C15,"")</f>
        <v>Mustafa Kemal in çocukluk ve öğrenim hayatından hareketle onun kişilik özelliklerinin oluşumu hakkında çıkarımlarda bulunur.</v>
      </c>
      <c r="N2" s="68" t="str">
        <f ca="1">IF(IFERROR(AVERAGE(N$9:N$28)&lt;&gt;0,0)," Toplam Doğru Sayısı (Ortalama : " &amp; ROUND(AVERAGE(N$9:N$28), 2) &amp; ")"," Toplam Doğru Sayısı")</f>
        <v xml:space="preserve"> Toplam Doğru Sayısı (Ortalama : 2,25)</v>
      </c>
      <c r="O2" s="63" t="str">
        <f ca="1">IF(IFERROR(AVERAGE(O$9:O$28)&lt;&gt;0,0)," Toplam Yanlış Sayısı (Ortalama : " &amp; ROUND(AVERAGE(O$9:O$28), 2) &amp; ")"," Toplam Yanlış Sayısı")</f>
        <v xml:space="preserve"> Toplam Yanlış Sayısı (Ortalama : 4,38)</v>
      </c>
      <c r="P2" s="66" t="str">
        <f ca="1">IF(IFERROR(AVERAGE(P$9:P$28)&lt;&gt;0,0)," Boş Bırakılan Soru Sayısı (Ortalama : " &amp; ROUND(AVERAGE(P$9:P$28), 2) &amp; ")"," Boş Bırakılan Soru Sayısı")</f>
        <v xml:space="preserve"> Boş Bırakılan Soru Sayısı (Ortalama : 3,38)</v>
      </c>
      <c r="Q2" s="67" t="str">
        <f ca="1">IF(IFERROR(AVERAGE($Q$9:$Q$28)&lt;&gt;0,0),"Net "&amp;CHAR(10)&amp;ROUND(AVERAGE($Q$9:$Q$28),2)&amp;CHAR(10)&amp;CHAR(10) &amp; IFERROR(TEXT((SUM(N9:N28)-SUM(O9:O28)/3)/MAX($D$3:$M$3)/SUMPRODUCT(--(N9:N28&lt;&gt;"")),"% 0,00"),"") &amp; CHAR(10),"")</f>
        <v xml:space="preserve">Net 
0,79
% 7,92
</v>
      </c>
    </row>
    <row r="3" spans="1:22" s="20" customFormat="1" ht="15.95" customHeight="1" x14ac:dyDescent="0.25">
      <c r="A3" s="64" t="s">
        <v>0</v>
      </c>
      <c r="B3" s="64"/>
      <c r="C3" s="64"/>
      <c r="D3" s="6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6">
        <v>7</v>
      </c>
      <c r="K3" s="6">
        <v>8</v>
      </c>
      <c r="L3" s="6">
        <v>9</v>
      </c>
      <c r="M3" s="6">
        <v>10</v>
      </c>
      <c r="N3" s="68"/>
      <c r="O3" s="63"/>
      <c r="P3" s="66"/>
      <c r="Q3" s="67"/>
      <c r="V3" s="7"/>
    </row>
    <row r="4" spans="1:22" s="20" customFormat="1" ht="15.95" customHeight="1" x14ac:dyDescent="0.25">
      <c r="A4" s="64" t="s">
        <v>1</v>
      </c>
      <c r="B4" s="64"/>
      <c r="C4" s="64"/>
      <c r="D4" s="33" t="str">
        <f>IF(Veri!$B6&lt;&gt;"",Veri!$B6,"")</f>
        <v>B</v>
      </c>
      <c r="E4" s="33" t="str">
        <f>IF(Veri!$B7&lt;&gt;"",Veri!$B7,"")</f>
        <v>C</v>
      </c>
      <c r="F4" s="33" t="str">
        <f>IF(Veri!$B8&lt;&gt;"",Veri!$B8,"")</f>
        <v>B</v>
      </c>
      <c r="G4" s="33" t="str">
        <f>IF(Veri!$B9&lt;&gt;"",Veri!$B9,"")</f>
        <v>A</v>
      </c>
      <c r="H4" s="33" t="str">
        <f>IF(Veri!$B10&lt;&gt;"",Veri!$B10,"")</f>
        <v>C</v>
      </c>
      <c r="I4" s="33" t="str">
        <f>IF(Veri!$B11&lt;&gt;"",Veri!$B11,"")</f>
        <v>D</v>
      </c>
      <c r="J4" s="33" t="str">
        <f>IF(Veri!$B12&lt;&gt;"",Veri!$B12,"")</f>
        <v>D</v>
      </c>
      <c r="K4" s="33" t="str">
        <f>IF(Veri!$B13&lt;&gt;"",Veri!$B13,"")</f>
        <v>D</v>
      </c>
      <c r="L4" s="33" t="str">
        <f>IF(Veri!$B14&lt;&gt;"",Veri!$B14,"")</f>
        <v>A</v>
      </c>
      <c r="M4" s="33" t="str">
        <f>IF(Veri!$B15&lt;&gt;"",Veri!$B15,"")</f>
        <v>D</v>
      </c>
      <c r="N4" s="68"/>
      <c r="O4" s="63"/>
      <c r="P4" s="66"/>
      <c r="Q4" s="67"/>
      <c r="V4" s="7"/>
    </row>
    <row r="5" spans="1:22" s="20" customFormat="1" ht="15.95" customHeight="1" x14ac:dyDescent="0.25">
      <c r="A5" s="83" t="s">
        <v>3</v>
      </c>
      <c r="B5" s="83"/>
      <c r="C5" s="83"/>
      <c r="D5" s="9">
        <f t="shared" ref="D5:M5" ca="1" si="0">IF(D$4&lt;&gt;"",SUMPRODUCT(($C$9:$C$28&lt;&gt;"")*(D$9:D$28=D$4)*(D$9:D$28&lt;&gt;"")),"")</f>
        <v>1</v>
      </c>
      <c r="E5" s="9">
        <f t="shared" ca="1" si="0"/>
        <v>4</v>
      </c>
      <c r="F5" s="9">
        <f t="shared" ca="1" si="0"/>
        <v>0</v>
      </c>
      <c r="G5" s="9">
        <f t="shared" ca="1" si="0"/>
        <v>0</v>
      </c>
      <c r="H5" s="9">
        <f t="shared" ca="1" si="0"/>
        <v>5</v>
      </c>
      <c r="I5" s="9">
        <f t="shared" ca="1" si="0"/>
        <v>3</v>
      </c>
      <c r="J5" s="9">
        <f t="shared" ca="1" si="0"/>
        <v>3</v>
      </c>
      <c r="K5" s="9">
        <f t="shared" ca="1" si="0"/>
        <v>1</v>
      </c>
      <c r="L5" s="9">
        <f t="shared" ca="1" si="0"/>
        <v>0</v>
      </c>
      <c r="M5" s="9">
        <f t="shared" ca="1" si="0"/>
        <v>1</v>
      </c>
      <c r="N5" s="68"/>
      <c r="O5" s="63"/>
      <c r="P5" s="66"/>
      <c r="Q5" s="67"/>
      <c r="S5" s="42" t="s">
        <v>36</v>
      </c>
      <c r="V5" s="7"/>
    </row>
    <row r="6" spans="1:22" s="20" customFormat="1" ht="15.95" customHeight="1" x14ac:dyDescent="0.25">
      <c r="A6" s="84" t="s">
        <v>4</v>
      </c>
      <c r="B6" s="84"/>
      <c r="C6" s="84"/>
      <c r="D6" s="9">
        <f t="shared" ref="D6:M6" ca="1" si="1">IF(D$4&lt;&gt;"",SUMPRODUCT(($C$9:$C$28&lt;&gt;"")*(D$9:D$28&lt;&gt;D$4)*(D$9:D$28&lt;&gt;"")),"")</f>
        <v>4</v>
      </c>
      <c r="E6" s="9">
        <f t="shared" ca="1" si="1"/>
        <v>3</v>
      </c>
      <c r="F6" s="9">
        <f t="shared" ca="1" si="1"/>
        <v>4</v>
      </c>
      <c r="G6" s="9">
        <f t="shared" ca="1" si="1"/>
        <v>2</v>
      </c>
      <c r="H6" s="9">
        <f t="shared" ca="1" si="1"/>
        <v>2</v>
      </c>
      <c r="I6" s="9">
        <f t="shared" ca="1" si="1"/>
        <v>5</v>
      </c>
      <c r="J6" s="9">
        <f t="shared" ca="1" si="1"/>
        <v>3</v>
      </c>
      <c r="K6" s="9">
        <f t="shared" ca="1" si="1"/>
        <v>2</v>
      </c>
      <c r="L6" s="9">
        <f t="shared" ca="1" si="1"/>
        <v>3</v>
      </c>
      <c r="M6" s="9">
        <f t="shared" ca="1" si="1"/>
        <v>7</v>
      </c>
      <c r="N6" s="68"/>
      <c r="O6" s="63"/>
      <c r="P6" s="66"/>
      <c r="Q6" s="67"/>
      <c r="S6" s="43" t="s">
        <v>27</v>
      </c>
      <c r="V6" s="7"/>
    </row>
    <row r="7" spans="1:22" s="20" customFormat="1" ht="15.95" customHeight="1" x14ac:dyDescent="0.25">
      <c r="A7" s="85" t="s">
        <v>5</v>
      </c>
      <c r="B7" s="85"/>
      <c r="C7" s="85"/>
      <c r="D7" s="9">
        <f t="array" aca="1" ref="D7" ca="1">IF(D$4="","",SUM(--(MMULT(($C$9:$C$28&lt;&gt;"")*(D$9:D$28="")*($D$9:$M$28&lt;&gt;""),TRANSPOSE(COLUMN($D$4:$M$4))^0)&gt;0)))</f>
        <v>3</v>
      </c>
      <c r="E7" s="9">
        <f t="array" aca="1" ref="E7" ca="1">IF(E$4="","",SUM(--(MMULT(($C$9:$C$28&lt;&gt;"")*(E$9:E$28="")*($D$9:$M$28&lt;&gt;""),TRANSPOSE(COLUMN($D$4:$M$4))^0)&gt;0)))</f>
        <v>1</v>
      </c>
      <c r="F7" s="9">
        <f t="array" aca="1" ref="F7" ca="1">IF(F$4="","",SUM(--(MMULT(($C$9:$C$28&lt;&gt;"")*(F$9:F$28="")*($D$9:$M$28&lt;&gt;""),TRANSPOSE(COLUMN($D$4:$M$4))^0)&gt;0)))</f>
        <v>4</v>
      </c>
      <c r="G7" s="9">
        <f t="array" aca="1" ref="G7" ca="1">IF(G$4="","",SUM(--(MMULT(($C$9:$C$28&lt;&gt;"")*(G$9:G$28="")*($D$9:$M$28&lt;&gt;""),TRANSPOSE(COLUMN($D$4:$M$4))^0)&gt;0)))</f>
        <v>6</v>
      </c>
      <c r="H7" s="9">
        <f t="array" aca="1" ref="H7" ca="1">IF(H$4="","",SUM(--(MMULT(($C$9:$C$28&lt;&gt;"")*(H$9:H$28="")*($D$9:$M$28&lt;&gt;""),TRANSPOSE(COLUMN($D$4:$M$4))^0)&gt;0)))</f>
        <v>1</v>
      </c>
      <c r="I7" s="9">
        <f t="array" aca="1" ref="I7" ca="1">IF(I$4="","",SUM(--(MMULT(($C$9:$C$28&lt;&gt;"")*(I$9:I$28="")*($D$9:$M$28&lt;&gt;""),TRANSPOSE(COLUMN($D$4:$M$4))^0)&gt;0)))</f>
        <v>0</v>
      </c>
      <c r="J7" s="9">
        <f t="array" aca="1" ref="J7" ca="1">IF(J$4="","",SUM(--(MMULT(($C$9:$C$28&lt;&gt;"")*(J$9:J$28="")*($D$9:$M$28&lt;&gt;""),TRANSPOSE(COLUMN($D$4:$M$4))^0)&gt;0)))</f>
        <v>2</v>
      </c>
      <c r="K7" s="9">
        <f t="array" aca="1" ref="K7" ca="1">IF(K$4="","",SUM(--(MMULT(($C$9:$C$28&lt;&gt;"")*(K$9:K$28="")*($D$9:$M$28&lt;&gt;""),TRANSPOSE(COLUMN($D$4:$M$4))^0)&gt;0)))</f>
        <v>5</v>
      </c>
      <c r="L7" s="9">
        <f t="array" aca="1" ref="L7" ca="1">IF(L$4="","",SUM(--(MMULT(($C$9:$C$28&lt;&gt;"")*(L$9:L$28="")*($D$9:$M$28&lt;&gt;""),TRANSPOSE(COLUMN($D$4:$M$4))^0)&gt;0)))</f>
        <v>5</v>
      </c>
      <c r="M7" s="9">
        <f t="array" aca="1" ref="M7" ca="1">IF(M$4="","",SUM(--(MMULT(($C$9:$C$28&lt;&gt;"")*(M$9:M$28="")*($D$9:$M$28&lt;&gt;""),TRANSPOSE(COLUMN($D$4:$M$4))^0)&gt;0)))</f>
        <v>0</v>
      </c>
      <c r="N7" s="68"/>
      <c r="O7" s="63"/>
      <c r="P7" s="66"/>
      <c r="Q7" s="67"/>
      <c r="S7" s="43" t="s">
        <v>28</v>
      </c>
      <c r="V7" s="7"/>
    </row>
    <row r="8" spans="1:22" s="20" customFormat="1" ht="15.95" customHeight="1" x14ac:dyDescent="0.25">
      <c r="A8" s="64" t="s">
        <v>6</v>
      </c>
      <c r="B8" s="64"/>
      <c r="C8" s="64"/>
      <c r="D8" s="9">
        <f ca="1">IF(SUM(D$5,D$7)&gt;0,(D$5*100)/(D$5+D$6+D$7),"")</f>
        <v>12.5</v>
      </c>
      <c r="E8" s="9">
        <f t="shared" ref="E8:M8" ca="1" si="2">IF(SUM(E$5,E$7)&gt;0,(E$5*100)/(E$5+E$6+E$7),"")</f>
        <v>50</v>
      </c>
      <c r="F8" s="9">
        <f t="shared" ca="1" si="2"/>
        <v>0</v>
      </c>
      <c r="G8" s="9">
        <f t="shared" ca="1" si="2"/>
        <v>0</v>
      </c>
      <c r="H8" s="9">
        <f t="shared" ca="1" si="2"/>
        <v>62.5</v>
      </c>
      <c r="I8" s="9">
        <f t="shared" ca="1" si="2"/>
        <v>37.5</v>
      </c>
      <c r="J8" s="9">
        <f t="shared" ca="1" si="2"/>
        <v>37.5</v>
      </c>
      <c r="K8" s="9">
        <f t="shared" ca="1" si="2"/>
        <v>12.5</v>
      </c>
      <c r="L8" s="9">
        <f t="shared" ca="1" si="2"/>
        <v>0</v>
      </c>
      <c r="M8" s="9">
        <f t="shared" ca="1" si="2"/>
        <v>12.5</v>
      </c>
      <c r="N8" s="68"/>
      <c r="O8" s="63"/>
      <c r="P8" s="66"/>
      <c r="Q8" s="67"/>
      <c r="S8" s="43" t="s">
        <v>29</v>
      </c>
      <c r="V8" s="7"/>
    </row>
    <row r="9" spans="1:22" s="3" customFormat="1" ht="15.95" customHeight="1" x14ac:dyDescent="0.25">
      <c r="A9" s="4">
        <v>1</v>
      </c>
      <c r="B9" s="4">
        <f ca="1">IF($S9="","",OFFSET(Liste!C$8,$S9,))</f>
        <v>853</v>
      </c>
      <c r="C9" s="23" t="str">
        <f ca="1">IF($S9="","",OFFSET(Liste!D$8,$S9,))</f>
        <v>Nisa SARI</v>
      </c>
      <c r="D9" s="4" t="str">
        <f ca="1">IF($S9="","",IF(OFFSET(Liste!E$8,$S9,)="","",OFFSET(Liste!E$8,$S9,)))</f>
        <v/>
      </c>
      <c r="E9" s="4" t="str">
        <f ca="1">IF($S9="","",IF(OFFSET(Liste!F$8,$S9,)="","",OFFSET(Liste!F$8,$S9,)))</f>
        <v>C</v>
      </c>
      <c r="F9" s="4" t="str">
        <f ca="1">IF($S9="","",IF(OFFSET(Liste!G$8,$S9,)="","",OFFSET(Liste!G$8,$S9,)))</f>
        <v/>
      </c>
      <c r="G9" s="4" t="str">
        <f ca="1">IF($S9="","",IF(OFFSET(Liste!H$8,$S9,)="","",OFFSET(Liste!H$8,$S9,)))</f>
        <v/>
      </c>
      <c r="H9" s="4" t="str">
        <f ca="1">IF($S9="","",IF(OFFSET(Liste!I$8,$S9,)="","",OFFSET(Liste!I$8,$S9,)))</f>
        <v>C</v>
      </c>
      <c r="I9" s="4" t="str">
        <f ca="1">IF($S9="","",IF(OFFSET(Liste!J$8,$S9,)="","",OFFSET(Liste!J$8,$S9,)))</f>
        <v>D</v>
      </c>
      <c r="J9" s="4" t="str">
        <f ca="1">IF($S9="","",IF(OFFSET(Liste!K$8,$S9,)="","",OFFSET(Liste!K$8,$S9,)))</f>
        <v>D</v>
      </c>
      <c r="K9" s="4" t="str">
        <f ca="1">IF($S9="","",IF(OFFSET(Liste!L$8,$S9,)="","",OFFSET(Liste!L$8,$S9,)))</f>
        <v/>
      </c>
      <c r="L9" s="4" t="str">
        <f ca="1">IF($S9="","",IF(OFFSET(Liste!M$8,$S9,)="","",OFFSET(Liste!M$8,$S9,)))</f>
        <v/>
      </c>
      <c r="M9" s="4" t="str">
        <f ca="1">IF($S9="","",IF(OFFSET(Liste!N$8,$S9,)="","",OFFSET(Liste!N$8,$S9,)))</f>
        <v>A</v>
      </c>
      <c r="N9" s="4">
        <f t="shared" ref="N9:N28" ca="1" si="3">IF($B9="","",IF(COUNTBLANK(OFFSET($C9,,1,1,MAX($D$3:$M$3)))=MAX($D$3:$M$3),"",SUMPRODUCT(--(OFFSET($C$4,,1,1,MAX($D$3:$M$3))=OFFSET($C9,,1,1,MAX($D$3:$M$3))))))</f>
        <v>4</v>
      </c>
      <c r="O9" s="4">
        <f t="shared" ref="O9:O28" ca="1" si="4">IF($B9="","",IF(COUNTBLANK(OFFSET($C9,,1,1,MAX($D$3:$M$3)))=MAX($D$3:$M$3),"",SUMPRODUCT((OFFSET($C$4,,1,1,MAX($D$3:$M$3))&lt;&gt;OFFSET($C9,,1,1,MAX($D$3:$M$3)))*(OFFSET($C9,,1,1,MAX($D$3:$M$3))&lt;&gt;""))))</f>
        <v>1</v>
      </c>
      <c r="P9" s="4">
        <f t="shared" ref="P9:P28" ca="1" si="5">IF($B9="","",IF(COUNTBLANK(OFFSET($C9,,1,1,MAX($D$3:$M$3)))=MAX($D$3:$M$3),"",COUNTBLANK(OFFSET($C9,,1,1,MAX($D$3:$M$3)))))</f>
        <v>5</v>
      </c>
      <c r="Q9" s="5">
        <f t="shared" ref="Q9:Q28" ca="1" si="6">IF($B9="","",IF(COUNTBLANK(OFFSET($C9,,1,1,MAX($D$3:$M$3)))=MAX($D$3:$M$3),"",N9-O9/3))</f>
        <v>3.6666666666666665</v>
      </c>
      <c r="S9" s="43">
        <f t="array" aca="1" ref="S9" ca="1">IFERROR(MATCH(LARGE(IF(Liste!$B$9:$B$68=$S$5,IF(Liste!$R$9:$R$68="",-20,Liste!$R$9:$R$68)-(Liste!$A$9:$A$68/1000)),$A9),IF(Liste!$R$9:$R$68="",-20,Liste!$R$9:$R$68)-(Liste!$A$9:$A$68/1000),0),"")</f>
        <v>53</v>
      </c>
      <c r="V9" s="26"/>
    </row>
    <row r="10" spans="1:22" s="3" customFormat="1" ht="15.95" customHeight="1" x14ac:dyDescent="0.25">
      <c r="A10" s="4">
        <v>2</v>
      </c>
      <c r="B10" s="4">
        <f ca="1">IF($S10="","",OFFSET(Liste!C$8,$S10,))</f>
        <v>851</v>
      </c>
      <c r="C10" s="23" t="str">
        <f ca="1">IF($S10="","",OFFSET(Liste!D$8,$S10,))</f>
        <v>Ayşe KURU</v>
      </c>
      <c r="D10" s="4" t="str">
        <f ca="1">IF($S10="","",IF(OFFSET(Liste!E$8,$S10,)="","",OFFSET(Liste!E$8,$S10,)))</f>
        <v>A</v>
      </c>
      <c r="E10" s="4" t="str">
        <f ca="1">IF($S10="","",IF(OFFSET(Liste!F$8,$S10,)="","",OFFSET(Liste!F$8,$S10,)))</f>
        <v/>
      </c>
      <c r="F10" s="4" t="str">
        <f ca="1">IF($S10="","",IF(OFFSET(Liste!G$8,$S10,)="","",OFFSET(Liste!G$8,$S10,)))</f>
        <v/>
      </c>
      <c r="G10" s="4" t="str">
        <f ca="1">IF($S10="","",IF(OFFSET(Liste!H$8,$S10,)="","",OFFSET(Liste!H$8,$S10,)))</f>
        <v/>
      </c>
      <c r="H10" s="4" t="str">
        <f ca="1">IF($S10="","",IF(OFFSET(Liste!I$8,$S10,)="","",OFFSET(Liste!I$8,$S10,)))</f>
        <v>C</v>
      </c>
      <c r="I10" s="4" t="str">
        <f ca="1">IF($S10="","",IF(OFFSET(Liste!J$8,$S10,)="","",OFFSET(Liste!J$8,$S10,)))</f>
        <v>D</v>
      </c>
      <c r="J10" s="4" t="str">
        <f ca="1">IF($S10="","",IF(OFFSET(Liste!K$8,$S10,)="","",OFFSET(Liste!K$8,$S10,)))</f>
        <v>D</v>
      </c>
      <c r="K10" s="4" t="str">
        <f ca="1">IF($S10="","",IF(OFFSET(Liste!L$8,$S10,)="","",OFFSET(Liste!L$8,$S10,)))</f>
        <v/>
      </c>
      <c r="L10" s="4" t="str">
        <f ca="1">IF($S10="","",IF(OFFSET(Liste!M$8,$S10,)="","",OFFSET(Liste!M$8,$S10,)))</f>
        <v/>
      </c>
      <c r="M10" s="4" t="str">
        <f ca="1">IF($S10="","",IF(OFFSET(Liste!N$8,$S10,)="","",OFFSET(Liste!N$8,$S10,)))</f>
        <v>B</v>
      </c>
      <c r="N10" s="4">
        <f t="shared" ca="1" si="3"/>
        <v>3</v>
      </c>
      <c r="O10" s="4">
        <f t="shared" ca="1" si="4"/>
        <v>2</v>
      </c>
      <c r="P10" s="4">
        <f t="shared" ca="1" si="5"/>
        <v>5</v>
      </c>
      <c r="Q10" s="5">
        <f t="shared" ca="1" si="6"/>
        <v>2.3333333333333335</v>
      </c>
      <c r="S10" s="43">
        <f t="array" aca="1" ref="S10" ca="1">IFERROR(MATCH(LARGE(IF(Liste!$B$9:$B$68=$S$5,IF(Liste!$R$9:$R$68="",-20,Liste!$R$9:$R$68)-(Liste!$A$9:$A$68/1000)),$A10),IF(Liste!$R$9:$R$68="",-20,Liste!$R$9:$R$68)-(Liste!$A$9:$A$68/1000),0),"")</f>
        <v>52</v>
      </c>
      <c r="V10" s="26"/>
    </row>
    <row r="11" spans="1:22" s="3" customFormat="1" ht="15.95" customHeight="1" x14ac:dyDescent="0.25">
      <c r="A11" s="4">
        <v>3</v>
      </c>
      <c r="B11" s="4">
        <f ca="1">IF($S11="","",OFFSET(Liste!C$8,$S11,))</f>
        <v>865</v>
      </c>
      <c r="C11" s="23" t="str">
        <f ca="1">IF($S11="","",OFFSET(Liste!D$8,$S11,))</f>
        <v>Ayşe KAPTAN</v>
      </c>
      <c r="D11" s="4" t="str">
        <f ca="1">IF($S11="","",IF(OFFSET(Liste!E$8,$S11,)="","",OFFSET(Liste!E$8,$S11,)))</f>
        <v>D</v>
      </c>
      <c r="E11" s="4" t="str">
        <f ca="1">IF($S11="","",IF(OFFSET(Liste!F$8,$S11,)="","",OFFSET(Liste!F$8,$S11,)))</f>
        <v>C</v>
      </c>
      <c r="F11" s="4" t="str">
        <f ca="1">IF($S11="","",IF(OFFSET(Liste!G$8,$S11,)="","",OFFSET(Liste!G$8,$S11,)))</f>
        <v/>
      </c>
      <c r="G11" s="4" t="str">
        <f ca="1">IF($S11="","",IF(OFFSET(Liste!H$8,$S11,)="","",OFFSET(Liste!H$8,$S11,)))</f>
        <v/>
      </c>
      <c r="H11" s="4" t="str">
        <f ca="1">IF($S11="","",IF(OFFSET(Liste!I$8,$S11,)="","",OFFSET(Liste!I$8,$S11,)))</f>
        <v>C</v>
      </c>
      <c r="I11" s="4" t="str">
        <f ca="1">IF($S11="","",IF(OFFSET(Liste!J$8,$S11,)="","",OFFSET(Liste!J$8,$S11,)))</f>
        <v>A</v>
      </c>
      <c r="J11" s="4" t="str">
        <f ca="1">IF($S11="","",IF(OFFSET(Liste!K$8,$S11,)="","",OFFSET(Liste!K$8,$S11,)))</f>
        <v>C</v>
      </c>
      <c r="K11" s="4" t="str">
        <f ca="1">IF($S11="","",IF(OFFSET(Liste!L$8,$S11,)="","",OFFSET(Liste!L$8,$S11,)))</f>
        <v>C</v>
      </c>
      <c r="L11" s="4" t="str">
        <f ca="1">IF($S11="","",IF(OFFSET(Liste!M$8,$S11,)="","",OFFSET(Liste!M$8,$S11,)))</f>
        <v>D</v>
      </c>
      <c r="M11" s="4" t="str">
        <f ca="1">IF($S11="","",IF(OFFSET(Liste!N$8,$S11,)="","",OFFSET(Liste!N$8,$S11,)))</f>
        <v>D</v>
      </c>
      <c r="N11" s="4">
        <f t="shared" ca="1" si="3"/>
        <v>3</v>
      </c>
      <c r="O11" s="4">
        <f t="shared" ca="1" si="4"/>
        <v>5</v>
      </c>
      <c r="P11" s="4">
        <f t="shared" ca="1" si="5"/>
        <v>2</v>
      </c>
      <c r="Q11" s="5">
        <f t="shared" ca="1" si="6"/>
        <v>1.3333333333333333</v>
      </c>
      <c r="S11" s="43">
        <f t="array" aca="1" ref="S11" ca="1">IFERROR(MATCH(LARGE(IF(Liste!$B$9:$B$68=$S$5,IF(Liste!$R$9:$R$68="",-20,Liste!$R$9:$R$68)-(Liste!$A$9:$A$68/1000)),$A11),IF(Liste!$R$9:$R$68="",-20,Liste!$R$9:$R$68)-(Liste!$A$9:$A$68/1000),0),"")</f>
        <v>56</v>
      </c>
      <c r="V11" s="26"/>
    </row>
    <row r="12" spans="1:22" s="3" customFormat="1" ht="15.95" customHeight="1" x14ac:dyDescent="0.25">
      <c r="A12" s="4">
        <v>4</v>
      </c>
      <c r="B12" s="4">
        <f ca="1">IF($S12="","",OFFSET(Liste!C$8,$S12,))</f>
        <v>878</v>
      </c>
      <c r="C12" s="23" t="str">
        <f ca="1">IF($S12="","",OFFSET(Liste!D$8,$S12,))</f>
        <v>Hatice KOÇ</v>
      </c>
      <c r="D12" s="4" t="str">
        <f ca="1">IF($S12="","",IF(OFFSET(Liste!E$8,$S12,)="","",OFFSET(Liste!E$8,$S12,)))</f>
        <v/>
      </c>
      <c r="E12" s="4" t="str">
        <f ca="1">IF($S12="","",IF(OFFSET(Liste!F$8,$S12,)="","",OFFSET(Liste!F$8,$S12,)))</f>
        <v>C</v>
      </c>
      <c r="F12" s="4" t="str">
        <f ca="1">IF($S12="","",IF(OFFSET(Liste!G$8,$S12,)="","",OFFSET(Liste!G$8,$S12,)))</f>
        <v>C</v>
      </c>
      <c r="G12" s="4" t="str">
        <f ca="1">IF($S12="","",IF(OFFSET(Liste!H$8,$S12,)="","",OFFSET(Liste!H$8,$S12,)))</f>
        <v/>
      </c>
      <c r="H12" s="4" t="str">
        <f ca="1">IF($S12="","",IF(OFFSET(Liste!I$8,$S12,)="","",OFFSET(Liste!I$8,$S12,)))</f>
        <v>C</v>
      </c>
      <c r="I12" s="4" t="str">
        <f ca="1">IF($S12="","",IF(OFFSET(Liste!J$8,$S12,)="","",OFFSET(Liste!J$8,$S12,)))</f>
        <v>C</v>
      </c>
      <c r="J12" s="4" t="str">
        <f ca="1">IF($S12="","",IF(OFFSET(Liste!K$8,$S12,)="","",OFFSET(Liste!K$8,$S12,)))</f>
        <v/>
      </c>
      <c r="K12" s="4" t="str">
        <f ca="1">IF($S12="","",IF(OFFSET(Liste!L$8,$S12,)="","",OFFSET(Liste!L$8,$S12,)))</f>
        <v/>
      </c>
      <c r="L12" s="4" t="str">
        <f ca="1">IF($S12="","",IF(OFFSET(Liste!M$8,$S12,)="","",OFFSET(Liste!M$8,$S12,)))</f>
        <v/>
      </c>
      <c r="M12" s="4" t="str">
        <f ca="1">IF($S12="","",IF(OFFSET(Liste!N$8,$S12,)="","",OFFSET(Liste!N$8,$S12,)))</f>
        <v>B</v>
      </c>
      <c r="N12" s="4">
        <f t="shared" ca="1" si="3"/>
        <v>2</v>
      </c>
      <c r="O12" s="4">
        <f t="shared" ca="1" si="4"/>
        <v>3</v>
      </c>
      <c r="P12" s="4">
        <f t="shared" ca="1" si="5"/>
        <v>5</v>
      </c>
      <c r="Q12" s="5">
        <f t="shared" ca="1" si="6"/>
        <v>1</v>
      </c>
      <c r="S12" s="43">
        <f t="array" aca="1" ref="S12" ca="1">IFERROR(MATCH(LARGE(IF(Liste!$B$9:$B$68=$S$5,IF(Liste!$R$9:$R$68="",-20,Liste!$R$9:$R$68)-(Liste!$A$9:$A$68/1000)),$A12),IF(Liste!$R$9:$R$68="",-20,Liste!$R$9:$R$68)-(Liste!$A$9:$A$68/1000),0),"")</f>
        <v>60</v>
      </c>
      <c r="V12" s="26"/>
    </row>
    <row r="13" spans="1:22" s="3" customFormat="1" ht="15.95" customHeight="1" x14ac:dyDescent="0.25">
      <c r="A13" s="4">
        <v>5</v>
      </c>
      <c r="B13" s="4">
        <f ca="1">IF($S13="","",OFFSET(Liste!C$8,$S13,))</f>
        <v>873</v>
      </c>
      <c r="C13" s="23" t="str">
        <f ca="1">IF($S13="","",OFFSET(Liste!D$8,$S13,))</f>
        <v>Taha ŞEN</v>
      </c>
      <c r="D13" s="4" t="str">
        <f ca="1">IF($S13="","",IF(OFFSET(Liste!E$8,$S13,)="","",OFFSET(Liste!E$8,$S13,)))</f>
        <v>B</v>
      </c>
      <c r="E13" s="4" t="str">
        <f ca="1">IF($S13="","",IF(OFFSET(Liste!F$8,$S13,)="","",OFFSET(Liste!F$8,$S13,)))</f>
        <v>B</v>
      </c>
      <c r="F13" s="4" t="str">
        <f ca="1">IF($S13="","",IF(OFFSET(Liste!G$8,$S13,)="","",OFFSET(Liste!G$8,$S13,)))</f>
        <v/>
      </c>
      <c r="G13" s="4" t="str">
        <f ca="1">IF($S13="","",IF(OFFSET(Liste!H$8,$S13,)="","",OFFSET(Liste!H$8,$S13,)))</f>
        <v/>
      </c>
      <c r="H13" s="4" t="str">
        <f ca="1">IF($S13="","",IF(OFFSET(Liste!I$8,$S13,)="","",OFFSET(Liste!I$8,$S13,)))</f>
        <v>C</v>
      </c>
      <c r="I13" s="4" t="str">
        <f ca="1">IF($S13="","",IF(OFFSET(Liste!J$8,$S13,)="","",OFFSET(Liste!J$8,$S13,)))</f>
        <v>A</v>
      </c>
      <c r="J13" s="4" t="str">
        <f ca="1">IF($S13="","",IF(OFFSET(Liste!K$8,$S13,)="","",OFFSET(Liste!K$8,$S13,)))</f>
        <v>C</v>
      </c>
      <c r="K13" s="4" t="str">
        <f ca="1">IF($S13="","",IF(OFFSET(Liste!L$8,$S13,)="","",OFFSET(Liste!L$8,$S13,)))</f>
        <v/>
      </c>
      <c r="L13" s="4" t="str">
        <f ca="1">IF($S13="","",IF(OFFSET(Liste!M$8,$S13,)="","",OFFSET(Liste!M$8,$S13,)))</f>
        <v/>
      </c>
      <c r="M13" s="4" t="str">
        <f ca="1">IF($S13="","",IF(OFFSET(Liste!N$8,$S13,)="","",OFFSET(Liste!N$8,$S13,)))</f>
        <v>B</v>
      </c>
      <c r="N13" s="4">
        <f t="shared" ca="1" si="3"/>
        <v>2</v>
      </c>
      <c r="O13" s="4">
        <f t="shared" ca="1" si="4"/>
        <v>4</v>
      </c>
      <c r="P13" s="4">
        <f t="shared" ca="1" si="5"/>
        <v>4</v>
      </c>
      <c r="Q13" s="5">
        <f t="shared" ca="1" si="6"/>
        <v>0.66666666666666674</v>
      </c>
      <c r="S13" s="43">
        <f t="array" aca="1" ref="S13" ca="1">IFERROR(MATCH(LARGE(IF(Liste!$B$9:$B$68=$S$5,IF(Liste!$R$9:$R$68="",-20,Liste!$R$9:$R$68)-(Liste!$A$9:$A$68/1000)),$A13),IF(Liste!$R$9:$R$68="",-20,Liste!$R$9:$R$68)-(Liste!$A$9:$A$68/1000),0),"")</f>
        <v>58</v>
      </c>
      <c r="V13" s="26"/>
    </row>
    <row r="14" spans="1:22" s="3" customFormat="1" ht="15.95" customHeight="1" x14ac:dyDescent="0.25">
      <c r="A14" s="4">
        <v>6</v>
      </c>
      <c r="B14" s="4">
        <f ca="1">IF($S14="","",OFFSET(Liste!C$8,$S14,))</f>
        <v>876</v>
      </c>
      <c r="C14" s="23" t="str">
        <f ca="1">IF($S14="","",OFFSET(Liste!D$8,$S14,))</f>
        <v>Serdar YEŞİL</v>
      </c>
      <c r="D14" s="4" t="str">
        <f ca="1">IF($S14="","",IF(OFFSET(Liste!E$8,$S14,)="","",OFFSET(Liste!E$8,$S14,)))</f>
        <v/>
      </c>
      <c r="E14" s="4" t="str">
        <f ca="1">IF($S14="","",IF(OFFSET(Liste!F$8,$S14,)="","",OFFSET(Liste!F$8,$S14,)))</f>
        <v>C</v>
      </c>
      <c r="F14" s="4" t="str">
        <f ca="1">IF($S14="","",IF(OFFSET(Liste!G$8,$S14,)="","",OFFSET(Liste!G$8,$S14,)))</f>
        <v>D</v>
      </c>
      <c r="G14" s="4" t="str">
        <f ca="1">IF($S14="","",IF(OFFSET(Liste!H$8,$S14,)="","",OFFSET(Liste!H$8,$S14,)))</f>
        <v/>
      </c>
      <c r="H14" s="4" t="str">
        <f ca="1">IF($S14="","",IF(OFFSET(Liste!I$8,$S14,)="","",OFFSET(Liste!I$8,$S14,)))</f>
        <v/>
      </c>
      <c r="I14" s="4" t="str">
        <f ca="1">IF($S14="","",IF(OFFSET(Liste!J$8,$S14,)="","",OFFSET(Liste!J$8,$S14,)))</f>
        <v>A</v>
      </c>
      <c r="J14" s="4" t="str">
        <f ca="1">IF($S14="","",IF(OFFSET(Liste!K$8,$S14,)="","",OFFSET(Liste!K$8,$S14,)))</f>
        <v/>
      </c>
      <c r="K14" s="4" t="str">
        <f ca="1">IF($S14="","",IF(OFFSET(Liste!L$8,$S14,)="","",OFFSET(Liste!L$8,$S14,)))</f>
        <v/>
      </c>
      <c r="L14" s="4" t="str">
        <f ca="1">IF($S14="","",IF(OFFSET(Liste!M$8,$S14,)="","",OFFSET(Liste!M$8,$S14,)))</f>
        <v/>
      </c>
      <c r="M14" s="4" t="str">
        <f ca="1">IF($S14="","",IF(OFFSET(Liste!N$8,$S14,)="","",OFFSET(Liste!N$8,$S14,)))</f>
        <v>A</v>
      </c>
      <c r="N14" s="4">
        <f t="shared" ca="1" si="3"/>
        <v>1</v>
      </c>
      <c r="O14" s="4">
        <f t="shared" ca="1" si="4"/>
        <v>3</v>
      </c>
      <c r="P14" s="4">
        <f t="shared" ca="1" si="5"/>
        <v>6</v>
      </c>
      <c r="Q14" s="5">
        <f t="shared" ca="1" si="6"/>
        <v>0</v>
      </c>
      <c r="S14" s="43">
        <f t="array" aca="1" ref="S14" ca="1">IFERROR(MATCH(LARGE(IF(Liste!$B$9:$B$68=$S$5,IF(Liste!$R$9:$R$68="",-20,Liste!$R$9:$R$68)-(Liste!$A$9:$A$68/1000)),$A14),IF(Liste!$R$9:$R$68="",-20,Liste!$R$9:$R$68)-(Liste!$A$9:$A$68/1000),0),"")</f>
        <v>59</v>
      </c>
      <c r="V14" s="26"/>
    </row>
    <row r="15" spans="1:22" s="3" customFormat="1" ht="15.95" customHeight="1" x14ac:dyDescent="0.25">
      <c r="A15" s="4">
        <v>7</v>
      </c>
      <c r="B15" s="4">
        <f ca="1">IF($S15="","",OFFSET(Liste!C$8,$S15,))</f>
        <v>862</v>
      </c>
      <c r="C15" s="23" t="str">
        <f ca="1">IF($S15="","",OFFSET(Liste!D$8,$S15,))</f>
        <v>Emine GÜL</v>
      </c>
      <c r="D15" s="4" t="str">
        <f ca="1">IF($S15="","",IF(OFFSET(Liste!E$8,$S15,)="","",OFFSET(Liste!E$8,$S15,)))</f>
        <v>C</v>
      </c>
      <c r="E15" s="4" t="str">
        <f ca="1">IF($S15="","",IF(OFFSET(Liste!F$8,$S15,)="","",OFFSET(Liste!F$8,$S15,)))</f>
        <v>A</v>
      </c>
      <c r="F15" s="4" t="str">
        <f ca="1">IF($S15="","",IF(OFFSET(Liste!G$8,$S15,)="","",OFFSET(Liste!G$8,$S15,)))</f>
        <v>C</v>
      </c>
      <c r="G15" s="4" t="str">
        <f ca="1">IF($S15="","",IF(OFFSET(Liste!H$8,$S15,)="","",OFFSET(Liste!H$8,$S15,)))</f>
        <v>C</v>
      </c>
      <c r="H15" s="4" t="str">
        <f ca="1">IF($S15="","",IF(OFFSET(Liste!I$8,$S15,)="","",OFFSET(Liste!I$8,$S15,)))</f>
        <v>A</v>
      </c>
      <c r="I15" s="4" t="str">
        <f ca="1">IF($S15="","",IF(OFFSET(Liste!J$8,$S15,)="","",OFFSET(Liste!J$8,$S15,)))</f>
        <v>D</v>
      </c>
      <c r="J15" s="4" t="str">
        <f ca="1">IF($S15="","",IF(OFFSET(Liste!K$8,$S15,)="","",OFFSET(Liste!K$8,$S15,)))</f>
        <v>D</v>
      </c>
      <c r="K15" s="4" t="str">
        <f ca="1">IF($S15="","",IF(OFFSET(Liste!L$8,$S15,)="","",OFFSET(Liste!L$8,$S15,)))</f>
        <v>C</v>
      </c>
      <c r="L15" s="4" t="str">
        <f ca="1">IF($S15="","",IF(OFFSET(Liste!M$8,$S15,)="","",OFFSET(Liste!M$8,$S15,)))</f>
        <v>C</v>
      </c>
      <c r="M15" s="4" t="str">
        <f ca="1">IF($S15="","",IF(OFFSET(Liste!N$8,$S15,)="","",OFFSET(Liste!N$8,$S15,)))</f>
        <v>C</v>
      </c>
      <c r="N15" s="4">
        <f t="shared" ca="1" si="3"/>
        <v>2</v>
      </c>
      <c r="O15" s="4">
        <f t="shared" ca="1" si="4"/>
        <v>8</v>
      </c>
      <c r="P15" s="4">
        <f t="shared" ca="1" si="5"/>
        <v>0</v>
      </c>
      <c r="Q15" s="5">
        <f t="shared" ca="1" si="6"/>
        <v>-0.66666666666666652</v>
      </c>
      <c r="S15" s="43">
        <f t="array" aca="1" ref="S15" ca="1">IFERROR(MATCH(LARGE(IF(Liste!$B$9:$B$68=$S$5,IF(Liste!$R$9:$R$68="",-20,Liste!$R$9:$R$68)-(Liste!$A$9:$A$68/1000)),$A15),IF(Liste!$R$9:$R$68="",-20,Liste!$R$9:$R$68)-(Liste!$A$9:$A$68/1000),0),"")</f>
        <v>55</v>
      </c>
      <c r="V15" s="26"/>
    </row>
    <row r="16" spans="1:22" s="3" customFormat="1" ht="15.95" customHeight="1" x14ac:dyDescent="0.25">
      <c r="A16" s="4">
        <v>8</v>
      </c>
      <c r="B16" s="4">
        <f ca="1">IF($S16="","",OFFSET(Liste!C$8,$S16,))</f>
        <v>854</v>
      </c>
      <c r="C16" s="23" t="str">
        <f ca="1">IF($S16="","",OFFSET(Liste!D$8,$S16,))</f>
        <v>Sümeyye OCAK</v>
      </c>
      <c r="D16" s="4" t="str">
        <f ca="1">IF($S16="","",IF(OFFSET(Liste!E$8,$S16,)="","",OFFSET(Liste!E$8,$S16,)))</f>
        <v>D</v>
      </c>
      <c r="E16" s="4" t="str">
        <f ca="1">IF($S16="","",IF(OFFSET(Liste!F$8,$S16,)="","",OFFSET(Liste!F$8,$S16,)))</f>
        <v>B</v>
      </c>
      <c r="F16" s="4" t="str">
        <f ca="1">IF($S16="","",IF(OFFSET(Liste!G$8,$S16,)="","",OFFSET(Liste!G$8,$S16,)))</f>
        <v>A</v>
      </c>
      <c r="G16" s="4" t="str">
        <f ca="1">IF($S16="","",IF(OFFSET(Liste!H$8,$S16,)="","",OFFSET(Liste!H$8,$S16,)))</f>
        <v>C</v>
      </c>
      <c r="H16" s="4" t="str">
        <f ca="1">IF($S16="","",IF(OFFSET(Liste!I$8,$S16,)="","",OFFSET(Liste!I$8,$S16,)))</f>
        <v>B</v>
      </c>
      <c r="I16" s="4" t="str">
        <f ca="1">IF($S16="","",IF(OFFSET(Liste!J$8,$S16,)="","",OFFSET(Liste!J$8,$S16,)))</f>
        <v>A</v>
      </c>
      <c r="J16" s="4" t="str">
        <f ca="1">IF($S16="","",IF(OFFSET(Liste!K$8,$S16,)="","",OFFSET(Liste!K$8,$S16,)))</f>
        <v>C</v>
      </c>
      <c r="K16" s="4" t="str">
        <f ca="1">IF($S16="","",IF(OFFSET(Liste!L$8,$S16,)="","",OFFSET(Liste!L$8,$S16,)))</f>
        <v>D</v>
      </c>
      <c r="L16" s="4" t="str">
        <f ca="1">IF($S16="","",IF(OFFSET(Liste!M$8,$S16,)="","",OFFSET(Liste!M$8,$S16,)))</f>
        <v>B</v>
      </c>
      <c r="M16" s="4" t="str">
        <f ca="1">IF($S16="","",IF(OFFSET(Liste!N$8,$S16,)="","",OFFSET(Liste!N$8,$S16,)))</f>
        <v>C</v>
      </c>
      <c r="N16" s="4">
        <f t="shared" ca="1" si="3"/>
        <v>1</v>
      </c>
      <c r="O16" s="4">
        <f t="shared" ca="1" si="4"/>
        <v>9</v>
      </c>
      <c r="P16" s="4">
        <f t="shared" ca="1" si="5"/>
        <v>0</v>
      </c>
      <c r="Q16" s="5">
        <f t="shared" ca="1" si="6"/>
        <v>-2</v>
      </c>
      <c r="S16" s="43">
        <f t="array" aca="1" ref="S16" ca="1">IFERROR(MATCH(LARGE(IF(Liste!$B$9:$B$68=$S$5,IF(Liste!$R$9:$R$68="",-20,Liste!$R$9:$R$68)-(Liste!$A$9:$A$68/1000)),$A16),IF(Liste!$R$9:$R$68="",-20,Liste!$R$9:$R$68)-(Liste!$A$9:$A$68/1000),0),"")</f>
        <v>54</v>
      </c>
      <c r="V16" s="26"/>
    </row>
    <row r="17" spans="1:22" s="3" customFormat="1" ht="15.95" customHeight="1" x14ac:dyDescent="0.25">
      <c r="A17" s="4">
        <v>9</v>
      </c>
      <c r="B17" s="4">
        <f ca="1">IF($S17="","",OFFSET(Liste!C$8,$S17,))</f>
        <v>868</v>
      </c>
      <c r="C17" s="23" t="str">
        <f ca="1">IF($S17="","",OFFSET(Liste!D$8,$S17,))</f>
        <v>Ayla AK</v>
      </c>
      <c r="D17" s="4" t="str">
        <f ca="1">IF($S17="","",IF(OFFSET(Liste!E$8,$S17,)="","",OFFSET(Liste!E$8,$S17,)))</f>
        <v/>
      </c>
      <c r="E17" s="4" t="str">
        <f ca="1">IF($S17="","",IF(OFFSET(Liste!F$8,$S17,)="","",OFFSET(Liste!F$8,$S17,)))</f>
        <v/>
      </c>
      <c r="F17" s="4" t="str">
        <f ca="1">IF($S17="","",IF(OFFSET(Liste!G$8,$S17,)="","",OFFSET(Liste!G$8,$S17,)))</f>
        <v/>
      </c>
      <c r="G17" s="4" t="str">
        <f ca="1">IF($S17="","",IF(OFFSET(Liste!H$8,$S17,)="","",OFFSET(Liste!H$8,$S17,)))</f>
        <v/>
      </c>
      <c r="H17" s="4" t="str">
        <f ca="1">IF($S17="","",IF(OFFSET(Liste!I$8,$S17,)="","",OFFSET(Liste!I$8,$S17,)))</f>
        <v/>
      </c>
      <c r="I17" s="4" t="str">
        <f ca="1">IF($S17="","",IF(OFFSET(Liste!J$8,$S17,)="","",OFFSET(Liste!J$8,$S17,)))</f>
        <v/>
      </c>
      <c r="J17" s="4" t="str">
        <f ca="1">IF($S17="","",IF(OFFSET(Liste!K$8,$S17,)="","",OFFSET(Liste!K$8,$S17,)))</f>
        <v/>
      </c>
      <c r="K17" s="4" t="str">
        <f ca="1">IF($S17="","",IF(OFFSET(Liste!L$8,$S17,)="","",OFFSET(Liste!L$8,$S17,)))</f>
        <v/>
      </c>
      <c r="L17" s="4" t="str">
        <f ca="1">IF($S17="","",IF(OFFSET(Liste!M$8,$S17,)="","",OFFSET(Liste!M$8,$S17,)))</f>
        <v/>
      </c>
      <c r="M17" s="4" t="str">
        <f ca="1">IF($S17="","",IF(OFFSET(Liste!N$8,$S17,)="","",OFFSET(Liste!N$8,$S17,)))</f>
        <v/>
      </c>
      <c r="N17" s="4" t="str">
        <f t="shared" ca="1" si="3"/>
        <v/>
      </c>
      <c r="O17" s="4" t="str">
        <f t="shared" ca="1" si="4"/>
        <v/>
      </c>
      <c r="P17" s="4" t="str">
        <f t="shared" ca="1" si="5"/>
        <v/>
      </c>
      <c r="Q17" s="5" t="str">
        <f t="shared" ca="1" si="6"/>
        <v/>
      </c>
      <c r="S17" s="43">
        <f t="array" aca="1" ref="S17" ca="1">IFERROR(MATCH(LARGE(IF(Liste!$B$9:$B$68=$S$5,IF(Liste!$R$9:$R$68="",-20,Liste!$R$9:$R$68)-(Liste!$A$9:$A$68/1000)),$A17),IF(Liste!$R$9:$R$68="",-20,Liste!$R$9:$R$68)-(Liste!$A$9:$A$68/1000),0),"")</f>
        <v>57</v>
      </c>
      <c r="V17" s="26"/>
    </row>
    <row r="18" spans="1:22" s="3" customFormat="1" ht="15.95" customHeight="1" x14ac:dyDescent="0.25">
      <c r="A18" s="4">
        <v>10</v>
      </c>
      <c r="B18" s="4" t="str">
        <f ca="1">IF($S18="","",OFFSET(Liste!C$8,$S18,))</f>
        <v/>
      </c>
      <c r="C18" s="23" t="str">
        <f ca="1">IF($S18="","",OFFSET(Liste!D$8,$S18,))</f>
        <v/>
      </c>
      <c r="D18" s="4" t="str">
        <f ca="1">IF($S18="","",IF(OFFSET(Liste!E$8,$S18,)="","",OFFSET(Liste!E$8,$S18,)))</f>
        <v/>
      </c>
      <c r="E18" s="4" t="str">
        <f ca="1">IF($S18="","",IF(OFFSET(Liste!F$8,$S18,)="","",OFFSET(Liste!F$8,$S18,)))</f>
        <v/>
      </c>
      <c r="F18" s="4" t="str">
        <f ca="1">IF($S18="","",IF(OFFSET(Liste!G$8,$S18,)="","",OFFSET(Liste!G$8,$S18,)))</f>
        <v/>
      </c>
      <c r="G18" s="4" t="str">
        <f ca="1">IF($S18="","",IF(OFFSET(Liste!H$8,$S18,)="","",OFFSET(Liste!H$8,$S18,)))</f>
        <v/>
      </c>
      <c r="H18" s="4" t="str">
        <f ca="1">IF($S18="","",IF(OFFSET(Liste!I$8,$S18,)="","",OFFSET(Liste!I$8,$S18,)))</f>
        <v/>
      </c>
      <c r="I18" s="4" t="str">
        <f ca="1">IF($S18="","",IF(OFFSET(Liste!J$8,$S18,)="","",OFFSET(Liste!J$8,$S18,)))</f>
        <v/>
      </c>
      <c r="J18" s="4" t="str">
        <f ca="1">IF($S18="","",IF(OFFSET(Liste!K$8,$S18,)="","",OFFSET(Liste!K$8,$S18,)))</f>
        <v/>
      </c>
      <c r="K18" s="4" t="str">
        <f ca="1">IF($S18="","",IF(OFFSET(Liste!L$8,$S18,)="","",OFFSET(Liste!L$8,$S18,)))</f>
        <v/>
      </c>
      <c r="L18" s="4" t="str">
        <f ca="1">IF($S18="","",IF(OFFSET(Liste!M$8,$S18,)="","",OFFSET(Liste!M$8,$S18,)))</f>
        <v/>
      </c>
      <c r="M18" s="4" t="str">
        <f ca="1">IF($S18="","",IF(OFFSET(Liste!N$8,$S18,)="","",OFFSET(Liste!N$8,$S18,)))</f>
        <v/>
      </c>
      <c r="N18" s="4" t="str">
        <f t="shared" ca="1" si="3"/>
        <v/>
      </c>
      <c r="O18" s="4" t="str">
        <f t="shared" ca="1" si="4"/>
        <v/>
      </c>
      <c r="P18" s="4" t="str">
        <f t="shared" ca="1" si="5"/>
        <v/>
      </c>
      <c r="Q18" s="5" t="str">
        <f t="shared" ca="1" si="6"/>
        <v/>
      </c>
      <c r="S18" s="43" t="str">
        <f t="array" aca="1" ref="S18" ca="1">IFERROR(MATCH(LARGE(IF(Liste!$B$9:$B$68=$S$5,IF(Liste!$R$9:$R$68="",-20,Liste!$R$9:$R$68)-(Liste!$A$9:$A$68/1000)),$A18),IF(Liste!$R$9:$R$68="",-20,Liste!$R$9:$R$68)-(Liste!$A$9:$A$68/1000),0),"")</f>
        <v/>
      </c>
      <c r="V18" s="26"/>
    </row>
    <row r="19" spans="1:22" s="3" customFormat="1" ht="15.95" customHeight="1" x14ac:dyDescent="0.25">
      <c r="A19" s="4">
        <v>11</v>
      </c>
      <c r="B19" s="4" t="str">
        <f ca="1">IF($S19="","",OFFSET(Liste!C$8,$S19,))</f>
        <v/>
      </c>
      <c r="C19" s="23" t="str">
        <f ca="1">IF($S19="","",OFFSET(Liste!D$8,$S19,))</f>
        <v/>
      </c>
      <c r="D19" s="4" t="str">
        <f ca="1">IF($S19="","",IF(OFFSET(Liste!E$8,$S19,)="","",OFFSET(Liste!E$8,$S19,)))</f>
        <v/>
      </c>
      <c r="E19" s="4" t="str">
        <f ca="1">IF($S19="","",IF(OFFSET(Liste!F$8,$S19,)="","",OFFSET(Liste!F$8,$S19,)))</f>
        <v/>
      </c>
      <c r="F19" s="4" t="str">
        <f ca="1">IF($S19="","",IF(OFFSET(Liste!G$8,$S19,)="","",OFFSET(Liste!G$8,$S19,)))</f>
        <v/>
      </c>
      <c r="G19" s="4" t="str">
        <f ca="1">IF($S19="","",IF(OFFSET(Liste!H$8,$S19,)="","",OFFSET(Liste!H$8,$S19,)))</f>
        <v/>
      </c>
      <c r="H19" s="4" t="str">
        <f ca="1">IF($S19="","",IF(OFFSET(Liste!I$8,$S19,)="","",OFFSET(Liste!I$8,$S19,)))</f>
        <v/>
      </c>
      <c r="I19" s="4" t="str">
        <f ca="1">IF($S19="","",IF(OFFSET(Liste!J$8,$S19,)="","",OFFSET(Liste!J$8,$S19,)))</f>
        <v/>
      </c>
      <c r="J19" s="4" t="str">
        <f ca="1">IF($S19="","",IF(OFFSET(Liste!K$8,$S19,)="","",OFFSET(Liste!K$8,$S19,)))</f>
        <v/>
      </c>
      <c r="K19" s="4" t="str">
        <f ca="1">IF($S19="","",IF(OFFSET(Liste!L$8,$S19,)="","",OFFSET(Liste!L$8,$S19,)))</f>
        <v/>
      </c>
      <c r="L19" s="4" t="str">
        <f ca="1">IF($S19="","",IF(OFFSET(Liste!M$8,$S19,)="","",OFFSET(Liste!M$8,$S19,)))</f>
        <v/>
      </c>
      <c r="M19" s="4" t="str">
        <f ca="1">IF($S19="","",IF(OFFSET(Liste!N$8,$S19,)="","",OFFSET(Liste!N$8,$S19,)))</f>
        <v/>
      </c>
      <c r="N19" s="4" t="str">
        <f t="shared" ca="1" si="3"/>
        <v/>
      </c>
      <c r="O19" s="4" t="str">
        <f t="shared" ca="1" si="4"/>
        <v/>
      </c>
      <c r="P19" s="4" t="str">
        <f t="shared" ca="1" si="5"/>
        <v/>
      </c>
      <c r="Q19" s="5" t="str">
        <f t="shared" ca="1" si="6"/>
        <v/>
      </c>
      <c r="S19" s="43" t="str">
        <f t="array" aca="1" ref="S19" ca="1">IFERROR(MATCH(LARGE(IF(Liste!$B$9:$B$68=$S$5,IF(Liste!$R$9:$R$68="",-20,Liste!$R$9:$R$68)-(Liste!$A$9:$A$68/1000)),$A19),IF(Liste!$R$9:$R$68="",-20,Liste!$R$9:$R$68)-(Liste!$A$9:$A$68/1000),0),"")</f>
        <v/>
      </c>
      <c r="V19" s="26"/>
    </row>
    <row r="20" spans="1:22" s="3" customFormat="1" ht="15.95" customHeight="1" x14ac:dyDescent="0.25">
      <c r="A20" s="4">
        <v>12</v>
      </c>
      <c r="B20" s="4" t="str">
        <f ca="1">IF($S20="","",OFFSET(Liste!C$8,$S20,))</f>
        <v/>
      </c>
      <c r="C20" s="23" t="str">
        <f ca="1">IF($S20="","",OFFSET(Liste!D$8,$S20,))</f>
        <v/>
      </c>
      <c r="D20" s="4" t="str">
        <f ca="1">IF($S20="","",IF(OFFSET(Liste!E$8,$S20,)="","",OFFSET(Liste!E$8,$S20,)))</f>
        <v/>
      </c>
      <c r="E20" s="4" t="str">
        <f ca="1">IF($S20="","",IF(OFFSET(Liste!F$8,$S20,)="","",OFFSET(Liste!F$8,$S20,)))</f>
        <v/>
      </c>
      <c r="F20" s="4" t="str">
        <f ca="1">IF($S20="","",IF(OFFSET(Liste!G$8,$S20,)="","",OFFSET(Liste!G$8,$S20,)))</f>
        <v/>
      </c>
      <c r="G20" s="4" t="str">
        <f ca="1">IF($S20="","",IF(OFFSET(Liste!H$8,$S20,)="","",OFFSET(Liste!H$8,$S20,)))</f>
        <v/>
      </c>
      <c r="H20" s="4" t="str">
        <f ca="1">IF($S20="","",IF(OFFSET(Liste!I$8,$S20,)="","",OFFSET(Liste!I$8,$S20,)))</f>
        <v/>
      </c>
      <c r="I20" s="4" t="str">
        <f ca="1">IF($S20="","",IF(OFFSET(Liste!J$8,$S20,)="","",OFFSET(Liste!J$8,$S20,)))</f>
        <v/>
      </c>
      <c r="J20" s="4" t="str">
        <f ca="1">IF($S20="","",IF(OFFSET(Liste!K$8,$S20,)="","",OFFSET(Liste!K$8,$S20,)))</f>
        <v/>
      </c>
      <c r="K20" s="4" t="str">
        <f ca="1">IF($S20="","",IF(OFFSET(Liste!L$8,$S20,)="","",OFFSET(Liste!L$8,$S20,)))</f>
        <v/>
      </c>
      <c r="L20" s="4" t="str">
        <f ca="1">IF($S20="","",IF(OFFSET(Liste!M$8,$S20,)="","",OFFSET(Liste!M$8,$S20,)))</f>
        <v/>
      </c>
      <c r="M20" s="4" t="str">
        <f ca="1">IF($S20="","",IF(OFFSET(Liste!N$8,$S20,)="","",OFFSET(Liste!N$8,$S20,)))</f>
        <v/>
      </c>
      <c r="N20" s="4" t="str">
        <f t="shared" ca="1" si="3"/>
        <v/>
      </c>
      <c r="O20" s="4" t="str">
        <f t="shared" ca="1" si="4"/>
        <v/>
      </c>
      <c r="P20" s="4" t="str">
        <f t="shared" ca="1" si="5"/>
        <v/>
      </c>
      <c r="Q20" s="5" t="str">
        <f t="shared" ca="1" si="6"/>
        <v/>
      </c>
      <c r="S20" s="43" t="str">
        <f t="array" aca="1" ref="S20" ca="1">IFERROR(MATCH(LARGE(IF(Liste!$B$9:$B$68=$S$5,IF(Liste!$R$9:$R$68="",-20,Liste!$R$9:$R$68)-(Liste!$A$9:$A$68/1000)),$A20),IF(Liste!$R$9:$R$68="",-20,Liste!$R$9:$R$68)-(Liste!$A$9:$A$68/1000),0),"")</f>
        <v/>
      </c>
      <c r="V20" s="26"/>
    </row>
    <row r="21" spans="1:22" s="3" customFormat="1" ht="15.95" customHeight="1" x14ac:dyDescent="0.25">
      <c r="A21" s="4">
        <v>13</v>
      </c>
      <c r="B21" s="4" t="str">
        <f ca="1">IF($S21="","",OFFSET(Liste!C$8,$S21,))</f>
        <v/>
      </c>
      <c r="C21" s="23" t="str">
        <f ca="1">IF($S21="","",OFFSET(Liste!D$8,$S21,))</f>
        <v/>
      </c>
      <c r="D21" s="4" t="str">
        <f ca="1">IF($S21="","",IF(OFFSET(Liste!E$8,$S21,)="","",OFFSET(Liste!E$8,$S21,)))</f>
        <v/>
      </c>
      <c r="E21" s="4" t="str">
        <f ca="1">IF($S21="","",IF(OFFSET(Liste!F$8,$S21,)="","",OFFSET(Liste!F$8,$S21,)))</f>
        <v/>
      </c>
      <c r="F21" s="4" t="str">
        <f ca="1">IF($S21="","",IF(OFFSET(Liste!G$8,$S21,)="","",OFFSET(Liste!G$8,$S21,)))</f>
        <v/>
      </c>
      <c r="G21" s="4" t="str">
        <f ca="1">IF($S21="","",IF(OFFSET(Liste!H$8,$S21,)="","",OFFSET(Liste!H$8,$S21,)))</f>
        <v/>
      </c>
      <c r="H21" s="4" t="str">
        <f ca="1">IF($S21="","",IF(OFFSET(Liste!I$8,$S21,)="","",OFFSET(Liste!I$8,$S21,)))</f>
        <v/>
      </c>
      <c r="I21" s="4" t="str">
        <f ca="1">IF($S21="","",IF(OFFSET(Liste!J$8,$S21,)="","",OFFSET(Liste!J$8,$S21,)))</f>
        <v/>
      </c>
      <c r="J21" s="4" t="str">
        <f ca="1">IF($S21="","",IF(OFFSET(Liste!K$8,$S21,)="","",OFFSET(Liste!K$8,$S21,)))</f>
        <v/>
      </c>
      <c r="K21" s="4" t="str">
        <f ca="1">IF($S21="","",IF(OFFSET(Liste!L$8,$S21,)="","",OFFSET(Liste!L$8,$S21,)))</f>
        <v/>
      </c>
      <c r="L21" s="4" t="str">
        <f ca="1">IF($S21="","",IF(OFFSET(Liste!M$8,$S21,)="","",OFFSET(Liste!M$8,$S21,)))</f>
        <v/>
      </c>
      <c r="M21" s="4" t="str">
        <f ca="1">IF($S21="","",IF(OFFSET(Liste!N$8,$S21,)="","",OFFSET(Liste!N$8,$S21,)))</f>
        <v/>
      </c>
      <c r="N21" s="4" t="str">
        <f t="shared" ca="1" si="3"/>
        <v/>
      </c>
      <c r="O21" s="4" t="str">
        <f t="shared" ca="1" si="4"/>
        <v/>
      </c>
      <c r="P21" s="4" t="str">
        <f t="shared" ca="1" si="5"/>
        <v/>
      </c>
      <c r="Q21" s="5" t="str">
        <f t="shared" ca="1" si="6"/>
        <v/>
      </c>
      <c r="S21" s="43" t="str">
        <f t="array" aca="1" ref="S21" ca="1">IFERROR(MATCH(LARGE(IF(Liste!$B$9:$B$68=$S$5,IF(Liste!$R$9:$R$68="",-20,Liste!$R$9:$R$68)-(Liste!$A$9:$A$68/1000)),$A21),IF(Liste!$R$9:$R$68="",-20,Liste!$R$9:$R$68)-(Liste!$A$9:$A$68/1000),0),"")</f>
        <v/>
      </c>
      <c r="V21" s="26"/>
    </row>
    <row r="22" spans="1:22" s="3" customFormat="1" ht="15.95" customHeight="1" x14ac:dyDescent="0.25">
      <c r="A22" s="4">
        <v>14</v>
      </c>
      <c r="B22" s="4" t="str">
        <f ca="1">IF($S22="","",OFFSET(Liste!C$8,$S22,))</f>
        <v/>
      </c>
      <c r="C22" s="23" t="str">
        <f ca="1">IF($S22="","",OFFSET(Liste!D$8,$S22,))</f>
        <v/>
      </c>
      <c r="D22" s="4" t="str">
        <f ca="1">IF($S22="","",IF(OFFSET(Liste!E$8,$S22,)="","",OFFSET(Liste!E$8,$S22,)))</f>
        <v/>
      </c>
      <c r="E22" s="4" t="str">
        <f ca="1">IF($S22="","",IF(OFFSET(Liste!F$8,$S22,)="","",OFFSET(Liste!F$8,$S22,)))</f>
        <v/>
      </c>
      <c r="F22" s="4" t="str">
        <f ca="1">IF($S22="","",IF(OFFSET(Liste!G$8,$S22,)="","",OFFSET(Liste!G$8,$S22,)))</f>
        <v/>
      </c>
      <c r="G22" s="4" t="str">
        <f ca="1">IF($S22="","",IF(OFFSET(Liste!H$8,$S22,)="","",OFFSET(Liste!H$8,$S22,)))</f>
        <v/>
      </c>
      <c r="H22" s="4" t="str">
        <f ca="1">IF($S22="","",IF(OFFSET(Liste!I$8,$S22,)="","",OFFSET(Liste!I$8,$S22,)))</f>
        <v/>
      </c>
      <c r="I22" s="4" t="str">
        <f ca="1">IF($S22="","",IF(OFFSET(Liste!J$8,$S22,)="","",OFFSET(Liste!J$8,$S22,)))</f>
        <v/>
      </c>
      <c r="J22" s="4" t="str">
        <f ca="1">IF($S22="","",IF(OFFSET(Liste!K$8,$S22,)="","",OFFSET(Liste!K$8,$S22,)))</f>
        <v/>
      </c>
      <c r="K22" s="4" t="str">
        <f ca="1">IF($S22="","",IF(OFFSET(Liste!L$8,$S22,)="","",OFFSET(Liste!L$8,$S22,)))</f>
        <v/>
      </c>
      <c r="L22" s="4" t="str">
        <f ca="1">IF($S22="","",IF(OFFSET(Liste!M$8,$S22,)="","",OFFSET(Liste!M$8,$S22,)))</f>
        <v/>
      </c>
      <c r="M22" s="4" t="str">
        <f ca="1">IF($S22="","",IF(OFFSET(Liste!N$8,$S22,)="","",OFFSET(Liste!N$8,$S22,)))</f>
        <v/>
      </c>
      <c r="N22" s="4" t="str">
        <f t="shared" ca="1" si="3"/>
        <v/>
      </c>
      <c r="O22" s="4" t="str">
        <f t="shared" ca="1" si="4"/>
        <v/>
      </c>
      <c r="P22" s="4" t="str">
        <f t="shared" ca="1" si="5"/>
        <v/>
      </c>
      <c r="Q22" s="5" t="str">
        <f t="shared" ca="1" si="6"/>
        <v/>
      </c>
      <c r="S22" s="43" t="str">
        <f t="array" aca="1" ref="S22" ca="1">IFERROR(MATCH(LARGE(IF(Liste!$B$9:$B$68=$S$5,IF(Liste!$R$9:$R$68="",-20,Liste!$R$9:$R$68)-(Liste!$A$9:$A$68/1000)),$A22),IF(Liste!$R$9:$R$68="",-20,Liste!$R$9:$R$68)-(Liste!$A$9:$A$68/1000),0),"")</f>
        <v/>
      </c>
      <c r="V22" s="26"/>
    </row>
    <row r="23" spans="1:22" s="3" customFormat="1" ht="15.95" customHeight="1" x14ac:dyDescent="0.25">
      <c r="A23" s="4">
        <v>15</v>
      </c>
      <c r="B23" s="4" t="str">
        <f ca="1">IF($S23="","",OFFSET(Liste!C$8,$S23,))</f>
        <v/>
      </c>
      <c r="C23" s="23" t="str">
        <f ca="1">IF($S23="","",OFFSET(Liste!D$8,$S23,))</f>
        <v/>
      </c>
      <c r="D23" s="4" t="str">
        <f ca="1">IF($S23="","",IF(OFFSET(Liste!E$8,$S23,)="","",OFFSET(Liste!E$8,$S23,)))</f>
        <v/>
      </c>
      <c r="E23" s="4" t="str">
        <f ca="1">IF($S23="","",IF(OFFSET(Liste!F$8,$S23,)="","",OFFSET(Liste!F$8,$S23,)))</f>
        <v/>
      </c>
      <c r="F23" s="4" t="str">
        <f ca="1">IF($S23="","",IF(OFFSET(Liste!G$8,$S23,)="","",OFFSET(Liste!G$8,$S23,)))</f>
        <v/>
      </c>
      <c r="G23" s="4" t="str">
        <f ca="1">IF($S23="","",IF(OFFSET(Liste!H$8,$S23,)="","",OFFSET(Liste!H$8,$S23,)))</f>
        <v/>
      </c>
      <c r="H23" s="4" t="str">
        <f ca="1">IF($S23="","",IF(OFFSET(Liste!I$8,$S23,)="","",OFFSET(Liste!I$8,$S23,)))</f>
        <v/>
      </c>
      <c r="I23" s="4" t="str">
        <f ca="1">IF($S23="","",IF(OFFSET(Liste!J$8,$S23,)="","",OFFSET(Liste!J$8,$S23,)))</f>
        <v/>
      </c>
      <c r="J23" s="4" t="str">
        <f ca="1">IF($S23="","",IF(OFFSET(Liste!K$8,$S23,)="","",OFFSET(Liste!K$8,$S23,)))</f>
        <v/>
      </c>
      <c r="K23" s="4" t="str">
        <f ca="1">IF($S23="","",IF(OFFSET(Liste!L$8,$S23,)="","",OFFSET(Liste!L$8,$S23,)))</f>
        <v/>
      </c>
      <c r="L23" s="4" t="str">
        <f ca="1">IF($S23="","",IF(OFFSET(Liste!M$8,$S23,)="","",OFFSET(Liste!M$8,$S23,)))</f>
        <v/>
      </c>
      <c r="M23" s="4" t="str">
        <f ca="1">IF($S23="","",IF(OFFSET(Liste!N$8,$S23,)="","",OFFSET(Liste!N$8,$S23,)))</f>
        <v/>
      </c>
      <c r="N23" s="4" t="str">
        <f t="shared" ca="1" si="3"/>
        <v/>
      </c>
      <c r="O23" s="4" t="str">
        <f t="shared" ca="1" si="4"/>
        <v/>
      </c>
      <c r="P23" s="4" t="str">
        <f t="shared" ca="1" si="5"/>
        <v/>
      </c>
      <c r="Q23" s="5" t="str">
        <f t="shared" ca="1" si="6"/>
        <v/>
      </c>
      <c r="S23" s="43" t="str">
        <f t="array" aca="1" ref="S23" ca="1">IFERROR(MATCH(LARGE(IF(Liste!$B$9:$B$68=$S$5,IF(Liste!$R$9:$R$68="",-20,Liste!$R$9:$R$68)-(Liste!$A$9:$A$68/1000)),$A23),IF(Liste!$R$9:$R$68="",-20,Liste!$R$9:$R$68)-(Liste!$A$9:$A$68/1000),0),"")</f>
        <v/>
      </c>
      <c r="V23" s="26"/>
    </row>
    <row r="24" spans="1:22" s="3" customFormat="1" ht="15.95" customHeight="1" x14ac:dyDescent="0.25">
      <c r="A24" s="4">
        <v>16</v>
      </c>
      <c r="B24" s="4" t="str">
        <f ca="1">IF($S24="","",OFFSET(Liste!C$8,$S24,))</f>
        <v/>
      </c>
      <c r="C24" s="23" t="str">
        <f ca="1">IF($S24="","",OFFSET(Liste!D$8,$S24,))</f>
        <v/>
      </c>
      <c r="D24" s="4" t="str">
        <f ca="1">IF($S24="","",IF(OFFSET(Liste!E$8,$S24,)="","",OFFSET(Liste!E$8,$S24,)))</f>
        <v/>
      </c>
      <c r="E24" s="4" t="str">
        <f ca="1">IF($S24="","",IF(OFFSET(Liste!F$8,$S24,)="","",OFFSET(Liste!F$8,$S24,)))</f>
        <v/>
      </c>
      <c r="F24" s="4" t="str">
        <f ca="1">IF($S24="","",IF(OFFSET(Liste!G$8,$S24,)="","",OFFSET(Liste!G$8,$S24,)))</f>
        <v/>
      </c>
      <c r="G24" s="4" t="str">
        <f ca="1">IF($S24="","",IF(OFFSET(Liste!H$8,$S24,)="","",OFFSET(Liste!H$8,$S24,)))</f>
        <v/>
      </c>
      <c r="H24" s="4" t="str">
        <f ca="1">IF($S24="","",IF(OFFSET(Liste!I$8,$S24,)="","",OFFSET(Liste!I$8,$S24,)))</f>
        <v/>
      </c>
      <c r="I24" s="4" t="str">
        <f ca="1">IF($S24="","",IF(OFFSET(Liste!J$8,$S24,)="","",OFFSET(Liste!J$8,$S24,)))</f>
        <v/>
      </c>
      <c r="J24" s="4" t="str">
        <f ca="1">IF($S24="","",IF(OFFSET(Liste!K$8,$S24,)="","",OFFSET(Liste!K$8,$S24,)))</f>
        <v/>
      </c>
      <c r="K24" s="4" t="str">
        <f ca="1">IF($S24="","",IF(OFFSET(Liste!L$8,$S24,)="","",OFFSET(Liste!L$8,$S24,)))</f>
        <v/>
      </c>
      <c r="L24" s="4" t="str">
        <f ca="1">IF($S24="","",IF(OFFSET(Liste!M$8,$S24,)="","",OFFSET(Liste!M$8,$S24,)))</f>
        <v/>
      </c>
      <c r="M24" s="4" t="str">
        <f ca="1">IF($S24="","",IF(OFFSET(Liste!N$8,$S24,)="","",OFFSET(Liste!N$8,$S24,)))</f>
        <v/>
      </c>
      <c r="N24" s="4" t="str">
        <f t="shared" ca="1" si="3"/>
        <v/>
      </c>
      <c r="O24" s="4" t="str">
        <f t="shared" ca="1" si="4"/>
        <v/>
      </c>
      <c r="P24" s="4" t="str">
        <f t="shared" ca="1" si="5"/>
        <v/>
      </c>
      <c r="Q24" s="5" t="str">
        <f t="shared" ca="1" si="6"/>
        <v/>
      </c>
      <c r="S24" s="43" t="str">
        <f t="array" aca="1" ref="S24" ca="1">IFERROR(MATCH(LARGE(IF(Liste!$B$9:$B$68=$S$5,IF(Liste!$R$9:$R$68="",-20,Liste!$R$9:$R$68)-(Liste!$A$9:$A$68/1000)),$A24),IF(Liste!$R$9:$R$68="",-20,Liste!$R$9:$R$68)-(Liste!$A$9:$A$68/1000),0),"")</f>
        <v/>
      </c>
      <c r="V24" s="26"/>
    </row>
    <row r="25" spans="1:22" s="3" customFormat="1" ht="15.95" customHeight="1" x14ac:dyDescent="0.25">
      <c r="A25" s="4">
        <v>17</v>
      </c>
      <c r="B25" s="4" t="str">
        <f ca="1">IF($S25="","",OFFSET(Liste!C$8,$S25,))</f>
        <v/>
      </c>
      <c r="C25" s="23" t="str">
        <f ca="1">IF($S25="","",OFFSET(Liste!D$8,$S25,))</f>
        <v/>
      </c>
      <c r="D25" s="4" t="str">
        <f ca="1">IF($S25="","",IF(OFFSET(Liste!E$8,$S25,)="","",OFFSET(Liste!E$8,$S25,)))</f>
        <v/>
      </c>
      <c r="E25" s="4" t="str">
        <f ca="1">IF($S25="","",IF(OFFSET(Liste!F$8,$S25,)="","",OFFSET(Liste!F$8,$S25,)))</f>
        <v/>
      </c>
      <c r="F25" s="4" t="str">
        <f ca="1">IF($S25="","",IF(OFFSET(Liste!G$8,$S25,)="","",OFFSET(Liste!G$8,$S25,)))</f>
        <v/>
      </c>
      <c r="G25" s="4" t="str">
        <f ca="1">IF($S25="","",IF(OFFSET(Liste!H$8,$S25,)="","",OFFSET(Liste!H$8,$S25,)))</f>
        <v/>
      </c>
      <c r="H25" s="4" t="str">
        <f ca="1">IF($S25="","",IF(OFFSET(Liste!I$8,$S25,)="","",OFFSET(Liste!I$8,$S25,)))</f>
        <v/>
      </c>
      <c r="I25" s="4" t="str">
        <f ca="1">IF($S25="","",IF(OFFSET(Liste!J$8,$S25,)="","",OFFSET(Liste!J$8,$S25,)))</f>
        <v/>
      </c>
      <c r="J25" s="4" t="str">
        <f ca="1">IF($S25="","",IF(OFFSET(Liste!K$8,$S25,)="","",OFFSET(Liste!K$8,$S25,)))</f>
        <v/>
      </c>
      <c r="K25" s="4" t="str">
        <f ca="1">IF($S25="","",IF(OFFSET(Liste!L$8,$S25,)="","",OFFSET(Liste!L$8,$S25,)))</f>
        <v/>
      </c>
      <c r="L25" s="4" t="str">
        <f ca="1">IF($S25="","",IF(OFFSET(Liste!M$8,$S25,)="","",OFFSET(Liste!M$8,$S25,)))</f>
        <v/>
      </c>
      <c r="M25" s="4" t="str">
        <f ca="1">IF($S25="","",IF(OFFSET(Liste!N$8,$S25,)="","",OFFSET(Liste!N$8,$S25,)))</f>
        <v/>
      </c>
      <c r="N25" s="4" t="str">
        <f t="shared" ca="1" si="3"/>
        <v/>
      </c>
      <c r="O25" s="4" t="str">
        <f t="shared" ca="1" si="4"/>
        <v/>
      </c>
      <c r="P25" s="4" t="str">
        <f t="shared" ca="1" si="5"/>
        <v/>
      </c>
      <c r="Q25" s="5" t="str">
        <f t="shared" ca="1" si="6"/>
        <v/>
      </c>
      <c r="S25" s="43" t="str">
        <f t="array" aca="1" ref="S25" ca="1">IFERROR(MATCH(LARGE(IF(Liste!$B$9:$B$68=$S$5,IF(Liste!$R$9:$R$68="",-20,Liste!$R$9:$R$68)-(Liste!$A$9:$A$68/1000)),$A25),IF(Liste!$R$9:$R$68="",-20,Liste!$R$9:$R$68)-(Liste!$A$9:$A$68/1000),0),"")</f>
        <v/>
      </c>
      <c r="V25" s="26"/>
    </row>
    <row r="26" spans="1:22" s="3" customFormat="1" ht="15.95" customHeight="1" x14ac:dyDescent="0.25">
      <c r="A26" s="4">
        <v>18</v>
      </c>
      <c r="B26" s="4" t="str">
        <f ca="1">IF($S26="","",OFFSET(Liste!C$8,$S26,))</f>
        <v/>
      </c>
      <c r="C26" s="23" t="str">
        <f ca="1">IF($S26="","",OFFSET(Liste!D$8,$S26,))</f>
        <v/>
      </c>
      <c r="D26" s="4" t="str">
        <f ca="1">IF($S26="","",IF(OFFSET(Liste!E$8,$S26,)="","",OFFSET(Liste!E$8,$S26,)))</f>
        <v/>
      </c>
      <c r="E26" s="4" t="str">
        <f ca="1">IF($S26="","",IF(OFFSET(Liste!F$8,$S26,)="","",OFFSET(Liste!F$8,$S26,)))</f>
        <v/>
      </c>
      <c r="F26" s="4" t="str">
        <f ca="1">IF($S26="","",IF(OFFSET(Liste!G$8,$S26,)="","",OFFSET(Liste!G$8,$S26,)))</f>
        <v/>
      </c>
      <c r="G26" s="4" t="str">
        <f ca="1">IF($S26="","",IF(OFFSET(Liste!H$8,$S26,)="","",OFFSET(Liste!H$8,$S26,)))</f>
        <v/>
      </c>
      <c r="H26" s="4" t="str">
        <f ca="1">IF($S26="","",IF(OFFSET(Liste!I$8,$S26,)="","",OFFSET(Liste!I$8,$S26,)))</f>
        <v/>
      </c>
      <c r="I26" s="4" t="str">
        <f ca="1">IF($S26="","",IF(OFFSET(Liste!J$8,$S26,)="","",OFFSET(Liste!J$8,$S26,)))</f>
        <v/>
      </c>
      <c r="J26" s="4" t="str">
        <f ca="1">IF($S26="","",IF(OFFSET(Liste!K$8,$S26,)="","",OFFSET(Liste!K$8,$S26,)))</f>
        <v/>
      </c>
      <c r="K26" s="4" t="str">
        <f ca="1">IF($S26="","",IF(OFFSET(Liste!L$8,$S26,)="","",OFFSET(Liste!L$8,$S26,)))</f>
        <v/>
      </c>
      <c r="L26" s="4" t="str">
        <f ca="1">IF($S26="","",IF(OFFSET(Liste!M$8,$S26,)="","",OFFSET(Liste!M$8,$S26,)))</f>
        <v/>
      </c>
      <c r="M26" s="4" t="str">
        <f ca="1">IF($S26="","",IF(OFFSET(Liste!N$8,$S26,)="","",OFFSET(Liste!N$8,$S26,)))</f>
        <v/>
      </c>
      <c r="N26" s="4" t="str">
        <f t="shared" ca="1" si="3"/>
        <v/>
      </c>
      <c r="O26" s="4" t="str">
        <f t="shared" ca="1" si="4"/>
        <v/>
      </c>
      <c r="P26" s="4" t="str">
        <f t="shared" ca="1" si="5"/>
        <v/>
      </c>
      <c r="Q26" s="5" t="str">
        <f t="shared" ca="1" si="6"/>
        <v/>
      </c>
      <c r="S26" s="43" t="str">
        <f t="array" aca="1" ref="S26" ca="1">IFERROR(MATCH(LARGE(IF(Liste!$B$9:$B$68=$S$5,IF(Liste!$R$9:$R$68="",-20,Liste!$R$9:$R$68)-(Liste!$A$9:$A$68/1000)),$A26),IF(Liste!$R$9:$R$68="",-20,Liste!$R$9:$R$68)-(Liste!$A$9:$A$68/1000),0),"")</f>
        <v/>
      </c>
      <c r="V26" s="26"/>
    </row>
    <row r="27" spans="1:22" s="3" customFormat="1" ht="15.95" customHeight="1" x14ac:dyDescent="0.25">
      <c r="A27" s="4">
        <v>19</v>
      </c>
      <c r="B27" s="4" t="str">
        <f ca="1">IF($S27="","",OFFSET(Liste!C$8,$S27,))</f>
        <v/>
      </c>
      <c r="C27" s="23" t="str">
        <f ca="1">IF($S27="","",OFFSET(Liste!D$8,$S27,))</f>
        <v/>
      </c>
      <c r="D27" s="4" t="str">
        <f ca="1">IF($S27="","",IF(OFFSET(Liste!E$8,$S27,)="","",OFFSET(Liste!E$8,$S27,)))</f>
        <v/>
      </c>
      <c r="E27" s="4" t="str">
        <f ca="1">IF($S27="","",IF(OFFSET(Liste!F$8,$S27,)="","",OFFSET(Liste!F$8,$S27,)))</f>
        <v/>
      </c>
      <c r="F27" s="4" t="str">
        <f ca="1">IF($S27="","",IF(OFFSET(Liste!G$8,$S27,)="","",OFFSET(Liste!G$8,$S27,)))</f>
        <v/>
      </c>
      <c r="G27" s="4" t="str">
        <f ca="1">IF($S27="","",IF(OFFSET(Liste!H$8,$S27,)="","",OFFSET(Liste!H$8,$S27,)))</f>
        <v/>
      </c>
      <c r="H27" s="4" t="str">
        <f ca="1">IF($S27="","",IF(OFFSET(Liste!I$8,$S27,)="","",OFFSET(Liste!I$8,$S27,)))</f>
        <v/>
      </c>
      <c r="I27" s="4" t="str">
        <f ca="1">IF($S27="","",IF(OFFSET(Liste!J$8,$S27,)="","",OFFSET(Liste!J$8,$S27,)))</f>
        <v/>
      </c>
      <c r="J27" s="4" t="str">
        <f ca="1">IF($S27="","",IF(OFFSET(Liste!K$8,$S27,)="","",OFFSET(Liste!K$8,$S27,)))</f>
        <v/>
      </c>
      <c r="K27" s="4" t="str">
        <f ca="1">IF($S27="","",IF(OFFSET(Liste!L$8,$S27,)="","",OFFSET(Liste!L$8,$S27,)))</f>
        <v/>
      </c>
      <c r="L27" s="4" t="str">
        <f ca="1">IF($S27="","",IF(OFFSET(Liste!M$8,$S27,)="","",OFFSET(Liste!M$8,$S27,)))</f>
        <v/>
      </c>
      <c r="M27" s="4" t="str">
        <f ca="1">IF($S27="","",IF(OFFSET(Liste!N$8,$S27,)="","",OFFSET(Liste!N$8,$S27,)))</f>
        <v/>
      </c>
      <c r="N27" s="4" t="str">
        <f t="shared" ca="1" si="3"/>
        <v/>
      </c>
      <c r="O27" s="4" t="str">
        <f t="shared" ca="1" si="4"/>
        <v/>
      </c>
      <c r="P27" s="4" t="str">
        <f t="shared" ca="1" si="5"/>
        <v/>
      </c>
      <c r="Q27" s="5" t="str">
        <f t="shared" ca="1" si="6"/>
        <v/>
      </c>
      <c r="S27" s="43" t="str">
        <f t="array" aca="1" ref="S27" ca="1">IFERROR(MATCH(LARGE(IF(Liste!$B$9:$B$68=$S$5,IF(Liste!$R$9:$R$68="",-20,Liste!$R$9:$R$68)-(Liste!$A$9:$A$68/1000)),$A27),IF(Liste!$R$9:$R$68="",-20,Liste!$R$9:$R$68)-(Liste!$A$9:$A$68/1000),0),"")</f>
        <v/>
      </c>
      <c r="V27" s="26"/>
    </row>
    <row r="28" spans="1:22" s="3" customFormat="1" ht="15.95" customHeight="1" x14ac:dyDescent="0.25">
      <c r="A28" s="4">
        <v>20</v>
      </c>
      <c r="B28" s="4" t="str">
        <f ca="1">IF($S28="","",OFFSET(Liste!C$8,$S28,))</f>
        <v/>
      </c>
      <c r="C28" s="23" t="str">
        <f ca="1">IF($S28="","",OFFSET(Liste!D$8,$S28,))</f>
        <v/>
      </c>
      <c r="D28" s="4" t="str">
        <f ca="1">IF($S28="","",IF(OFFSET(Liste!E$8,$S28,)="","",OFFSET(Liste!E$8,$S28,)))</f>
        <v/>
      </c>
      <c r="E28" s="4" t="str">
        <f ca="1">IF($S28="","",IF(OFFSET(Liste!F$8,$S28,)="","",OFFSET(Liste!F$8,$S28,)))</f>
        <v/>
      </c>
      <c r="F28" s="4" t="str">
        <f ca="1">IF($S28="","",IF(OFFSET(Liste!G$8,$S28,)="","",OFFSET(Liste!G$8,$S28,)))</f>
        <v/>
      </c>
      <c r="G28" s="4" t="str">
        <f ca="1">IF($S28="","",IF(OFFSET(Liste!H$8,$S28,)="","",OFFSET(Liste!H$8,$S28,)))</f>
        <v/>
      </c>
      <c r="H28" s="4" t="str">
        <f ca="1">IF($S28="","",IF(OFFSET(Liste!I$8,$S28,)="","",OFFSET(Liste!I$8,$S28,)))</f>
        <v/>
      </c>
      <c r="I28" s="4" t="str">
        <f ca="1">IF($S28="","",IF(OFFSET(Liste!J$8,$S28,)="","",OFFSET(Liste!J$8,$S28,)))</f>
        <v/>
      </c>
      <c r="J28" s="4" t="str">
        <f ca="1">IF($S28="","",IF(OFFSET(Liste!K$8,$S28,)="","",OFFSET(Liste!K$8,$S28,)))</f>
        <v/>
      </c>
      <c r="K28" s="4" t="str">
        <f ca="1">IF($S28="","",IF(OFFSET(Liste!L$8,$S28,)="","",OFFSET(Liste!L$8,$S28,)))</f>
        <v/>
      </c>
      <c r="L28" s="4" t="str">
        <f ca="1">IF($S28="","",IF(OFFSET(Liste!M$8,$S28,)="","",OFFSET(Liste!M$8,$S28,)))</f>
        <v/>
      </c>
      <c r="M28" s="4" t="str">
        <f ca="1">IF($S28="","",IF(OFFSET(Liste!N$8,$S28,)="","",OFFSET(Liste!N$8,$S28,)))</f>
        <v/>
      </c>
      <c r="N28" s="4" t="str">
        <f t="shared" ca="1" si="3"/>
        <v/>
      </c>
      <c r="O28" s="4" t="str">
        <f t="shared" ca="1" si="4"/>
        <v/>
      </c>
      <c r="P28" s="4" t="str">
        <f t="shared" ca="1" si="5"/>
        <v/>
      </c>
      <c r="Q28" s="5" t="str">
        <f t="shared" ca="1" si="6"/>
        <v/>
      </c>
      <c r="S28" s="43" t="str">
        <f t="array" aca="1" ref="S28" ca="1">IFERROR(MATCH(LARGE(IF(Liste!$B$9:$B$68=$S$5,IF(Liste!$R$9:$R$68="",-20,Liste!$R$9:$R$68)-(Liste!$A$9:$A$68/1000)),$A28),IF(Liste!$R$9:$R$68="",-20,Liste!$R$9:$R$68)-(Liste!$A$9:$A$68/1000),0),"")</f>
        <v/>
      </c>
      <c r="V28" s="26"/>
    </row>
    <row r="29" spans="1:22" ht="15.95" customHeight="1" x14ac:dyDescent="0.25">
      <c r="A29" s="72" t="s">
        <v>12</v>
      </c>
      <c r="B29" s="72"/>
      <c r="C29" s="72"/>
      <c r="D29" s="11" t="str">
        <f t="shared" ref="D29:M29" si="7">D4</f>
        <v>B</v>
      </c>
      <c r="E29" s="11" t="str">
        <f t="shared" si="7"/>
        <v>C</v>
      </c>
      <c r="F29" s="11" t="str">
        <f t="shared" si="7"/>
        <v>B</v>
      </c>
      <c r="G29" s="11" t="str">
        <f t="shared" si="7"/>
        <v>A</v>
      </c>
      <c r="H29" s="11" t="str">
        <f t="shared" si="7"/>
        <v>C</v>
      </c>
      <c r="I29" s="11" t="str">
        <f t="shared" si="7"/>
        <v>D</v>
      </c>
      <c r="J29" s="11" t="str">
        <f t="shared" si="7"/>
        <v>D</v>
      </c>
      <c r="K29" s="11" t="str">
        <f t="shared" si="7"/>
        <v>D</v>
      </c>
      <c r="L29" s="11" t="str">
        <f t="shared" si="7"/>
        <v>A</v>
      </c>
      <c r="M29" s="11" t="str">
        <f t="shared" si="7"/>
        <v>D</v>
      </c>
    </row>
    <row r="30" spans="1:22" ht="15.95" customHeight="1" x14ac:dyDescent="0.25">
      <c r="A30" s="73"/>
      <c r="B30" s="73"/>
      <c r="C30" s="73"/>
      <c r="D30" s="12">
        <f t="shared" ref="D30:M30" ca="1" si="8">IF(D$4="","",COUNTIF(D$9:D$28,D$4))</f>
        <v>1</v>
      </c>
      <c r="E30" s="12">
        <f t="shared" ca="1" si="8"/>
        <v>4</v>
      </c>
      <c r="F30" s="12">
        <f t="shared" ca="1" si="8"/>
        <v>0</v>
      </c>
      <c r="G30" s="12">
        <f t="shared" ca="1" si="8"/>
        <v>0</v>
      </c>
      <c r="H30" s="12">
        <f t="shared" ca="1" si="8"/>
        <v>5</v>
      </c>
      <c r="I30" s="12">
        <f t="shared" ca="1" si="8"/>
        <v>3</v>
      </c>
      <c r="J30" s="12">
        <f t="shared" ca="1" si="8"/>
        <v>3</v>
      </c>
      <c r="K30" s="12">
        <f t="shared" ca="1" si="8"/>
        <v>1</v>
      </c>
      <c r="L30" s="12">
        <f t="shared" ca="1" si="8"/>
        <v>0</v>
      </c>
      <c r="M30" s="12">
        <f t="shared" ca="1" si="8"/>
        <v>1</v>
      </c>
    </row>
    <row r="31" spans="1:22" ht="15.95" customHeight="1" x14ac:dyDescent="0.25">
      <c r="A31" s="74" t="s">
        <v>10</v>
      </c>
      <c r="B31" s="75"/>
      <c r="C31" s="76"/>
      <c r="D31" s="21">
        <f t="shared" ref="D31:M31" ca="1" si="9">D7</f>
        <v>3</v>
      </c>
      <c r="E31" s="19">
        <f t="shared" ca="1" si="9"/>
        <v>1</v>
      </c>
      <c r="F31" s="19">
        <f t="shared" ca="1" si="9"/>
        <v>4</v>
      </c>
      <c r="G31" s="19">
        <f t="shared" ca="1" si="9"/>
        <v>6</v>
      </c>
      <c r="H31" s="19">
        <f t="shared" ca="1" si="9"/>
        <v>1</v>
      </c>
      <c r="I31" s="19">
        <f t="shared" ca="1" si="9"/>
        <v>0</v>
      </c>
      <c r="J31" s="19">
        <f t="shared" ca="1" si="9"/>
        <v>2</v>
      </c>
      <c r="K31" s="19">
        <f t="shared" ca="1" si="9"/>
        <v>5</v>
      </c>
      <c r="L31" s="19">
        <f t="shared" ca="1" si="9"/>
        <v>5</v>
      </c>
      <c r="M31" s="19">
        <f t="shared" ca="1" si="9"/>
        <v>0</v>
      </c>
    </row>
    <row r="32" spans="1:22" ht="15.95" customHeight="1" x14ac:dyDescent="0.25">
      <c r="A32" s="77" t="s">
        <v>8</v>
      </c>
      <c r="B32" s="77"/>
      <c r="C32" s="77"/>
      <c r="D32" s="17" t="str">
        <f t="array" aca="1" ref="D32" ca="1">IFERROR(IFERROR(INDEX(D$9:D$28,MODE(IF(D$9:D$28&lt;&gt;"",IF(D$9:D$28&lt;&gt;D$4,MATCH(D$9:D$28,D$9:D$28,0))))),INDEX(D$1:D$28,SMALL(IF(COUNTIF(D$9:D$28,D$9:D$28)=1,ROW($A$9:$A$28)),ROW($A$1)))),"")</f>
        <v>D</v>
      </c>
      <c r="E32" s="17" t="str">
        <f t="array" aca="1" ref="E32" ca="1">IFERROR(IFERROR(INDEX(E$9:E$28,MODE(IF(E$9:E$28&lt;&gt;"",IF(E$9:E$28&lt;&gt;E$4,MATCH(E$9:E$28,E$9:E$28,0))))),INDEX(E$1:E$28,SMALL(IF(COUNTIF(E$9:E$28,E$9:E$28)=1,ROW($A$9:$A$28)),ROW($A$1)))),"")</f>
        <v>B</v>
      </c>
      <c r="F32" s="17" t="str">
        <f t="array" aca="1" ref="F32" ca="1">IFERROR(IFERROR(INDEX(F$9:F$28,MODE(IF(F$9:F$28&lt;&gt;"",IF(F$9:F$28&lt;&gt;F$4,MATCH(F$9:F$28,F$9:F$28,0))))),INDEX(F$1:F$28,SMALL(IF(COUNTIF(F$9:F$28,F$9:F$28)=1,ROW($A$9:$A$28)),ROW($A$1)))),"")</f>
        <v>C</v>
      </c>
      <c r="G32" s="17" t="str">
        <f t="array" aca="1" ref="G32" ca="1">IFERROR(IFERROR(INDEX(G$9:G$28,MODE(IF(G$9:G$28&lt;&gt;"",IF(G$9:G$28&lt;&gt;G$4,MATCH(G$9:G$28,G$9:G$28,0))))),INDEX(G$1:G$28,SMALL(IF(COUNTIF(G$9:G$28,G$9:G$28)=1,ROW($A$9:$A$28)),ROW($A$1)))),"")</f>
        <v>C</v>
      </c>
      <c r="H32" s="17" t="str">
        <f t="array" aca="1" ref="H32" ca="1">IFERROR(IFERROR(INDEX(H$9:H$28,MODE(IF(H$9:H$28&lt;&gt;"",IF(H$9:H$28&lt;&gt;H$4,MATCH(H$9:H$28,H$9:H$28,0))))),INDEX(H$1:H$28,SMALL(IF(COUNTIF(H$9:H$28,H$9:H$28)=1,ROW($A$9:$A$28)),ROW($A$1)))),"")</f>
        <v>A</v>
      </c>
      <c r="I32" s="17" t="str">
        <f t="array" aca="1" ref="I32" ca="1">IFERROR(IFERROR(INDEX(I$9:I$28,MODE(IF(I$9:I$28&lt;&gt;"",IF(I$9:I$28&lt;&gt;I$4,MATCH(I$9:I$28,I$9:I$28,0))))),INDEX(I$1:I$28,SMALL(IF(COUNTIF(I$9:I$28,I$9:I$28)=1,ROW($A$9:$A$28)),ROW($A$1)))),"")</f>
        <v>A</v>
      </c>
      <c r="J32" s="17" t="str">
        <f t="array" aca="1" ref="J32" ca="1">IFERROR(IFERROR(INDEX(J$9:J$28,MODE(IF(J$9:J$28&lt;&gt;"",IF(J$9:J$28&lt;&gt;J$4,MATCH(J$9:J$28,J$9:J$28,0))))),INDEX(J$1:J$28,SMALL(IF(COUNTIF(J$9:J$28,J$9:J$28)=1,ROW($A$9:$A$28)),ROW($A$1)))),"")</f>
        <v>C</v>
      </c>
      <c r="K32" s="17" t="str">
        <f t="array" aca="1" ref="K32" ca="1">IFERROR(IFERROR(INDEX(K$9:K$28,MODE(IF(K$9:K$28&lt;&gt;"",IF(K$9:K$28&lt;&gt;K$4,MATCH(K$9:K$28,K$9:K$28,0))))),INDEX(K$1:K$28,SMALL(IF(COUNTIF(K$9:K$28,K$9:K$28)=1,ROW($A$9:$A$28)),ROW($A$1)))),"")</f>
        <v>C</v>
      </c>
      <c r="L32" s="17" t="str">
        <f t="array" aca="1" ref="L32" ca="1">IFERROR(IFERROR(INDEX(L$9:L$28,MODE(IF(L$9:L$28&lt;&gt;"",IF(L$9:L$28&lt;&gt;L$4,MATCH(L$9:L$28,L$9:L$28,0))))),INDEX(L$1:L$28,SMALL(IF(COUNTIF(L$9:L$28,L$9:L$28)=1,ROW($A$9:$A$28)),ROW($A$1)))),"")</f>
        <v>D</v>
      </c>
      <c r="M32" s="17" t="str">
        <f t="array" aca="1" ref="M32" ca="1">IFERROR(IFERROR(INDEX(M$9:M$28,MODE(IF(M$9:M$28&lt;&gt;"",IF(M$9:M$28&lt;&gt;M$4,MATCH(M$9:M$28,M$9:M$28,0))))),INDEX(M$1:M$28,SMALL(IF(COUNTIF(M$9:M$28,M$9:M$28)=1,ROW($A$9:$A$28)),ROW($A$1)))),"")</f>
        <v>B</v>
      </c>
    </row>
    <row r="33" spans="1:13" ht="15.95" customHeight="1" x14ac:dyDescent="0.25">
      <c r="A33" s="78"/>
      <c r="B33" s="78"/>
      <c r="C33" s="78"/>
      <c r="D33" s="18">
        <f t="shared" ref="D33:M33" ca="1" si="10">IF(D$32="","",COUNTIF(D$9:D$28,D$32))</f>
        <v>2</v>
      </c>
      <c r="E33" s="18">
        <f t="shared" ca="1" si="10"/>
        <v>2</v>
      </c>
      <c r="F33" s="18">
        <f t="shared" ca="1" si="10"/>
        <v>2</v>
      </c>
      <c r="G33" s="18">
        <f t="shared" ca="1" si="10"/>
        <v>2</v>
      </c>
      <c r="H33" s="18">
        <f t="shared" ca="1" si="10"/>
        <v>1</v>
      </c>
      <c r="I33" s="18">
        <f t="shared" ca="1" si="10"/>
        <v>4</v>
      </c>
      <c r="J33" s="18">
        <f t="shared" ca="1" si="10"/>
        <v>3</v>
      </c>
      <c r="K33" s="18">
        <f t="shared" ca="1" si="10"/>
        <v>2</v>
      </c>
      <c r="L33" s="18">
        <f t="shared" ca="1" si="10"/>
        <v>1</v>
      </c>
      <c r="M33" s="18">
        <f t="shared" ca="1" si="10"/>
        <v>3</v>
      </c>
    </row>
    <row r="34" spans="1:13" ht="15.95" customHeight="1" x14ac:dyDescent="0.25">
      <c r="A34" s="79" t="s">
        <v>7</v>
      </c>
      <c r="B34" s="79"/>
      <c r="C34" s="79"/>
      <c r="D34" s="13" t="str">
        <f t="array" aca="1" ref="D34" ca="1">IFERROR(IFERROR(INDEX(D$9:D$28,MODE(IF(D$9:D$28&lt;&gt;"",IF(D$9:D$28&lt;&gt;D$4,IF(D$9:D$28&lt;&gt;D$32,MATCH(D$9:D$28,D$9:D$28,0)))))),INDEX(D$1:D$28,SMALL(IF(D$9:D$28&lt;&gt;D$29,IF(COUNTIF(D$9:D$28,D$9:D$28)=1,ROW($A$9:$A$28))),ROW($A$1)))),"")</f>
        <v>A</v>
      </c>
      <c r="E34" s="13" t="str">
        <f t="array" aca="1" ref="E34" ca="1">IFERROR(IFERROR(INDEX(E$9:E$28,MODE(IF(E$9:E$28&lt;&gt;"",IF(E$9:E$28&lt;&gt;E$4,IF(E$9:E$28&lt;&gt;E$32,MATCH(E$9:E$28,E$9:E$28,0)))))),INDEX(E$1:E$28,SMALL(IF(E$9:E$28&lt;&gt;E$29,IF(COUNTIF(E$9:E$28,E$9:E$28)=1,ROW($A$9:$A$28))),ROW($A$1)))),"")</f>
        <v>A</v>
      </c>
      <c r="F34" s="13" t="str">
        <f t="array" aca="1" ref="F34" ca="1">IFERROR(IFERROR(INDEX(F$9:F$28,MODE(IF(F$9:F$28&lt;&gt;"",IF(F$9:F$28&lt;&gt;F$4,IF(F$9:F$28&lt;&gt;F$32,MATCH(F$9:F$28,F$9:F$28,0)))))),INDEX(F$1:F$28,SMALL(IF(F$9:F$28&lt;&gt;F$29,IF(COUNTIF(F$9:F$28,F$9:F$28)=1,ROW($A$9:$A$28))),ROW($A$1)))),"")</f>
        <v>D</v>
      </c>
      <c r="G34" s="13" t="str">
        <f t="array" aca="1" ref="G34" ca="1">IFERROR(IFERROR(INDEX(G$9:G$28,MODE(IF(G$9:G$28&lt;&gt;"",IF(G$9:G$28&lt;&gt;G$4,IF(G$9:G$28&lt;&gt;G$32,MATCH(G$9:G$28,G$9:G$28,0)))))),INDEX(G$1:G$28,SMALL(IF(G$9:G$28&lt;&gt;G$29,IF(COUNTIF(G$9:G$28,G$9:G$28)=1,ROW($A$9:$A$28))),ROW($A$1)))),"")</f>
        <v/>
      </c>
      <c r="H34" s="13" t="str">
        <f t="array" aca="1" ref="H34" ca="1">IFERROR(IFERROR(INDEX(H$9:H$28,MODE(IF(H$9:H$28&lt;&gt;"",IF(H$9:H$28&lt;&gt;H$4,IF(H$9:H$28&lt;&gt;H$32,MATCH(H$9:H$28,H$9:H$28,0)))))),INDEX(H$1:H$28,SMALL(IF(H$9:H$28&lt;&gt;H$29,IF(COUNTIF(H$9:H$28,H$9:H$28)=1,ROW($A$9:$A$28))),ROW($A$1)))),"")</f>
        <v>A</v>
      </c>
      <c r="I34" s="13" t="str">
        <f t="array" aca="1" ref="I34" ca="1">IFERROR(IFERROR(INDEX(I$9:I$28,MODE(IF(I$9:I$28&lt;&gt;"",IF(I$9:I$28&lt;&gt;I$4,IF(I$9:I$28&lt;&gt;I$32,MATCH(I$9:I$28,I$9:I$28,0)))))),INDEX(I$1:I$28,SMALL(IF(I$9:I$28&lt;&gt;I$29,IF(COUNTIF(I$9:I$28,I$9:I$28)=1,ROW($A$9:$A$28))),ROW($A$1)))),"")</f>
        <v>C</v>
      </c>
      <c r="J34" s="13" t="str">
        <f t="array" aca="1" ref="J34" ca="1">IFERROR(IFERROR(INDEX(J$9:J$28,MODE(IF(J$9:J$28&lt;&gt;"",IF(J$9:J$28&lt;&gt;J$4,IF(J$9:J$28&lt;&gt;J$32,MATCH(J$9:J$28,J$9:J$28,0)))))),INDEX(J$1:J$28,SMALL(IF(J$9:J$28&lt;&gt;J$29,IF(COUNTIF(J$9:J$28,J$9:J$28)=1,ROW($A$9:$A$28))),ROW($A$1)))),"")</f>
        <v/>
      </c>
      <c r="K34" s="13" t="str">
        <f t="array" aca="1" ref="K34" ca="1">IFERROR(IFERROR(INDEX(K$9:K$28,MODE(IF(K$9:K$28&lt;&gt;"",IF(K$9:K$28&lt;&gt;K$4,IF(K$9:K$28&lt;&gt;K$32,MATCH(K$9:K$28,K$9:K$28,0)))))),INDEX(K$1:K$28,SMALL(IF(K$9:K$28&lt;&gt;K$29,IF(COUNTIF(K$9:K$28,K$9:K$28)=1,ROW($A$9:$A$28))),ROW($A$1)))),"")</f>
        <v/>
      </c>
      <c r="L34" s="13" t="str">
        <f t="array" aca="1" ref="L34" ca="1">IFERROR(IFERROR(INDEX(L$9:L$28,MODE(IF(L$9:L$28&lt;&gt;"",IF(L$9:L$28&lt;&gt;L$4,IF(L$9:L$28&lt;&gt;L$32,MATCH(L$9:L$28,L$9:L$28,0)))))),INDEX(L$1:L$28,SMALL(IF(L$9:L$28&lt;&gt;L$29,IF(COUNTIF(L$9:L$28,L$9:L$28)=1,ROW($A$9:$A$28))),ROW($A$1)))),"")</f>
        <v>D</v>
      </c>
      <c r="M34" s="13" t="str">
        <f t="array" aca="1" ref="M34" ca="1">IFERROR(IFERROR(INDEX(M$9:M$28,MODE(IF(M$9:M$28&lt;&gt;"",IF(M$9:M$28&lt;&gt;M$4,IF(M$9:M$28&lt;&gt;M$32,MATCH(M$9:M$28,M$9:M$28,0)))))),INDEX(M$1:M$28,SMALL(IF(M$9:M$28&lt;&gt;M$29,IF(COUNTIF(M$9:M$28,M$9:M$28)=1,ROW($A$9:$A$28))),ROW($A$1)))),"")</f>
        <v>A</v>
      </c>
    </row>
    <row r="35" spans="1:13" ht="15.95" customHeight="1" x14ac:dyDescent="0.25">
      <c r="A35" s="80"/>
      <c r="B35" s="80"/>
      <c r="C35" s="80"/>
      <c r="D35" s="14">
        <f t="shared" ref="D35:M35" ca="1" si="11">IF(D$34="","",COUNTIF(D$9:D$28,D$34))</f>
        <v>1</v>
      </c>
      <c r="E35" s="14">
        <f t="shared" ca="1" si="11"/>
        <v>1</v>
      </c>
      <c r="F35" s="14">
        <f t="shared" ca="1" si="11"/>
        <v>1</v>
      </c>
      <c r="G35" s="14" t="str">
        <f t="shared" ca="1" si="11"/>
        <v/>
      </c>
      <c r="H35" s="14">
        <f t="shared" ca="1" si="11"/>
        <v>1</v>
      </c>
      <c r="I35" s="14">
        <f t="shared" ca="1" si="11"/>
        <v>1</v>
      </c>
      <c r="J35" s="14" t="str">
        <f t="shared" ca="1" si="11"/>
        <v/>
      </c>
      <c r="K35" s="14" t="str">
        <f t="shared" ca="1" si="11"/>
        <v/>
      </c>
      <c r="L35" s="14">
        <f t="shared" ca="1" si="11"/>
        <v>1</v>
      </c>
      <c r="M35" s="14">
        <f t="shared" ca="1" si="11"/>
        <v>2</v>
      </c>
    </row>
    <row r="36" spans="1:13" ht="15.95" customHeight="1" x14ac:dyDescent="0.25">
      <c r="A36" s="81" t="s">
        <v>9</v>
      </c>
      <c r="B36" s="81"/>
      <c r="C36" s="81"/>
      <c r="D36" s="15" t="str">
        <f t="array" aca="1" ref="D36" ca="1">IFERROR(IFERROR(INDEX(D$9:D$28,MODE(IF(D$9:D$28&lt;&gt;"",IF(D$9:D$28&lt;&gt;D$4,IF(D$9:D$28&lt;&gt;D$32,IF(D$9:D$28&lt;&gt;D$34,MATCH(D$9:D$28,D$9:D$28,0))))))),INDEX(D$1:D$28,SMALL(IF(D$9:D$28&lt;&gt;D$32,IF(D$9:D$28&lt;&gt;D$34,IF(COUNTIF(D$9:D$28,D$9:D$28)=1,ROW($A$9:$A$28)))),ROW($A$1)))),"")</f>
        <v>B</v>
      </c>
      <c r="E36" s="15" t="str">
        <f t="array" aca="1" ref="E36" ca="1">IFERROR(IFERROR(INDEX(E$9:E$28,MODE(IF(E$9:E$28&lt;&gt;"",IF(E$9:E$28&lt;&gt;E$4,IF(E$9:E$28&lt;&gt;E$32,IF(E$9:E$28&lt;&gt;E$34,MATCH(E$9:E$28,E$9:E$28,0))))))),INDEX(E$1:E$28,SMALL(IF(E$9:E$28&lt;&gt;E$32,IF(E$9:E$28&lt;&gt;E$34,IF(COUNTIF(E$9:E$28,E$9:E$28)=1,ROW($A$9:$A$28)))),ROW($A$1)))),"")</f>
        <v/>
      </c>
      <c r="F36" s="15" t="str">
        <f t="array" aca="1" ref="F36" ca="1">IFERROR(IFERROR(INDEX(F$9:F$28,MODE(IF(F$9:F$28&lt;&gt;"",IF(F$9:F$28&lt;&gt;F$4,IF(F$9:F$28&lt;&gt;F$32,IF(F$9:F$28&lt;&gt;F$34,MATCH(F$9:F$28,F$9:F$28,0))))))),INDEX(F$1:F$28,SMALL(IF(F$9:F$28&lt;&gt;F$32,IF(F$9:F$28&lt;&gt;F$34,IF(COUNTIF(F$9:F$28,F$9:F$28)=1,ROW($A$9:$A$28)))),ROW($A$1)))),"")</f>
        <v>A</v>
      </c>
      <c r="G36" s="15" t="str">
        <f t="array" aca="1" ref="G36" ca="1">IFERROR(IFERROR(INDEX(G$9:G$28,MODE(IF(G$9:G$28&lt;&gt;"",IF(G$9:G$28&lt;&gt;G$4,IF(G$9:G$28&lt;&gt;G$32,IF(G$9:G$28&lt;&gt;G$34,MATCH(G$9:G$28,G$9:G$28,0))))))),INDEX(G$1:G$28,SMALL(IF(G$9:G$28&lt;&gt;G$32,IF(G$9:G$28&lt;&gt;G$34,IF(COUNTIF(G$9:G$28,G$9:G$28)=1,ROW($A$9:$A$28)))),ROW($A$1)))),"")</f>
        <v/>
      </c>
      <c r="H36" s="15" t="str">
        <f t="array" aca="1" ref="H36" ca="1">IFERROR(IFERROR(INDEX(H$9:H$28,MODE(IF(H$9:H$28&lt;&gt;"",IF(H$9:H$28&lt;&gt;H$4,IF(H$9:H$28&lt;&gt;H$32,IF(H$9:H$28&lt;&gt;H$34,MATCH(H$9:H$28,H$9:H$28,0))))))),INDEX(H$1:H$28,SMALL(IF(H$9:H$28&lt;&gt;H$32,IF(H$9:H$28&lt;&gt;H$34,IF(COUNTIF(H$9:H$28,H$9:H$28)=1,ROW($A$9:$A$28)))),ROW($A$1)))),"")</f>
        <v>B</v>
      </c>
      <c r="I36" s="15" t="str">
        <f t="array" aca="1" ref="I36" ca="1">IFERROR(IFERROR(INDEX(I$9:I$28,MODE(IF(I$9:I$28&lt;&gt;"",IF(I$9:I$28&lt;&gt;I$4,IF(I$9:I$28&lt;&gt;I$32,IF(I$9:I$28&lt;&gt;I$34,MATCH(I$9:I$28,I$9:I$28,0))))))),INDEX(I$1:I$28,SMALL(IF(I$9:I$28&lt;&gt;I$32,IF(I$9:I$28&lt;&gt;I$34,IF(COUNTIF(I$9:I$28,I$9:I$28)=1,ROW($A$9:$A$28)))),ROW($A$1)))),"")</f>
        <v/>
      </c>
      <c r="J36" s="15" t="str">
        <f t="array" aca="1" ref="J36" ca="1">IFERROR(IFERROR(INDEX(J$9:J$28,MODE(IF(J$9:J$28&lt;&gt;"",IF(J$9:J$28&lt;&gt;J$4,IF(J$9:J$28&lt;&gt;J$32,IF(J$9:J$28&lt;&gt;J$34,MATCH(J$9:J$28,J$9:J$28,0))))))),INDEX(J$1:J$28,SMALL(IF(J$9:J$28&lt;&gt;J$32,IF(J$9:J$28&lt;&gt;J$34,IF(COUNTIF(J$9:J$28,J$9:J$28)=1,ROW($A$9:$A$28)))),ROW($A$1)))),"")</f>
        <v/>
      </c>
      <c r="K36" s="15" t="str">
        <f t="array" aca="1" ref="K36" ca="1">IFERROR(IFERROR(INDEX(K$9:K$28,MODE(IF(K$9:K$28&lt;&gt;"",IF(K$9:K$28&lt;&gt;K$4,IF(K$9:K$28&lt;&gt;K$32,IF(K$9:K$28&lt;&gt;K$34,MATCH(K$9:K$28,K$9:K$28,0))))))),INDEX(K$1:K$28,SMALL(IF(K$9:K$28&lt;&gt;K$32,IF(K$9:K$28&lt;&gt;K$34,IF(COUNTIF(K$9:K$28,K$9:K$28)=1,ROW($A$9:$A$28)))),ROW($A$1)))),"")</f>
        <v>D</v>
      </c>
      <c r="L36" s="15" t="str">
        <f t="array" aca="1" ref="L36" ca="1">IFERROR(IFERROR(INDEX(L$9:L$28,MODE(IF(L$9:L$28&lt;&gt;"",IF(L$9:L$28&lt;&gt;L$4,IF(L$9:L$28&lt;&gt;L$32,IF(L$9:L$28&lt;&gt;L$34,MATCH(L$9:L$28,L$9:L$28,0))))))),INDEX(L$1:L$28,SMALL(IF(L$9:L$28&lt;&gt;L$32,IF(L$9:L$28&lt;&gt;L$34,IF(COUNTIF(L$9:L$28,L$9:L$28)=1,ROW($A$9:$A$28)))),ROW($A$1)))),"")</f>
        <v>C</v>
      </c>
      <c r="M36" s="15" t="str">
        <f t="array" aca="1" ref="M36" ca="1">IFERROR(IFERROR(INDEX(M$9:M$28,MODE(IF(M$9:M$28&lt;&gt;"",IF(M$9:M$28&lt;&gt;M$4,IF(M$9:M$28&lt;&gt;M$32,IF(M$9:M$28&lt;&gt;M$34,MATCH(M$9:M$28,M$9:M$28,0))))))),INDEX(M$1:M$28,SMALL(IF(M$9:M$28&lt;&gt;M$32,IF(M$9:M$28&lt;&gt;M$34,IF(COUNTIF(M$9:M$28,M$9:M$28)=1,ROW($A$9:$A$28)))),ROW($A$1)))),"")</f>
        <v>C</v>
      </c>
    </row>
    <row r="37" spans="1:13" ht="15.95" customHeight="1" x14ac:dyDescent="0.25">
      <c r="A37" s="82"/>
      <c r="B37" s="82"/>
      <c r="C37" s="82"/>
      <c r="D37" s="16">
        <f t="shared" ref="D37:M37" ca="1" si="12">IF(D$36="","",COUNTIF(D$9:D$28,D$36))</f>
        <v>1</v>
      </c>
      <c r="E37" s="16" t="str">
        <f t="shared" ca="1" si="12"/>
        <v/>
      </c>
      <c r="F37" s="16">
        <f t="shared" ca="1" si="12"/>
        <v>1</v>
      </c>
      <c r="G37" s="16" t="str">
        <f t="shared" ca="1" si="12"/>
        <v/>
      </c>
      <c r="H37" s="16">
        <f t="shared" ca="1" si="12"/>
        <v>1</v>
      </c>
      <c r="I37" s="16" t="str">
        <f t="shared" ca="1" si="12"/>
        <v/>
      </c>
      <c r="J37" s="16" t="str">
        <f t="shared" ca="1" si="12"/>
        <v/>
      </c>
      <c r="K37" s="16">
        <f t="shared" ca="1" si="12"/>
        <v>1</v>
      </c>
      <c r="L37" s="16">
        <f t="shared" ca="1" si="12"/>
        <v>1</v>
      </c>
      <c r="M37" s="16">
        <f t="shared" ca="1" si="12"/>
        <v>2</v>
      </c>
    </row>
  </sheetData>
  <mergeCells count="17">
    <mergeCell ref="A36:C37"/>
    <mergeCell ref="A7:C7"/>
    <mergeCell ref="A8:C8"/>
    <mergeCell ref="A29:C30"/>
    <mergeCell ref="A31:C31"/>
    <mergeCell ref="A32:C33"/>
    <mergeCell ref="A34:C35"/>
    <mergeCell ref="A1:Q1"/>
    <mergeCell ref="A2:C2"/>
    <mergeCell ref="N2:N8"/>
    <mergeCell ref="O2:O8"/>
    <mergeCell ref="P2:P8"/>
    <mergeCell ref="Q2:Q8"/>
    <mergeCell ref="A3:C3"/>
    <mergeCell ref="A4:C4"/>
    <mergeCell ref="A5:C5"/>
    <mergeCell ref="A6:C6"/>
  </mergeCells>
  <conditionalFormatting sqref="D9:M28">
    <cfRule type="expression" dxfId="63" priority="2">
      <formula>D$4=D9</formula>
    </cfRule>
    <cfRule type="expression" dxfId="62" priority="3">
      <formula>AND(D9&lt;&gt;D$4,D$4&lt;&gt;"")</formula>
    </cfRule>
  </conditionalFormatting>
  <conditionalFormatting sqref="A9:M28">
    <cfRule type="expression" dxfId="61" priority="1">
      <formula>MOD(ROW(),2)=0</formula>
    </cfRule>
  </conditionalFormatting>
  <conditionalFormatting sqref="Q9:Q28">
    <cfRule type="aboveAverage" dxfId="60" priority="14" aboveAverage="0"/>
    <cfRule type="aboveAverage" dxfId="59" priority="15"/>
  </conditionalFormatting>
  <conditionalFormatting sqref="P9:P28">
    <cfRule type="aboveAverage" dxfId="58" priority="16" aboveAverage="0"/>
    <cfRule type="aboveAverage" dxfId="57" priority="17"/>
  </conditionalFormatting>
  <conditionalFormatting sqref="N9:N28">
    <cfRule type="aboveAverage" dxfId="56" priority="18" aboveAverage="0"/>
    <cfRule type="aboveAverage" dxfId="55" priority="19"/>
  </conditionalFormatting>
  <conditionalFormatting sqref="O9:O28">
    <cfRule type="aboveAverage" dxfId="54" priority="20" aboveAverage="0"/>
    <cfRule type="aboveAverage" dxfId="53" priority="21"/>
  </conditionalFormatting>
  <conditionalFormatting sqref="D5:M5">
    <cfRule type="aboveAverage" dxfId="52" priority="325" aboveAverage="0"/>
    <cfRule type="aboveAverage" dxfId="51" priority="326"/>
  </conditionalFormatting>
  <conditionalFormatting sqref="D6:M6">
    <cfRule type="aboveAverage" dxfId="50" priority="329" aboveAverage="0"/>
    <cfRule type="aboveAverage" dxfId="49" priority="330"/>
  </conditionalFormatting>
  <conditionalFormatting sqref="D7:M7">
    <cfRule type="aboveAverage" dxfId="48" priority="333" aboveAverage="0"/>
    <cfRule type="aboveAverage" dxfId="47" priority="334"/>
  </conditionalFormatting>
  <conditionalFormatting sqref="D8:M8">
    <cfRule type="aboveAverage" dxfId="46" priority="337" aboveAverage="0"/>
    <cfRule type="aboveAverage" dxfId="45" priority="338"/>
  </conditionalFormatting>
  <conditionalFormatting sqref="D33:M33">
    <cfRule type="aboveAverage" dxfId="44" priority="341"/>
  </conditionalFormatting>
  <conditionalFormatting sqref="D30:M30">
    <cfRule type="aboveAverage" dxfId="43" priority="343" aboveAverage="0"/>
  </conditionalFormatting>
  <pageMargins left="0.98425196850393704" right="0.19685039370078741" top="0.19685039370078741" bottom="0.19685039370078741" header="0" footer="0"/>
  <pageSetup paperSize="9" scale="83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ayfa3">
    <tabColor rgb="FF92D050"/>
  </sheetPr>
  <dimension ref="A1:AV77"/>
  <sheetViews>
    <sheetView tabSelected="1" workbookViewId="0">
      <selection activeCell="A9" sqref="A9:D68"/>
    </sheetView>
  </sheetViews>
  <sheetFormatPr defaultRowHeight="20.100000000000001" customHeight="1" x14ac:dyDescent="0.25"/>
  <cols>
    <col min="1" max="1" width="3.5703125" style="2" customWidth="1"/>
    <col min="2" max="2" width="3.5703125" style="20" customWidth="1"/>
    <col min="3" max="3" width="4.28515625" style="2" customWidth="1"/>
    <col min="4" max="4" width="25.7109375" style="2" customWidth="1"/>
    <col min="5" max="14" width="3.5703125" style="1" customWidth="1"/>
    <col min="15" max="17" width="3" style="1" customWidth="1"/>
    <col min="18" max="18" width="6.7109375" style="1" customWidth="1"/>
    <col min="19" max="19" width="3.7109375" style="1" bestFit="1" customWidth="1"/>
    <col min="20" max="20" width="18.42578125" style="1" hidden="1" customWidth="1"/>
    <col min="21" max="48" width="3.28515625" style="1" customWidth="1"/>
    <col min="49" max="16384" width="9.140625" style="1"/>
  </cols>
  <sheetData>
    <row r="1" spans="1:48" ht="20.100000000000001" customHeight="1" x14ac:dyDescent="0.25">
      <c r="A1" s="61" t="str">
        <f>Veri!C2&amp;" "&amp;Veri!C3&amp;" Dersi 8/A-B-C-D-E Sınıfları "&amp;Veri!C4&amp;". "&amp;Veri!C5&amp;" Analizi"</f>
        <v>…......... Ortaokulu İnkılap Tarihi Dersi 8/A-B-C-D-E Sınıfları 1. Deneme Analizi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</row>
    <row r="2" spans="1:48" ht="380.1" customHeight="1" x14ac:dyDescent="0.25">
      <c r="A2" s="62" t="s">
        <v>2</v>
      </c>
      <c r="B2" s="62"/>
      <c r="C2" s="62"/>
      <c r="D2" s="62"/>
      <c r="E2" s="24" t="str">
        <f>IF(Veri!$C6&lt;&gt;"",Veri!$C6,"")</f>
        <v>Mustafa Kemal in askerlik hayatı ile ilgili olayları ve olguları onun kişilik özellikleri ile ilişkilendirir.</v>
      </c>
      <c r="F2" s="24" t="str">
        <f>IF(Veri!$C7&lt;&gt;"",Veri!$C7,"")</f>
        <v>Avrupa daki gelişmelerin yansımaları bağlamında Osmanlı Devleti nin yirminci yüzyılın başlarındaki siyasi ve sosyal durumunu kavrar.</v>
      </c>
      <c r="G2" s="24" t="str">
        <f>IF(Veri!$C8&lt;&gt;"",Veri!$C8,"")</f>
        <v>Mustafa Kemal in çocukluk ve öğrenim hayatından hareketle onun kişilik özelliklerinin oluşumu hakkında çıkarımlarda bulunur.</v>
      </c>
      <c r="H2" s="24" t="str">
        <f>IF(Veri!$C9&lt;&gt;"",Veri!$C9,"")</f>
        <v>Mustafa Kemal in çocukluk ve öğrenim hayatından hareketle onun kişilik özelliklerinin oluşumu hakkında çıkarımlarda bulunur. Gençlik döneminde Mustafa Kemal in fikir hayatını etkileyen önemli kişileri ve olayları kavrar.</v>
      </c>
      <c r="I2" s="24" t="str">
        <f>IF(Veri!$C10&lt;&gt;"",Veri!$C10,"")</f>
        <v>Mustafa Kemal in askerlik hayatı ile ilgili olayları ve olguları onun kişilik özellikleri ile ilişkilendirir.</v>
      </c>
      <c r="J2" s="24" t="str">
        <f>IF(Veri!$C11&lt;&gt;"",Veri!$C11,"")</f>
        <v>Mustafa Kemal in çocukluk ve öğrenim hayatından hareketle onun kişilik özelliklerinin oluşumu hakkında çıkarımlarda bulunur.</v>
      </c>
      <c r="K2" s="24" t="str">
        <f>IF(Veri!$C12&lt;&gt;"",Veri!$C12,"")</f>
        <v>Mustafa Kemal in çocukluk ve öğrenim hayatından hareketle onun kişilik özelliklerinin oluşumu hakkında çıkarımlarda bulunur.</v>
      </c>
      <c r="L2" s="24" t="str">
        <f>IF(Veri!$C13&lt;&gt;"",Veri!$C13,"")</f>
        <v>Mustafa Kemal in askerlik hayatı ile ilgili olayları ve olguları onun kişilik özellikleri ile ilişkilendirir.</v>
      </c>
      <c r="M2" s="24" t="str">
        <f>IF(Veri!$C14&lt;&gt;"",Veri!$C14,"")</f>
        <v>Avrupa daki gelişmelerin yansımaları bağlamında Osmanlı Devleti nin yirminci yüzyılın başlarındaki siyasi ve sosyal durumunu kavrar.</v>
      </c>
      <c r="N2" s="24" t="str">
        <f>IF(Veri!$C15&lt;&gt;"",Veri!$C15,"")</f>
        <v>Mustafa Kemal in çocukluk ve öğrenim hayatından hareketle onun kişilik özelliklerinin oluşumu hakkında çıkarımlarda bulunur.</v>
      </c>
      <c r="O2" s="86" t="str">
        <f ca="1">IF(IFERROR(AVERAGE(O$9:O$68)&lt;&gt;0,0)," Toplam Doğru Sayısı (Ortalama : " &amp; ROUND(AVERAGE(O$9:O$68), 2) &amp; ")"," Toplam Doğru Sayısı")</f>
        <v xml:space="preserve"> Toplam Doğru Sayısı (Ortalama : 5,52)</v>
      </c>
      <c r="P2" s="87" t="str">
        <f ca="1">IF(IFERROR(AVERAGE(P$9:P$68)&lt;&gt;0,0)," Toplam Yanlış Sayısı (Ortalama : " &amp; ROUND(AVERAGE(P$9:P$68), 2) &amp; ")"," Toplam Yanlış Sayısı")</f>
        <v xml:space="preserve"> Toplam Yanlış Sayısı (Ortalama : 3,5)</v>
      </c>
      <c r="Q2" s="88" t="str">
        <f ca="1">IF(IFERROR(AVERAGE(Q$9:Q$68)&lt;&gt;0,0)," Boş Bırakılan Soru Sayısı (Ortalama : " &amp; ROUND(AVERAGE(Q$9:Q$68), 2) &amp; ")"," Boş Bırakılan Soru Sayısı")</f>
        <v xml:space="preserve"> Boş Bırakılan Soru Sayısı (Ortalama : 0,98)</v>
      </c>
      <c r="R2" s="89" t="str">
        <f ca="1">IF(IFERROR(AVERAGE($R$9:$R$68)&lt;&gt;0,0),"Net "&amp;CHAR(10)&amp;ROUND(AVERAGE($R$9:$R$68),2)&amp;CHAR(10)&amp;CHAR(10) &amp; IFERROR(TEXT((SUM(O9:O68)-SUM(P9:P68)/3)/MAX($E$3:$N$3)/SUMPRODUCT(--(O9:O68&lt;&gt;"")),"% 0,00"),"") &amp; CHAR(10),"")</f>
        <v xml:space="preserve">Net 
4,35
% 43,51
</v>
      </c>
      <c r="S2" s="29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</row>
    <row r="3" spans="1:48" s="2" customFormat="1" ht="15.95" customHeight="1" x14ac:dyDescent="0.25">
      <c r="A3" s="64" t="s">
        <v>0</v>
      </c>
      <c r="B3" s="64"/>
      <c r="C3" s="64"/>
      <c r="D3" s="64"/>
      <c r="E3" s="6">
        <v>1</v>
      </c>
      <c r="F3" s="6">
        <v>2</v>
      </c>
      <c r="G3" s="6">
        <v>3</v>
      </c>
      <c r="H3" s="6">
        <v>4</v>
      </c>
      <c r="I3" s="6">
        <v>5</v>
      </c>
      <c r="J3" s="6">
        <v>6</v>
      </c>
      <c r="K3" s="6">
        <v>7</v>
      </c>
      <c r="L3" s="6">
        <v>8</v>
      </c>
      <c r="M3" s="6">
        <v>9</v>
      </c>
      <c r="N3" s="6">
        <v>10</v>
      </c>
      <c r="O3" s="86"/>
      <c r="P3" s="87"/>
      <c r="Q3" s="88"/>
      <c r="R3" s="89"/>
      <c r="S3" s="22"/>
      <c r="T3" s="20"/>
      <c r="Z3" s="22"/>
      <c r="AA3" s="30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0"/>
      <c r="AP3" s="20"/>
      <c r="AQ3" s="20"/>
      <c r="AR3" s="20"/>
      <c r="AS3" s="20"/>
      <c r="AT3" s="20"/>
      <c r="AU3" s="20"/>
      <c r="AV3" s="20"/>
    </row>
    <row r="4" spans="1:48" s="2" customFormat="1" ht="15.95" customHeight="1" x14ac:dyDescent="0.25">
      <c r="A4" s="64" t="s">
        <v>1</v>
      </c>
      <c r="B4" s="64"/>
      <c r="C4" s="64"/>
      <c r="D4" s="64"/>
      <c r="E4" s="33" t="str">
        <f>IF(Veri!$B6&lt;&gt;"",Veri!$B6,"")</f>
        <v>B</v>
      </c>
      <c r="F4" s="33" t="str">
        <f>IF(Veri!$B7&lt;&gt;"",Veri!$B7,"")</f>
        <v>C</v>
      </c>
      <c r="G4" s="33" t="str">
        <f>IF(Veri!$B8&lt;&gt;"",Veri!$B8,"")</f>
        <v>B</v>
      </c>
      <c r="H4" s="33" t="str">
        <f>IF(Veri!$B9&lt;&gt;"",Veri!$B9,"")</f>
        <v>A</v>
      </c>
      <c r="I4" s="33" t="str">
        <f>IF(Veri!$B10&lt;&gt;"",Veri!$B10,"")</f>
        <v>C</v>
      </c>
      <c r="J4" s="33" t="str">
        <f>IF(Veri!$B11&lt;&gt;"",Veri!$B11,"")</f>
        <v>D</v>
      </c>
      <c r="K4" s="33" t="str">
        <f>IF(Veri!$B12&lt;&gt;"",Veri!$B12,"")</f>
        <v>D</v>
      </c>
      <c r="L4" s="33" t="str">
        <f>IF(Veri!$B13&lt;&gt;"",Veri!$B13,"")</f>
        <v>D</v>
      </c>
      <c r="M4" s="33" t="str">
        <f>IF(Veri!$B14&lt;&gt;"",Veri!$B14,"")</f>
        <v>A</v>
      </c>
      <c r="N4" s="33" t="str">
        <f>IF(Veri!$B15&lt;&gt;"",Veri!$B15,"")</f>
        <v>D</v>
      </c>
      <c r="O4" s="86"/>
      <c r="P4" s="87"/>
      <c r="Q4" s="88"/>
      <c r="R4" s="89"/>
      <c r="S4" s="22"/>
      <c r="T4" s="20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20"/>
      <c r="AP4" s="20"/>
      <c r="AQ4" s="20"/>
      <c r="AR4" s="20"/>
      <c r="AS4" s="20"/>
      <c r="AT4" s="20"/>
      <c r="AU4" s="20"/>
      <c r="AV4" s="20"/>
    </row>
    <row r="5" spans="1:48" s="2" customFormat="1" ht="15.95" customHeight="1" x14ac:dyDescent="0.25">
      <c r="A5" s="83" t="s">
        <v>3</v>
      </c>
      <c r="B5" s="83"/>
      <c r="C5" s="83"/>
      <c r="D5" s="83"/>
      <c r="E5" s="9">
        <f t="shared" ref="E5:N5" ca="1" si="0">IF(E$4&lt;&gt;"",SUMPRODUCT(($D$9:$D$68&lt;&gt;"")*(E$9:E$68=E$4)*(E$9:E$68&lt;&gt;"")),"")</f>
        <v>33</v>
      </c>
      <c r="F5" s="9">
        <f t="shared" ca="1" si="0"/>
        <v>38</v>
      </c>
      <c r="G5" s="9">
        <f t="shared" ca="1" si="0"/>
        <v>37</v>
      </c>
      <c r="H5" s="9">
        <f t="shared" ca="1" si="0"/>
        <v>21</v>
      </c>
      <c r="I5" s="9">
        <f t="shared" ca="1" si="0"/>
        <v>26</v>
      </c>
      <c r="J5" s="9">
        <f t="shared" ca="1" si="0"/>
        <v>35</v>
      </c>
      <c r="K5" s="9">
        <f t="shared" ca="1" si="0"/>
        <v>34</v>
      </c>
      <c r="L5" s="9">
        <f t="shared" ca="1" si="0"/>
        <v>30</v>
      </c>
      <c r="M5" s="9">
        <f t="shared" ca="1" si="0"/>
        <v>24</v>
      </c>
      <c r="N5" s="9">
        <f t="shared" ca="1" si="0"/>
        <v>31</v>
      </c>
      <c r="O5" s="86"/>
      <c r="P5" s="87"/>
      <c r="Q5" s="88"/>
      <c r="R5" s="89"/>
      <c r="S5" s="32"/>
      <c r="T5" s="42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</row>
    <row r="6" spans="1:48" s="2" customFormat="1" ht="15.95" customHeight="1" x14ac:dyDescent="0.25">
      <c r="A6" s="84" t="s">
        <v>4</v>
      </c>
      <c r="B6" s="84"/>
      <c r="C6" s="84"/>
      <c r="D6" s="84"/>
      <c r="E6" s="9">
        <f ca="1">IF(E$4&lt;&gt;"",SUMPRODUCT(($D$9:$D$33&lt;&gt;"")*(E$9:E$33&lt;&gt;E$4)*(E$9:E$33&lt;&gt;"")),"")</f>
        <v>1</v>
      </c>
      <c r="F6" s="9">
        <f t="shared" ref="F6:N6" ca="1" si="1">IF(F$4&lt;&gt;"",SUMPRODUCT(($D$9:$D$33&lt;&gt;"")*(F$9:F$33&lt;&gt;F$4)*(F$9:F$33&lt;&gt;"")),"")</f>
        <v>4</v>
      </c>
      <c r="G6" s="9">
        <f t="shared" ca="1" si="1"/>
        <v>2</v>
      </c>
      <c r="H6" s="9">
        <f t="shared" ca="1" si="1"/>
        <v>7</v>
      </c>
      <c r="I6" s="9">
        <f t="shared" ca="1" si="1"/>
        <v>9</v>
      </c>
      <c r="J6" s="9">
        <f t="shared" ca="1" si="1"/>
        <v>4</v>
      </c>
      <c r="K6" s="9">
        <f t="shared" ca="1" si="1"/>
        <v>3</v>
      </c>
      <c r="L6" s="9">
        <f t="shared" ca="1" si="1"/>
        <v>5</v>
      </c>
      <c r="M6" s="9">
        <f t="shared" ca="1" si="1"/>
        <v>7</v>
      </c>
      <c r="N6" s="9">
        <f t="shared" ca="1" si="1"/>
        <v>3</v>
      </c>
      <c r="O6" s="86"/>
      <c r="P6" s="87"/>
      <c r="Q6" s="88"/>
      <c r="R6" s="89"/>
      <c r="T6" s="43" t="s">
        <v>27</v>
      </c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</row>
    <row r="7" spans="1:48" s="2" customFormat="1" ht="15.95" customHeight="1" x14ac:dyDescent="0.25">
      <c r="A7" s="85" t="s">
        <v>5</v>
      </c>
      <c r="B7" s="85"/>
      <c r="C7" s="85"/>
      <c r="D7" s="85"/>
      <c r="E7" s="9">
        <f t="array" aca="1" ref="E7" ca="1">IF(E$4="","",SUM(--(MMULT(($D$9:$D$68&lt;&gt;"")*(E$9:E$68="")*($E$9:$N$68&lt;&gt;""),TRANSPOSE(COLUMN($E$4:$N$4))^0)&gt;0)))</f>
        <v>7</v>
      </c>
      <c r="F7" s="9">
        <f t="array" aca="1" ref="F7" ca="1">IF(F$4="","",SUM(--(MMULT(($D$9:$D$68&lt;&gt;"")*(F$9:F$68="")*($E$9:$N$68&lt;&gt;""),TRANSPOSE(COLUMN($E$4:$N$4))^0)&gt;0)))</f>
        <v>3</v>
      </c>
      <c r="G7" s="9">
        <f t="array" aca="1" ref="G7" ca="1">IF(G$4="","",SUM(--(MMULT(($D$9:$D$68&lt;&gt;"")*(G$9:G$68="")*($E$9:$N$68&lt;&gt;""),TRANSPOSE(COLUMN($E$4:$N$4))^0)&gt;0)))</f>
        <v>6</v>
      </c>
      <c r="H7" s="9">
        <f t="array" aca="1" ref="H7" ca="1">IF(H$4="","",SUM(--(MMULT(($D$9:$D$68&lt;&gt;"")*(H$9:H$68="")*($E$9:$N$68&lt;&gt;""),TRANSPOSE(COLUMN($E$4:$N$4))^0)&gt;0)))</f>
        <v>11</v>
      </c>
      <c r="I7" s="9">
        <f t="array" aca="1" ref="I7" ca="1">IF(I$4="","",SUM(--(MMULT(($D$9:$D$68&lt;&gt;"")*(I$9:I$68="")*($E$9:$N$68&lt;&gt;""),TRANSPOSE(COLUMN($E$4:$N$4))^0)&gt;0)))</f>
        <v>2</v>
      </c>
      <c r="J7" s="9">
        <f t="array" aca="1" ref="J7" ca="1">IF(J$4="","",SUM(--(MMULT(($D$9:$D$68&lt;&gt;"")*(J$9:J$68="")*($E$9:$N$68&lt;&gt;""),TRANSPOSE(COLUMN($E$4:$N$4))^0)&gt;0)))</f>
        <v>1</v>
      </c>
      <c r="K7" s="9">
        <f t="array" aca="1" ref="K7" ca="1">IF(K$4="","",SUM(--(MMULT(($D$9:$D$68&lt;&gt;"")*(K$9:K$68="")*($E$9:$N$68&lt;&gt;""),TRANSPOSE(COLUMN($E$4:$N$4))^0)&gt;0)))</f>
        <v>4</v>
      </c>
      <c r="L7" s="9">
        <f t="array" aca="1" ref="L7" ca="1">IF(L$4="","",SUM(--(MMULT(($D$9:$D$68&lt;&gt;"")*(L$9:L$68="")*($E$9:$N$68&lt;&gt;""),TRANSPOSE(COLUMN($E$4:$N$4))^0)&gt;0)))</f>
        <v>8</v>
      </c>
      <c r="M7" s="9">
        <f t="array" aca="1" ref="M7" ca="1">IF(M$4="","",SUM(--(MMULT(($D$9:$D$68&lt;&gt;"")*(M$9:M$68="")*($E$9:$N$68&lt;&gt;""),TRANSPOSE(COLUMN($E$4:$N$4))^0)&gt;0)))</f>
        <v>11</v>
      </c>
      <c r="N7" s="9">
        <f t="array" aca="1" ref="N7" ca="1">IF(N$4="","",SUM(--(MMULT(($D$9:$D$68&lt;&gt;"")*(N$9:N$68="")*($E$9:$N$68&lt;&gt;""),TRANSPOSE(COLUMN($E$4:$N$4))^0)&gt;0)))</f>
        <v>2</v>
      </c>
      <c r="O7" s="86"/>
      <c r="P7" s="87"/>
      <c r="Q7" s="88"/>
      <c r="R7" s="89"/>
      <c r="T7" s="43" t="s">
        <v>28</v>
      </c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</row>
    <row r="8" spans="1:48" s="2" customFormat="1" ht="15.95" customHeight="1" x14ac:dyDescent="0.25">
      <c r="A8" s="64" t="s">
        <v>6</v>
      </c>
      <c r="B8" s="64"/>
      <c r="C8" s="64"/>
      <c r="D8" s="64"/>
      <c r="E8" s="9">
        <f ca="1">IF(SUM(E$5,E$7)&gt;0,(E$5*100)/(E$5+E$6+E$7),"")</f>
        <v>80.487804878048777</v>
      </c>
      <c r="F8" s="9">
        <f t="shared" ref="F8:N8" ca="1" si="2">IF(SUM(F$5,F$7)&gt;0,(F$5*100)/(F$5+F$6+F$7),"")</f>
        <v>84.444444444444443</v>
      </c>
      <c r="G8" s="9">
        <f t="shared" ca="1" si="2"/>
        <v>82.222222222222229</v>
      </c>
      <c r="H8" s="9">
        <f t="shared" ca="1" si="2"/>
        <v>53.846153846153847</v>
      </c>
      <c r="I8" s="9">
        <f t="shared" ca="1" si="2"/>
        <v>70.270270270270274</v>
      </c>
      <c r="J8" s="9">
        <f t="shared" ca="1" si="2"/>
        <v>87.5</v>
      </c>
      <c r="K8" s="9">
        <f t="shared" ca="1" si="2"/>
        <v>82.926829268292678</v>
      </c>
      <c r="L8" s="9">
        <f t="shared" ca="1" si="2"/>
        <v>69.767441860465112</v>
      </c>
      <c r="M8" s="9">
        <f t="shared" ca="1" si="2"/>
        <v>57.142857142857146</v>
      </c>
      <c r="N8" s="9">
        <f t="shared" ca="1" si="2"/>
        <v>86.111111111111114</v>
      </c>
      <c r="O8" s="86"/>
      <c r="P8" s="87"/>
      <c r="Q8" s="88"/>
      <c r="R8" s="90"/>
      <c r="T8" s="43" t="s">
        <v>29</v>
      </c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</row>
    <row r="9" spans="1:48" s="3" customFormat="1" ht="15.75" customHeight="1" x14ac:dyDescent="0.25">
      <c r="A9" s="4">
        <v>1</v>
      </c>
      <c r="B9" s="4" t="str">
        <f ca="1">IF($T9="","",OFFSET(Liste!B$8,$T9,))</f>
        <v>8/A</v>
      </c>
      <c r="C9" s="4">
        <f ca="1">IF($T9="","",OFFSET(Liste!C$8,$T9,))</f>
        <v>803</v>
      </c>
      <c r="D9" s="23" t="str">
        <f ca="1">IF($T9="","",OFFSET(Liste!D$8,$T9,))</f>
        <v>Abdullah ACAR</v>
      </c>
      <c r="E9" s="4" t="str">
        <f ca="1">IF($T9="","",IF(OFFSET(Liste!E$8,$T9,)="","",OFFSET(Liste!E$8,$T9,)))</f>
        <v>B</v>
      </c>
      <c r="F9" s="4" t="str">
        <f ca="1">IF($T9="","",IF(OFFSET(Liste!F$8,$T9,)="","",OFFSET(Liste!F$8,$T9,)))</f>
        <v>C</v>
      </c>
      <c r="G9" s="4" t="str">
        <f ca="1">IF($T9="","",IF(OFFSET(Liste!G$8,$T9,)="","",OFFSET(Liste!G$8,$T9,)))</f>
        <v>B</v>
      </c>
      <c r="H9" s="4" t="str">
        <f ca="1">IF($T9="","",IF(OFFSET(Liste!H$8,$T9,)="","",OFFSET(Liste!H$8,$T9,)))</f>
        <v>A</v>
      </c>
      <c r="I9" s="4" t="str">
        <f ca="1">IF($T9="","",IF(OFFSET(Liste!I$8,$T9,)="","",OFFSET(Liste!I$8,$T9,)))</f>
        <v>C</v>
      </c>
      <c r="J9" s="4" t="str">
        <f ca="1">IF($T9="","",IF(OFFSET(Liste!J$8,$T9,)="","",OFFSET(Liste!J$8,$T9,)))</f>
        <v>D</v>
      </c>
      <c r="K9" s="4" t="str">
        <f ca="1">IF($T9="","",IF(OFFSET(Liste!K$8,$T9,)="","",OFFSET(Liste!K$8,$T9,)))</f>
        <v>D</v>
      </c>
      <c r="L9" s="4" t="str">
        <f ca="1">IF($T9="","",IF(OFFSET(Liste!L$8,$T9,)="","",OFFSET(Liste!L$8,$T9,)))</f>
        <v>D</v>
      </c>
      <c r="M9" s="4" t="str">
        <f ca="1">IF($T9="","",IF(OFFSET(Liste!M$8,$T9,)="","",OFFSET(Liste!M$8,$T9,)))</f>
        <v>A</v>
      </c>
      <c r="N9" s="4" t="str">
        <f ca="1">IF($T9="","",IF(OFFSET(Liste!N$8,$T9,)="","",OFFSET(Liste!N$8,$T9,)))</f>
        <v>D</v>
      </c>
      <c r="O9" s="4">
        <f t="shared" ref="O9:O40" ca="1" si="3">IF($C9="","",IF(COUNTBLANK(OFFSET($D9,,1,1,MAX($E$3:$N$3)))=MAX($E$3:$N$3),"",SUMPRODUCT(--(OFFSET($D$4,,1,1,MAX($E$3:$N$3))=OFFSET($D9,,1,1,MAX($E$3:$N$3))))))</f>
        <v>10</v>
      </c>
      <c r="P9" s="4">
        <f t="shared" ref="P9:P40" ca="1" si="4">IF($C9="","",IF(COUNTBLANK(OFFSET($D9,,1,1,MAX($E$3:$N$3)))=MAX($E$3:$N$3),"",SUMPRODUCT((OFFSET($D$4,,1,1,MAX($E$3:$N$3))&lt;&gt;OFFSET($D9,,1,1,MAX($E$3:$N$3)))*(OFFSET($D9,,1,1,MAX($E$3:$N$3))&lt;&gt;""))))</f>
        <v>0</v>
      </c>
      <c r="Q9" s="4">
        <f t="shared" ref="Q9:Q40" ca="1" si="5">IF($C9="","",IF(COUNTBLANK(OFFSET($D9,,1,1,MAX($E$3:$N$3)))=MAX($E$3:$N$3),"",COUNTBLANK(OFFSET($D9,,1,1,MAX($E$3:$N$3)))))</f>
        <v>0</v>
      </c>
      <c r="R9" s="5">
        <f t="shared" ref="R9:R40" ca="1" si="6">IF($C9="","",IF(COUNTBLANK(OFFSET($D9,,1,1,MAX($E$3:$N$3)))=MAX($E$3:$N$3),"",O9-P9/3))</f>
        <v>10</v>
      </c>
      <c r="T9" s="43">
        <f t="array" aca="1" ref="T9" ca="1">IFERROR(MATCH(LARGE(IF(Liste!$B$9:$B$68&lt;&gt;$T$5,IF(Liste!$R$9:$R$68="",-20,Liste!$R$9:$R$68)-(Liste!$A$9:$A$68/1000)),$A9),IF(Liste!$R$9:$R$68="",-20,Liste!$R$9:$R$68)-(Liste!$A$9:$A$68/1000),0),"")</f>
        <v>1</v>
      </c>
    </row>
    <row r="10" spans="1:48" s="3" customFormat="1" ht="15.75" customHeight="1" x14ac:dyDescent="0.25">
      <c r="A10" s="4">
        <v>2</v>
      </c>
      <c r="B10" s="4" t="str">
        <f ca="1">IF($T10="","",OFFSET(Liste!B$8,$T10,))</f>
        <v>8/B</v>
      </c>
      <c r="C10" s="4">
        <f ca="1">IF($T10="","",OFFSET(Liste!C$8,$T10,))</f>
        <v>833</v>
      </c>
      <c r="D10" s="23" t="str">
        <f ca="1">IF($T10="","",OFFSET(Liste!D$8,$T10,))</f>
        <v>İbrahim KAYA</v>
      </c>
      <c r="E10" s="4" t="str">
        <f ca="1">IF($T10="","",IF(OFFSET(Liste!E$8,$T10,)="","",OFFSET(Liste!E$8,$T10,)))</f>
        <v>B</v>
      </c>
      <c r="F10" s="4" t="str">
        <f ca="1">IF($T10="","",IF(OFFSET(Liste!F$8,$T10,)="","",OFFSET(Liste!F$8,$T10,)))</f>
        <v>C</v>
      </c>
      <c r="G10" s="4" t="str">
        <f ca="1">IF($T10="","",IF(OFFSET(Liste!G$8,$T10,)="","",OFFSET(Liste!G$8,$T10,)))</f>
        <v>B</v>
      </c>
      <c r="H10" s="4" t="str">
        <f ca="1">IF($T10="","",IF(OFFSET(Liste!H$8,$T10,)="","",OFFSET(Liste!H$8,$T10,)))</f>
        <v>A</v>
      </c>
      <c r="I10" s="4" t="str">
        <f ca="1">IF($T10="","",IF(OFFSET(Liste!I$8,$T10,)="","",OFFSET(Liste!I$8,$T10,)))</f>
        <v>C</v>
      </c>
      <c r="J10" s="4" t="str">
        <f ca="1">IF($T10="","",IF(OFFSET(Liste!J$8,$T10,)="","",OFFSET(Liste!J$8,$T10,)))</f>
        <v>D</v>
      </c>
      <c r="K10" s="4" t="str">
        <f ca="1">IF($T10="","",IF(OFFSET(Liste!K$8,$T10,)="","",OFFSET(Liste!K$8,$T10,)))</f>
        <v>D</v>
      </c>
      <c r="L10" s="4" t="str">
        <f ca="1">IF($T10="","",IF(OFFSET(Liste!L$8,$T10,)="","",OFFSET(Liste!L$8,$T10,)))</f>
        <v>D</v>
      </c>
      <c r="M10" s="4" t="str">
        <f ca="1">IF($T10="","",IF(OFFSET(Liste!M$8,$T10,)="","",OFFSET(Liste!M$8,$T10,)))</f>
        <v>A</v>
      </c>
      <c r="N10" s="4" t="str">
        <f ca="1">IF($T10="","",IF(OFFSET(Liste!N$8,$T10,)="","",OFFSET(Liste!N$8,$T10,)))</f>
        <v>D</v>
      </c>
      <c r="O10" s="4">
        <f t="shared" ca="1" si="3"/>
        <v>10</v>
      </c>
      <c r="P10" s="4">
        <f t="shared" ca="1" si="4"/>
        <v>0</v>
      </c>
      <c r="Q10" s="4">
        <f t="shared" ca="1" si="5"/>
        <v>0</v>
      </c>
      <c r="R10" s="5">
        <f t="shared" ca="1" si="6"/>
        <v>10</v>
      </c>
      <c r="T10" s="43">
        <f t="array" aca="1" ref="T10" ca="1">IFERROR(MATCH(LARGE(IF(Liste!$B$9:$B$68&lt;&gt;$T$5,IF(Liste!$R$9:$R$68="",-20,Liste!$R$9:$R$68)-(Liste!$A$9:$A$68/1000)),$A10),IF(Liste!$R$9:$R$68="",-20,Liste!$R$9:$R$68)-(Liste!$A$9:$A$68/1000),0),"")</f>
        <v>26</v>
      </c>
    </row>
    <row r="11" spans="1:48" s="3" customFormat="1" ht="15.75" customHeight="1" x14ac:dyDescent="0.25">
      <c r="A11" s="4">
        <v>3</v>
      </c>
      <c r="B11" s="4" t="str">
        <f ca="1">IF($T11="","",OFFSET(Liste!B$8,$T11,))</f>
        <v>8/D</v>
      </c>
      <c r="C11" s="4">
        <f ca="1">IF($T11="","",OFFSET(Liste!C$8,$T11,))</f>
        <v>807</v>
      </c>
      <c r="D11" s="23" t="str">
        <f ca="1">IF($T11="","",OFFSET(Liste!D$8,$T11,))</f>
        <v>Özkan SÖNMEZ</v>
      </c>
      <c r="E11" s="4" t="str">
        <f ca="1">IF($T11="","",IF(OFFSET(Liste!E$8,$T11,)="","",OFFSET(Liste!E$8,$T11,)))</f>
        <v>B</v>
      </c>
      <c r="F11" s="4" t="str">
        <f ca="1">IF($T11="","",IF(OFFSET(Liste!F$8,$T11,)="","",OFFSET(Liste!F$8,$T11,)))</f>
        <v>C</v>
      </c>
      <c r="G11" s="4" t="str">
        <f ca="1">IF($T11="","",IF(OFFSET(Liste!G$8,$T11,)="","",OFFSET(Liste!G$8,$T11,)))</f>
        <v>B</v>
      </c>
      <c r="H11" s="4" t="str">
        <f ca="1">IF($T11="","",IF(OFFSET(Liste!H$8,$T11,)="","",OFFSET(Liste!H$8,$T11,)))</f>
        <v>A</v>
      </c>
      <c r="I11" s="4" t="str">
        <f ca="1">IF($T11="","",IF(OFFSET(Liste!I$8,$T11,)="","",OFFSET(Liste!I$8,$T11,)))</f>
        <v>C</v>
      </c>
      <c r="J11" s="4" t="str">
        <f ca="1">IF($T11="","",IF(OFFSET(Liste!J$8,$T11,)="","",OFFSET(Liste!J$8,$T11,)))</f>
        <v>D</v>
      </c>
      <c r="K11" s="4" t="str">
        <f ca="1">IF($T11="","",IF(OFFSET(Liste!K$8,$T11,)="","",OFFSET(Liste!K$8,$T11,)))</f>
        <v>D</v>
      </c>
      <c r="L11" s="4" t="str">
        <f ca="1">IF($T11="","",IF(OFFSET(Liste!L$8,$T11,)="","",OFFSET(Liste!L$8,$T11,)))</f>
        <v>D</v>
      </c>
      <c r="M11" s="4" t="str">
        <f ca="1">IF($T11="","",IF(OFFSET(Liste!M$8,$T11,)="","",OFFSET(Liste!M$8,$T11,)))</f>
        <v>A</v>
      </c>
      <c r="N11" s="4" t="str">
        <f ca="1">IF($T11="","",IF(OFFSET(Liste!N$8,$T11,)="","",OFFSET(Liste!N$8,$T11,)))</f>
        <v>D</v>
      </c>
      <c r="O11" s="4">
        <f t="shared" ca="1" si="3"/>
        <v>10</v>
      </c>
      <c r="P11" s="4">
        <f t="shared" ca="1" si="4"/>
        <v>0</v>
      </c>
      <c r="Q11" s="4">
        <f t="shared" ca="1" si="5"/>
        <v>0</v>
      </c>
      <c r="R11" s="5">
        <f t="shared" ca="1" si="6"/>
        <v>10</v>
      </c>
      <c r="T11" s="43">
        <f t="array" aca="1" ref="T11" ca="1">IFERROR(MATCH(LARGE(IF(Liste!$B$9:$B$68&lt;&gt;$T$5,IF(Liste!$R$9:$R$68="",-20,Liste!$R$9:$R$68)-(Liste!$A$9:$A$68/1000)),$A11),IF(Liste!$R$9:$R$68="",-20,Liste!$R$9:$R$68)-(Liste!$A$9:$A$68/1000),0),"")</f>
        <v>42</v>
      </c>
    </row>
    <row r="12" spans="1:48" s="3" customFormat="1" ht="15.75" customHeight="1" x14ac:dyDescent="0.25">
      <c r="A12" s="4">
        <v>4</v>
      </c>
      <c r="B12" s="4" t="str">
        <f ca="1">IF($T12="","",OFFSET(Liste!B$8,$T12,))</f>
        <v>8/A</v>
      </c>
      <c r="C12" s="4">
        <f ca="1">IF($T12="","",OFFSET(Liste!C$8,$T12,))</f>
        <v>816</v>
      </c>
      <c r="D12" s="23" t="str">
        <f ca="1">IF($T12="","",OFFSET(Liste!D$8,$T12,))</f>
        <v>Bilal ÇETİN</v>
      </c>
      <c r="E12" s="4" t="str">
        <f ca="1">IF($T12="","",IF(OFFSET(Liste!E$8,$T12,)="","",OFFSET(Liste!E$8,$T12,)))</f>
        <v>B</v>
      </c>
      <c r="F12" s="4" t="str">
        <f ca="1">IF($T12="","",IF(OFFSET(Liste!F$8,$T12,)="","",OFFSET(Liste!F$8,$T12,)))</f>
        <v>C</v>
      </c>
      <c r="G12" s="4" t="str">
        <f ca="1">IF($T12="","",IF(OFFSET(Liste!G$8,$T12,)="","",OFFSET(Liste!G$8,$T12,)))</f>
        <v>B</v>
      </c>
      <c r="H12" s="4" t="str">
        <f ca="1">IF($T12="","",IF(OFFSET(Liste!H$8,$T12,)="","",OFFSET(Liste!H$8,$T12,)))</f>
        <v>A</v>
      </c>
      <c r="I12" s="4" t="str">
        <f ca="1">IF($T12="","",IF(OFFSET(Liste!I$8,$T12,)="","",OFFSET(Liste!I$8,$T12,)))</f>
        <v>D</v>
      </c>
      <c r="J12" s="4" t="str">
        <f ca="1">IF($T12="","",IF(OFFSET(Liste!J$8,$T12,)="","",OFFSET(Liste!J$8,$T12,)))</f>
        <v>D</v>
      </c>
      <c r="K12" s="4" t="str">
        <f ca="1">IF($T12="","",IF(OFFSET(Liste!K$8,$T12,)="","",OFFSET(Liste!K$8,$T12,)))</f>
        <v>D</v>
      </c>
      <c r="L12" s="4" t="str">
        <f ca="1">IF($T12="","",IF(OFFSET(Liste!L$8,$T12,)="","",OFFSET(Liste!L$8,$T12,)))</f>
        <v>D</v>
      </c>
      <c r="M12" s="4" t="str">
        <f ca="1">IF($T12="","",IF(OFFSET(Liste!M$8,$T12,)="","",OFFSET(Liste!M$8,$T12,)))</f>
        <v>A</v>
      </c>
      <c r="N12" s="4" t="str">
        <f ca="1">IF($T12="","",IF(OFFSET(Liste!N$8,$T12,)="","",OFFSET(Liste!N$8,$T12,)))</f>
        <v>D</v>
      </c>
      <c r="O12" s="4">
        <f t="shared" ca="1" si="3"/>
        <v>9</v>
      </c>
      <c r="P12" s="4">
        <f t="shared" ca="1" si="4"/>
        <v>1</v>
      </c>
      <c r="Q12" s="4">
        <f t="shared" ca="1" si="5"/>
        <v>0</v>
      </c>
      <c r="R12" s="5">
        <f t="shared" ca="1" si="6"/>
        <v>8.6666666666666661</v>
      </c>
      <c r="T12" s="43">
        <f t="array" aca="1" ref="T12" ca="1">IFERROR(MATCH(LARGE(IF(Liste!$B$9:$B$68&lt;&gt;$T$5,IF(Liste!$R$9:$R$68="",-20,Liste!$R$9:$R$68)-(Liste!$A$9:$A$68/1000)),$A12),IF(Liste!$R$9:$R$68="",-20,Liste!$R$9:$R$68)-(Liste!$A$9:$A$68/1000),0),"")</f>
        <v>5</v>
      </c>
    </row>
    <row r="13" spans="1:48" s="3" customFormat="1" ht="15.75" customHeight="1" x14ac:dyDescent="0.25">
      <c r="A13" s="4">
        <v>5</v>
      </c>
      <c r="B13" s="4" t="str">
        <f ca="1">IF($T13="","",OFFSET(Liste!B$8,$T13,))</f>
        <v>8/A</v>
      </c>
      <c r="C13" s="4">
        <f ca="1">IF($T13="","",OFFSET(Liste!C$8,$T13,))</f>
        <v>826</v>
      </c>
      <c r="D13" s="23" t="str">
        <f ca="1">IF($T13="","",OFFSET(Liste!D$8,$T13,))</f>
        <v>Derya DERE</v>
      </c>
      <c r="E13" s="4" t="str">
        <f ca="1">IF($T13="","",IF(OFFSET(Liste!E$8,$T13,)="","",OFFSET(Liste!E$8,$T13,)))</f>
        <v>B</v>
      </c>
      <c r="F13" s="4" t="str">
        <f ca="1">IF($T13="","",IF(OFFSET(Liste!F$8,$T13,)="","",OFFSET(Liste!F$8,$T13,)))</f>
        <v>A</v>
      </c>
      <c r="G13" s="4" t="str">
        <f ca="1">IF($T13="","",IF(OFFSET(Liste!G$8,$T13,)="","",OFFSET(Liste!G$8,$T13,)))</f>
        <v>B</v>
      </c>
      <c r="H13" s="4" t="str">
        <f ca="1">IF($T13="","",IF(OFFSET(Liste!H$8,$T13,)="","",OFFSET(Liste!H$8,$T13,)))</f>
        <v>A</v>
      </c>
      <c r="I13" s="4" t="str">
        <f ca="1">IF($T13="","",IF(OFFSET(Liste!I$8,$T13,)="","",OFFSET(Liste!I$8,$T13,)))</f>
        <v>C</v>
      </c>
      <c r="J13" s="4" t="str">
        <f ca="1">IF($T13="","",IF(OFFSET(Liste!J$8,$T13,)="","",OFFSET(Liste!J$8,$T13,)))</f>
        <v>D</v>
      </c>
      <c r="K13" s="4" t="str">
        <f ca="1">IF($T13="","",IF(OFFSET(Liste!K$8,$T13,)="","",OFFSET(Liste!K$8,$T13,)))</f>
        <v>D</v>
      </c>
      <c r="L13" s="4" t="str">
        <f ca="1">IF($T13="","",IF(OFFSET(Liste!L$8,$T13,)="","",OFFSET(Liste!L$8,$T13,)))</f>
        <v>D</v>
      </c>
      <c r="M13" s="4" t="str">
        <f ca="1">IF($T13="","",IF(OFFSET(Liste!M$8,$T13,)="","",OFFSET(Liste!M$8,$T13,)))</f>
        <v>A</v>
      </c>
      <c r="N13" s="4" t="str">
        <f ca="1">IF($T13="","",IF(OFFSET(Liste!N$8,$T13,)="","",OFFSET(Liste!N$8,$T13,)))</f>
        <v>D</v>
      </c>
      <c r="O13" s="4">
        <f t="shared" ca="1" si="3"/>
        <v>9</v>
      </c>
      <c r="P13" s="4">
        <f t="shared" ca="1" si="4"/>
        <v>1</v>
      </c>
      <c r="Q13" s="4">
        <f t="shared" ca="1" si="5"/>
        <v>0</v>
      </c>
      <c r="R13" s="5">
        <f t="shared" ca="1" si="6"/>
        <v>8.6666666666666661</v>
      </c>
      <c r="T13" s="43">
        <f t="array" aca="1" ref="T13" ca="1">IFERROR(MATCH(LARGE(IF(Liste!$B$9:$B$68&lt;&gt;$T$5,IF(Liste!$R$9:$R$68="",-20,Liste!$R$9:$R$68)-(Liste!$A$9:$A$68/1000)),$A13),IF(Liste!$R$9:$R$68="",-20,Liste!$R$9:$R$68)-(Liste!$A$9:$A$68/1000),0),"")</f>
        <v>9</v>
      </c>
    </row>
    <row r="14" spans="1:48" s="3" customFormat="1" ht="15.75" customHeight="1" x14ac:dyDescent="0.25">
      <c r="A14" s="4">
        <v>6</v>
      </c>
      <c r="B14" s="4" t="str">
        <f ca="1">IF($T14="","",OFFSET(Liste!B$8,$T14,))</f>
        <v>8/B</v>
      </c>
      <c r="C14" s="4">
        <f ca="1">IF($T14="","",OFFSET(Liste!C$8,$T14,))</f>
        <v>806</v>
      </c>
      <c r="D14" s="23" t="str">
        <f ca="1">IF($T14="","",OFFSET(Liste!D$8,$T14,))</f>
        <v>Fatma GÖZ</v>
      </c>
      <c r="E14" s="4" t="str">
        <f ca="1">IF($T14="","",IF(OFFSET(Liste!E$8,$T14,)="","",OFFSET(Liste!E$8,$T14,)))</f>
        <v>B</v>
      </c>
      <c r="F14" s="4" t="str">
        <f ca="1">IF($T14="","",IF(OFFSET(Liste!F$8,$T14,)="","",OFFSET(Liste!F$8,$T14,)))</f>
        <v>C</v>
      </c>
      <c r="G14" s="4" t="str">
        <f ca="1">IF($T14="","",IF(OFFSET(Liste!G$8,$T14,)="","",OFFSET(Liste!G$8,$T14,)))</f>
        <v>B</v>
      </c>
      <c r="H14" s="4" t="str">
        <f ca="1">IF($T14="","",IF(OFFSET(Liste!H$8,$T14,)="","",OFFSET(Liste!H$8,$T14,)))</f>
        <v>A</v>
      </c>
      <c r="I14" s="4" t="str">
        <f ca="1">IF($T14="","",IF(OFFSET(Liste!I$8,$T14,)="","",OFFSET(Liste!I$8,$T14,)))</f>
        <v>C</v>
      </c>
      <c r="J14" s="4" t="str">
        <f ca="1">IF($T14="","",IF(OFFSET(Liste!J$8,$T14,)="","",OFFSET(Liste!J$8,$T14,)))</f>
        <v>D</v>
      </c>
      <c r="K14" s="4" t="str">
        <f ca="1">IF($T14="","",IF(OFFSET(Liste!K$8,$T14,)="","",OFFSET(Liste!K$8,$T14,)))</f>
        <v>C</v>
      </c>
      <c r="L14" s="4" t="str">
        <f ca="1">IF($T14="","",IF(OFFSET(Liste!L$8,$T14,)="","",OFFSET(Liste!L$8,$T14,)))</f>
        <v>D</v>
      </c>
      <c r="M14" s="4" t="str">
        <f ca="1">IF($T14="","",IF(OFFSET(Liste!M$8,$T14,)="","",OFFSET(Liste!M$8,$T14,)))</f>
        <v>A</v>
      </c>
      <c r="N14" s="4" t="str">
        <f ca="1">IF($T14="","",IF(OFFSET(Liste!N$8,$T14,)="","",OFFSET(Liste!N$8,$T14,)))</f>
        <v>D</v>
      </c>
      <c r="O14" s="4">
        <f t="shared" ca="1" si="3"/>
        <v>9</v>
      </c>
      <c r="P14" s="4">
        <f t="shared" ca="1" si="4"/>
        <v>1</v>
      </c>
      <c r="Q14" s="4">
        <f t="shared" ca="1" si="5"/>
        <v>0</v>
      </c>
      <c r="R14" s="5">
        <f t="shared" ca="1" si="6"/>
        <v>8.6666666666666661</v>
      </c>
      <c r="T14" s="43">
        <f t="array" aca="1" ref="T14" ca="1">IFERROR(MATCH(LARGE(IF(Liste!$B$9:$B$68&lt;&gt;$T$5,IF(Liste!$R$9:$R$68="",-20,Liste!$R$9:$R$68)-(Liste!$A$9:$A$68/1000)),$A14),IF(Liste!$R$9:$R$68="",-20,Liste!$R$9:$R$68)-(Liste!$A$9:$A$68/1000),0),"")</f>
        <v>16</v>
      </c>
    </row>
    <row r="15" spans="1:48" s="3" customFormat="1" ht="15.75" customHeight="1" x14ac:dyDescent="0.25">
      <c r="A15" s="4">
        <v>7</v>
      </c>
      <c r="B15" s="4" t="str">
        <f ca="1">IF($T15="","",OFFSET(Liste!B$8,$T15,))</f>
        <v>8/D</v>
      </c>
      <c r="C15" s="4">
        <f ca="1">IF($T15="","",OFFSET(Liste!C$8,$T15,))</f>
        <v>841</v>
      </c>
      <c r="D15" s="23" t="str">
        <f ca="1">IF($T15="","",OFFSET(Liste!D$8,$T15,))</f>
        <v>Recep ŞENER</v>
      </c>
      <c r="E15" s="4" t="str">
        <f ca="1">IF($T15="","",IF(OFFSET(Liste!E$8,$T15,)="","",OFFSET(Liste!E$8,$T15,)))</f>
        <v>B</v>
      </c>
      <c r="F15" s="4" t="str">
        <f ca="1">IF($T15="","",IF(OFFSET(Liste!F$8,$T15,)="","",OFFSET(Liste!F$8,$T15,)))</f>
        <v>C</v>
      </c>
      <c r="G15" s="4" t="str">
        <f ca="1">IF($T15="","",IF(OFFSET(Liste!G$8,$T15,)="","",OFFSET(Liste!G$8,$T15,)))</f>
        <v>B</v>
      </c>
      <c r="H15" s="4" t="str">
        <f ca="1">IF($T15="","",IF(OFFSET(Liste!H$8,$T15,)="","",OFFSET(Liste!H$8,$T15,)))</f>
        <v>C</v>
      </c>
      <c r="I15" s="4" t="str">
        <f ca="1">IF($T15="","",IF(OFFSET(Liste!I$8,$T15,)="","",OFFSET(Liste!I$8,$T15,)))</f>
        <v>C</v>
      </c>
      <c r="J15" s="4" t="str">
        <f ca="1">IF($T15="","",IF(OFFSET(Liste!J$8,$T15,)="","",OFFSET(Liste!J$8,$T15,)))</f>
        <v>D</v>
      </c>
      <c r="K15" s="4" t="str">
        <f ca="1">IF($T15="","",IF(OFFSET(Liste!K$8,$T15,)="","",OFFSET(Liste!K$8,$T15,)))</f>
        <v>D</v>
      </c>
      <c r="L15" s="4" t="str">
        <f ca="1">IF($T15="","",IF(OFFSET(Liste!L$8,$T15,)="","",OFFSET(Liste!L$8,$T15,)))</f>
        <v>D</v>
      </c>
      <c r="M15" s="4" t="str">
        <f ca="1">IF($T15="","",IF(OFFSET(Liste!M$8,$T15,)="","",OFFSET(Liste!M$8,$T15,)))</f>
        <v>A</v>
      </c>
      <c r="N15" s="4" t="str">
        <f ca="1">IF($T15="","",IF(OFFSET(Liste!N$8,$T15,)="","",OFFSET(Liste!N$8,$T15,)))</f>
        <v>D</v>
      </c>
      <c r="O15" s="4">
        <f t="shared" ca="1" si="3"/>
        <v>9</v>
      </c>
      <c r="P15" s="4">
        <f t="shared" ca="1" si="4"/>
        <v>1</v>
      </c>
      <c r="Q15" s="4">
        <f t="shared" ca="1" si="5"/>
        <v>0</v>
      </c>
      <c r="R15" s="5">
        <f t="shared" ca="1" si="6"/>
        <v>8.6666666666666661</v>
      </c>
      <c r="T15" s="43">
        <f t="array" aca="1" ref="T15" ca="1">IFERROR(MATCH(LARGE(IF(Liste!$B$9:$B$68&lt;&gt;$T$5,IF(Liste!$R$9:$R$68="",-20,Liste!$R$9:$R$68)-(Liste!$A$9:$A$68/1000)),$A15),IF(Liste!$R$9:$R$68="",-20,Liste!$R$9:$R$68)-(Liste!$A$9:$A$68/1000),0),"")</f>
        <v>45</v>
      </c>
    </row>
    <row r="16" spans="1:48" s="3" customFormat="1" ht="15.75" customHeight="1" x14ac:dyDescent="0.25">
      <c r="A16" s="4">
        <v>8</v>
      </c>
      <c r="B16" s="4" t="str">
        <f ca="1">IF($T16="","",OFFSET(Liste!B$8,$T16,))</f>
        <v>8/B</v>
      </c>
      <c r="C16" s="4">
        <f ca="1">IF($T16="","",OFFSET(Liste!C$8,$T16,))</f>
        <v>811</v>
      </c>
      <c r="D16" s="23" t="str">
        <f ca="1">IF($T16="","",OFFSET(Liste!D$8,$T16,))</f>
        <v>Güler GÜNEŞ</v>
      </c>
      <c r="E16" s="4" t="str">
        <f ca="1">IF($T16="","",IF(OFFSET(Liste!E$8,$T16,)="","",OFFSET(Liste!E$8,$T16,)))</f>
        <v>B</v>
      </c>
      <c r="F16" s="4" t="str">
        <f ca="1">IF($T16="","",IF(OFFSET(Liste!F$8,$T16,)="","",OFFSET(Liste!F$8,$T16,)))</f>
        <v>C</v>
      </c>
      <c r="G16" s="4" t="str">
        <f ca="1">IF($T16="","",IF(OFFSET(Liste!G$8,$T16,)="","",OFFSET(Liste!G$8,$T16,)))</f>
        <v>B</v>
      </c>
      <c r="H16" s="4" t="str">
        <f ca="1">IF($T16="","",IF(OFFSET(Liste!H$8,$T16,)="","",OFFSET(Liste!H$8,$T16,)))</f>
        <v>A</v>
      </c>
      <c r="I16" s="4" t="str">
        <f ca="1">IF($T16="","",IF(OFFSET(Liste!I$8,$T16,)="","",OFFSET(Liste!I$8,$T16,)))</f>
        <v>C</v>
      </c>
      <c r="J16" s="4" t="str">
        <f ca="1">IF($T16="","",IF(OFFSET(Liste!J$8,$T16,)="","",OFFSET(Liste!J$8,$T16,)))</f>
        <v/>
      </c>
      <c r="K16" s="4" t="str">
        <f ca="1">IF($T16="","",IF(OFFSET(Liste!K$8,$T16,)="","",OFFSET(Liste!K$8,$T16,)))</f>
        <v>D</v>
      </c>
      <c r="L16" s="4" t="str">
        <f ca="1">IF($T16="","",IF(OFFSET(Liste!L$8,$T16,)="","",OFFSET(Liste!L$8,$T16,)))</f>
        <v>D</v>
      </c>
      <c r="M16" s="4" t="str">
        <f ca="1">IF($T16="","",IF(OFFSET(Liste!M$8,$T16,)="","",OFFSET(Liste!M$8,$T16,)))</f>
        <v/>
      </c>
      <c r="N16" s="4" t="str">
        <f ca="1">IF($T16="","",IF(OFFSET(Liste!N$8,$T16,)="","",OFFSET(Liste!N$8,$T16,)))</f>
        <v>D</v>
      </c>
      <c r="O16" s="4">
        <f t="shared" ca="1" si="3"/>
        <v>8</v>
      </c>
      <c r="P16" s="4">
        <f t="shared" ca="1" si="4"/>
        <v>0</v>
      </c>
      <c r="Q16" s="4">
        <f t="shared" ca="1" si="5"/>
        <v>2</v>
      </c>
      <c r="R16" s="5">
        <f t="shared" ca="1" si="6"/>
        <v>8</v>
      </c>
      <c r="T16" s="43">
        <f t="array" aca="1" ref="T16" ca="1">IFERROR(MATCH(LARGE(IF(Liste!$B$9:$B$68&lt;&gt;$T$5,IF(Liste!$R$9:$R$68="",-20,Liste!$R$9:$R$68)-(Liste!$A$9:$A$68/1000)),$A16),IF(Liste!$R$9:$R$68="",-20,Liste!$R$9:$R$68)-(Liste!$A$9:$A$68/1000),0),"")</f>
        <v>18</v>
      </c>
    </row>
    <row r="17" spans="1:20" s="3" customFormat="1" ht="15.75" customHeight="1" x14ac:dyDescent="0.25">
      <c r="A17" s="4">
        <v>9</v>
      </c>
      <c r="B17" s="4" t="str">
        <f ca="1">IF($T17="","",OFFSET(Liste!B$8,$T17,))</f>
        <v>8/A</v>
      </c>
      <c r="C17" s="4">
        <f ca="1">IF($T17="","",OFFSET(Liste!C$8,$T17,))</f>
        <v>810</v>
      </c>
      <c r="D17" s="23" t="str">
        <f ca="1">IF($T17="","",OFFSET(Liste!D$8,$T17,))</f>
        <v>Ayşe ARSLAN</v>
      </c>
      <c r="E17" s="4" t="str">
        <f ca="1">IF($T17="","",IF(OFFSET(Liste!E$8,$T17,)="","",OFFSET(Liste!E$8,$T17,)))</f>
        <v>B</v>
      </c>
      <c r="F17" s="4" t="str">
        <f ca="1">IF($T17="","",IF(OFFSET(Liste!F$8,$T17,)="","",OFFSET(Liste!F$8,$T17,)))</f>
        <v>C</v>
      </c>
      <c r="G17" s="4" t="str">
        <f ca="1">IF($T17="","",IF(OFFSET(Liste!G$8,$T17,)="","",OFFSET(Liste!G$8,$T17,)))</f>
        <v>B</v>
      </c>
      <c r="H17" s="4" t="str">
        <f ca="1">IF($T17="","",IF(OFFSET(Liste!H$8,$T17,)="","",OFFSET(Liste!H$8,$T17,)))</f>
        <v>A</v>
      </c>
      <c r="I17" s="4" t="str">
        <f ca="1">IF($T17="","",IF(OFFSET(Liste!I$8,$T17,)="","",OFFSET(Liste!I$8,$T17,)))</f>
        <v>C</v>
      </c>
      <c r="J17" s="4" t="str">
        <f ca="1">IF($T17="","",IF(OFFSET(Liste!J$8,$T17,)="","",OFFSET(Liste!J$8,$T17,)))</f>
        <v>D</v>
      </c>
      <c r="K17" s="4" t="str">
        <f ca="1">IF($T17="","",IF(OFFSET(Liste!K$8,$T17,)="","",OFFSET(Liste!K$8,$T17,)))</f>
        <v/>
      </c>
      <c r="L17" s="4" t="str">
        <f ca="1">IF($T17="","",IF(OFFSET(Liste!L$8,$T17,)="","",OFFSET(Liste!L$8,$T17,)))</f>
        <v>B</v>
      </c>
      <c r="M17" s="4" t="str">
        <f ca="1">IF($T17="","",IF(OFFSET(Liste!M$8,$T17,)="","",OFFSET(Liste!M$8,$T17,)))</f>
        <v>A</v>
      </c>
      <c r="N17" s="4" t="str">
        <f ca="1">IF($T17="","",IF(OFFSET(Liste!N$8,$T17,)="","",OFFSET(Liste!N$8,$T17,)))</f>
        <v>D</v>
      </c>
      <c r="O17" s="4">
        <f t="shared" ca="1" si="3"/>
        <v>8</v>
      </c>
      <c r="P17" s="4">
        <f t="shared" ca="1" si="4"/>
        <v>1</v>
      </c>
      <c r="Q17" s="4">
        <f t="shared" ca="1" si="5"/>
        <v>1</v>
      </c>
      <c r="R17" s="5">
        <f t="shared" ca="1" si="6"/>
        <v>7.666666666666667</v>
      </c>
      <c r="T17" s="43">
        <f t="array" aca="1" ref="T17" ca="1">IFERROR(MATCH(LARGE(IF(Liste!$B$9:$B$68&lt;&gt;$T$5,IF(Liste!$R$9:$R$68="",-20,Liste!$R$9:$R$68)-(Liste!$A$9:$A$68/1000)),$A17),IF(Liste!$R$9:$R$68="",-20,Liste!$R$9:$R$68)-(Liste!$A$9:$A$68/1000),0),"")</f>
        <v>3</v>
      </c>
    </row>
    <row r="18" spans="1:20" s="3" customFormat="1" ht="15.75" customHeight="1" x14ac:dyDescent="0.25">
      <c r="A18" s="4">
        <v>10</v>
      </c>
      <c r="B18" s="4" t="str">
        <f ca="1">IF($T18="","",OFFSET(Liste!B$8,$T18,))</f>
        <v>8/A</v>
      </c>
      <c r="C18" s="4">
        <f ca="1">IF($T18="","",OFFSET(Liste!C$8,$T18,))</f>
        <v>821</v>
      </c>
      <c r="D18" s="23" t="str">
        <f ca="1">IF($T18="","",OFFSET(Liste!D$8,$T18,))</f>
        <v>Büşra DAĞCI</v>
      </c>
      <c r="E18" s="4" t="str">
        <f ca="1">IF($T18="","",IF(OFFSET(Liste!E$8,$T18,)="","",OFFSET(Liste!E$8,$T18,)))</f>
        <v>B</v>
      </c>
      <c r="F18" s="4" t="str">
        <f ca="1">IF($T18="","",IF(OFFSET(Liste!F$8,$T18,)="","",OFFSET(Liste!F$8,$T18,)))</f>
        <v>C</v>
      </c>
      <c r="G18" s="4" t="str">
        <f ca="1">IF($T18="","",IF(OFFSET(Liste!G$8,$T18,)="","",OFFSET(Liste!G$8,$T18,)))</f>
        <v>B</v>
      </c>
      <c r="H18" s="4" t="str">
        <f ca="1">IF($T18="","",IF(OFFSET(Liste!H$8,$T18,)="","",OFFSET(Liste!H$8,$T18,)))</f>
        <v>D</v>
      </c>
      <c r="I18" s="4" t="str">
        <f ca="1">IF($T18="","",IF(OFFSET(Liste!I$8,$T18,)="","",OFFSET(Liste!I$8,$T18,)))</f>
        <v>C</v>
      </c>
      <c r="J18" s="4" t="str">
        <f ca="1">IF($T18="","",IF(OFFSET(Liste!J$8,$T18,)="","",OFFSET(Liste!J$8,$T18,)))</f>
        <v>D</v>
      </c>
      <c r="K18" s="4" t="str">
        <f ca="1">IF($T18="","",IF(OFFSET(Liste!K$8,$T18,)="","",OFFSET(Liste!K$8,$T18,)))</f>
        <v>D</v>
      </c>
      <c r="L18" s="4" t="str">
        <f ca="1">IF($T18="","",IF(OFFSET(Liste!L$8,$T18,)="","",OFFSET(Liste!L$8,$T18,)))</f>
        <v>D</v>
      </c>
      <c r="M18" s="4" t="str">
        <f ca="1">IF($T18="","",IF(OFFSET(Liste!M$8,$T18,)="","",OFFSET(Liste!M$8,$T18,)))</f>
        <v>C</v>
      </c>
      <c r="N18" s="4" t="str">
        <f ca="1">IF($T18="","",IF(OFFSET(Liste!N$8,$T18,)="","",OFFSET(Liste!N$8,$T18,)))</f>
        <v>D</v>
      </c>
      <c r="O18" s="4">
        <f t="shared" ca="1" si="3"/>
        <v>8</v>
      </c>
      <c r="P18" s="4">
        <f t="shared" ca="1" si="4"/>
        <v>2</v>
      </c>
      <c r="Q18" s="4">
        <f t="shared" ca="1" si="5"/>
        <v>0</v>
      </c>
      <c r="R18" s="5">
        <f t="shared" ca="1" si="6"/>
        <v>7.333333333333333</v>
      </c>
      <c r="T18" s="43">
        <f t="array" aca="1" ref="T18" ca="1">IFERROR(MATCH(LARGE(IF(Liste!$B$9:$B$68&lt;&gt;$T$5,IF(Liste!$R$9:$R$68="",-20,Liste!$R$9:$R$68)-(Liste!$A$9:$A$68/1000)),$A18),IF(Liste!$R$9:$R$68="",-20,Liste!$R$9:$R$68)-(Liste!$A$9:$A$68/1000),0),"")</f>
        <v>7</v>
      </c>
    </row>
    <row r="19" spans="1:20" s="3" customFormat="1" ht="15.75" customHeight="1" x14ac:dyDescent="0.25">
      <c r="A19" s="4">
        <v>11</v>
      </c>
      <c r="B19" s="4" t="str">
        <f ca="1">IF($T19="","",OFFSET(Liste!B$8,$T19,))</f>
        <v>8/B</v>
      </c>
      <c r="C19" s="4">
        <f ca="1">IF($T19="","",OFFSET(Liste!C$8,$T19,))</f>
        <v>817</v>
      </c>
      <c r="D19" s="23" t="str">
        <f ca="1">IF($T19="","",OFFSET(Liste!D$8,$T19,))</f>
        <v>Hakkı IŞIK</v>
      </c>
      <c r="E19" s="4" t="str">
        <f ca="1">IF($T19="","",IF(OFFSET(Liste!E$8,$T19,)="","",OFFSET(Liste!E$8,$T19,)))</f>
        <v>B</v>
      </c>
      <c r="F19" s="4" t="str">
        <f ca="1">IF($T19="","",IF(OFFSET(Liste!F$8,$T19,)="","",OFFSET(Liste!F$8,$T19,)))</f>
        <v>C</v>
      </c>
      <c r="G19" s="4" t="str">
        <f ca="1">IF($T19="","",IF(OFFSET(Liste!G$8,$T19,)="","",OFFSET(Liste!G$8,$T19,)))</f>
        <v>B</v>
      </c>
      <c r="H19" s="4" t="str">
        <f ca="1">IF($T19="","",IF(OFFSET(Liste!H$8,$T19,)="","",OFFSET(Liste!H$8,$T19,)))</f>
        <v>A</v>
      </c>
      <c r="I19" s="4" t="str">
        <f ca="1">IF($T19="","",IF(OFFSET(Liste!I$8,$T19,)="","",OFFSET(Liste!I$8,$T19,)))</f>
        <v>C</v>
      </c>
      <c r="J19" s="4" t="str">
        <f ca="1">IF($T19="","",IF(OFFSET(Liste!J$8,$T19,)="","",OFFSET(Liste!J$8,$T19,)))</f>
        <v>B</v>
      </c>
      <c r="K19" s="4" t="str">
        <f ca="1">IF($T19="","",IF(OFFSET(Liste!K$8,$T19,)="","",OFFSET(Liste!K$8,$T19,)))</f>
        <v>D</v>
      </c>
      <c r="L19" s="4" t="str">
        <f ca="1">IF($T19="","",IF(OFFSET(Liste!L$8,$T19,)="","",OFFSET(Liste!L$8,$T19,)))</f>
        <v>C</v>
      </c>
      <c r="M19" s="4" t="str">
        <f ca="1">IF($T19="","",IF(OFFSET(Liste!M$8,$T19,)="","",OFFSET(Liste!M$8,$T19,)))</f>
        <v>A</v>
      </c>
      <c r="N19" s="4" t="str">
        <f ca="1">IF($T19="","",IF(OFFSET(Liste!N$8,$T19,)="","",OFFSET(Liste!N$8,$T19,)))</f>
        <v>D</v>
      </c>
      <c r="O19" s="4">
        <f t="shared" ca="1" si="3"/>
        <v>8</v>
      </c>
      <c r="P19" s="4">
        <f t="shared" ca="1" si="4"/>
        <v>2</v>
      </c>
      <c r="Q19" s="4">
        <f t="shared" ca="1" si="5"/>
        <v>0</v>
      </c>
      <c r="R19" s="5">
        <f t="shared" ca="1" si="6"/>
        <v>7.333333333333333</v>
      </c>
      <c r="T19" s="43">
        <f t="array" aca="1" ref="T19" ca="1">IFERROR(MATCH(LARGE(IF(Liste!$B$9:$B$68&lt;&gt;$T$5,IF(Liste!$R$9:$R$68="",-20,Liste!$R$9:$R$68)-(Liste!$A$9:$A$68/1000)),$A19),IF(Liste!$R$9:$R$68="",-20,Liste!$R$9:$R$68)-(Liste!$A$9:$A$68/1000),0),"")</f>
        <v>20</v>
      </c>
    </row>
    <row r="20" spans="1:20" s="3" customFormat="1" ht="15.75" customHeight="1" x14ac:dyDescent="0.25">
      <c r="A20" s="4">
        <v>12</v>
      </c>
      <c r="B20" s="4" t="str">
        <f ca="1">IF($T20="","",OFFSET(Liste!B$8,$T20,))</f>
        <v>8/B</v>
      </c>
      <c r="C20" s="4">
        <f ca="1">IF($T20="","",OFFSET(Liste!C$8,$T20,))</f>
        <v>820</v>
      </c>
      <c r="D20" s="23" t="str">
        <f ca="1">IF($T20="","",OFFSET(Liste!D$8,$T20,))</f>
        <v>Halil KAÇAR</v>
      </c>
      <c r="E20" s="4" t="str">
        <f ca="1">IF($T20="","",IF(OFFSET(Liste!E$8,$T20,)="","",OFFSET(Liste!E$8,$T20,)))</f>
        <v>B</v>
      </c>
      <c r="F20" s="4" t="str">
        <f ca="1">IF($T20="","",IF(OFFSET(Liste!F$8,$T20,)="","",OFFSET(Liste!F$8,$T20,)))</f>
        <v>C</v>
      </c>
      <c r="G20" s="4" t="str">
        <f ca="1">IF($T20="","",IF(OFFSET(Liste!G$8,$T20,)="","",OFFSET(Liste!G$8,$T20,)))</f>
        <v>B</v>
      </c>
      <c r="H20" s="4" t="str">
        <f ca="1">IF($T20="","",IF(OFFSET(Liste!H$8,$T20,)="","",OFFSET(Liste!H$8,$T20,)))</f>
        <v>A</v>
      </c>
      <c r="I20" s="4" t="str">
        <f ca="1">IF($T20="","",IF(OFFSET(Liste!I$8,$T20,)="","",OFFSET(Liste!I$8,$T20,)))</f>
        <v>C</v>
      </c>
      <c r="J20" s="4" t="str">
        <f ca="1">IF($T20="","",IF(OFFSET(Liste!J$8,$T20,)="","",OFFSET(Liste!J$8,$T20,)))</f>
        <v>B</v>
      </c>
      <c r="K20" s="4" t="str">
        <f ca="1">IF($T20="","",IF(OFFSET(Liste!K$8,$T20,)="","",OFFSET(Liste!K$8,$T20,)))</f>
        <v>D</v>
      </c>
      <c r="L20" s="4" t="str">
        <f ca="1">IF($T20="","",IF(OFFSET(Liste!L$8,$T20,)="","",OFFSET(Liste!L$8,$T20,)))</f>
        <v>D</v>
      </c>
      <c r="M20" s="4" t="str">
        <f ca="1">IF($T20="","",IF(OFFSET(Liste!M$8,$T20,)="","",OFFSET(Liste!M$8,$T20,)))</f>
        <v>D</v>
      </c>
      <c r="N20" s="4" t="str">
        <f ca="1">IF($T20="","",IF(OFFSET(Liste!N$8,$T20,)="","",OFFSET(Liste!N$8,$T20,)))</f>
        <v>D</v>
      </c>
      <c r="O20" s="4">
        <f t="shared" ca="1" si="3"/>
        <v>8</v>
      </c>
      <c r="P20" s="4">
        <f t="shared" ca="1" si="4"/>
        <v>2</v>
      </c>
      <c r="Q20" s="4">
        <f t="shared" ca="1" si="5"/>
        <v>0</v>
      </c>
      <c r="R20" s="5">
        <f t="shared" ca="1" si="6"/>
        <v>7.333333333333333</v>
      </c>
      <c r="T20" s="43">
        <f t="array" aca="1" ref="T20" ca="1">IFERROR(MATCH(LARGE(IF(Liste!$B$9:$B$68&lt;&gt;$T$5,IF(Liste!$R$9:$R$68="",-20,Liste!$R$9:$R$68)-(Liste!$A$9:$A$68/1000)),$A20),IF(Liste!$R$9:$R$68="",-20,Liste!$R$9:$R$68)-(Liste!$A$9:$A$68/1000),0),"")</f>
        <v>21</v>
      </c>
    </row>
    <row r="21" spans="1:20" s="3" customFormat="1" ht="15.75" customHeight="1" x14ac:dyDescent="0.25">
      <c r="A21" s="4">
        <v>13</v>
      </c>
      <c r="B21" s="4" t="str">
        <f ca="1">IF($T21="","",OFFSET(Liste!B$8,$T21,))</f>
        <v>8/D</v>
      </c>
      <c r="C21" s="4">
        <f ca="1">IF($T21="","",OFFSET(Liste!C$8,$T21,))</f>
        <v>866</v>
      </c>
      <c r="D21" s="23" t="str">
        <f ca="1">IF($T21="","",OFFSET(Liste!D$8,$T21,))</f>
        <v>Selime TURAN</v>
      </c>
      <c r="E21" s="4" t="str">
        <f ca="1">IF($T21="","",IF(OFFSET(Liste!E$8,$T21,)="","",OFFSET(Liste!E$8,$T21,)))</f>
        <v>B</v>
      </c>
      <c r="F21" s="4" t="str">
        <f ca="1">IF($T21="","",IF(OFFSET(Liste!F$8,$T21,)="","",OFFSET(Liste!F$8,$T21,)))</f>
        <v>C</v>
      </c>
      <c r="G21" s="4" t="str">
        <f ca="1">IF($T21="","",IF(OFFSET(Liste!G$8,$T21,)="","",OFFSET(Liste!G$8,$T21,)))</f>
        <v>B</v>
      </c>
      <c r="H21" s="4" t="str">
        <f ca="1">IF($T21="","",IF(OFFSET(Liste!H$8,$T21,)="","",OFFSET(Liste!H$8,$T21,)))</f>
        <v>C</v>
      </c>
      <c r="I21" s="4" t="str">
        <f ca="1">IF($T21="","",IF(OFFSET(Liste!I$8,$T21,)="","",OFFSET(Liste!I$8,$T21,)))</f>
        <v>D</v>
      </c>
      <c r="J21" s="4" t="str">
        <f ca="1">IF($T21="","",IF(OFFSET(Liste!J$8,$T21,)="","",OFFSET(Liste!J$8,$T21,)))</f>
        <v>D</v>
      </c>
      <c r="K21" s="4" t="str">
        <f ca="1">IF($T21="","",IF(OFFSET(Liste!K$8,$T21,)="","",OFFSET(Liste!K$8,$T21,)))</f>
        <v>D</v>
      </c>
      <c r="L21" s="4" t="str">
        <f ca="1">IF($T21="","",IF(OFFSET(Liste!L$8,$T21,)="","",OFFSET(Liste!L$8,$T21,)))</f>
        <v>D</v>
      </c>
      <c r="M21" s="4" t="str">
        <f ca="1">IF($T21="","",IF(OFFSET(Liste!M$8,$T21,)="","",OFFSET(Liste!M$8,$T21,)))</f>
        <v>A</v>
      </c>
      <c r="N21" s="4" t="str">
        <f ca="1">IF($T21="","",IF(OFFSET(Liste!N$8,$T21,)="","",OFFSET(Liste!N$8,$T21,)))</f>
        <v>D</v>
      </c>
      <c r="O21" s="4">
        <f t="shared" ca="1" si="3"/>
        <v>8</v>
      </c>
      <c r="P21" s="4">
        <f t="shared" ca="1" si="4"/>
        <v>2</v>
      </c>
      <c r="Q21" s="4">
        <f t="shared" ca="1" si="5"/>
        <v>0</v>
      </c>
      <c r="R21" s="5">
        <f t="shared" ca="1" si="6"/>
        <v>7.333333333333333</v>
      </c>
      <c r="T21" s="43">
        <f t="array" aca="1" ref="T21" ca="1">IFERROR(MATCH(LARGE(IF(Liste!$B$9:$B$68&lt;&gt;$T$5,IF(Liste!$R$9:$R$68="",-20,Liste!$R$9:$R$68)-(Liste!$A$9:$A$68/1000)),$A21),IF(Liste!$R$9:$R$68="",-20,Liste!$R$9:$R$68)-(Liste!$A$9:$A$68/1000),0),"")</f>
        <v>49</v>
      </c>
    </row>
    <row r="22" spans="1:20" s="3" customFormat="1" ht="15.75" customHeight="1" x14ac:dyDescent="0.25">
      <c r="A22" s="4">
        <v>14</v>
      </c>
      <c r="B22" s="4" t="str">
        <f ca="1">IF($T22="","",OFFSET(Liste!B$8,$T22,))</f>
        <v>8/D</v>
      </c>
      <c r="C22" s="4">
        <f ca="1">IF($T22="","",OFFSET(Liste!C$8,$T22,))</f>
        <v>857</v>
      </c>
      <c r="D22" s="23" t="str">
        <f ca="1">IF($T22="","",OFFSET(Liste!D$8,$T22,))</f>
        <v>Rıza TAŞ</v>
      </c>
      <c r="E22" s="4" t="str">
        <f ca="1">IF($T22="","",IF(OFFSET(Liste!E$8,$T22,)="","",OFFSET(Liste!E$8,$T22,)))</f>
        <v/>
      </c>
      <c r="F22" s="4" t="str">
        <f ca="1">IF($T22="","",IF(OFFSET(Liste!F$8,$T22,)="","",OFFSET(Liste!F$8,$T22,)))</f>
        <v>C</v>
      </c>
      <c r="G22" s="4" t="str">
        <f ca="1">IF($T22="","",IF(OFFSET(Liste!G$8,$T22,)="","",OFFSET(Liste!G$8,$T22,)))</f>
        <v>B</v>
      </c>
      <c r="H22" s="4" t="str">
        <f ca="1">IF($T22="","",IF(OFFSET(Liste!H$8,$T22,)="","",OFFSET(Liste!H$8,$T22,)))</f>
        <v/>
      </c>
      <c r="I22" s="4" t="str">
        <f ca="1">IF($T22="","",IF(OFFSET(Liste!I$8,$T22,)="","",OFFSET(Liste!I$8,$T22,)))</f>
        <v>C</v>
      </c>
      <c r="J22" s="4" t="str">
        <f ca="1">IF($T22="","",IF(OFFSET(Liste!J$8,$T22,)="","",OFFSET(Liste!J$8,$T22,)))</f>
        <v>D</v>
      </c>
      <c r="K22" s="4" t="str">
        <f ca="1">IF($T22="","",IF(OFFSET(Liste!K$8,$T22,)="","",OFFSET(Liste!K$8,$T22,)))</f>
        <v>D</v>
      </c>
      <c r="L22" s="4" t="str">
        <f ca="1">IF($T22="","",IF(OFFSET(Liste!L$8,$T22,)="","",OFFSET(Liste!L$8,$T22,)))</f>
        <v>D</v>
      </c>
      <c r="M22" s="4" t="str">
        <f ca="1">IF($T22="","",IF(OFFSET(Liste!M$8,$T22,)="","",OFFSET(Liste!M$8,$T22,)))</f>
        <v>A</v>
      </c>
      <c r="N22" s="4" t="str">
        <f ca="1">IF($T22="","",IF(OFFSET(Liste!N$8,$T22,)="","",OFFSET(Liste!N$8,$T22,)))</f>
        <v>C</v>
      </c>
      <c r="O22" s="4">
        <f t="shared" ca="1" si="3"/>
        <v>7</v>
      </c>
      <c r="P22" s="4">
        <f t="shared" ca="1" si="4"/>
        <v>1</v>
      </c>
      <c r="Q22" s="4">
        <f t="shared" ca="1" si="5"/>
        <v>2</v>
      </c>
      <c r="R22" s="5">
        <f t="shared" ca="1" si="6"/>
        <v>6.666666666666667</v>
      </c>
      <c r="T22" s="43">
        <f t="array" aca="1" ref="T22" ca="1">IFERROR(MATCH(LARGE(IF(Liste!$B$9:$B$68&lt;&gt;$T$5,IF(Liste!$R$9:$R$68="",-20,Liste!$R$9:$R$68)-(Liste!$A$9:$A$68/1000)),$A22),IF(Liste!$R$9:$R$68="",-20,Liste!$R$9:$R$68)-(Liste!$A$9:$A$68/1000),0),"")</f>
        <v>47</v>
      </c>
    </row>
    <row r="23" spans="1:20" s="3" customFormat="1" ht="15.75" customHeight="1" x14ac:dyDescent="0.25">
      <c r="A23" s="4">
        <v>15</v>
      </c>
      <c r="B23" s="4" t="str">
        <f ca="1">IF($T23="","",OFFSET(Liste!B$8,$T23,))</f>
        <v>8/B</v>
      </c>
      <c r="C23" s="4">
        <f ca="1">IF($T23="","",OFFSET(Liste!C$8,$T23,))</f>
        <v>823</v>
      </c>
      <c r="D23" s="23" t="str">
        <f ca="1">IF($T23="","",OFFSET(Liste!D$8,$T23,))</f>
        <v>Hamza KAHRAMAN</v>
      </c>
      <c r="E23" s="4" t="str">
        <f ca="1">IF($T23="","",IF(OFFSET(Liste!E$8,$T23,)="","",OFFSET(Liste!E$8,$T23,)))</f>
        <v>B</v>
      </c>
      <c r="F23" s="4" t="str">
        <f ca="1">IF($T23="","",IF(OFFSET(Liste!F$8,$T23,)="","",OFFSET(Liste!F$8,$T23,)))</f>
        <v>D</v>
      </c>
      <c r="G23" s="4" t="str">
        <f ca="1">IF($T23="","",IF(OFFSET(Liste!G$8,$T23,)="","",OFFSET(Liste!G$8,$T23,)))</f>
        <v>B</v>
      </c>
      <c r="H23" s="4" t="str">
        <f ca="1">IF($T23="","",IF(OFFSET(Liste!H$8,$T23,)="","",OFFSET(Liste!H$8,$T23,)))</f>
        <v>C</v>
      </c>
      <c r="I23" s="4" t="str">
        <f ca="1">IF($T23="","",IF(OFFSET(Liste!I$8,$T23,)="","",OFFSET(Liste!I$8,$T23,)))</f>
        <v>C</v>
      </c>
      <c r="J23" s="4" t="str">
        <f ca="1">IF($T23="","",IF(OFFSET(Liste!J$8,$T23,)="","",OFFSET(Liste!J$8,$T23,)))</f>
        <v>D</v>
      </c>
      <c r="K23" s="4" t="str">
        <f ca="1">IF($T23="","",IF(OFFSET(Liste!K$8,$T23,)="","",OFFSET(Liste!K$8,$T23,)))</f>
        <v>D</v>
      </c>
      <c r="L23" s="4" t="str">
        <f ca="1">IF($T23="","",IF(OFFSET(Liste!L$8,$T23,)="","",OFFSET(Liste!L$8,$T23,)))</f>
        <v>D</v>
      </c>
      <c r="M23" s="4" t="str">
        <f ca="1">IF($T23="","",IF(OFFSET(Liste!M$8,$T23,)="","",OFFSET(Liste!M$8,$T23,)))</f>
        <v>A</v>
      </c>
      <c r="N23" s="4" t="str">
        <f ca="1">IF($T23="","",IF(OFFSET(Liste!N$8,$T23,)="","",OFFSET(Liste!N$8,$T23,)))</f>
        <v/>
      </c>
      <c r="O23" s="4">
        <f t="shared" ca="1" si="3"/>
        <v>7</v>
      </c>
      <c r="P23" s="4">
        <f t="shared" ca="1" si="4"/>
        <v>2</v>
      </c>
      <c r="Q23" s="4">
        <f t="shared" ca="1" si="5"/>
        <v>1</v>
      </c>
      <c r="R23" s="5">
        <f t="shared" ca="1" si="6"/>
        <v>6.333333333333333</v>
      </c>
      <c r="T23" s="43">
        <f t="array" aca="1" ref="T23" ca="1">IFERROR(MATCH(LARGE(IF(Liste!$B$9:$B$68&lt;&gt;$T$5,IF(Liste!$R$9:$R$68="",-20,Liste!$R$9:$R$68)-(Liste!$A$9:$A$68/1000)),$A23),IF(Liste!$R$9:$R$68="",-20,Liste!$R$9:$R$68)-(Liste!$A$9:$A$68/1000),0),"")</f>
        <v>22</v>
      </c>
    </row>
    <row r="24" spans="1:20" s="3" customFormat="1" ht="15.75" customHeight="1" x14ac:dyDescent="0.25">
      <c r="A24" s="4">
        <v>16</v>
      </c>
      <c r="B24" s="4" t="str">
        <f ca="1">IF($T24="","",OFFSET(Liste!B$8,$T24,))</f>
        <v>8/D</v>
      </c>
      <c r="C24" s="4">
        <f ca="1">IF($T24="","",OFFSET(Liste!C$8,$T24,))</f>
        <v>410</v>
      </c>
      <c r="D24" s="23" t="str">
        <f ca="1">IF($T24="","",OFFSET(Liste!D$8,$T24,))</f>
        <v>Ömer SOYER</v>
      </c>
      <c r="E24" s="4" t="str">
        <f ca="1">IF($T24="","",IF(OFFSET(Liste!E$8,$T24,)="","",OFFSET(Liste!E$8,$T24,)))</f>
        <v>B</v>
      </c>
      <c r="F24" s="4" t="str">
        <f ca="1">IF($T24="","",IF(OFFSET(Liste!F$8,$T24,)="","",OFFSET(Liste!F$8,$T24,)))</f>
        <v>D</v>
      </c>
      <c r="G24" s="4" t="str">
        <f ca="1">IF($T24="","",IF(OFFSET(Liste!G$8,$T24,)="","",OFFSET(Liste!G$8,$T24,)))</f>
        <v>B</v>
      </c>
      <c r="H24" s="4" t="str">
        <f ca="1">IF($T24="","",IF(OFFSET(Liste!H$8,$T24,)="","",OFFSET(Liste!H$8,$T24,)))</f>
        <v>A</v>
      </c>
      <c r="I24" s="4" t="str">
        <f ca="1">IF($T24="","",IF(OFFSET(Liste!I$8,$T24,)="","",OFFSET(Liste!I$8,$T24,)))</f>
        <v>C</v>
      </c>
      <c r="J24" s="4" t="str">
        <f ca="1">IF($T24="","",IF(OFFSET(Liste!J$8,$T24,)="","",OFFSET(Liste!J$8,$T24,)))</f>
        <v>D</v>
      </c>
      <c r="K24" s="4" t="str">
        <f ca="1">IF($T24="","",IF(OFFSET(Liste!K$8,$T24,)="","",OFFSET(Liste!K$8,$T24,)))</f>
        <v>D</v>
      </c>
      <c r="L24" s="4" t="str">
        <f ca="1">IF($T24="","",IF(OFFSET(Liste!L$8,$T24,)="","",OFFSET(Liste!L$8,$T24,)))</f>
        <v>D</v>
      </c>
      <c r="M24" s="4" t="str">
        <f ca="1">IF($T24="","",IF(OFFSET(Liste!M$8,$T24,)="","",OFFSET(Liste!M$8,$T24,)))</f>
        <v/>
      </c>
      <c r="N24" s="4" t="str">
        <f ca="1">IF($T24="","",IF(OFFSET(Liste!N$8,$T24,)="","",OFFSET(Liste!N$8,$T24,)))</f>
        <v>C</v>
      </c>
      <c r="O24" s="4">
        <f t="shared" ca="1" si="3"/>
        <v>7</v>
      </c>
      <c r="P24" s="4">
        <f t="shared" ca="1" si="4"/>
        <v>2</v>
      </c>
      <c r="Q24" s="4">
        <f t="shared" ca="1" si="5"/>
        <v>1</v>
      </c>
      <c r="R24" s="10">
        <f t="shared" ca="1" si="6"/>
        <v>6.333333333333333</v>
      </c>
      <c r="T24" s="43">
        <f t="array" aca="1" ref="T24" ca="1">IFERROR(MATCH(LARGE(IF(Liste!$B$9:$B$68&lt;&gt;$T$5,IF(Liste!$R$9:$R$68="",-20,Liste!$R$9:$R$68)-(Liste!$A$9:$A$68/1000)),$A24),IF(Liste!$R$9:$R$68="",-20,Liste!$R$9:$R$68)-(Liste!$A$9:$A$68/1000),0),"")</f>
        <v>41</v>
      </c>
    </row>
    <row r="25" spans="1:20" s="3" customFormat="1" ht="15.75" customHeight="1" x14ac:dyDescent="0.25">
      <c r="A25" s="4">
        <v>17</v>
      </c>
      <c r="B25" s="4" t="str">
        <f ca="1">IF($T25="","",OFFSET(Liste!B$8,$T25,))</f>
        <v>8/A</v>
      </c>
      <c r="C25" s="4">
        <f ca="1">IF($T25="","",OFFSET(Liste!C$8,$T25,))</f>
        <v>808</v>
      </c>
      <c r="D25" s="23" t="str">
        <f ca="1">IF($T25="","",OFFSET(Liste!D$8,$T25,))</f>
        <v>Ali ALTIN</v>
      </c>
      <c r="E25" s="4" t="str">
        <f ca="1">IF($T25="","",IF(OFFSET(Liste!E$8,$T25,)="","",OFFSET(Liste!E$8,$T25,)))</f>
        <v>B</v>
      </c>
      <c r="F25" s="4" t="str">
        <f ca="1">IF($T25="","",IF(OFFSET(Liste!F$8,$T25,)="","",OFFSET(Liste!F$8,$T25,)))</f>
        <v>C</v>
      </c>
      <c r="G25" s="4" t="str">
        <f ca="1">IF($T25="","",IF(OFFSET(Liste!G$8,$T25,)="","",OFFSET(Liste!G$8,$T25,)))</f>
        <v>A</v>
      </c>
      <c r="H25" s="4" t="str">
        <f ca="1">IF($T25="","",IF(OFFSET(Liste!H$8,$T25,)="","",OFFSET(Liste!H$8,$T25,)))</f>
        <v>A</v>
      </c>
      <c r="I25" s="4" t="str">
        <f ca="1">IF($T25="","",IF(OFFSET(Liste!I$8,$T25,)="","",OFFSET(Liste!I$8,$T25,)))</f>
        <v>D</v>
      </c>
      <c r="J25" s="4" t="str">
        <f ca="1">IF($T25="","",IF(OFFSET(Liste!J$8,$T25,)="","",OFFSET(Liste!J$8,$T25,)))</f>
        <v>D</v>
      </c>
      <c r="K25" s="4" t="str">
        <f ca="1">IF($T25="","",IF(OFFSET(Liste!K$8,$T25,)="","",OFFSET(Liste!K$8,$T25,)))</f>
        <v>D</v>
      </c>
      <c r="L25" s="4" t="str">
        <f ca="1">IF($T25="","",IF(OFFSET(Liste!L$8,$T25,)="","",OFFSET(Liste!L$8,$T25,)))</f>
        <v>C</v>
      </c>
      <c r="M25" s="4" t="str">
        <f ca="1">IF($T25="","",IF(OFFSET(Liste!M$8,$T25,)="","",OFFSET(Liste!M$8,$T25,)))</f>
        <v>A</v>
      </c>
      <c r="N25" s="4" t="str">
        <f ca="1">IF($T25="","",IF(OFFSET(Liste!N$8,$T25,)="","",OFFSET(Liste!N$8,$T25,)))</f>
        <v>D</v>
      </c>
      <c r="O25" s="4">
        <f t="shared" ca="1" si="3"/>
        <v>7</v>
      </c>
      <c r="P25" s="4">
        <f t="shared" ca="1" si="4"/>
        <v>3</v>
      </c>
      <c r="Q25" s="4">
        <f t="shared" ca="1" si="5"/>
        <v>0</v>
      </c>
      <c r="R25" s="5">
        <f t="shared" ca="1" si="6"/>
        <v>6</v>
      </c>
      <c r="T25" s="43">
        <f t="array" aca="1" ref="T25" ca="1">IFERROR(MATCH(LARGE(IF(Liste!$B$9:$B$68&lt;&gt;$T$5,IF(Liste!$R$9:$R$68="",-20,Liste!$R$9:$R$68)-(Liste!$A$9:$A$68/1000)),$A25),IF(Liste!$R$9:$R$68="",-20,Liste!$R$9:$R$68)-(Liste!$A$9:$A$68/1000),0),"")</f>
        <v>2</v>
      </c>
    </row>
    <row r="26" spans="1:20" s="3" customFormat="1" ht="15.75" customHeight="1" x14ac:dyDescent="0.25">
      <c r="A26" s="4">
        <v>18</v>
      </c>
      <c r="B26" s="4" t="str">
        <f ca="1">IF($T26="","",OFFSET(Liste!B$8,$T26,))</f>
        <v>8/A</v>
      </c>
      <c r="C26" s="4">
        <f ca="1">IF($T26="","",OFFSET(Liste!C$8,$T26,))</f>
        <v>813</v>
      </c>
      <c r="D26" s="23" t="str">
        <f ca="1">IF($T26="","",OFFSET(Liste!D$8,$T26,))</f>
        <v>Barış ATEŞ</v>
      </c>
      <c r="E26" s="4" t="str">
        <f ca="1">IF($T26="","",IF(OFFSET(Liste!E$8,$T26,)="","",OFFSET(Liste!E$8,$T26,)))</f>
        <v>B</v>
      </c>
      <c r="F26" s="4" t="str">
        <f ca="1">IF($T26="","",IF(OFFSET(Liste!F$8,$T26,)="","",OFFSET(Liste!F$8,$T26,)))</f>
        <v>C</v>
      </c>
      <c r="G26" s="4" t="str">
        <f ca="1">IF($T26="","",IF(OFFSET(Liste!G$8,$T26,)="","",OFFSET(Liste!G$8,$T26,)))</f>
        <v>B</v>
      </c>
      <c r="H26" s="4" t="str">
        <f ca="1">IF($T26="","",IF(OFFSET(Liste!H$8,$T26,)="","",OFFSET(Liste!H$8,$T26,)))</f>
        <v>A</v>
      </c>
      <c r="I26" s="4" t="str">
        <f ca="1">IF($T26="","",IF(OFFSET(Liste!I$8,$T26,)="","",OFFSET(Liste!I$8,$T26,)))</f>
        <v>D</v>
      </c>
      <c r="J26" s="4" t="str">
        <f ca="1">IF($T26="","",IF(OFFSET(Liste!J$8,$T26,)="","",OFFSET(Liste!J$8,$T26,)))</f>
        <v>D</v>
      </c>
      <c r="K26" s="4" t="str">
        <f ca="1">IF($T26="","",IF(OFFSET(Liste!K$8,$T26,)="","",OFFSET(Liste!K$8,$T26,)))</f>
        <v>C</v>
      </c>
      <c r="L26" s="4" t="str">
        <f ca="1">IF($T26="","",IF(OFFSET(Liste!L$8,$T26,)="","",OFFSET(Liste!L$8,$T26,)))</f>
        <v>D</v>
      </c>
      <c r="M26" s="4" t="str">
        <f ca="1">IF($T26="","",IF(OFFSET(Liste!M$8,$T26,)="","",OFFSET(Liste!M$8,$T26,)))</f>
        <v>C</v>
      </c>
      <c r="N26" s="4" t="str">
        <f ca="1">IF($T26="","",IF(OFFSET(Liste!N$8,$T26,)="","",OFFSET(Liste!N$8,$T26,)))</f>
        <v>D</v>
      </c>
      <c r="O26" s="4">
        <f t="shared" ca="1" si="3"/>
        <v>7</v>
      </c>
      <c r="P26" s="4">
        <f t="shared" ca="1" si="4"/>
        <v>3</v>
      </c>
      <c r="Q26" s="4">
        <f t="shared" ca="1" si="5"/>
        <v>0</v>
      </c>
      <c r="R26" s="5">
        <f t="shared" ca="1" si="6"/>
        <v>6</v>
      </c>
      <c r="T26" s="43">
        <f t="array" aca="1" ref="T26" ca="1">IFERROR(MATCH(LARGE(IF(Liste!$B$9:$B$68&lt;&gt;$T$5,IF(Liste!$R$9:$R$68="",-20,Liste!$R$9:$R$68)-(Liste!$A$9:$A$68/1000)),$A26),IF(Liste!$R$9:$R$68="",-20,Liste!$R$9:$R$68)-(Liste!$A$9:$A$68/1000),0),"")</f>
        <v>4</v>
      </c>
    </row>
    <row r="27" spans="1:20" s="3" customFormat="1" ht="15.75" customHeight="1" x14ac:dyDescent="0.25">
      <c r="A27" s="4">
        <v>19</v>
      </c>
      <c r="B27" s="4" t="str">
        <f ca="1">IF($T27="","",OFFSET(Liste!B$8,$T27,))</f>
        <v>8/A</v>
      </c>
      <c r="C27" s="4">
        <f ca="1">IF($T27="","",OFFSET(Liste!C$8,$T27,))</f>
        <v>863</v>
      </c>
      <c r="D27" s="23" t="str">
        <f ca="1">IF($T27="","",OFFSET(Liste!D$8,$T27,))</f>
        <v>Eray DURSUN</v>
      </c>
      <c r="E27" s="4" t="str">
        <f ca="1">IF($T27="","",IF(OFFSET(Liste!E$8,$T27,)="","",OFFSET(Liste!E$8,$T27,)))</f>
        <v>B</v>
      </c>
      <c r="F27" s="4" t="str">
        <f ca="1">IF($T27="","",IF(OFFSET(Liste!F$8,$T27,)="","",OFFSET(Liste!F$8,$T27,)))</f>
        <v>C</v>
      </c>
      <c r="G27" s="4" t="str">
        <f ca="1">IF($T27="","",IF(OFFSET(Liste!G$8,$T27,)="","",OFFSET(Liste!G$8,$T27,)))</f>
        <v>B</v>
      </c>
      <c r="H27" s="4" t="str">
        <f ca="1">IF($T27="","",IF(OFFSET(Liste!H$8,$T27,)="","",OFFSET(Liste!H$8,$T27,)))</f>
        <v>A</v>
      </c>
      <c r="I27" s="4" t="str">
        <f ca="1">IF($T27="","",IF(OFFSET(Liste!I$8,$T27,)="","",OFFSET(Liste!I$8,$T27,)))</f>
        <v>D</v>
      </c>
      <c r="J27" s="4" t="str">
        <f ca="1">IF($T27="","",IF(OFFSET(Liste!J$8,$T27,)="","",OFFSET(Liste!J$8,$T27,)))</f>
        <v>D</v>
      </c>
      <c r="K27" s="4" t="str">
        <f ca="1">IF($T27="","",IF(OFFSET(Liste!K$8,$T27,)="","",OFFSET(Liste!K$8,$T27,)))</f>
        <v>D</v>
      </c>
      <c r="L27" s="4" t="str">
        <f ca="1">IF($T27="","",IF(OFFSET(Liste!L$8,$T27,)="","",OFFSET(Liste!L$8,$T27,)))</f>
        <v>D</v>
      </c>
      <c r="M27" s="4" t="str">
        <f ca="1">IF($T27="","",IF(OFFSET(Liste!M$8,$T27,)="","",OFFSET(Liste!M$8,$T27,)))</f>
        <v>D</v>
      </c>
      <c r="N27" s="4" t="str">
        <f ca="1">IF($T27="","",IF(OFFSET(Liste!N$8,$T27,)="","",OFFSET(Liste!N$8,$T27,)))</f>
        <v>C</v>
      </c>
      <c r="O27" s="4">
        <f t="shared" ca="1" si="3"/>
        <v>7</v>
      </c>
      <c r="P27" s="4">
        <f t="shared" ca="1" si="4"/>
        <v>3</v>
      </c>
      <c r="Q27" s="4">
        <f t="shared" ca="1" si="5"/>
        <v>0</v>
      </c>
      <c r="R27" s="5">
        <f t="shared" ca="1" si="6"/>
        <v>6</v>
      </c>
      <c r="T27" s="43">
        <f t="array" aca="1" ref="T27" ca="1">IFERROR(MATCH(LARGE(IF(Liste!$B$9:$B$68&lt;&gt;$T$5,IF(Liste!$R$9:$R$68="",-20,Liste!$R$9:$R$68)-(Liste!$A$9:$A$68/1000)),$A27),IF(Liste!$R$9:$R$68="",-20,Liste!$R$9:$R$68)-(Liste!$A$9:$A$68/1000),0),"")</f>
        <v>13</v>
      </c>
    </row>
    <row r="28" spans="1:20" s="3" customFormat="1" ht="15.75" customHeight="1" x14ac:dyDescent="0.25">
      <c r="A28" s="4">
        <v>20</v>
      </c>
      <c r="B28" s="4" t="str">
        <f ca="1">IF($T28="","",OFFSET(Liste!B$8,$T28,))</f>
        <v>8/B</v>
      </c>
      <c r="C28" s="4">
        <f ca="1">IF($T28="","",OFFSET(Liste!C$8,$T28,))</f>
        <v>802</v>
      </c>
      <c r="D28" s="23" t="str">
        <f ca="1">IF($T28="","",OFFSET(Liste!D$8,$T28,))</f>
        <v>Esra ESEN</v>
      </c>
      <c r="E28" s="4" t="str">
        <f ca="1">IF($T28="","",IF(OFFSET(Liste!E$8,$T28,)="","",OFFSET(Liste!E$8,$T28,)))</f>
        <v>B</v>
      </c>
      <c r="F28" s="4" t="str">
        <f ca="1">IF($T28="","",IF(OFFSET(Liste!F$8,$T28,)="","",OFFSET(Liste!F$8,$T28,)))</f>
        <v>C</v>
      </c>
      <c r="G28" s="4" t="str">
        <f ca="1">IF($T28="","",IF(OFFSET(Liste!G$8,$T28,)="","",OFFSET(Liste!G$8,$T28,)))</f>
        <v>B</v>
      </c>
      <c r="H28" s="4" t="str">
        <f ca="1">IF($T28="","",IF(OFFSET(Liste!H$8,$T28,)="","",OFFSET(Liste!H$8,$T28,)))</f>
        <v>C</v>
      </c>
      <c r="I28" s="4" t="str">
        <f ca="1">IF($T28="","",IF(OFFSET(Liste!I$8,$T28,)="","",OFFSET(Liste!I$8,$T28,)))</f>
        <v>C</v>
      </c>
      <c r="J28" s="4" t="str">
        <f ca="1">IF($T28="","",IF(OFFSET(Liste!J$8,$T28,)="","",OFFSET(Liste!J$8,$T28,)))</f>
        <v>B</v>
      </c>
      <c r="K28" s="4" t="str">
        <f ca="1">IF($T28="","",IF(OFFSET(Liste!K$8,$T28,)="","",OFFSET(Liste!K$8,$T28,)))</f>
        <v>D</v>
      </c>
      <c r="L28" s="4" t="str">
        <f ca="1">IF($T28="","",IF(OFFSET(Liste!L$8,$T28,)="","",OFFSET(Liste!L$8,$T28,)))</f>
        <v>D</v>
      </c>
      <c r="M28" s="4" t="str">
        <f ca="1">IF($T28="","",IF(OFFSET(Liste!M$8,$T28,)="","",OFFSET(Liste!M$8,$T28,)))</f>
        <v>C</v>
      </c>
      <c r="N28" s="4" t="str">
        <f ca="1">IF($T28="","",IF(OFFSET(Liste!N$8,$T28,)="","",OFFSET(Liste!N$8,$T28,)))</f>
        <v>D</v>
      </c>
      <c r="O28" s="4">
        <f t="shared" ca="1" si="3"/>
        <v>7</v>
      </c>
      <c r="P28" s="4">
        <f t="shared" ca="1" si="4"/>
        <v>3</v>
      </c>
      <c r="Q28" s="4">
        <f t="shared" ca="1" si="5"/>
        <v>0</v>
      </c>
      <c r="R28" s="10">
        <f t="shared" ca="1" si="6"/>
        <v>6</v>
      </c>
      <c r="T28" s="43">
        <f t="array" aca="1" ref="T28" ca="1">IFERROR(MATCH(LARGE(IF(Liste!$B$9:$B$68&lt;&gt;$T$5,IF(Liste!$R$9:$R$68="",-20,Liste!$R$9:$R$68)-(Liste!$A$9:$A$68/1000)),$A28),IF(Liste!$R$9:$R$68="",-20,Liste!$R$9:$R$68)-(Liste!$A$9:$A$68/1000),0),"")</f>
        <v>14</v>
      </c>
    </row>
    <row r="29" spans="1:20" s="3" customFormat="1" ht="15.75" customHeight="1" x14ac:dyDescent="0.25">
      <c r="A29" s="4">
        <v>21</v>
      </c>
      <c r="B29" s="4" t="str">
        <f ca="1">IF($T29="","",OFFSET(Liste!B$8,$T29,))</f>
        <v>8/B</v>
      </c>
      <c r="C29" s="4">
        <f ca="1">IF($T29="","",OFFSET(Liste!C$8,$T29,))</f>
        <v>859</v>
      </c>
      <c r="D29" s="23" t="str">
        <f ca="1">IF($T29="","",OFFSET(Liste!D$8,$T29,))</f>
        <v>Melih KURTOĞLU</v>
      </c>
      <c r="E29" s="4" t="str">
        <f ca="1">IF($T29="","",IF(OFFSET(Liste!E$8,$T29,)="","",OFFSET(Liste!E$8,$T29,)))</f>
        <v>B</v>
      </c>
      <c r="F29" s="4" t="str">
        <f ca="1">IF($T29="","",IF(OFFSET(Liste!F$8,$T29,)="","",OFFSET(Liste!F$8,$T29,)))</f>
        <v>C</v>
      </c>
      <c r="G29" s="4" t="str">
        <f ca="1">IF($T29="","",IF(OFFSET(Liste!G$8,$T29,)="","",OFFSET(Liste!G$8,$T29,)))</f>
        <v>B</v>
      </c>
      <c r="H29" s="4" t="str">
        <f ca="1">IF($T29="","",IF(OFFSET(Liste!H$8,$T29,)="","",OFFSET(Liste!H$8,$T29,)))</f>
        <v>A</v>
      </c>
      <c r="I29" s="4" t="str">
        <f ca="1">IF($T29="","",IF(OFFSET(Liste!I$8,$T29,)="","",OFFSET(Liste!I$8,$T29,)))</f>
        <v>A</v>
      </c>
      <c r="J29" s="4" t="str">
        <f ca="1">IF($T29="","",IF(OFFSET(Liste!J$8,$T29,)="","",OFFSET(Liste!J$8,$T29,)))</f>
        <v>D</v>
      </c>
      <c r="K29" s="4" t="str">
        <f ca="1">IF($T29="","",IF(OFFSET(Liste!K$8,$T29,)="","",OFFSET(Liste!K$8,$T29,)))</f>
        <v>D</v>
      </c>
      <c r="L29" s="4" t="str">
        <f ca="1">IF($T29="","",IF(OFFSET(Liste!L$8,$T29,)="","",OFFSET(Liste!L$8,$T29,)))</f>
        <v>C</v>
      </c>
      <c r="M29" s="4" t="str">
        <f ca="1">IF($T29="","",IF(OFFSET(Liste!M$8,$T29,)="","",OFFSET(Liste!M$8,$T29,)))</f>
        <v>C</v>
      </c>
      <c r="N29" s="4" t="str">
        <f ca="1">IF($T29="","",IF(OFFSET(Liste!N$8,$T29,)="","",OFFSET(Liste!N$8,$T29,)))</f>
        <v>D</v>
      </c>
      <c r="O29" s="4">
        <f t="shared" ca="1" si="3"/>
        <v>7</v>
      </c>
      <c r="P29" s="4">
        <f t="shared" ca="1" si="4"/>
        <v>3</v>
      </c>
      <c r="Q29" s="4">
        <f t="shared" ca="1" si="5"/>
        <v>0</v>
      </c>
      <c r="R29" s="5">
        <f t="shared" ca="1" si="6"/>
        <v>6</v>
      </c>
      <c r="T29" s="43">
        <f t="array" aca="1" ref="T29" ca="1">IFERROR(MATCH(LARGE(IF(Liste!$B$9:$B$68&lt;&gt;$T$5,IF(Liste!$R$9:$R$68="",-20,Liste!$R$9:$R$68)-(Liste!$A$9:$A$68/1000)),$A29),IF(Liste!$R$9:$R$68="",-20,Liste!$R$9:$R$68)-(Liste!$A$9:$A$68/1000),0),"")</f>
        <v>30</v>
      </c>
    </row>
    <row r="30" spans="1:20" s="3" customFormat="1" ht="15.75" customHeight="1" x14ac:dyDescent="0.25">
      <c r="A30" s="4">
        <v>22</v>
      </c>
      <c r="B30" s="4" t="str">
        <f ca="1">IF($T30="","",OFFSET(Liste!B$8,$T30,))</f>
        <v>8/C</v>
      </c>
      <c r="C30" s="4">
        <f ca="1">IF($T30="","",OFFSET(Liste!C$8,$T30,))</f>
        <v>815</v>
      </c>
      <c r="D30" s="23" t="str">
        <f ca="1">IF($T30="","",OFFSET(Liste!D$8,$T30,))</f>
        <v>Mert KURU</v>
      </c>
      <c r="E30" s="4" t="str">
        <f ca="1">IF($T30="","",IF(OFFSET(Liste!E$8,$T30,)="","",OFFSET(Liste!E$8,$T30,)))</f>
        <v>C</v>
      </c>
      <c r="F30" s="4" t="str">
        <f ca="1">IF($T30="","",IF(OFFSET(Liste!F$8,$T30,)="","",OFFSET(Liste!F$8,$T30,)))</f>
        <v>C</v>
      </c>
      <c r="G30" s="4" t="str">
        <f ca="1">IF($T30="","",IF(OFFSET(Liste!G$8,$T30,)="","",OFFSET(Liste!G$8,$T30,)))</f>
        <v>D</v>
      </c>
      <c r="H30" s="4" t="str">
        <f ca="1">IF($T30="","",IF(OFFSET(Liste!H$8,$T30,)="","",OFFSET(Liste!H$8,$T30,)))</f>
        <v>A</v>
      </c>
      <c r="I30" s="4" t="str">
        <f ca="1">IF($T30="","",IF(OFFSET(Liste!I$8,$T30,)="","",OFFSET(Liste!I$8,$T30,)))</f>
        <v>A</v>
      </c>
      <c r="J30" s="4" t="str">
        <f ca="1">IF($T30="","",IF(OFFSET(Liste!J$8,$T30,)="","",OFFSET(Liste!J$8,$T30,)))</f>
        <v>D</v>
      </c>
      <c r="K30" s="4" t="str">
        <f ca="1">IF($T30="","",IF(OFFSET(Liste!K$8,$T30,)="","",OFFSET(Liste!K$8,$T30,)))</f>
        <v>D</v>
      </c>
      <c r="L30" s="4" t="str">
        <f ca="1">IF($T30="","",IF(OFFSET(Liste!L$8,$T30,)="","",OFFSET(Liste!L$8,$T30,)))</f>
        <v>D</v>
      </c>
      <c r="M30" s="4" t="str">
        <f ca="1">IF($T30="","",IF(OFFSET(Liste!M$8,$T30,)="","",OFFSET(Liste!M$8,$T30,)))</f>
        <v>A</v>
      </c>
      <c r="N30" s="4" t="str">
        <f ca="1">IF($T30="","",IF(OFFSET(Liste!N$8,$T30,)="","",OFFSET(Liste!N$8,$T30,)))</f>
        <v>D</v>
      </c>
      <c r="O30" s="4">
        <f t="shared" ca="1" si="3"/>
        <v>7</v>
      </c>
      <c r="P30" s="4">
        <f t="shared" ca="1" si="4"/>
        <v>3</v>
      </c>
      <c r="Q30" s="4">
        <f t="shared" ca="1" si="5"/>
        <v>0</v>
      </c>
      <c r="R30" s="5">
        <f t="shared" ca="1" si="6"/>
        <v>6</v>
      </c>
      <c r="T30" s="43">
        <f t="array" aca="1" ref="T30" ca="1">IFERROR(MATCH(LARGE(IF(Liste!$B$9:$B$68&lt;&gt;$T$5,IF(Liste!$R$9:$R$68="",-20,Liste!$R$9:$R$68)-(Liste!$A$9:$A$68/1000)),$A30),IF(Liste!$R$9:$R$68="",-20,Liste!$R$9:$R$68)-(Liste!$A$9:$A$68/1000),0),"")</f>
        <v>31</v>
      </c>
    </row>
    <row r="31" spans="1:20" s="3" customFormat="1" ht="15.75" customHeight="1" x14ac:dyDescent="0.25">
      <c r="A31" s="4">
        <v>23</v>
      </c>
      <c r="B31" s="4" t="str">
        <f ca="1">IF($T31="","",OFFSET(Liste!B$8,$T31,))</f>
        <v>8/C</v>
      </c>
      <c r="C31" s="4">
        <f ca="1">IF($T31="","",OFFSET(Liste!C$8,$T31,))</f>
        <v>867</v>
      </c>
      <c r="D31" s="23" t="str">
        <f ca="1">IF($T31="","",OFFSET(Liste!D$8,$T31,))</f>
        <v>Nihat SARI</v>
      </c>
      <c r="E31" s="4" t="str">
        <f ca="1">IF($T31="","",IF(OFFSET(Liste!E$8,$T31,)="","",OFFSET(Liste!E$8,$T31,)))</f>
        <v>B</v>
      </c>
      <c r="F31" s="4" t="str">
        <f ca="1">IF($T31="","",IF(OFFSET(Liste!F$8,$T31,)="","",OFFSET(Liste!F$8,$T31,)))</f>
        <v>C</v>
      </c>
      <c r="G31" s="4" t="str">
        <f ca="1">IF($T31="","",IF(OFFSET(Liste!G$8,$T31,)="","",OFFSET(Liste!G$8,$T31,)))</f>
        <v>B</v>
      </c>
      <c r="H31" s="4" t="str">
        <f ca="1">IF($T31="","",IF(OFFSET(Liste!H$8,$T31,)="","",OFFSET(Liste!H$8,$T31,)))</f>
        <v>A</v>
      </c>
      <c r="I31" s="4" t="str">
        <f ca="1">IF($T31="","",IF(OFFSET(Liste!I$8,$T31,)="","",OFFSET(Liste!I$8,$T31,)))</f>
        <v>A</v>
      </c>
      <c r="J31" s="4" t="str">
        <f ca="1">IF($T31="","",IF(OFFSET(Liste!J$8,$T31,)="","",OFFSET(Liste!J$8,$T31,)))</f>
        <v>D</v>
      </c>
      <c r="K31" s="4" t="str">
        <f ca="1">IF($T31="","",IF(OFFSET(Liste!K$8,$T31,)="","",OFFSET(Liste!K$8,$T31,)))</f>
        <v>D</v>
      </c>
      <c r="L31" s="4" t="str">
        <f ca="1">IF($T31="","",IF(OFFSET(Liste!L$8,$T31,)="","",OFFSET(Liste!L$8,$T31,)))</f>
        <v>B</v>
      </c>
      <c r="M31" s="4" t="str">
        <f ca="1">IF($T31="","",IF(OFFSET(Liste!M$8,$T31,)="","",OFFSET(Liste!M$8,$T31,)))</f>
        <v>D</v>
      </c>
      <c r="N31" s="4" t="str">
        <f ca="1">IF($T31="","",IF(OFFSET(Liste!N$8,$T31,)="","",OFFSET(Liste!N$8,$T31,)))</f>
        <v>D</v>
      </c>
      <c r="O31" s="4">
        <f t="shared" ca="1" si="3"/>
        <v>7</v>
      </c>
      <c r="P31" s="4">
        <f t="shared" ca="1" si="4"/>
        <v>3</v>
      </c>
      <c r="Q31" s="4">
        <f t="shared" ca="1" si="5"/>
        <v>0</v>
      </c>
      <c r="R31" s="5">
        <f t="shared" ca="1" si="6"/>
        <v>6</v>
      </c>
      <c r="T31" s="43">
        <f t="array" aca="1" ref="T31" ca="1">IFERROR(MATCH(LARGE(IF(Liste!$B$9:$B$68&lt;&gt;$T$5,IF(Liste!$R$9:$R$68="",-20,Liste!$R$9:$R$68)-(Liste!$A$9:$A$68/1000)),$A31),IF(Liste!$R$9:$R$68="",-20,Liste!$R$9:$R$68)-(Liste!$A$9:$A$68/1000),0),"")</f>
        <v>38</v>
      </c>
    </row>
    <row r="32" spans="1:20" s="3" customFormat="1" ht="15.75" customHeight="1" x14ac:dyDescent="0.25">
      <c r="A32" s="4">
        <v>24</v>
      </c>
      <c r="B32" s="4" t="str">
        <f ca="1">IF($T32="","",OFFSET(Liste!B$8,$T32,))</f>
        <v>8/D</v>
      </c>
      <c r="C32" s="4">
        <f ca="1">IF($T32="","",OFFSET(Liste!C$8,$T32,))</f>
        <v>401</v>
      </c>
      <c r="D32" s="23" t="str">
        <f ca="1">IF($T32="","",OFFSET(Liste!D$8,$T32,))</f>
        <v>Onur SİVRİ</v>
      </c>
      <c r="E32" s="4" t="str">
        <f ca="1">IF($T32="","",IF(OFFSET(Liste!E$8,$T32,)="","",OFFSET(Liste!E$8,$T32,)))</f>
        <v>B</v>
      </c>
      <c r="F32" s="4" t="str">
        <f ca="1">IF($T32="","",IF(OFFSET(Liste!F$8,$T32,)="","",OFFSET(Liste!F$8,$T32,)))</f>
        <v>D</v>
      </c>
      <c r="G32" s="4" t="str">
        <f ca="1">IF($T32="","",IF(OFFSET(Liste!G$8,$T32,)="","",OFFSET(Liste!G$8,$T32,)))</f>
        <v>B</v>
      </c>
      <c r="H32" s="4" t="str">
        <f ca="1">IF($T32="","",IF(OFFSET(Liste!H$8,$T32,)="","",OFFSET(Liste!H$8,$T32,)))</f>
        <v>C</v>
      </c>
      <c r="I32" s="4" t="str">
        <f ca="1">IF($T32="","",IF(OFFSET(Liste!I$8,$T32,)="","",OFFSET(Liste!I$8,$T32,)))</f>
        <v>C</v>
      </c>
      <c r="J32" s="4" t="str">
        <f ca="1">IF($T32="","",IF(OFFSET(Liste!J$8,$T32,)="","",OFFSET(Liste!J$8,$T32,)))</f>
        <v>B</v>
      </c>
      <c r="K32" s="4" t="str">
        <f ca="1">IF($T32="","",IF(OFFSET(Liste!K$8,$T32,)="","",OFFSET(Liste!K$8,$T32,)))</f>
        <v>D</v>
      </c>
      <c r="L32" s="4" t="str">
        <f ca="1">IF($T32="","",IF(OFFSET(Liste!L$8,$T32,)="","",OFFSET(Liste!L$8,$T32,)))</f>
        <v>D</v>
      </c>
      <c r="M32" s="4" t="str">
        <f ca="1">IF($T32="","",IF(OFFSET(Liste!M$8,$T32,)="","",OFFSET(Liste!M$8,$T32,)))</f>
        <v>A</v>
      </c>
      <c r="N32" s="4" t="str">
        <f ca="1">IF($T32="","",IF(OFFSET(Liste!N$8,$T32,)="","",OFFSET(Liste!N$8,$T32,)))</f>
        <v>D</v>
      </c>
      <c r="O32" s="4">
        <f t="shared" ca="1" si="3"/>
        <v>7</v>
      </c>
      <c r="P32" s="4">
        <f t="shared" ca="1" si="4"/>
        <v>3</v>
      </c>
      <c r="Q32" s="4">
        <f t="shared" ca="1" si="5"/>
        <v>0</v>
      </c>
      <c r="R32" s="5">
        <f t="shared" ca="1" si="6"/>
        <v>6</v>
      </c>
      <c r="T32" s="43">
        <f t="array" aca="1" ref="T32" ca="1">IFERROR(MATCH(LARGE(IF(Liste!$B$9:$B$68&lt;&gt;$T$5,IF(Liste!$R$9:$R$68="",-20,Liste!$R$9:$R$68)-(Liste!$A$9:$A$68/1000)),$A32),IF(Liste!$R$9:$R$68="",-20,Liste!$R$9:$R$68)-(Liste!$A$9:$A$68/1000),0),"")</f>
        <v>40</v>
      </c>
    </row>
    <row r="33" spans="1:20" s="3" customFormat="1" ht="15.75" customHeight="1" x14ac:dyDescent="0.25">
      <c r="A33" s="4">
        <v>25</v>
      </c>
      <c r="B33" s="4" t="str">
        <f ca="1">IF($T33="","",OFFSET(Liste!B$8,$T33,))</f>
        <v>8/D</v>
      </c>
      <c r="C33" s="4">
        <f ca="1">IF($T33="","",OFFSET(Liste!C$8,$T33,))</f>
        <v>837</v>
      </c>
      <c r="D33" s="23" t="str">
        <f ca="1">IF($T33="","",OFFSET(Liste!D$8,$T33,))</f>
        <v>Rana ŞEN</v>
      </c>
      <c r="E33" s="4" t="str">
        <f ca="1">IF($T33="","",IF(OFFSET(Liste!E$8,$T33,)="","",OFFSET(Liste!E$8,$T33,)))</f>
        <v>B</v>
      </c>
      <c r="F33" s="4" t="str">
        <f ca="1">IF($T33="","",IF(OFFSET(Liste!F$8,$T33,)="","",OFFSET(Liste!F$8,$T33,)))</f>
        <v>C</v>
      </c>
      <c r="G33" s="4" t="str">
        <f ca="1">IF($T33="","",IF(OFFSET(Liste!G$8,$T33,)="","",OFFSET(Liste!G$8,$T33,)))</f>
        <v>B</v>
      </c>
      <c r="H33" s="4" t="str">
        <f ca="1">IF($T33="","",IF(OFFSET(Liste!H$8,$T33,)="","",OFFSET(Liste!H$8,$T33,)))</f>
        <v>C</v>
      </c>
      <c r="I33" s="4" t="str">
        <f ca="1">IF($T33="","",IF(OFFSET(Liste!I$8,$T33,)="","",OFFSET(Liste!I$8,$T33,)))</f>
        <v>D</v>
      </c>
      <c r="J33" s="4" t="str">
        <f ca="1">IF($T33="","",IF(OFFSET(Liste!J$8,$T33,)="","",OFFSET(Liste!J$8,$T33,)))</f>
        <v>D</v>
      </c>
      <c r="K33" s="4" t="str">
        <f ca="1">IF($T33="","",IF(OFFSET(Liste!K$8,$T33,)="","",OFFSET(Liste!K$8,$T33,)))</f>
        <v>C</v>
      </c>
      <c r="L33" s="4" t="str">
        <f ca="1">IF($T33="","",IF(OFFSET(Liste!L$8,$T33,)="","",OFFSET(Liste!L$8,$T33,)))</f>
        <v>D</v>
      </c>
      <c r="M33" s="4" t="str">
        <f ca="1">IF($T33="","",IF(OFFSET(Liste!M$8,$T33,)="","",OFFSET(Liste!M$8,$T33,)))</f>
        <v>A</v>
      </c>
      <c r="N33" s="4" t="str">
        <f ca="1">IF($T33="","",IF(OFFSET(Liste!N$8,$T33,)="","",OFFSET(Liste!N$8,$T33,)))</f>
        <v>D</v>
      </c>
      <c r="O33" s="4">
        <f t="shared" ca="1" si="3"/>
        <v>7</v>
      </c>
      <c r="P33" s="4">
        <f t="shared" ca="1" si="4"/>
        <v>3</v>
      </c>
      <c r="Q33" s="4">
        <f t="shared" ca="1" si="5"/>
        <v>0</v>
      </c>
      <c r="R33" s="5">
        <f t="shared" ca="1" si="6"/>
        <v>6</v>
      </c>
      <c r="T33" s="43">
        <f t="array" aca="1" ref="T33" ca="1">IFERROR(MATCH(LARGE(IF(Liste!$B$9:$B$68&lt;&gt;$T$5,IF(Liste!$R$9:$R$68="",-20,Liste!$R$9:$R$68)-(Liste!$A$9:$A$68/1000)),$A33),IF(Liste!$R$9:$R$68="",-20,Liste!$R$9:$R$68)-(Liste!$A$9:$A$68/1000),0),"")</f>
        <v>44</v>
      </c>
    </row>
    <row r="34" spans="1:20" s="3" customFormat="1" ht="15.75" customHeight="1" x14ac:dyDescent="0.25">
      <c r="A34" s="4">
        <v>26</v>
      </c>
      <c r="B34" s="4" t="str">
        <f ca="1">IF($T34="","",OFFSET(Liste!B$8,$T34,))</f>
        <v>8/B</v>
      </c>
      <c r="C34" s="4">
        <f ca="1">IF($T34="","",OFFSET(Liste!C$8,$T34,))</f>
        <v>804</v>
      </c>
      <c r="D34" s="23" t="str">
        <f ca="1">IF($T34="","",OFFSET(Liste!D$8,$T34,))</f>
        <v>Faruk FİDAN</v>
      </c>
      <c r="E34" s="4" t="str">
        <f ca="1">IF($T34="","",IF(OFFSET(Liste!E$8,$T34,)="","",OFFSET(Liste!E$8,$T34,)))</f>
        <v>B</v>
      </c>
      <c r="F34" s="4" t="str">
        <f ca="1">IF($T34="","",IF(OFFSET(Liste!F$8,$T34,)="","",OFFSET(Liste!F$8,$T34,)))</f>
        <v>C</v>
      </c>
      <c r="G34" s="4" t="str">
        <f ca="1">IF($T34="","",IF(OFFSET(Liste!G$8,$T34,)="","",OFFSET(Liste!G$8,$T34,)))</f>
        <v>B</v>
      </c>
      <c r="H34" s="4" t="str">
        <f ca="1">IF($T34="","",IF(OFFSET(Liste!H$8,$T34,)="","",OFFSET(Liste!H$8,$T34,)))</f>
        <v>C</v>
      </c>
      <c r="I34" s="4" t="str">
        <f ca="1">IF($T34="","",IF(OFFSET(Liste!I$8,$T34,)="","",OFFSET(Liste!I$8,$T34,)))</f>
        <v>D</v>
      </c>
      <c r="J34" s="4" t="str">
        <f ca="1">IF($T34="","",IF(OFFSET(Liste!J$8,$T34,)="","",OFFSET(Liste!J$8,$T34,)))</f>
        <v>C</v>
      </c>
      <c r="K34" s="4" t="str">
        <f ca="1">IF($T34="","",IF(OFFSET(Liste!K$8,$T34,)="","",OFFSET(Liste!K$8,$T34,)))</f>
        <v>D</v>
      </c>
      <c r="L34" s="4" t="str">
        <f ca="1">IF($T34="","",IF(OFFSET(Liste!L$8,$T34,)="","",OFFSET(Liste!L$8,$T34,)))</f>
        <v>D</v>
      </c>
      <c r="M34" s="4" t="str">
        <f ca="1">IF($T34="","",IF(OFFSET(Liste!M$8,$T34,)="","",OFFSET(Liste!M$8,$T34,)))</f>
        <v/>
      </c>
      <c r="N34" s="4" t="str">
        <f ca="1">IF($T34="","",IF(OFFSET(Liste!N$8,$T34,)="","",OFFSET(Liste!N$8,$T34,)))</f>
        <v>D</v>
      </c>
      <c r="O34" s="4">
        <f t="shared" ca="1" si="3"/>
        <v>6</v>
      </c>
      <c r="P34" s="4">
        <f t="shared" ca="1" si="4"/>
        <v>3</v>
      </c>
      <c r="Q34" s="4">
        <f t="shared" ca="1" si="5"/>
        <v>1</v>
      </c>
      <c r="R34" s="5">
        <f t="shared" ca="1" si="6"/>
        <v>5</v>
      </c>
      <c r="T34" s="43">
        <f t="array" aca="1" ref="T34" ca="1">IFERROR(MATCH(LARGE(IF(Liste!$B$9:$B$68&lt;&gt;$T$5,IF(Liste!$R$9:$R$68="",-20,Liste!$R$9:$R$68)-(Liste!$A$9:$A$68/1000)),$A34),IF(Liste!$R$9:$R$68="",-20,Liste!$R$9:$R$68)-(Liste!$A$9:$A$68/1000),0),"")</f>
        <v>15</v>
      </c>
    </row>
    <row r="35" spans="1:20" s="3" customFormat="1" ht="15.75" customHeight="1" x14ac:dyDescent="0.25">
      <c r="A35" s="4">
        <v>27</v>
      </c>
      <c r="B35" s="4" t="str">
        <f ca="1">IF($T35="","",OFFSET(Liste!B$8,$T35,))</f>
        <v>8/B</v>
      </c>
      <c r="C35" s="4">
        <f ca="1">IF($T35="","",OFFSET(Liste!C$8,$T35,))</f>
        <v>812</v>
      </c>
      <c r="D35" s="23" t="str">
        <f ca="1">IF($T35="","",OFFSET(Liste!D$8,$T35,))</f>
        <v>Gürkan GÜRBÜZ</v>
      </c>
      <c r="E35" s="4" t="str">
        <f ca="1">IF($T35="","",IF(OFFSET(Liste!E$8,$T35,)="","",OFFSET(Liste!E$8,$T35,)))</f>
        <v>B</v>
      </c>
      <c r="F35" s="4" t="str">
        <f ca="1">IF($T35="","",IF(OFFSET(Liste!F$8,$T35,)="","",OFFSET(Liste!F$8,$T35,)))</f>
        <v>C</v>
      </c>
      <c r="G35" s="4" t="str">
        <f ca="1">IF($T35="","",IF(OFFSET(Liste!G$8,$T35,)="","",OFFSET(Liste!G$8,$T35,)))</f>
        <v>B</v>
      </c>
      <c r="H35" s="4" t="str">
        <f ca="1">IF($T35="","",IF(OFFSET(Liste!H$8,$T35,)="","",OFFSET(Liste!H$8,$T35,)))</f>
        <v/>
      </c>
      <c r="I35" s="4" t="str">
        <f ca="1">IF($T35="","",IF(OFFSET(Liste!I$8,$T35,)="","",OFFSET(Liste!I$8,$T35,)))</f>
        <v>C</v>
      </c>
      <c r="J35" s="4" t="str">
        <f ca="1">IF($T35="","",IF(OFFSET(Liste!J$8,$T35,)="","",OFFSET(Liste!J$8,$T35,)))</f>
        <v>A</v>
      </c>
      <c r="K35" s="4" t="str">
        <f ca="1">IF($T35="","",IF(OFFSET(Liste!K$8,$T35,)="","",OFFSET(Liste!K$8,$T35,)))</f>
        <v>D</v>
      </c>
      <c r="L35" s="4" t="str">
        <f ca="1">IF($T35="","",IF(OFFSET(Liste!L$8,$T35,)="","",OFFSET(Liste!L$8,$T35,)))</f>
        <v>C</v>
      </c>
      <c r="M35" s="4" t="str">
        <f ca="1">IF($T35="","",IF(OFFSET(Liste!M$8,$T35,)="","",OFFSET(Liste!M$8,$T35,)))</f>
        <v>B</v>
      </c>
      <c r="N35" s="4" t="str">
        <f ca="1">IF($T35="","",IF(OFFSET(Liste!N$8,$T35,)="","",OFFSET(Liste!N$8,$T35,)))</f>
        <v>D</v>
      </c>
      <c r="O35" s="4">
        <f t="shared" ca="1" si="3"/>
        <v>6</v>
      </c>
      <c r="P35" s="4">
        <f t="shared" ca="1" si="4"/>
        <v>3</v>
      </c>
      <c r="Q35" s="4">
        <f t="shared" ca="1" si="5"/>
        <v>1</v>
      </c>
      <c r="R35" s="5">
        <f t="shared" ca="1" si="6"/>
        <v>5</v>
      </c>
      <c r="T35" s="43">
        <f t="array" aca="1" ref="T35" ca="1">IFERROR(MATCH(LARGE(IF(Liste!$B$9:$B$68&lt;&gt;$T$5,IF(Liste!$R$9:$R$68="",-20,Liste!$R$9:$R$68)-(Liste!$A$9:$A$68/1000)),$A35),IF(Liste!$R$9:$R$68="",-20,Liste!$R$9:$R$68)-(Liste!$A$9:$A$68/1000),0),"")</f>
        <v>19</v>
      </c>
    </row>
    <row r="36" spans="1:20" s="3" customFormat="1" ht="15.75" customHeight="1" x14ac:dyDescent="0.25">
      <c r="A36" s="4">
        <v>28</v>
      </c>
      <c r="B36" s="4" t="str">
        <f ca="1">IF($T36="","",OFFSET(Liste!B$8,$T36,))</f>
        <v>8/C</v>
      </c>
      <c r="C36" s="4">
        <f ca="1">IF($T36="","",OFFSET(Liste!C$8,$T36,))</f>
        <v>822</v>
      </c>
      <c r="D36" s="23" t="str">
        <f ca="1">IF($T36="","",OFFSET(Liste!D$8,$T36,))</f>
        <v>Meryem MERT</v>
      </c>
      <c r="E36" s="4" t="str">
        <f ca="1">IF($T36="","",IF(OFFSET(Liste!E$8,$T36,)="","",OFFSET(Liste!E$8,$T36,)))</f>
        <v/>
      </c>
      <c r="F36" s="4" t="str">
        <f ca="1">IF($T36="","",IF(OFFSET(Liste!F$8,$T36,)="","",OFFSET(Liste!F$8,$T36,)))</f>
        <v>D</v>
      </c>
      <c r="G36" s="4" t="str">
        <f ca="1">IF($T36="","",IF(OFFSET(Liste!G$8,$T36,)="","",OFFSET(Liste!G$8,$T36,)))</f>
        <v>B</v>
      </c>
      <c r="H36" s="4" t="str">
        <f ca="1">IF($T36="","",IF(OFFSET(Liste!H$8,$T36,)="","",OFFSET(Liste!H$8,$T36,)))</f>
        <v>D</v>
      </c>
      <c r="I36" s="4" t="str">
        <f ca="1">IF($T36="","",IF(OFFSET(Liste!I$8,$T36,)="","",OFFSET(Liste!I$8,$T36,)))</f>
        <v>D</v>
      </c>
      <c r="J36" s="4" t="str">
        <f ca="1">IF($T36="","",IF(OFFSET(Liste!J$8,$T36,)="","",OFFSET(Liste!J$8,$T36,)))</f>
        <v>D</v>
      </c>
      <c r="K36" s="4" t="str">
        <f ca="1">IF($T36="","",IF(OFFSET(Liste!K$8,$T36,)="","",OFFSET(Liste!K$8,$T36,)))</f>
        <v>D</v>
      </c>
      <c r="L36" s="4" t="str">
        <f ca="1">IF($T36="","",IF(OFFSET(Liste!L$8,$T36,)="","",OFFSET(Liste!L$8,$T36,)))</f>
        <v>D</v>
      </c>
      <c r="M36" s="4" t="str">
        <f ca="1">IF($T36="","",IF(OFFSET(Liste!M$8,$T36,)="","",OFFSET(Liste!M$8,$T36,)))</f>
        <v>A</v>
      </c>
      <c r="N36" s="4" t="str">
        <f ca="1">IF($T36="","",IF(OFFSET(Liste!N$8,$T36,)="","",OFFSET(Liste!N$8,$T36,)))</f>
        <v>D</v>
      </c>
      <c r="O36" s="4">
        <f t="shared" ca="1" si="3"/>
        <v>6</v>
      </c>
      <c r="P36" s="4">
        <f t="shared" ca="1" si="4"/>
        <v>3</v>
      </c>
      <c r="Q36" s="4">
        <f t="shared" ca="1" si="5"/>
        <v>1</v>
      </c>
      <c r="R36" s="5">
        <f t="shared" ca="1" si="6"/>
        <v>5</v>
      </c>
      <c r="T36" s="43">
        <f t="array" aca="1" ref="T36" ca="1">IFERROR(MATCH(LARGE(IF(Liste!$B$9:$B$68&lt;&gt;$T$5,IF(Liste!$R$9:$R$68="",-20,Liste!$R$9:$R$68)-(Liste!$A$9:$A$68/1000)),$A36),IF(Liste!$R$9:$R$68="",-20,Liste!$R$9:$R$68)-(Liste!$A$9:$A$68/1000),0),"")</f>
        <v>32</v>
      </c>
    </row>
    <row r="37" spans="1:20" s="3" customFormat="1" ht="15.75" customHeight="1" x14ac:dyDescent="0.25">
      <c r="A37" s="4">
        <v>29</v>
      </c>
      <c r="B37" s="4" t="str">
        <f ca="1">IF($T37="","",OFFSET(Liste!B$8,$T37,))</f>
        <v>8/A</v>
      </c>
      <c r="C37" s="4">
        <f ca="1">IF($T37="","",OFFSET(Liste!C$8,$T37,))</f>
        <v>832</v>
      </c>
      <c r="D37" s="23" t="str">
        <f ca="1">IF($T37="","",OFFSET(Liste!D$8,$T37,))</f>
        <v>Elif DİNÇ</v>
      </c>
      <c r="E37" s="4" t="str">
        <f ca="1">IF($T37="","",IF(OFFSET(Liste!E$8,$T37,)="","",OFFSET(Liste!E$8,$T37,)))</f>
        <v>B</v>
      </c>
      <c r="F37" s="4" t="str">
        <f ca="1">IF($T37="","",IF(OFFSET(Liste!F$8,$T37,)="","",OFFSET(Liste!F$8,$T37,)))</f>
        <v>C</v>
      </c>
      <c r="G37" s="4" t="str">
        <f ca="1">IF($T37="","",IF(OFFSET(Liste!G$8,$T37,)="","",OFFSET(Liste!G$8,$T37,)))</f>
        <v>B</v>
      </c>
      <c r="H37" s="4" t="str">
        <f ca="1">IF($T37="","",IF(OFFSET(Liste!H$8,$T37,)="","",OFFSET(Liste!H$8,$T37,)))</f>
        <v>A</v>
      </c>
      <c r="I37" s="4" t="str">
        <f ca="1">IF($T37="","",IF(OFFSET(Liste!I$8,$T37,)="","",OFFSET(Liste!I$8,$T37,)))</f>
        <v>C</v>
      </c>
      <c r="J37" s="4" t="str">
        <f ca="1">IF($T37="","",IF(OFFSET(Liste!J$8,$T37,)="","",OFFSET(Liste!J$8,$T37,)))</f>
        <v>B</v>
      </c>
      <c r="K37" s="4" t="str">
        <f ca="1">IF($T37="","",IF(OFFSET(Liste!K$8,$T37,)="","",OFFSET(Liste!K$8,$T37,)))</f>
        <v>D</v>
      </c>
      <c r="L37" s="4" t="str">
        <f ca="1">IF($T37="","",IF(OFFSET(Liste!L$8,$T37,)="","",OFFSET(Liste!L$8,$T37,)))</f>
        <v>B</v>
      </c>
      <c r="M37" s="4" t="str">
        <f ca="1">IF($T37="","",IF(OFFSET(Liste!M$8,$T37,)="","",OFFSET(Liste!M$8,$T37,)))</f>
        <v>D</v>
      </c>
      <c r="N37" s="4" t="str">
        <f ca="1">IF($T37="","",IF(OFFSET(Liste!N$8,$T37,)="","",OFFSET(Liste!N$8,$T37,)))</f>
        <v>C</v>
      </c>
      <c r="O37" s="4">
        <f t="shared" ca="1" si="3"/>
        <v>6</v>
      </c>
      <c r="P37" s="4">
        <f t="shared" ca="1" si="4"/>
        <v>4</v>
      </c>
      <c r="Q37" s="4">
        <f t="shared" ca="1" si="5"/>
        <v>0</v>
      </c>
      <c r="R37" s="5">
        <f t="shared" ca="1" si="6"/>
        <v>4.666666666666667</v>
      </c>
      <c r="T37" s="43">
        <f t="array" aca="1" ref="T37" ca="1">IFERROR(MATCH(LARGE(IF(Liste!$B$9:$B$68&lt;&gt;$T$5,IF(Liste!$R$9:$R$68="",-20,Liste!$R$9:$R$68)-(Liste!$A$9:$A$68/1000)),$A37),IF(Liste!$R$9:$R$68="",-20,Liste!$R$9:$R$68)-(Liste!$A$9:$A$68/1000),0),"")</f>
        <v>10</v>
      </c>
    </row>
    <row r="38" spans="1:20" s="3" customFormat="1" ht="15.75" customHeight="1" x14ac:dyDescent="0.25">
      <c r="A38" s="4">
        <v>30</v>
      </c>
      <c r="B38" s="4" t="str">
        <f ca="1">IF($T38="","",OFFSET(Liste!B$8,$T38,))</f>
        <v>8/B</v>
      </c>
      <c r="C38" s="4">
        <f ca="1">IF($T38="","",OFFSET(Liste!C$8,$T38,))</f>
        <v>809</v>
      </c>
      <c r="D38" s="23" t="str">
        <f ca="1">IF($T38="","",OFFSET(Liste!D$8,$T38,))</f>
        <v>Furkan GÜMÜŞ</v>
      </c>
      <c r="E38" s="4" t="str">
        <f ca="1">IF($T38="","",IF(OFFSET(Liste!E$8,$T38,)="","",OFFSET(Liste!E$8,$T38,)))</f>
        <v>B</v>
      </c>
      <c r="F38" s="4" t="str">
        <f ca="1">IF($T38="","",IF(OFFSET(Liste!F$8,$T38,)="","",OFFSET(Liste!F$8,$T38,)))</f>
        <v>A</v>
      </c>
      <c r="G38" s="4" t="str">
        <f ca="1">IF($T38="","",IF(OFFSET(Liste!G$8,$T38,)="","",OFFSET(Liste!G$8,$T38,)))</f>
        <v>B</v>
      </c>
      <c r="H38" s="4" t="str">
        <f ca="1">IF($T38="","",IF(OFFSET(Liste!H$8,$T38,)="","",OFFSET(Liste!H$8,$T38,)))</f>
        <v>C</v>
      </c>
      <c r="I38" s="4" t="str">
        <f ca="1">IF($T38="","",IF(OFFSET(Liste!I$8,$T38,)="","",OFFSET(Liste!I$8,$T38,)))</f>
        <v>D</v>
      </c>
      <c r="J38" s="4" t="str">
        <f ca="1">IF($T38="","",IF(OFFSET(Liste!J$8,$T38,)="","",OFFSET(Liste!J$8,$T38,)))</f>
        <v>D</v>
      </c>
      <c r="K38" s="4" t="str">
        <f ca="1">IF($T38="","",IF(OFFSET(Liste!K$8,$T38,)="","",OFFSET(Liste!K$8,$T38,)))</f>
        <v>D</v>
      </c>
      <c r="L38" s="4" t="str">
        <f ca="1">IF($T38="","",IF(OFFSET(Liste!L$8,$T38,)="","",OFFSET(Liste!L$8,$T38,)))</f>
        <v>D</v>
      </c>
      <c r="M38" s="4" t="str">
        <f ca="1">IF($T38="","",IF(OFFSET(Liste!M$8,$T38,)="","",OFFSET(Liste!M$8,$T38,)))</f>
        <v>C</v>
      </c>
      <c r="N38" s="4" t="str">
        <f ca="1">IF($T38="","",IF(OFFSET(Liste!N$8,$T38,)="","",OFFSET(Liste!N$8,$T38,)))</f>
        <v>D</v>
      </c>
      <c r="O38" s="4">
        <f t="shared" ca="1" si="3"/>
        <v>6</v>
      </c>
      <c r="P38" s="4">
        <f t="shared" ca="1" si="4"/>
        <v>4</v>
      </c>
      <c r="Q38" s="4">
        <f t="shared" ca="1" si="5"/>
        <v>0</v>
      </c>
      <c r="R38" s="5">
        <f t="shared" ca="1" si="6"/>
        <v>4.666666666666667</v>
      </c>
      <c r="T38" s="43">
        <f t="array" aca="1" ref="T38" ca="1">IFERROR(MATCH(LARGE(IF(Liste!$B$9:$B$68&lt;&gt;$T$5,IF(Liste!$R$9:$R$68="",-20,Liste!$R$9:$R$68)-(Liste!$A$9:$A$68/1000)),$A38),IF(Liste!$R$9:$R$68="",-20,Liste!$R$9:$R$68)-(Liste!$A$9:$A$68/1000),0),"")</f>
        <v>17</v>
      </c>
    </row>
    <row r="39" spans="1:20" s="3" customFormat="1" ht="15.75" customHeight="1" x14ac:dyDescent="0.25">
      <c r="A39" s="4">
        <v>31</v>
      </c>
      <c r="B39" s="4" t="str">
        <f ca="1">IF($T39="","",OFFSET(Liste!B$8,$T39,))</f>
        <v>8/D</v>
      </c>
      <c r="C39" s="4">
        <f ca="1">IF($T39="","",OFFSET(Liste!C$8,$T39,))</f>
        <v>814</v>
      </c>
      <c r="D39" s="23" t="str">
        <f ca="1">IF($T39="","",OFFSET(Liste!D$8,$T39,))</f>
        <v>Rabia ŞAHİN</v>
      </c>
      <c r="E39" s="4" t="str">
        <f ca="1">IF($T39="","",IF(OFFSET(Liste!E$8,$T39,)="","",OFFSET(Liste!E$8,$T39,)))</f>
        <v>A</v>
      </c>
      <c r="F39" s="4" t="str">
        <f ca="1">IF($T39="","",IF(OFFSET(Liste!F$8,$T39,)="","",OFFSET(Liste!F$8,$T39,)))</f>
        <v>C</v>
      </c>
      <c r="G39" s="4" t="str">
        <f ca="1">IF($T39="","",IF(OFFSET(Liste!G$8,$T39,)="","",OFFSET(Liste!G$8,$T39,)))</f>
        <v>B</v>
      </c>
      <c r="H39" s="4" t="str">
        <f ca="1">IF($T39="","",IF(OFFSET(Liste!H$8,$T39,)="","",OFFSET(Liste!H$8,$T39,)))</f>
        <v>A</v>
      </c>
      <c r="I39" s="4" t="str">
        <f ca="1">IF($T39="","",IF(OFFSET(Liste!I$8,$T39,)="","",OFFSET(Liste!I$8,$T39,)))</f>
        <v>D</v>
      </c>
      <c r="J39" s="4" t="str">
        <f ca="1">IF($T39="","",IF(OFFSET(Liste!J$8,$T39,)="","",OFFSET(Liste!J$8,$T39,)))</f>
        <v>B</v>
      </c>
      <c r="K39" s="4" t="str">
        <f ca="1">IF($T39="","",IF(OFFSET(Liste!K$8,$T39,)="","",OFFSET(Liste!K$8,$T39,)))</f>
        <v>B</v>
      </c>
      <c r="L39" s="4" t="str">
        <f ca="1">IF($T39="","",IF(OFFSET(Liste!L$8,$T39,)="","",OFFSET(Liste!L$8,$T39,)))</f>
        <v>D</v>
      </c>
      <c r="M39" s="4" t="str">
        <f ca="1">IF($T39="","",IF(OFFSET(Liste!M$8,$T39,)="","",OFFSET(Liste!M$8,$T39,)))</f>
        <v>A</v>
      </c>
      <c r="N39" s="4" t="str">
        <f ca="1">IF($T39="","",IF(OFFSET(Liste!N$8,$T39,)="","",OFFSET(Liste!N$8,$T39,)))</f>
        <v>D</v>
      </c>
      <c r="O39" s="4">
        <f t="shared" ca="1" si="3"/>
        <v>6</v>
      </c>
      <c r="P39" s="4">
        <f t="shared" ca="1" si="4"/>
        <v>4</v>
      </c>
      <c r="Q39" s="4">
        <f t="shared" ca="1" si="5"/>
        <v>0</v>
      </c>
      <c r="R39" s="5">
        <f t="shared" ca="1" si="6"/>
        <v>4.666666666666667</v>
      </c>
      <c r="T39" s="43">
        <f t="array" aca="1" ref="T39" ca="1">IFERROR(MATCH(LARGE(IF(Liste!$B$9:$B$68&lt;&gt;$T$5,IF(Liste!$R$9:$R$68="",-20,Liste!$R$9:$R$68)-(Liste!$A$9:$A$68/1000)),$A39),IF(Liste!$R$9:$R$68="",-20,Liste!$R$9:$R$68)-(Liste!$A$9:$A$68/1000),0),"")</f>
        <v>43</v>
      </c>
    </row>
    <row r="40" spans="1:20" s="3" customFormat="1" ht="15.75" customHeight="1" x14ac:dyDescent="0.25">
      <c r="A40" s="4">
        <v>32</v>
      </c>
      <c r="B40" s="4" t="str">
        <f ca="1">IF($T40="","",OFFSET(Liste!B$8,$T40,))</f>
        <v>8/B</v>
      </c>
      <c r="C40" s="4">
        <f ca="1">IF($T40="","",OFFSET(Liste!C$8,$T40,))</f>
        <v>829</v>
      </c>
      <c r="D40" s="23" t="str">
        <f ca="1">IF($T40="","",OFFSET(Liste!D$8,$T40,))</f>
        <v>Hilal KARAKURT</v>
      </c>
      <c r="E40" s="4" t="str">
        <f ca="1">IF($T40="","",IF(OFFSET(Liste!E$8,$T40,)="","",OFFSET(Liste!E$8,$T40,)))</f>
        <v>B</v>
      </c>
      <c r="F40" s="4" t="str">
        <f ca="1">IF($T40="","",IF(OFFSET(Liste!F$8,$T40,)="","",OFFSET(Liste!F$8,$T40,)))</f>
        <v>D</v>
      </c>
      <c r="G40" s="4" t="str">
        <f ca="1">IF($T40="","",IF(OFFSET(Liste!G$8,$T40,)="","",OFFSET(Liste!G$8,$T40,)))</f>
        <v>B</v>
      </c>
      <c r="H40" s="4" t="str">
        <f ca="1">IF($T40="","",IF(OFFSET(Liste!H$8,$T40,)="","",OFFSET(Liste!H$8,$T40,)))</f>
        <v/>
      </c>
      <c r="I40" s="4" t="str">
        <f ca="1">IF($T40="","",IF(OFFSET(Liste!I$8,$T40,)="","",OFFSET(Liste!I$8,$T40,)))</f>
        <v>D</v>
      </c>
      <c r="J40" s="4" t="str">
        <f ca="1">IF($T40="","",IF(OFFSET(Liste!J$8,$T40,)="","",OFFSET(Liste!J$8,$T40,)))</f>
        <v>D</v>
      </c>
      <c r="K40" s="4" t="str">
        <f ca="1">IF($T40="","",IF(OFFSET(Liste!K$8,$T40,)="","",OFFSET(Liste!K$8,$T40,)))</f>
        <v>D</v>
      </c>
      <c r="L40" s="4" t="str">
        <f ca="1">IF($T40="","",IF(OFFSET(Liste!L$8,$T40,)="","",OFFSET(Liste!L$8,$T40,)))</f>
        <v/>
      </c>
      <c r="M40" s="4" t="str">
        <f ca="1">IF($T40="","",IF(OFFSET(Liste!M$8,$T40,)="","",OFFSET(Liste!M$8,$T40,)))</f>
        <v>A</v>
      </c>
      <c r="N40" s="4" t="str">
        <f ca="1">IF($T40="","",IF(OFFSET(Liste!N$8,$T40,)="","",OFFSET(Liste!N$8,$T40,)))</f>
        <v>C</v>
      </c>
      <c r="O40" s="4">
        <f t="shared" ca="1" si="3"/>
        <v>5</v>
      </c>
      <c r="P40" s="4">
        <f t="shared" ca="1" si="4"/>
        <v>3</v>
      </c>
      <c r="Q40" s="4">
        <f t="shared" ca="1" si="5"/>
        <v>2</v>
      </c>
      <c r="R40" s="5">
        <f t="shared" ca="1" si="6"/>
        <v>4</v>
      </c>
      <c r="T40" s="43">
        <f t="array" aca="1" ref="T40" ca="1">IFERROR(MATCH(LARGE(IF(Liste!$B$9:$B$68&lt;&gt;$T$5,IF(Liste!$R$9:$R$68="",-20,Liste!$R$9:$R$68)-(Liste!$A$9:$A$68/1000)),$A40),IF(Liste!$R$9:$R$68="",-20,Liste!$R$9:$R$68)-(Liste!$A$9:$A$68/1000),0),"")</f>
        <v>24</v>
      </c>
    </row>
    <row r="41" spans="1:20" s="3" customFormat="1" ht="15.75" customHeight="1" x14ac:dyDescent="0.25">
      <c r="A41" s="4">
        <v>33</v>
      </c>
      <c r="B41" s="4" t="str">
        <f ca="1">IF($T41="","",OFFSET(Liste!B$8,$T41,))</f>
        <v>8/E</v>
      </c>
      <c r="C41" s="4">
        <f ca="1">IF($T41="","",OFFSET(Liste!C$8,$T41,))</f>
        <v>853</v>
      </c>
      <c r="D41" s="23" t="str">
        <f ca="1">IF($T41="","",OFFSET(Liste!D$8,$T41,))</f>
        <v>Nisa SARI</v>
      </c>
      <c r="E41" s="4" t="str">
        <f ca="1">IF($T41="","",IF(OFFSET(Liste!E$8,$T41,)="","",OFFSET(Liste!E$8,$T41,)))</f>
        <v/>
      </c>
      <c r="F41" s="4" t="str">
        <f ca="1">IF($T41="","",IF(OFFSET(Liste!F$8,$T41,)="","",OFFSET(Liste!F$8,$T41,)))</f>
        <v>C</v>
      </c>
      <c r="G41" s="4" t="str">
        <f ca="1">IF($T41="","",IF(OFFSET(Liste!G$8,$T41,)="","",OFFSET(Liste!G$8,$T41,)))</f>
        <v/>
      </c>
      <c r="H41" s="4" t="str">
        <f ca="1">IF($T41="","",IF(OFFSET(Liste!H$8,$T41,)="","",OFFSET(Liste!H$8,$T41,)))</f>
        <v/>
      </c>
      <c r="I41" s="4" t="str">
        <f ca="1">IF($T41="","",IF(OFFSET(Liste!I$8,$T41,)="","",OFFSET(Liste!I$8,$T41,)))</f>
        <v>C</v>
      </c>
      <c r="J41" s="4" t="str">
        <f ca="1">IF($T41="","",IF(OFFSET(Liste!J$8,$T41,)="","",OFFSET(Liste!J$8,$T41,)))</f>
        <v>D</v>
      </c>
      <c r="K41" s="4" t="str">
        <f ca="1">IF($T41="","",IF(OFFSET(Liste!K$8,$T41,)="","",OFFSET(Liste!K$8,$T41,)))</f>
        <v>D</v>
      </c>
      <c r="L41" s="4" t="str">
        <f ca="1">IF($T41="","",IF(OFFSET(Liste!L$8,$T41,)="","",OFFSET(Liste!L$8,$T41,)))</f>
        <v/>
      </c>
      <c r="M41" s="4" t="str">
        <f ca="1">IF($T41="","",IF(OFFSET(Liste!M$8,$T41,)="","",OFFSET(Liste!M$8,$T41,)))</f>
        <v/>
      </c>
      <c r="N41" s="4" t="str">
        <f ca="1">IF($T41="","",IF(OFFSET(Liste!N$8,$T41,)="","",OFFSET(Liste!N$8,$T41,)))</f>
        <v>A</v>
      </c>
      <c r="O41" s="4">
        <f t="shared" ref="O41:O68" ca="1" si="7">IF($C41="","",IF(COUNTBLANK(OFFSET($D41,,1,1,MAX($E$3:$N$3)))=MAX($E$3:$N$3),"",SUMPRODUCT(--(OFFSET($D$4,,1,1,MAX($E$3:$N$3))=OFFSET($D41,,1,1,MAX($E$3:$N$3))))))</f>
        <v>4</v>
      </c>
      <c r="P41" s="4">
        <f t="shared" ref="P41:P68" ca="1" si="8">IF($C41="","",IF(COUNTBLANK(OFFSET($D41,,1,1,MAX($E$3:$N$3)))=MAX($E$3:$N$3),"",SUMPRODUCT((OFFSET($D$4,,1,1,MAX($E$3:$N$3))&lt;&gt;OFFSET($D41,,1,1,MAX($E$3:$N$3)))*(OFFSET($D41,,1,1,MAX($E$3:$N$3))&lt;&gt;""))))</f>
        <v>1</v>
      </c>
      <c r="Q41" s="4">
        <f t="shared" ref="Q41:Q68" ca="1" si="9">IF($C41="","",IF(COUNTBLANK(OFFSET($D41,,1,1,MAX($E$3:$N$3)))=MAX($E$3:$N$3),"",COUNTBLANK(OFFSET($D41,,1,1,MAX($E$3:$N$3)))))</f>
        <v>5</v>
      </c>
      <c r="R41" s="5">
        <f t="shared" ref="R41:R68" ca="1" si="10">IF($C41="","",IF(COUNTBLANK(OFFSET($D41,,1,1,MAX($E$3:$N$3)))=MAX($E$3:$N$3),"",O41-P41/3))</f>
        <v>3.6666666666666665</v>
      </c>
      <c r="T41" s="43">
        <f t="array" aca="1" ref="T41" ca="1">IFERROR(MATCH(LARGE(IF(Liste!$B$9:$B$68&lt;&gt;$T$5,IF(Liste!$R$9:$R$68="",-20,Liste!$R$9:$R$68)-(Liste!$A$9:$A$68/1000)),$A41),IF(Liste!$R$9:$R$68="",-20,Liste!$R$9:$R$68)-(Liste!$A$9:$A$68/1000),0),"")</f>
        <v>53</v>
      </c>
    </row>
    <row r="42" spans="1:20" s="3" customFormat="1" ht="15.75" customHeight="1" x14ac:dyDescent="0.25">
      <c r="A42" s="4">
        <v>34</v>
      </c>
      <c r="B42" s="4" t="str">
        <f ca="1">IF($T42="","",OFFSET(Liste!B$8,$T42,))</f>
        <v>8/A</v>
      </c>
      <c r="C42" s="4">
        <f ca="1">IF($T42="","",OFFSET(Liste!C$8,$T42,))</f>
        <v>840</v>
      </c>
      <c r="D42" s="23" t="str">
        <f ca="1">IF($T42="","",OFFSET(Liste!D$8,$T42,))</f>
        <v>Enes DURMAZ</v>
      </c>
      <c r="E42" s="4" t="str">
        <f ca="1">IF($T42="","",IF(OFFSET(Liste!E$8,$T42,)="","",OFFSET(Liste!E$8,$T42,)))</f>
        <v>B</v>
      </c>
      <c r="F42" s="4" t="str">
        <f ca="1">IF($T42="","",IF(OFFSET(Liste!F$8,$T42,)="","",OFFSET(Liste!F$8,$T42,)))</f>
        <v>D</v>
      </c>
      <c r="G42" s="4" t="str">
        <f ca="1">IF($T42="","",IF(OFFSET(Liste!G$8,$T42,)="","",OFFSET(Liste!G$8,$T42,)))</f>
        <v>B</v>
      </c>
      <c r="H42" s="4" t="str">
        <f ca="1">IF($T42="","",IF(OFFSET(Liste!H$8,$T42,)="","",OFFSET(Liste!H$8,$T42,)))</f>
        <v>C</v>
      </c>
      <c r="I42" s="4" t="str">
        <f ca="1">IF($T42="","",IF(OFFSET(Liste!I$8,$T42,)="","",OFFSET(Liste!I$8,$T42,)))</f>
        <v>C</v>
      </c>
      <c r="J42" s="4" t="str">
        <f ca="1">IF($T42="","",IF(OFFSET(Liste!J$8,$T42,)="","",OFFSET(Liste!J$8,$T42,)))</f>
        <v>D</v>
      </c>
      <c r="K42" s="4" t="str">
        <f ca="1">IF($T42="","",IF(OFFSET(Liste!K$8,$T42,)="","",OFFSET(Liste!K$8,$T42,)))</f>
        <v>B</v>
      </c>
      <c r="L42" s="4" t="str">
        <f ca="1">IF($T42="","",IF(OFFSET(Liste!L$8,$T42,)="","",OFFSET(Liste!L$8,$T42,)))</f>
        <v>C</v>
      </c>
      <c r="M42" s="4" t="str">
        <f ca="1">IF($T42="","",IF(OFFSET(Liste!M$8,$T42,)="","",OFFSET(Liste!M$8,$T42,)))</f>
        <v>A</v>
      </c>
      <c r="N42" s="4" t="str">
        <f ca="1">IF($T42="","",IF(OFFSET(Liste!N$8,$T42,)="","",OFFSET(Liste!N$8,$T42,)))</f>
        <v>B</v>
      </c>
      <c r="O42" s="4">
        <f t="shared" ca="1" si="7"/>
        <v>5</v>
      </c>
      <c r="P42" s="4">
        <f t="shared" ca="1" si="8"/>
        <v>5</v>
      </c>
      <c r="Q42" s="4">
        <f t="shared" ca="1" si="9"/>
        <v>0</v>
      </c>
      <c r="R42" s="5">
        <f t="shared" ca="1" si="10"/>
        <v>3.333333333333333</v>
      </c>
      <c r="T42" s="43">
        <f t="array" aca="1" ref="T42" ca="1">IFERROR(MATCH(LARGE(IF(Liste!$B$9:$B$68&lt;&gt;$T$5,IF(Liste!$R$9:$R$68="",-20,Liste!$R$9:$R$68)-(Liste!$A$9:$A$68/1000)),$A42),IF(Liste!$R$9:$R$68="",-20,Liste!$R$9:$R$68)-(Liste!$A$9:$A$68/1000),0),"")</f>
        <v>12</v>
      </c>
    </row>
    <row r="43" spans="1:20" s="3" customFormat="1" ht="15.75" customHeight="1" x14ac:dyDescent="0.25">
      <c r="A43" s="4">
        <v>35</v>
      </c>
      <c r="B43" s="4" t="str">
        <f ca="1">IF($T43="","",OFFSET(Liste!B$8,$T43,))</f>
        <v>8/C</v>
      </c>
      <c r="C43" s="4">
        <f ca="1">IF($T43="","",OFFSET(Liste!C$8,$T43,))</f>
        <v>839</v>
      </c>
      <c r="D43" s="23" t="str">
        <f ca="1">IF($T43="","",OFFSET(Liste!D$8,$T43,))</f>
        <v>Murat ORUÇ</v>
      </c>
      <c r="E43" s="4" t="str">
        <f ca="1">IF($T43="","",IF(OFFSET(Liste!E$8,$T43,)="","",OFFSET(Liste!E$8,$T43,)))</f>
        <v>B</v>
      </c>
      <c r="F43" s="4" t="str">
        <f ca="1">IF($T43="","",IF(OFFSET(Liste!F$8,$T43,)="","",OFFSET(Liste!F$8,$T43,)))</f>
        <v>C</v>
      </c>
      <c r="G43" s="4" t="str">
        <f ca="1">IF($T43="","",IF(OFFSET(Liste!G$8,$T43,)="","",OFFSET(Liste!G$8,$T43,)))</f>
        <v/>
      </c>
      <c r="H43" s="4" t="str">
        <f ca="1">IF($T43="","",IF(OFFSET(Liste!H$8,$T43,)="","",OFFSET(Liste!H$8,$T43,)))</f>
        <v/>
      </c>
      <c r="I43" s="4" t="str">
        <f ca="1">IF($T43="","",IF(OFFSET(Liste!I$8,$T43,)="","",OFFSET(Liste!I$8,$T43,)))</f>
        <v>A</v>
      </c>
      <c r="J43" s="4" t="str">
        <f ca="1">IF($T43="","",IF(OFFSET(Liste!J$8,$T43,)="","",OFFSET(Liste!J$8,$T43,)))</f>
        <v>D</v>
      </c>
      <c r="K43" s="4" t="str">
        <f ca="1">IF($T43="","",IF(OFFSET(Liste!K$8,$T43,)="","",OFFSET(Liste!K$8,$T43,)))</f>
        <v>D</v>
      </c>
      <c r="L43" s="4" t="str">
        <f ca="1">IF($T43="","",IF(OFFSET(Liste!L$8,$T43,)="","",OFFSET(Liste!L$8,$T43,)))</f>
        <v/>
      </c>
      <c r="M43" s="4" t="str">
        <f ca="1">IF($T43="","",IF(OFFSET(Liste!M$8,$T43,)="","",OFFSET(Liste!M$8,$T43,)))</f>
        <v/>
      </c>
      <c r="N43" s="4" t="str">
        <f ca="1">IF($T43="","",IF(OFFSET(Liste!N$8,$T43,)="","",OFFSET(Liste!N$8,$T43,)))</f>
        <v>C</v>
      </c>
      <c r="O43" s="4">
        <f t="shared" ca="1" si="7"/>
        <v>4</v>
      </c>
      <c r="P43" s="4">
        <f t="shared" ca="1" si="8"/>
        <v>2</v>
      </c>
      <c r="Q43" s="4">
        <f t="shared" ca="1" si="9"/>
        <v>4</v>
      </c>
      <c r="R43" s="5">
        <f t="shared" ca="1" si="10"/>
        <v>3.3333333333333335</v>
      </c>
      <c r="T43" s="43">
        <f t="array" aca="1" ref="T43" ca="1">IFERROR(MATCH(LARGE(IF(Liste!$B$9:$B$68&lt;&gt;$T$5,IF(Liste!$R$9:$R$68="",-20,Liste!$R$9:$R$68)-(Liste!$A$9:$A$68/1000)),$A43),IF(Liste!$R$9:$R$68="",-20,Liste!$R$9:$R$68)-(Liste!$A$9:$A$68/1000),0),"")</f>
        <v>33</v>
      </c>
    </row>
    <row r="44" spans="1:20" s="3" customFormat="1" ht="15.75" customHeight="1" x14ac:dyDescent="0.25">
      <c r="A44" s="4">
        <v>36</v>
      </c>
      <c r="B44" s="4" t="str">
        <f ca="1">IF($T44="","",OFFSET(Liste!B$8,$T44,))</f>
        <v>8/C</v>
      </c>
      <c r="C44" s="4">
        <f ca="1">IF($T44="","",OFFSET(Liste!C$8,$T44,))</f>
        <v>856</v>
      </c>
      <c r="D44" s="23" t="str">
        <f ca="1">IF($T44="","",OFFSET(Liste!D$8,$T44,))</f>
        <v>Nedim ÖZPINAR</v>
      </c>
      <c r="E44" s="4" t="str">
        <f ca="1">IF($T44="","",IF(OFFSET(Liste!E$8,$T44,)="","",OFFSET(Liste!E$8,$T44,)))</f>
        <v>C</v>
      </c>
      <c r="F44" s="4" t="str">
        <f ca="1">IF($T44="","",IF(OFFSET(Liste!F$8,$T44,)="","",OFFSET(Liste!F$8,$T44,)))</f>
        <v>C</v>
      </c>
      <c r="G44" s="4" t="str">
        <f ca="1">IF($T44="","",IF(OFFSET(Liste!G$8,$T44,)="","",OFFSET(Liste!G$8,$T44,)))</f>
        <v>B</v>
      </c>
      <c r="H44" s="4" t="str">
        <f ca="1">IF($T44="","",IF(OFFSET(Liste!H$8,$T44,)="","",OFFSET(Liste!H$8,$T44,)))</f>
        <v>C</v>
      </c>
      <c r="I44" s="4" t="str">
        <f ca="1">IF($T44="","",IF(OFFSET(Liste!I$8,$T44,)="","",OFFSET(Liste!I$8,$T44,)))</f>
        <v/>
      </c>
      <c r="J44" s="4" t="str">
        <f ca="1">IF($T44="","",IF(OFFSET(Liste!J$8,$T44,)="","",OFFSET(Liste!J$8,$T44,)))</f>
        <v>D</v>
      </c>
      <c r="K44" s="4" t="str">
        <f ca="1">IF($T44="","",IF(OFFSET(Liste!K$8,$T44,)="","",OFFSET(Liste!K$8,$T44,)))</f>
        <v/>
      </c>
      <c r="L44" s="4" t="str">
        <f ca="1">IF($T44="","",IF(OFFSET(Liste!L$8,$T44,)="","",OFFSET(Liste!L$8,$T44,)))</f>
        <v>C</v>
      </c>
      <c r="M44" s="4" t="str">
        <f ca="1">IF($T44="","",IF(OFFSET(Liste!M$8,$T44,)="","",OFFSET(Liste!M$8,$T44,)))</f>
        <v>A</v>
      </c>
      <c r="N44" s="4" t="str">
        <f ca="1">IF($T44="","",IF(OFFSET(Liste!N$8,$T44,)="","",OFFSET(Liste!N$8,$T44,)))</f>
        <v>C</v>
      </c>
      <c r="O44" s="4">
        <f t="shared" ca="1" si="7"/>
        <v>4</v>
      </c>
      <c r="P44" s="4">
        <f t="shared" ca="1" si="8"/>
        <v>4</v>
      </c>
      <c r="Q44" s="4">
        <f t="shared" ca="1" si="9"/>
        <v>2</v>
      </c>
      <c r="R44" s="5">
        <f t="shared" ca="1" si="10"/>
        <v>2.666666666666667</v>
      </c>
      <c r="T44" s="43">
        <f t="array" aca="1" ref="T44" ca="1">IFERROR(MATCH(LARGE(IF(Liste!$B$9:$B$68&lt;&gt;$T$5,IF(Liste!$R$9:$R$68="",-20,Liste!$R$9:$R$68)-(Liste!$A$9:$A$68/1000)),$A44),IF(Liste!$R$9:$R$68="",-20,Liste!$R$9:$R$68)-(Liste!$A$9:$A$68/1000),0),"")</f>
        <v>36</v>
      </c>
    </row>
    <row r="45" spans="1:20" s="3" customFormat="1" ht="15.75" customHeight="1" x14ac:dyDescent="0.25">
      <c r="A45" s="4">
        <v>37</v>
      </c>
      <c r="B45" s="4" t="str">
        <f ca="1">IF($T45="","",OFFSET(Liste!B$8,$T45,))</f>
        <v>8/A</v>
      </c>
      <c r="C45" s="4">
        <f ca="1">IF($T45="","",OFFSET(Liste!C$8,$T45,))</f>
        <v>824</v>
      </c>
      <c r="D45" s="23" t="str">
        <f ca="1">IF($T45="","",OFFSET(Liste!D$8,$T45,))</f>
        <v>Cihan DEMİRBAŞ</v>
      </c>
      <c r="E45" s="4" t="str">
        <f ca="1">IF($T45="","",IF(OFFSET(Liste!E$8,$T45,)="","",OFFSET(Liste!E$8,$T45,)))</f>
        <v>A</v>
      </c>
      <c r="F45" s="4" t="str">
        <f ca="1">IF($T45="","",IF(OFFSET(Liste!F$8,$T45,)="","",OFFSET(Liste!F$8,$T45,)))</f>
        <v/>
      </c>
      <c r="G45" s="4" t="str">
        <f ca="1">IF($T45="","",IF(OFFSET(Liste!G$8,$T45,)="","",OFFSET(Liste!G$8,$T45,)))</f>
        <v>B</v>
      </c>
      <c r="H45" s="4" t="str">
        <f ca="1">IF($T45="","",IF(OFFSET(Liste!H$8,$T45,)="","",OFFSET(Liste!H$8,$T45,)))</f>
        <v>C</v>
      </c>
      <c r="I45" s="4" t="str">
        <f ca="1">IF($T45="","",IF(OFFSET(Liste!I$8,$T45,)="","",OFFSET(Liste!I$8,$T45,)))</f>
        <v>A</v>
      </c>
      <c r="J45" s="4" t="str">
        <f ca="1">IF($T45="","",IF(OFFSET(Liste!J$8,$T45,)="","",OFFSET(Liste!J$8,$T45,)))</f>
        <v>D</v>
      </c>
      <c r="K45" s="4" t="str">
        <f ca="1">IF($T45="","",IF(OFFSET(Liste!K$8,$T45,)="","",OFFSET(Liste!K$8,$T45,)))</f>
        <v>B</v>
      </c>
      <c r="L45" s="4" t="str">
        <f ca="1">IF($T45="","",IF(OFFSET(Liste!L$8,$T45,)="","",OFFSET(Liste!L$8,$T45,)))</f>
        <v>C</v>
      </c>
      <c r="M45" s="4" t="str">
        <f ca="1">IF($T45="","",IF(OFFSET(Liste!M$8,$T45,)="","",OFFSET(Liste!M$8,$T45,)))</f>
        <v>A</v>
      </c>
      <c r="N45" s="4" t="str">
        <f ca="1">IF($T45="","",IF(OFFSET(Liste!N$8,$T45,)="","",OFFSET(Liste!N$8,$T45,)))</f>
        <v>D</v>
      </c>
      <c r="O45" s="4">
        <f t="shared" ca="1" si="7"/>
        <v>4</v>
      </c>
      <c r="P45" s="4">
        <f t="shared" ca="1" si="8"/>
        <v>5</v>
      </c>
      <c r="Q45" s="4">
        <f t="shared" ca="1" si="9"/>
        <v>1</v>
      </c>
      <c r="R45" s="5">
        <f t="shared" ca="1" si="10"/>
        <v>2.333333333333333</v>
      </c>
      <c r="T45" s="43">
        <f t="array" aca="1" ref="T45" ca="1">IFERROR(MATCH(LARGE(IF(Liste!$B$9:$B$68&lt;&gt;$T$5,IF(Liste!$R$9:$R$68="",-20,Liste!$R$9:$R$68)-(Liste!$A$9:$A$68/1000)),$A45),IF(Liste!$R$9:$R$68="",-20,Liste!$R$9:$R$68)-(Liste!$A$9:$A$68/1000),0),"")</f>
        <v>8</v>
      </c>
    </row>
    <row r="46" spans="1:20" s="3" customFormat="1" ht="15.75" customHeight="1" x14ac:dyDescent="0.25">
      <c r="A46" s="4">
        <v>38</v>
      </c>
      <c r="B46" s="4" t="str">
        <f ca="1">IF($T46="","",OFFSET(Liste!B$8,$T46,))</f>
        <v>8/D</v>
      </c>
      <c r="C46" s="4">
        <f ca="1">IF($T46="","",OFFSET(Liste!C$8,$T46,))</f>
        <v>860</v>
      </c>
      <c r="D46" s="23" t="str">
        <f ca="1">IF($T46="","",OFFSET(Liste!D$8,$T46,))</f>
        <v>Rumeysa TETİK</v>
      </c>
      <c r="E46" s="4" t="str">
        <f ca="1">IF($T46="","",IF(OFFSET(Liste!E$8,$T46,)="","",OFFSET(Liste!E$8,$T46,)))</f>
        <v>A</v>
      </c>
      <c r="F46" s="4" t="str">
        <f ca="1">IF($T46="","",IF(OFFSET(Liste!F$8,$T46,)="","",OFFSET(Liste!F$8,$T46,)))</f>
        <v>C</v>
      </c>
      <c r="G46" s="4" t="str">
        <f ca="1">IF($T46="","",IF(OFFSET(Liste!G$8,$T46,)="","",OFFSET(Liste!G$8,$T46,)))</f>
        <v>A</v>
      </c>
      <c r="H46" s="4" t="str">
        <f ca="1">IF($T46="","",IF(OFFSET(Liste!H$8,$T46,)="","",OFFSET(Liste!H$8,$T46,)))</f>
        <v>C</v>
      </c>
      <c r="I46" s="4" t="str">
        <f ca="1">IF($T46="","",IF(OFFSET(Liste!I$8,$T46,)="","",OFFSET(Liste!I$8,$T46,)))</f>
        <v>A</v>
      </c>
      <c r="J46" s="4" t="str">
        <f ca="1">IF($T46="","",IF(OFFSET(Liste!J$8,$T46,)="","",OFFSET(Liste!J$8,$T46,)))</f>
        <v>D</v>
      </c>
      <c r="K46" s="4" t="str">
        <f ca="1">IF($T46="","",IF(OFFSET(Liste!K$8,$T46,)="","",OFFSET(Liste!K$8,$T46,)))</f>
        <v>D</v>
      </c>
      <c r="L46" s="4" t="str">
        <f ca="1">IF($T46="","",IF(OFFSET(Liste!L$8,$T46,)="","",OFFSET(Liste!L$8,$T46,)))</f>
        <v>D</v>
      </c>
      <c r="M46" s="4" t="str">
        <f ca="1">IF($T46="","",IF(OFFSET(Liste!M$8,$T46,)="","",OFFSET(Liste!M$8,$T46,)))</f>
        <v/>
      </c>
      <c r="N46" s="4" t="str">
        <f ca="1">IF($T46="","",IF(OFFSET(Liste!N$8,$T46,)="","",OFFSET(Liste!N$8,$T46,)))</f>
        <v>B</v>
      </c>
      <c r="O46" s="4">
        <f t="shared" ca="1" si="7"/>
        <v>4</v>
      </c>
      <c r="P46" s="4">
        <f t="shared" ca="1" si="8"/>
        <v>5</v>
      </c>
      <c r="Q46" s="4">
        <f t="shared" ca="1" si="9"/>
        <v>1</v>
      </c>
      <c r="R46" s="5">
        <f t="shared" ca="1" si="10"/>
        <v>2.333333333333333</v>
      </c>
      <c r="T46" s="43">
        <f t="array" aca="1" ref="T46" ca="1">IFERROR(MATCH(LARGE(IF(Liste!$B$9:$B$68&lt;&gt;$T$5,IF(Liste!$R$9:$R$68="",-20,Liste!$R$9:$R$68)-(Liste!$A$9:$A$68/1000)),$A46),IF(Liste!$R$9:$R$68="",-20,Liste!$R$9:$R$68)-(Liste!$A$9:$A$68/1000),0),"")</f>
        <v>48</v>
      </c>
    </row>
    <row r="47" spans="1:20" s="3" customFormat="1" ht="15.75" customHeight="1" x14ac:dyDescent="0.25">
      <c r="A47" s="4">
        <v>39</v>
      </c>
      <c r="B47" s="4" t="str">
        <f ca="1">IF($T47="","",OFFSET(Liste!B$8,$T47,))</f>
        <v>8/E</v>
      </c>
      <c r="C47" s="4">
        <f ca="1">IF($T47="","",OFFSET(Liste!C$8,$T47,))</f>
        <v>851</v>
      </c>
      <c r="D47" s="23" t="str">
        <f ca="1">IF($T47="","",OFFSET(Liste!D$8,$T47,))</f>
        <v>Ayşe KURU</v>
      </c>
      <c r="E47" s="4" t="str">
        <f ca="1">IF($T47="","",IF(OFFSET(Liste!E$8,$T47,)="","",OFFSET(Liste!E$8,$T47,)))</f>
        <v>A</v>
      </c>
      <c r="F47" s="4" t="str">
        <f ca="1">IF($T47="","",IF(OFFSET(Liste!F$8,$T47,)="","",OFFSET(Liste!F$8,$T47,)))</f>
        <v/>
      </c>
      <c r="G47" s="4" t="str">
        <f ca="1">IF($T47="","",IF(OFFSET(Liste!G$8,$T47,)="","",OFFSET(Liste!G$8,$T47,)))</f>
        <v/>
      </c>
      <c r="H47" s="4" t="str">
        <f ca="1">IF($T47="","",IF(OFFSET(Liste!H$8,$T47,)="","",OFFSET(Liste!H$8,$T47,)))</f>
        <v/>
      </c>
      <c r="I47" s="4" t="str">
        <f ca="1">IF($T47="","",IF(OFFSET(Liste!I$8,$T47,)="","",OFFSET(Liste!I$8,$T47,)))</f>
        <v>C</v>
      </c>
      <c r="J47" s="4" t="str">
        <f ca="1">IF($T47="","",IF(OFFSET(Liste!J$8,$T47,)="","",OFFSET(Liste!J$8,$T47,)))</f>
        <v>D</v>
      </c>
      <c r="K47" s="4" t="str">
        <f ca="1">IF($T47="","",IF(OFFSET(Liste!K$8,$T47,)="","",OFFSET(Liste!K$8,$T47,)))</f>
        <v>D</v>
      </c>
      <c r="L47" s="4" t="str">
        <f ca="1">IF($T47="","",IF(OFFSET(Liste!L$8,$T47,)="","",OFFSET(Liste!L$8,$T47,)))</f>
        <v/>
      </c>
      <c r="M47" s="4" t="str">
        <f ca="1">IF($T47="","",IF(OFFSET(Liste!M$8,$T47,)="","",OFFSET(Liste!M$8,$T47,)))</f>
        <v/>
      </c>
      <c r="N47" s="4" t="str">
        <f ca="1">IF($T47="","",IF(OFFSET(Liste!N$8,$T47,)="","",OFFSET(Liste!N$8,$T47,)))</f>
        <v>B</v>
      </c>
      <c r="O47" s="4">
        <f t="shared" ca="1" si="7"/>
        <v>3</v>
      </c>
      <c r="P47" s="4">
        <f t="shared" ca="1" si="8"/>
        <v>2</v>
      </c>
      <c r="Q47" s="4">
        <f t="shared" ca="1" si="9"/>
        <v>5</v>
      </c>
      <c r="R47" s="5">
        <f t="shared" ca="1" si="10"/>
        <v>2.3333333333333335</v>
      </c>
      <c r="T47" s="43">
        <f t="array" aca="1" ref="T47" ca="1">IFERROR(MATCH(LARGE(IF(Liste!$B$9:$B$68&lt;&gt;$T$5,IF(Liste!$R$9:$R$68="",-20,Liste!$R$9:$R$68)-(Liste!$A$9:$A$68/1000)),$A47),IF(Liste!$R$9:$R$68="",-20,Liste!$R$9:$R$68)-(Liste!$A$9:$A$68/1000),0),"")</f>
        <v>52</v>
      </c>
    </row>
    <row r="48" spans="1:20" s="3" customFormat="1" ht="15.75" customHeight="1" x14ac:dyDescent="0.25">
      <c r="A48" s="4">
        <v>40</v>
      </c>
      <c r="B48" s="4" t="str">
        <f ca="1">IF($T48="","",OFFSET(Liste!B$8,$T48,))</f>
        <v>8/B</v>
      </c>
      <c r="C48" s="4">
        <f ca="1">IF($T48="","",OFFSET(Liste!C$8,$T48,))</f>
        <v>827</v>
      </c>
      <c r="D48" s="23" t="str">
        <f ca="1">IF($T48="","",OFFSET(Liste!D$8,$T48,))</f>
        <v>Hasan KARA</v>
      </c>
      <c r="E48" s="4" t="str">
        <f ca="1">IF($T48="","",IF(OFFSET(Liste!E$8,$T48,)="","",OFFSET(Liste!E$8,$T48,)))</f>
        <v>D</v>
      </c>
      <c r="F48" s="4" t="str">
        <f ca="1">IF($T48="","",IF(OFFSET(Liste!F$8,$T48,)="","",OFFSET(Liste!F$8,$T48,)))</f>
        <v>C</v>
      </c>
      <c r="G48" s="4" t="str">
        <f ca="1">IF($T48="","",IF(OFFSET(Liste!G$8,$T48,)="","",OFFSET(Liste!G$8,$T48,)))</f>
        <v>B</v>
      </c>
      <c r="H48" s="4" t="str">
        <f ca="1">IF($T48="","",IF(OFFSET(Liste!H$8,$T48,)="","",OFFSET(Liste!H$8,$T48,)))</f>
        <v>A</v>
      </c>
      <c r="I48" s="4" t="str">
        <f ca="1">IF($T48="","",IF(OFFSET(Liste!I$8,$T48,)="","",OFFSET(Liste!I$8,$T48,)))</f>
        <v>A</v>
      </c>
      <c r="J48" s="4" t="str">
        <f ca="1">IF($T48="","",IF(OFFSET(Liste!J$8,$T48,)="","",OFFSET(Liste!J$8,$T48,)))</f>
        <v>B</v>
      </c>
      <c r="K48" s="4" t="str">
        <f ca="1">IF($T48="","",IF(OFFSET(Liste!K$8,$T48,)="","",OFFSET(Liste!K$8,$T48,)))</f>
        <v>A</v>
      </c>
      <c r="L48" s="4" t="str">
        <f ca="1">IF($T48="","",IF(OFFSET(Liste!L$8,$T48,)="","",OFFSET(Liste!L$8,$T48,)))</f>
        <v>C</v>
      </c>
      <c r="M48" s="4" t="str">
        <f ca="1">IF($T48="","",IF(OFFSET(Liste!M$8,$T48,)="","",OFFSET(Liste!M$8,$T48,)))</f>
        <v>C</v>
      </c>
      <c r="N48" s="4" t="str">
        <f ca="1">IF($T48="","",IF(OFFSET(Liste!N$8,$T48,)="","",OFFSET(Liste!N$8,$T48,)))</f>
        <v>D</v>
      </c>
      <c r="O48" s="4">
        <f t="shared" ca="1" si="7"/>
        <v>4</v>
      </c>
      <c r="P48" s="4">
        <f t="shared" ca="1" si="8"/>
        <v>6</v>
      </c>
      <c r="Q48" s="4">
        <f t="shared" ca="1" si="9"/>
        <v>0</v>
      </c>
      <c r="R48" s="5">
        <f t="shared" ca="1" si="10"/>
        <v>2</v>
      </c>
      <c r="T48" s="43">
        <f t="array" aca="1" ref="T48" ca="1">IFERROR(MATCH(LARGE(IF(Liste!$B$9:$B$68&lt;&gt;$T$5,IF(Liste!$R$9:$R$68="",-20,Liste!$R$9:$R$68)-(Liste!$A$9:$A$68/1000)),$A48),IF(Liste!$R$9:$R$68="",-20,Liste!$R$9:$R$68)-(Liste!$A$9:$A$68/1000),0),"")</f>
        <v>23</v>
      </c>
    </row>
    <row r="49" spans="1:20" s="3" customFormat="1" ht="15.75" customHeight="1" x14ac:dyDescent="0.25">
      <c r="A49" s="4">
        <v>41</v>
      </c>
      <c r="B49" s="4" t="str">
        <f ca="1">IF($T49="","",OFFSET(Liste!B$8,$T49,))</f>
        <v>8/B</v>
      </c>
      <c r="C49" s="4">
        <f ca="1">IF($T49="","",OFFSET(Liste!C$8,$T49,))</f>
        <v>835</v>
      </c>
      <c r="D49" s="23" t="str">
        <f ca="1">IF($T49="","",OFFSET(Liste!D$8,$T49,))</f>
        <v>İrfan KESKİN</v>
      </c>
      <c r="E49" s="4" t="str">
        <f ca="1">IF($T49="","",IF(OFFSET(Liste!E$8,$T49,)="","",OFFSET(Liste!E$8,$T49,)))</f>
        <v>A</v>
      </c>
      <c r="F49" s="4" t="str">
        <f ca="1">IF($T49="","",IF(OFFSET(Liste!F$8,$T49,)="","",OFFSET(Liste!F$8,$T49,)))</f>
        <v>C</v>
      </c>
      <c r="G49" s="4" t="str">
        <f ca="1">IF($T49="","",IF(OFFSET(Liste!G$8,$T49,)="","",OFFSET(Liste!G$8,$T49,)))</f>
        <v>B</v>
      </c>
      <c r="H49" s="4" t="str">
        <f ca="1">IF($T49="","",IF(OFFSET(Liste!H$8,$T49,)="","",OFFSET(Liste!H$8,$T49,)))</f>
        <v>D</v>
      </c>
      <c r="I49" s="4" t="str">
        <f ca="1">IF($T49="","",IF(OFFSET(Liste!I$8,$T49,)="","",OFFSET(Liste!I$8,$T49,)))</f>
        <v>B</v>
      </c>
      <c r="J49" s="4" t="str">
        <f ca="1">IF($T49="","",IF(OFFSET(Liste!J$8,$T49,)="","",OFFSET(Liste!J$8,$T49,)))</f>
        <v>D</v>
      </c>
      <c r="K49" s="4" t="str">
        <f ca="1">IF($T49="","",IF(OFFSET(Liste!K$8,$T49,)="","",OFFSET(Liste!K$8,$T49,)))</f>
        <v>C</v>
      </c>
      <c r="L49" s="4" t="str">
        <f ca="1">IF($T49="","",IF(OFFSET(Liste!L$8,$T49,)="","",OFFSET(Liste!L$8,$T49,)))</f>
        <v>C</v>
      </c>
      <c r="M49" s="4" t="str">
        <f ca="1">IF($T49="","",IF(OFFSET(Liste!M$8,$T49,)="","",OFFSET(Liste!M$8,$T49,)))</f>
        <v>D</v>
      </c>
      <c r="N49" s="4" t="str">
        <f ca="1">IF($T49="","",IF(OFFSET(Liste!N$8,$T49,)="","",OFFSET(Liste!N$8,$T49,)))</f>
        <v>D</v>
      </c>
      <c r="O49" s="4">
        <f t="shared" ca="1" si="7"/>
        <v>4</v>
      </c>
      <c r="P49" s="4">
        <f t="shared" ca="1" si="8"/>
        <v>6</v>
      </c>
      <c r="Q49" s="4">
        <f t="shared" ca="1" si="9"/>
        <v>0</v>
      </c>
      <c r="R49" s="5">
        <f t="shared" ca="1" si="10"/>
        <v>2</v>
      </c>
      <c r="T49" s="43">
        <f t="array" aca="1" ref="T49" ca="1">IFERROR(MATCH(LARGE(IF(Liste!$B$9:$B$68&lt;&gt;$T$5,IF(Liste!$R$9:$R$68="",-20,Liste!$R$9:$R$68)-(Liste!$A$9:$A$68/1000)),$A49),IF(Liste!$R$9:$R$68="",-20,Liste!$R$9:$R$68)-(Liste!$A$9:$A$68/1000),0),"")</f>
        <v>27</v>
      </c>
    </row>
    <row r="50" spans="1:20" s="3" customFormat="1" ht="15.75" customHeight="1" x14ac:dyDescent="0.25">
      <c r="A50" s="4">
        <v>42</v>
      </c>
      <c r="B50" s="4" t="str">
        <f ca="1">IF($T50="","",OFFSET(Liste!B$8,$T50,))</f>
        <v>8/C</v>
      </c>
      <c r="C50" s="4">
        <f ca="1">IF($T50="","",OFFSET(Liste!C$8,$T50,))</f>
        <v>842</v>
      </c>
      <c r="D50" s="23" t="str">
        <f ca="1">IF($T50="","",OFFSET(Liste!D$8,$T50,))</f>
        <v>Musa ÖZDEMİR</v>
      </c>
      <c r="E50" s="4" t="str">
        <f ca="1">IF($T50="","",IF(OFFSET(Liste!E$8,$T50,)="","",OFFSET(Liste!E$8,$T50,)))</f>
        <v>C</v>
      </c>
      <c r="F50" s="4" t="str">
        <f ca="1">IF($T50="","",IF(OFFSET(Liste!F$8,$T50,)="","",OFFSET(Liste!F$8,$T50,)))</f>
        <v>C</v>
      </c>
      <c r="G50" s="4" t="str">
        <f ca="1">IF($T50="","",IF(OFFSET(Liste!G$8,$T50,)="","",OFFSET(Liste!G$8,$T50,)))</f>
        <v>D</v>
      </c>
      <c r="H50" s="4" t="str">
        <f ca="1">IF($T50="","",IF(OFFSET(Liste!H$8,$T50,)="","",OFFSET(Liste!H$8,$T50,)))</f>
        <v>C</v>
      </c>
      <c r="I50" s="4" t="str">
        <f ca="1">IF($T50="","",IF(OFFSET(Liste!I$8,$T50,)="","",OFFSET(Liste!I$8,$T50,)))</f>
        <v>C</v>
      </c>
      <c r="J50" s="4" t="str">
        <f ca="1">IF($T50="","",IF(OFFSET(Liste!J$8,$T50,)="","",OFFSET(Liste!J$8,$T50,)))</f>
        <v>B</v>
      </c>
      <c r="K50" s="4" t="str">
        <f ca="1">IF($T50="","",IF(OFFSET(Liste!K$8,$T50,)="","",OFFSET(Liste!K$8,$T50,)))</f>
        <v>D</v>
      </c>
      <c r="L50" s="4" t="str">
        <f ca="1">IF($T50="","",IF(OFFSET(Liste!L$8,$T50,)="","",OFFSET(Liste!L$8,$T50,)))</f>
        <v>D</v>
      </c>
      <c r="M50" s="4" t="str">
        <f ca="1">IF($T50="","",IF(OFFSET(Liste!M$8,$T50,)="","",OFFSET(Liste!M$8,$T50,)))</f>
        <v>B</v>
      </c>
      <c r="N50" s="4" t="str">
        <f ca="1">IF($T50="","",IF(OFFSET(Liste!N$8,$T50,)="","",OFFSET(Liste!N$8,$T50,)))</f>
        <v>C</v>
      </c>
      <c r="O50" s="4">
        <f t="shared" ca="1" si="7"/>
        <v>4</v>
      </c>
      <c r="P50" s="4">
        <f t="shared" ca="1" si="8"/>
        <v>6</v>
      </c>
      <c r="Q50" s="4">
        <f t="shared" ca="1" si="9"/>
        <v>0</v>
      </c>
      <c r="R50" s="5">
        <f t="shared" ca="1" si="10"/>
        <v>2</v>
      </c>
      <c r="T50" s="43">
        <f t="array" aca="1" ref="T50" ca="1">IFERROR(MATCH(LARGE(IF(Liste!$B$9:$B$68&lt;&gt;$T$5,IF(Liste!$R$9:$R$68="",-20,Liste!$R$9:$R$68)-(Liste!$A$9:$A$68/1000)),$A50),IF(Liste!$R$9:$R$68="",-20,Liste!$R$9:$R$68)-(Liste!$A$9:$A$68/1000),0),"")</f>
        <v>34</v>
      </c>
    </row>
    <row r="51" spans="1:20" s="3" customFormat="1" ht="15.75" customHeight="1" x14ac:dyDescent="0.25">
      <c r="A51" s="4">
        <v>43</v>
      </c>
      <c r="B51" s="4" t="str">
        <f ca="1">IF($T51="","",OFFSET(Liste!B$8,$T51,))</f>
        <v>8/C</v>
      </c>
      <c r="C51" s="4">
        <f ca="1">IF($T51="","",OFFSET(Liste!C$8,$T51,))</f>
        <v>858</v>
      </c>
      <c r="D51" s="23" t="str">
        <f ca="1">IF($T51="","",OFFSET(Liste!D$8,$T51,))</f>
        <v>Neslihan ÖZTÜRK</v>
      </c>
      <c r="E51" s="4" t="str">
        <f ca="1">IF($T51="","",IF(OFFSET(Liste!E$8,$T51,)="","",OFFSET(Liste!E$8,$T51,)))</f>
        <v>B</v>
      </c>
      <c r="F51" s="4" t="str">
        <f ca="1">IF($T51="","",IF(OFFSET(Liste!F$8,$T51,)="","",OFFSET(Liste!F$8,$T51,)))</f>
        <v>D</v>
      </c>
      <c r="G51" s="4" t="str">
        <f ca="1">IF($T51="","",IF(OFFSET(Liste!G$8,$T51,)="","",OFFSET(Liste!G$8,$T51,)))</f>
        <v>B</v>
      </c>
      <c r="H51" s="4" t="str">
        <f ca="1">IF($T51="","",IF(OFFSET(Liste!H$8,$T51,)="","",OFFSET(Liste!H$8,$T51,)))</f>
        <v>B</v>
      </c>
      <c r="I51" s="4" t="str">
        <f ca="1">IF($T51="","",IF(OFFSET(Liste!I$8,$T51,)="","",OFFSET(Liste!I$8,$T51,)))</f>
        <v>A</v>
      </c>
      <c r="J51" s="4" t="str">
        <f ca="1">IF($T51="","",IF(OFFSET(Liste!J$8,$T51,)="","",OFFSET(Liste!J$8,$T51,)))</f>
        <v>B</v>
      </c>
      <c r="K51" s="4" t="str">
        <f ca="1">IF($T51="","",IF(OFFSET(Liste!K$8,$T51,)="","",OFFSET(Liste!K$8,$T51,)))</f>
        <v>D</v>
      </c>
      <c r="L51" s="4" t="str">
        <f ca="1">IF($T51="","",IF(OFFSET(Liste!L$8,$T51,)="","",OFFSET(Liste!L$8,$T51,)))</f>
        <v>A</v>
      </c>
      <c r="M51" s="4" t="str">
        <f ca="1">IF($T51="","",IF(OFFSET(Liste!M$8,$T51,)="","",OFFSET(Liste!M$8,$T51,)))</f>
        <v>A</v>
      </c>
      <c r="N51" s="4" t="str">
        <f ca="1">IF($T51="","",IF(OFFSET(Liste!N$8,$T51,)="","",OFFSET(Liste!N$8,$T51,)))</f>
        <v>A</v>
      </c>
      <c r="O51" s="4">
        <f t="shared" ca="1" si="7"/>
        <v>4</v>
      </c>
      <c r="P51" s="4">
        <f t="shared" ca="1" si="8"/>
        <v>6</v>
      </c>
      <c r="Q51" s="4">
        <f t="shared" ca="1" si="9"/>
        <v>0</v>
      </c>
      <c r="R51" s="5">
        <f t="shared" ca="1" si="10"/>
        <v>2</v>
      </c>
      <c r="T51" s="43">
        <f t="array" aca="1" ref="T51" ca="1">IFERROR(MATCH(LARGE(IF(Liste!$B$9:$B$68&lt;&gt;$T$5,IF(Liste!$R$9:$R$68="",-20,Liste!$R$9:$R$68)-(Liste!$A$9:$A$68/1000)),$A51),IF(Liste!$R$9:$R$68="",-20,Liste!$R$9:$R$68)-(Liste!$A$9:$A$68/1000),0),"")</f>
        <v>37</v>
      </c>
    </row>
    <row r="52" spans="1:20" s="3" customFormat="1" ht="15.75" customHeight="1" x14ac:dyDescent="0.25">
      <c r="A52" s="4">
        <v>44</v>
      </c>
      <c r="B52" s="4" t="str">
        <f ca="1">IF($T52="","",OFFSET(Liste!B$8,$T52,))</f>
        <v>8/E</v>
      </c>
      <c r="C52" s="4">
        <f ca="1">IF($T52="","",OFFSET(Liste!C$8,$T52,))</f>
        <v>865</v>
      </c>
      <c r="D52" s="23" t="str">
        <f ca="1">IF($T52="","",OFFSET(Liste!D$8,$T52,))</f>
        <v>Ayşe KAPTAN</v>
      </c>
      <c r="E52" s="4" t="str">
        <f ca="1">IF($T52="","",IF(OFFSET(Liste!E$8,$T52,)="","",OFFSET(Liste!E$8,$T52,)))</f>
        <v>D</v>
      </c>
      <c r="F52" s="4" t="str">
        <f ca="1">IF($T52="","",IF(OFFSET(Liste!F$8,$T52,)="","",OFFSET(Liste!F$8,$T52,)))</f>
        <v>C</v>
      </c>
      <c r="G52" s="4" t="str">
        <f ca="1">IF($T52="","",IF(OFFSET(Liste!G$8,$T52,)="","",OFFSET(Liste!G$8,$T52,)))</f>
        <v/>
      </c>
      <c r="H52" s="4" t="str">
        <f ca="1">IF($T52="","",IF(OFFSET(Liste!H$8,$T52,)="","",OFFSET(Liste!H$8,$T52,)))</f>
        <v/>
      </c>
      <c r="I52" s="4" t="str">
        <f ca="1">IF($T52="","",IF(OFFSET(Liste!I$8,$T52,)="","",OFFSET(Liste!I$8,$T52,)))</f>
        <v>C</v>
      </c>
      <c r="J52" s="4" t="str">
        <f ca="1">IF($T52="","",IF(OFFSET(Liste!J$8,$T52,)="","",OFFSET(Liste!J$8,$T52,)))</f>
        <v>A</v>
      </c>
      <c r="K52" s="4" t="str">
        <f ca="1">IF($T52="","",IF(OFFSET(Liste!K$8,$T52,)="","",OFFSET(Liste!K$8,$T52,)))</f>
        <v>C</v>
      </c>
      <c r="L52" s="4" t="str">
        <f ca="1">IF($T52="","",IF(OFFSET(Liste!L$8,$T52,)="","",OFFSET(Liste!L$8,$T52,)))</f>
        <v>C</v>
      </c>
      <c r="M52" s="4" t="str">
        <f ca="1">IF($T52="","",IF(OFFSET(Liste!M$8,$T52,)="","",OFFSET(Liste!M$8,$T52,)))</f>
        <v>D</v>
      </c>
      <c r="N52" s="4" t="str">
        <f ca="1">IF($T52="","",IF(OFFSET(Liste!N$8,$T52,)="","",OFFSET(Liste!N$8,$T52,)))</f>
        <v>D</v>
      </c>
      <c r="O52" s="4">
        <f t="shared" ca="1" si="7"/>
        <v>3</v>
      </c>
      <c r="P52" s="4">
        <f t="shared" ca="1" si="8"/>
        <v>5</v>
      </c>
      <c r="Q52" s="4">
        <f t="shared" ca="1" si="9"/>
        <v>2</v>
      </c>
      <c r="R52" s="5">
        <f t="shared" ca="1" si="10"/>
        <v>1.3333333333333333</v>
      </c>
      <c r="T52" s="43">
        <f t="array" aca="1" ref="T52" ca="1">IFERROR(MATCH(LARGE(IF(Liste!$B$9:$B$68&lt;&gt;$T$5,IF(Liste!$R$9:$R$68="",-20,Liste!$R$9:$R$68)-(Liste!$A$9:$A$68/1000)),$A52),IF(Liste!$R$9:$R$68="",-20,Liste!$R$9:$R$68)-(Liste!$A$9:$A$68/1000),0),"")</f>
        <v>56</v>
      </c>
    </row>
    <row r="53" spans="1:20" s="3" customFormat="1" ht="15.75" customHeight="1" x14ac:dyDescent="0.25">
      <c r="A53" s="4">
        <v>45</v>
      </c>
      <c r="B53" s="4" t="str">
        <f ca="1">IF($T53="","",OFFSET(Liste!B$8,$T53,))</f>
        <v>8/E</v>
      </c>
      <c r="C53" s="4">
        <f ca="1">IF($T53="","",OFFSET(Liste!C$8,$T53,))</f>
        <v>878</v>
      </c>
      <c r="D53" s="23" t="str">
        <f ca="1">IF($T53="","",OFFSET(Liste!D$8,$T53,))</f>
        <v>Hatice KOÇ</v>
      </c>
      <c r="E53" s="4" t="str">
        <f ca="1">IF($T53="","",IF(OFFSET(Liste!E$8,$T53,)="","",OFFSET(Liste!E$8,$T53,)))</f>
        <v/>
      </c>
      <c r="F53" s="4" t="str">
        <f ca="1">IF($T53="","",IF(OFFSET(Liste!F$8,$T53,)="","",OFFSET(Liste!F$8,$T53,)))</f>
        <v>C</v>
      </c>
      <c r="G53" s="4" t="str">
        <f ca="1">IF($T53="","",IF(OFFSET(Liste!G$8,$T53,)="","",OFFSET(Liste!G$8,$T53,)))</f>
        <v>C</v>
      </c>
      <c r="H53" s="4" t="str">
        <f ca="1">IF($T53="","",IF(OFFSET(Liste!H$8,$T53,)="","",OFFSET(Liste!H$8,$T53,)))</f>
        <v/>
      </c>
      <c r="I53" s="4" t="str">
        <f ca="1">IF($T53="","",IF(OFFSET(Liste!I$8,$T53,)="","",OFFSET(Liste!I$8,$T53,)))</f>
        <v>C</v>
      </c>
      <c r="J53" s="4" t="str">
        <f ca="1">IF($T53="","",IF(OFFSET(Liste!J$8,$T53,)="","",OFFSET(Liste!J$8,$T53,)))</f>
        <v>C</v>
      </c>
      <c r="K53" s="4" t="str">
        <f ca="1">IF($T53="","",IF(OFFSET(Liste!K$8,$T53,)="","",OFFSET(Liste!K$8,$T53,)))</f>
        <v/>
      </c>
      <c r="L53" s="4" t="str">
        <f ca="1">IF($T53="","",IF(OFFSET(Liste!L$8,$T53,)="","",OFFSET(Liste!L$8,$T53,)))</f>
        <v/>
      </c>
      <c r="M53" s="4" t="str">
        <f ca="1">IF($T53="","",IF(OFFSET(Liste!M$8,$T53,)="","",OFFSET(Liste!M$8,$T53,)))</f>
        <v/>
      </c>
      <c r="N53" s="4" t="str">
        <f ca="1">IF($T53="","",IF(OFFSET(Liste!N$8,$T53,)="","",OFFSET(Liste!N$8,$T53,)))</f>
        <v>B</v>
      </c>
      <c r="O53" s="4">
        <f t="shared" ca="1" si="7"/>
        <v>2</v>
      </c>
      <c r="P53" s="4">
        <f t="shared" ca="1" si="8"/>
        <v>3</v>
      </c>
      <c r="Q53" s="4">
        <f t="shared" ca="1" si="9"/>
        <v>5</v>
      </c>
      <c r="R53" s="5">
        <f t="shared" ca="1" si="10"/>
        <v>1</v>
      </c>
      <c r="T53" s="43">
        <f t="array" aca="1" ref="T53" ca="1">IFERROR(MATCH(LARGE(IF(Liste!$B$9:$B$68&lt;&gt;$T$5,IF(Liste!$R$9:$R$68="",-20,Liste!$R$9:$R$68)-(Liste!$A$9:$A$68/1000)),$A53),IF(Liste!$R$9:$R$68="",-20,Liste!$R$9:$R$68)-(Liste!$A$9:$A$68/1000),0),"")</f>
        <v>60</v>
      </c>
    </row>
    <row r="54" spans="1:20" s="3" customFormat="1" ht="15.75" customHeight="1" x14ac:dyDescent="0.25">
      <c r="A54" s="4">
        <v>46</v>
      </c>
      <c r="B54" s="4" t="str">
        <f ca="1">IF($T54="","",OFFSET(Liste!B$8,$T54,))</f>
        <v>8/D</v>
      </c>
      <c r="C54" s="4">
        <f ca="1">IF($T54="","",OFFSET(Liste!C$8,$T54,))</f>
        <v>847</v>
      </c>
      <c r="D54" s="23" t="str">
        <f ca="1">IF($T54="","",OFFSET(Liste!D$8,$T54,))</f>
        <v>Reyhan TAN</v>
      </c>
      <c r="E54" s="4" t="str">
        <f ca="1">IF($T54="","",IF(OFFSET(Liste!E$8,$T54,)="","",OFFSET(Liste!E$8,$T54,)))</f>
        <v>C</v>
      </c>
      <c r="F54" s="4" t="str">
        <f ca="1">IF($T54="","",IF(OFFSET(Liste!F$8,$T54,)="","",OFFSET(Liste!F$8,$T54,)))</f>
        <v>C</v>
      </c>
      <c r="G54" s="4" t="str">
        <f ca="1">IF($T54="","",IF(OFFSET(Liste!G$8,$T54,)="","",OFFSET(Liste!G$8,$T54,)))</f>
        <v>B</v>
      </c>
      <c r="H54" s="4" t="str">
        <f ca="1">IF($T54="","",IF(OFFSET(Liste!H$8,$T54,)="","",OFFSET(Liste!H$8,$T54,)))</f>
        <v>D</v>
      </c>
      <c r="I54" s="4" t="str">
        <f ca="1">IF($T54="","",IF(OFFSET(Liste!I$8,$T54,)="","",OFFSET(Liste!I$8,$T54,)))</f>
        <v>D</v>
      </c>
      <c r="J54" s="4" t="str">
        <f ca="1">IF($T54="","",IF(OFFSET(Liste!J$8,$T54,)="","",OFFSET(Liste!J$8,$T54,)))</f>
        <v>D</v>
      </c>
      <c r="K54" s="4" t="str">
        <f ca="1">IF($T54="","",IF(OFFSET(Liste!K$8,$T54,)="","",OFFSET(Liste!K$8,$T54,)))</f>
        <v>A</v>
      </c>
      <c r="L54" s="4" t="str">
        <f ca="1">IF($T54="","",IF(OFFSET(Liste!L$8,$T54,)="","",OFFSET(Liste!L$8,$T54,)))</f>
        <v>A</v>
      </c>
      <c r="M54" s="4" t="str">
        <f ca="1">IF($T54="","",IF(OFFSET(Liste!M$8,$T54,)="","",OFFSET(Liste!M$8,$T54,)))</f>
        <v>D</v>
      </c>
      <c r="N54" s="4" t="str">
        <f ca="1">IF($T54="","",IF(OFFSET(Liste!N$8,$T54,)="","",OFFSET(Liste!N$8,$T54,)))</f>
        <v>C</v>
      </c>
      <c r="O54" s="4">
        <f t="shared" ca="1" si="7"/>
        <v>3</v>
      </c>
      <c r="P54" s="4">
        <f t="shared" ca="1" si="8"/>
        <v>7</v>
      </c>
      <c r="Q54" s="4">
        <f t="shared" ca="1" si="9"/>
        <v>0</v>
      </c>
      <c r="R54" s="5">
        <f t="shared" ca="1" si="10"/>
        <v>0.66666666666666652</v>
      </c>
      <c r="T54" s="43">
        <f t="array" aca="1" ref="T54" ca="1">IFERROR(MATCH(LARGE(IF(Liste!$B$9:$B$68&lt;&gt;$T$5,IF(Liste!$R$9:$R$68="",-20,Liste!$R$9:$R$68)-(Liste!$A$9:$A$68/1000)),$A54),IF(Liste!$R$9:$R$68="",-20,Liste!$R$9:$R$68)-(Liste!$A$9:$A$68/1000),0),"")</f>
        <v>46</v>
      </c>
    </row>
    <row r="55" spans="1:20" s="3" customFormat="1" ht="15.75" customHeight="1" x14ac:dyDescent="0.25">
      <c r="A55" s="4">
        <v>47</v>
      </c>
      <c r="B55" s="4" t="str">
        <f ca="1">IF($T55="","",OFFSET(Liste!B$8,$T55,))</f>
        <v>8/E</v>
      </c>
      <c r="C55" s="4">
        <f ca="1">IF($T55="","",OFFSET(Liste!C$8,$T55,))</f>
        <v>873</v>
      </c>
      <c r="D55" s="23" t="str">
        <f ca="1">IF($T55="","",OFFSET(Liste!D$8,$T55,))</f>
        <v>Taha ŞEN</v>
      </c>
      <c r="E55" s="4" t="str">
        <f ca="1">IF($T55="","",IF(OFFSET(Liste!E$8,$T55,)="","",OFFSET(Liste!E$8,$T55,)))</f>
        <v>B</v>
      </c>
      <c r="F55" s="4" t="str">
        <f ca="1">IF($T55="","",IF(OFFSET(Liste!F$8,$T55,)="","",OFFSET(Liste!F$8,$T55,)))</f>
        <v>B</v>
      </c>
      <c r="G55" s="4" t="str">
        <f ca="1">IF($T55="","",IF(OFFSET(Liste!G$8,$T55,)="","",OFFSET(Liste!G$8,$T55,)))</f>
        <v/>
      </c>
      <c r="H55" s="4" t="str">
        <f ca="1">IF($T55="","",IF(OFFSET(Liste!H$8,$T55,)="","",OFFSET(Liste!H$8,$T55,)))</f>
        <v/>
      </c>
      <c r="I55" s="4" t="str">
        <f ca="1">IF($T55="","",IF(OFFSET(Liste!I$8,$T55,)="","",OFFSET(Liste!I$8,$T55,)))</f>
        <v>C</v>
      </c>
      <c r="J55" s="4" t="str">
        <f ca="1">IF($T55="","",IF(OFFSET(Liste!J$8,$T55,)="","",OFFSET(Liste!J$8,$T55,)))</f>
        <v>A</v>
      </c>
      <c r="K55" s="4" t="str">
        <f ca="1">IF($T55="","",IF(OFFSET(Liste!K$8,$T55,)="","",OFFSET(Liste!K$8,$T55,)))</f>
        <v>C</v>
      </c>
      <c r="L55" s="4" t="str">
        <f ca="1">IF($T55="","",IF(OFFSET(Liste!L$8,$T55,)="","",OFFSET(Liste!L$8,$T55,)))</f>
        <v/>
      </c>
      <c r="M55" s="4" t="str">
        <f ca="1">IF($T55="","",IF(OFFSET(Liste!M$8,$T55,)="","",OFFSET(Liste!M$8,$T55,)))</f>
        <v/>
      </c>
      <c r="N55" s="4" t="str">
        <f ca="1">IF($T55="","",IF(OFFSET(Liste!N$8,$T55,)="","",OFFSET(Liste!N$8,$T55,)))</f>
        <v>B</v>
      </c>
      <c r="O55" s="4">
        <f t="shared" ca="1" si="7"/>
        <v>2</v>
      </c>
      <c r="P55" s="4">
        <f t="shared" ca="1" si="8"/>
        <v>4</v>
      </c>
      <c r="Q55" s="4">
        <f t="shared" ca="1" si="9"/>
        <v>4</v>
      </c>
      <c r="R55" s="5">
        <f t="shared" ca="1" si="10"/>
        <v>0.66666666666666674</v>
      </c>
      <c r="T55" s="43">
        <f t="array" aca="1" ref="T55" ca="1">IFERROR(MATCH(LARGE(IF(Liste!$B$9:$B$68&lt;&gt;$T$5,IF(Liste!$R$9:$R$68="",-20,Liste!$R$9:$R$68)-(Liste!$A$9:$A$68/1000)),$A55),IF(Liste!$R$9:$R$68="",-20,Liste!$R$9:$R$68)-(Liste!$A$9:$A$68/1000),0),"")</f>
        <v>58</v>
      </c>
    </row>
    <row r="56" spans="1:20" s="3" customFormat="1" ht="15.75" customHeight="1" x14ac:dyDescent="0.25">
      <c r="A56" s="4">
        <v>48</v>
      </c>
      <c r="B56" s="4" t="str">
        <f ca="1">IF($T56="","",OFFSET(Liste!B$8,$T56,))</f>
        <v>8/D</v>
      </c>
      <c r="C56" s="4">
        <f ca="1">IF($T56="","",OFFSET(Liste!C$8,$T56,))</f>
        <v>875</v>
      </c>
      <c r="D56" s="23" t="str">
        <f ca="1">IF($T56="","",OFFSET(Liste!D$8,$T56,))</f>
        <v>Süleyman YAKIŞIKLI</v>
      </c>
      <c r="E56" s="4" t="str">
        <f ca="1">IF($T56="","",IF(OFFSET(Liste!E$8,$T56,)="","",OFFSET(Liste!E$8,$T56,)))</f>
        <v/>
      </c>
      <c r="F56" s="4" t="str">
        <f ca="1">IF($T56="","",IF(OFFSET(Liste!F$8,$T56,)="","",OFFSET(Liste!F$8,$T56,)))</f>
        <v/>
      </c>
      <c r="G56" s="4" t="str">
        <f ca="1">IF($T56="","",IF(OFFSET(Liste!G$8,$T56,)="","",OFFSET(Liste!G$8,$T56,)))</f>
        <v/>
      </c>
      <c r="H56" s="4" t="str">
        <f ca="1">IF($T56="","",IF(OFFSET(Liste!H$8,$T56,)="","",OFFSET(Liste!H$8,$T56,)))</f>
        <v>C</v>
      </c>
      <c r="I56" s="4" t="str">
        <f ca="1">IF($T56="","",IF(OFFSET(Liste!I$8,$T56,)="","",OFFSET(Liste!I$8,$T56,)))</f>
        <v>D</v>
      </c>
      <c r="J56" s="4" t="str">
        <f ca="1">IF($T56="","",IF(OFFSET(Liste!J$8,$T56,)="","",OFFSET(Liste!J$8,$T56,)))</f>
        <v>D</v>
      </c>
      <c r="K56" s="4" t="str">
        <f ca="1">IF($T56="","",IF(OFFSET(Liste!K$8,$T56,)="","",OFFSET(Liste!K$8,$T56,)))</f>
        <v>B</v>
      </c>
      <c r="L56" s="4" t="str">
        <f ca="1">IF($T56="","",IF(OFFSET(Liste!L$8,$T56,)="","",OFFSET(Liste!L$8,$T56,)))</f>
        <v>D</v>
      </c>
      <c r="M56" s="4" t="str">
        <f ca="1">IF($T56="","",IF(OFFSET(Liste!M$8,$T56,)="","",OFFSET(Liste!M$8,$T56,)))</f>
        <v>D</v>
      </c>
      <c r="N56" s="4" t="str">
        <f ca="1">IF($T56="","",IF(OFFSET(Liste!N$8,$T56,)="","",OFFSET(Liste!N$8,$T56,)))</f>
        <v>B</v>
      </c>
      <c r="O56" s="4">
        <f t="shared" ca="1" si="7"/>
        <v>2</v>
      </c>
      <c r="P56" s="4">
        <f t="shared" ca="1" si="8"/>
        <v>5</v>
      </c>
      <c r="Q56" s="4">
        <f t="shared" ca="1" si="9"/>
        <v>3</v>
      </c>
      <c r="R56" s="5">
        <f t="shared" ca="1" si="10"/>
        <v>0.33333333333333326</v>
      </c>
      <c r="T56" s="43">
        <f t="array" aca="1" ref="T56" ca="1">IFERROR(MATCH(LARGE(IF(Liste!$B$9:$B$68&lt;&gt;$T$5,IF(Liste!$R$9:$R$68="",-20,Liste!$R$9:$R$68)-(Liste!$A$9:$A$68/1000)),$A56),IF(Liste!$R$9:$R$68="",-20,Liste!$R$9:$R$68)-(Liste!$A$9:$A$68/1000),0),"")</f>
        <v>50</v>
      </c>
    </row>
    <row r="57" spans="1:20" s="3" customFormat="1" ht="15.75" customHeight="1" x14ac:dyDescent="0.25">
      <c r="A57" s="4">
        <v>49</v>
      </c>
      <c r="B57" s="4" t="str">
        <f ca="1">IF($T57="","",OFFSET(Liste!B$8,$T57,))</f>
        <v>8/D</v>
      </c>
      <c r="C57" s="4">
        <f ca="1">IF($T57="","",OFFSET(Liste!C$8,$T57,))</f>
        <v>880</v>
      </c>
      <c r="D57" s="23" t="str">
        <f ca="1">IF($T57="","",OFFSET(Liste!D$8,$T57,))</f>
        <v>Halil ÇALIK</v>
      </c>
      <c r="E57" s="4" t="str">
        <f ca="1">IF($T57="","",IF(OFFSET(Liste!E$8,$T57,)="","",OFFSET(Liste!E$8,$T57,)))</f>
        <v>A</v>
      </c>
      <c r="F57" s="4" t="str">
        <f ca="1">IF($T57="","",IF(OFFSET(Liste!F$8,$T57,)="","",OFFSET(Liste!F$8,$T57,)))</f>
        <v>C</v>
      </c>
      <c r="G57" s="4" t="str">
        <f ca="1">IF($T57="","",IF(OFFSET(Liste!G$8,$T57,)="","",OFFSET(Liste!G$8,$T57,)))</f>
        <v>A</v>
      </c>
      <c r="H57" s="4" t="str">
        <f ca="1">IF($T57="","",IF(OFFSET(Liste!H$8,$T57,)="","",OFFSET(Liste!H$8,$T57,)))</f>
        <v/>
      </c>
      <c r="I57" s="4" t="str">
        <f ca="1">IF($T57="","",IF(OFFSET(Liste!I$8,$T57,)="","",OFFSET(Liste!I$8,$T57,)))</f>
        <v>A</v>
      </c>
      <c r="J57" s="4" t="str">
        <f ca="1">IF($T57="","",IF(OFFSET(Liste!J$8,$T57,)="","",OFFSET(Liste!J$8,$T57,)))</f>
        <v>D</v>
      </c>
      <c r="K57" s="4" t="str">
        <f ca="1">IF($T57="","",IF(OFFSET(Liste!K$8,$T57,)="","",OFFSET(Liste!K$8,$T57,)))</f>
        <v>B</v>
      </c>
      <c r="L57" s="4" t="str">
        <f ca="1">IF($T57="","",IF(OFFSET(Liste!L$8,$T57,)="","",OFFSET(Liste!L$8,$T57,)))</f>
        <v/>
      </c>
      <c r="M57" s="4" t="str">
        <f ca="1">IF($T57="","",IF(OFFSET(Liste!M$8,$T57,)="","",OFFSET(Liste!M$8,$T57,)))</f>
        <v/>
      </c>
      <c r="N57" s="4" t="str">
        <f ca="1">IF($T57="","",IF(OFFSET(Liste!N$8,$T57,)="","",OFFSET(Liste!N$8,$T57,)))</f>
        <v>C</v>
      </c>
      <c r="O57" s="4">
        <f t="shared" ca="1" si="7"/>
        <v>2</v>
      </c>
      <c r="P57" s="4">
        <f t="shared" ca="1" si="8"/>
        <v>5</v>
      </c>
      <c r="Q57" s="4">
        <f t="shared" ca="1" si="9"/>
        <v>3</v>
      </c>
      <c r="R57" s="5">
        <f t="shared" ca="1" si="10"/>
        <v>0.33333333333333326</v>
      </c>
      <c r="T57" s="43">
        <f t="array" aca="1" ref="T57" ca="1">IFERROR(MATCH(LARGE(IF(Liste!$B$9:$B$68&lt;&gt;$T$5,IF(Liste!$R$9:$R$68="",-20,Liste!$R$9:$R$68)-(Liste!$A$9:$A$68/1000)),$A57),IF(Liste!$R$9:$R$68="",-20,Liste!$R$9:$R$68)-(Liste!$A$9:$A$68/1000),0),"")</f>
        <v>51</v>
      </c>
    </row>
    <row r="58" spans="1:20" s="3" customFormat="1" ht="15.75" customHeight="1" x14ac:dyDescent="0.25">
      <c r="A58" s="4">
        <v>50</v>
      </c>
      <c r="B58" s="4" t="str">
        <f ca="1">IF($T58="","",OFFSET(Liste!B$8,$T58,))</f>
        <v>8/C</v>
      </c>
      <c r="C58" s="4">
        <f ca="1">IF($T58="","",OFFSET(Liste!C$8,$T58,))</f>
        <v>848</v>
      </c>
      <c r="D58" s="23" t="str">
        <f ca="1">IF($T58="","",OFFSET(Liste!D$8,$T58,))</f>
        <v>Mustafa ÖZDEN</v>
      </c>
      <c r="E58" s="4" t="str">
        <f ca="1">IF($T58="","",IF(OFFSET(Liste!E$8,$T58,)="","",OFFSET(Liste!E$8,$T58,)))</f>
        <v/>
      </c>
      <c r="F58" s="4" t="str">
        <f ca="1">IF($T58="","",IF(OFFSET(Liste!F$8,$T58,)="","",OFFSET(Liste!F$8,$T58,)))</f>
        <v>A</v>
      </c>
      <c r="G58" s="4" t="str">
        <f ca="1">IF($T58="","",IF(OFFSET(Liste!G$8,$T58,)="","",OFFSET(Liste!G$8,$T58,)))</f>
        <v>D</v>
      </c>
      <c r="H58" s="4" t="str">
        <f ca="1">IF($T58="","",IF(OFFSET(Liste!H$8,$T58,)="","",OFFSET(Liste!H$8,$T58,)))</f>
        <v>C</v>
      </c>
      <c r="I58" s="4" t="str">
        <f ca="1">IF($T58="","",IF(OFFSET(Liste!I$8,$T58,)="","",OFFSET(Liste!I$8,$T58,)))</f>
        <v>C</v>
      </c>
      <c r="J58" s="4" t="str">
        <f ca="1">IF($T58="","",IF(OFFSET(Liste!J$8,$T58,)="","",OFFSET(Liste!J$8,$T58,)))</f>
        <v>C</v>
      </c>
      <c r="K58" s="4" t="str">
        <f ca="1">IF($T58="","",IF(OFFSET(Liste!K$8,$T58,)="","",OFFSET(Liste!K$8,$T58,)))</f>
        <v>A</v>
      </c>
      <c r="L58" s="4" t="str">
        <f ca="1">IF($T58="","",IF(OFFSET(Liste!L$8,$T58,)="","",OFFSET(Liste!L$8,$T58,)))</f>
        <v>D</v>
      </c>
      <c r="M58" s="4" t="str">
        <f ca="1">IF($T58="","",IF(OFFSET(Liste!M$8,$T58,)="","",OFFSET(Liste!M$8,$T58,)))</f>
        <v>B</v>
      </c>
      <c r="N58" s="4" t="str">
        <f ca="1">IF($T58="","",IF(OFFSET(Liste!N$8,$T58,)="","",OFFSET(Liste!N$8,$T58,)))</f>
        <v/>
      </c>
      <c r="O58" s="4">
        <f t="shared" ca="1" si="7"/>
        <v>2</v>
      </c>
      <c r="P58" s="4">
        <f t="shared" ca="1" si="8"/>
        <v>6</v>
      </c>
      <c r="Q58" s="4">
        <f t="shared" ca="1" si="9"/>
        <v>2</v>
      </c>
      <c r="R58" s="5">
        <f t="shared" ca="1" si="10"/>
        <v>0</v>
      </c>
      <c r="T58" s="43">
        <f t="array" aca="1" ref="T58" ca="1">IFERROR(MATCH(LARGE(IF(Liste!$B$9:$B$68&lt;&gt;$T$5,IF(Liste!$R$9:$R$68="",-20,Liste!$R$9:$R$68)-(Liste!$A$9:$A$68/1000)),$A58),IF(Liste!$R$9:$R$68="",-20,Liste!$R$9:$R$68)-(Liste!$A$9:$A$68/1000),0),"")</f>
        <v>35</v>
      </c>
    </row>
    <row r="59" spans="1:20" s="3" customFormat="1" ht="15.75" customHeight="1" x14ac:dyDescent="0.25">
      <c r="A59" s="4">
        <v>51</v>
      </c>
      <c r="B59" s="4" t="str">
        <f ca="1">IF($T59="","",OFFSET(Liste!B$8,$T59,))</f>
        <v>8/E</v>
      </c>
      <c r="C59" s="4">
        <f ca="1">IF($T59="","",OFFSET(Liste!C$8,$T59,))</f>
        <v>876</v>
      </c>
      <c r="D59" s="23" t="str">
        <f ca="1">IF($T59="","",OFFSET(Liste!D$8,$T59,))</f>
        <v>Serdar YEŞİL</v>
      </c>
      <c r="E59" s="4" t="str">
        <f ca="1">IF($T59="","",IF(OFFSET(Liste!E$8,$T59,)="","",OFFSET(Liste!E$8,$T59,)))</f>
        <v/>
      </c>
      <c r="F59" s="4" t="str">
        <f ca="1">IF($T59="","",IF(OFFSET(Liste!F$8,$T59,)="","",OFFSET(Liste!F$8,$T59,)))</f>
        <v>C</v>
      </c>
      <c r="G59" s="4" t="str">
        <f ca="1">IF($T59="","",IF(OFFSET(Liste!G$8,$T59,)="","",OFFSET(Liste!G$8,$T59,)))</f>
        <v>D</v>
      </c>
      <c r="H59" s="4" t="str">
        <f ca="1">IF($T59="","",IF(OFFSET(Liste!H$8,$T59,)="","",OFFSET(Liste!H$8,$T59,)))</f>
        <v/>
      </c>
      <c r="I59" s="4" t="str">
        <f ca="1">IF($T59="","",IF(OFFSET(Liste!I$8,$T59,)="","",OFFSET(Liste!I$8,$T59,)))</f>
        <v/>
      </c>
      <c r="J59" s="4" t="str">
        <f ca="1">IF($T59="","",IF(OFFSET(Liste!J$8,$T59,)="","",OFFSET(Liste!J$8,$T59,)))</f>
        <v>A</v>
      </c>
      <c r="K59" s="4" t="str">
        <f ca="1">IF($T59="","",IF(OFFSET(Liste!K$8,$T59,)="","",OFFSET(Liste!K$8,$T59,)))</f>
        <v/>
      </c>
      <c r="L59" s="4" t="str">
        <f ca="1">IF($T59="","",IF(OFFSET(Liste!L$8,$T59,)="","",OFFSET(Liste!L$8,$T59,)))</f>
        <v/>
      </c>
      <c r="M59" s="4" t="str">
        <f ca="1">IF($T59="","",IF(OFFSET(Liste!M$8,$T59,)="","",OFFSET(Liste!M$8,$T59,)))</f>
        <v/>
      </c>
      <c r="N59" s="4" t="str">
        <f ca="1">IF($T59="","",IF(OFFSET(Liste!N$8,$T59,)="","",OFFSET(Liste!N$8,$T59,)))</f>
        <v>A</v>
      </c>
      <c r="O59" s="4">
        <f t="shared" ca="1" si="7"/>
        <v>1</v>
      </c>
      <c r="P59" s="4">
        <f t="shared" ca="1" si="8"/>
        <v>3</v>
      </c>
      <c r="Q59" s="4">
        <f t="shared" ca="1" si="9"/>
        <v>6</v>
      </c>
      <c r="R59" s="5">
        <f t="shared" ca="1" si="10"/>
        <v>0</v>
      </c>
      <c r="T59" s="43">
        <f t="array" aca="1" ref="T59" ca="1">IFERROR(MATCH(LARGE(IF(Liste!$B$9:$B$68&lt;&gt;$T$5,IF(Liste!$R$9:$R$68="",-20,Liste!$R$9:$R$68)-(Liste!$A$9:$A$68/1000)),$A59),IF(Liste!$R$9:$R$68="",-20,Liste!$R$9:$R$68)-(Liste!$A$9:$A$68/1000),0),"")</f>
        <v>59</v>
      </c>
    </row>
    <row r="60" spans="1:20" s="3" customFormat="1" ht="15.75" customHeight="1" x14ac:dyDescent="0.25">
      <c r="A60" s="4">
        <v>52</v>
      </c>
      <c r="B60" s="4" t="str">
        <f ca="1">IF($T60="","",OFFSET(Liste!B$8,$T60,))</f>
        <v>8/B</v>
      </c>
      <c r="C60" s="4">
        <f ca="1">IF($T60="","",OFFSET(Liste!C$8,$T60,))</f>
        <v>843</v>
      </c>
      <c r="D60" s="23" t="str">
        <f ca="1">IF($T60="","",OFFSET(Liste!D$8,$T60,))</f>
        <v>İsmail KOCAMAN</v>
      </c>
      <c r="E60" s="4" t="str">
        <f ca="1">IF($T60="","",IF(OFFSET(Liste!E$8,$T60,)="","",OFFSET(Liste!E$8,$T60,)))</f>
        <v>C</v>
      </c>
      <c r="F60" s="4" t="str">
        <f ca="1">IF($T60="","",IF(OFFSET(Liste!F$8,$T60,)="","",OFFSET(Liste!F$8,$T60,)))</f>
        <v>A</v>
      </c>
      <c r="G60" s="4" t="str">
        <f ca="1">IF($T60="","",IF(OFFSET(Liste!G$8,$T60,)="","",OFFSET(Liste!G$8,$T60,)))</f>
        <v>A</v>
      </c>
      <c r="H60" s="4" t="str">
        <f ca="1">IF($T60="","",IF(OFFSET(Liste!H$8,$T60,)="","",OFFSET(Liste!H$8,$T60,)))</f>
        <v>C</v>
      </c>
      <c r="I60" s="4" t="str">
        <f ca="1">IF($T60="","",IF(OFFSET(Liste!I$8,$T60,)="","",OFFSET(Liste!I$8,$T60,)))</f>
        <v>D</v>
      </c>
      <c r="J60" s="4" t="str">
        <f ca="1">IF($T60="","",IF(OFFSET(Liste!J$8,$T60,)="","",OFFSET(Liste!J$8,$T60,)))</f>
        <v>B</v>
      </c>
      <c r="K60" s="4" t="str">
        <f ca="1">IF($T60="","",IF(OFFSET(Liste!K$8,$T60,)="","",OFFSET(Liste!K$8,$T60,)))</f>
        <v>C</v>
      </c>
      <c r="L60" s="4" t="str">
        <f ca="1">IF($T60="","",IF(OFFSET(Liste!L$8,$T60,)="","",OFFSET(Liste!L$8,$T60,)))</f>
        <v>D</v>
      </c>
      <c r="M60" s="4" t="str">
        <f ca="1">IF($T60="","",IF(OFFSET(Liste!M$8,$T60,)="","",OFFSET(Liste!M$8,$T60,)))</f>
        <v>C</v>
      </c>
      <c r="N60" s="4" t="str">
        <f ca="1">IF($T60="","",IF(OFFSET(Liste!N$8,$T60,)="","",OFFSET(Liste!N$8,$T60,)))</f>
        <v>D</v>
      </c>
      <c r="O60" s="4">
        <f t="shared" ca="1" si="7"/>
        <v>2</v>
      </c>
      <c r="P60" s="4">
        <f t="shared" ca="1" si="8"/>
        <v>8</v>
      </c>
      <c r="Q60" s="4">
        <f t="shared" ca="1" si="9"/>
        <v>0</v>
      </c>
      <c r="R60" s="5">
        <f t="shared" ca="1" si="10"/>
        <v>-0.66666666666666652</v>
      </c>
      <c r="T60" s="43">
        <f t="array" aca="1" ref="T60" ca="1">IFERROR(MATCH(LARGE(IF(Liste!$B$9:$B$68&lt;&gt;$T$5,IF(Liste!$R$9:$R$68="",-20,Liste!$R$9:$R$68)-(Liste!$A$9:$A$68/1000)),$A60),IF(Liste!$R$9:$R$68="",-20,Liste!$R$9:$R$68)-(Liste!$A$9:$A$68/1000),0),"")</f>
        <v>28</v>
      </c>
    </row>
    <row r="61" spans="1:20" s="3" customFormat="1" ht="15.75" customHeight="1" x14ac:dyDescent="0.25">
      <c r="A61" s="4">
        <v>53</v>
      </c>
      <c r="B61" s="4" t="str">
        <f ca="1">IF($T61="","",OFFSET(Liste!B$8,$T61,))</f>
        <v>8/B</v>
      </c>
      <c r="C61" s="4">
        <f ca="1">IF($T61="","",OFFSET(Liste!C$8,$T61,))</f>
        <v>845</v>
      </c>
      <c r="D61" s="23" t="str">
        <f ca="1">IF($T61="","",OFFSET(Liste!D$8,$T61,))</f>
        <v>Kadir KOÇ</v>
      </c>
      <c r="E61" s="4" t="str">
        <f ca="1">IF($T61="","",IF(OFFSET(Liste!E$8,$T61,)="","",OFFSET(Liste!E$8,$T61,)))</f>
        <v>A</v>
      </c>
      <c r="F61" s="4" t="str">
        <f ca="1">IF($T61="","",IF(OFFSET(Liste!F$8,$T61,)="","",OFFSET(Liste!F$8,$T61,)))</f>
        <v>A</v>
      </c>
      <c r="G61" s="4" t="str">
        <f ca="1">IF($T61="","",IF(OFFSET(Liste!G$8,$T61,)="","",OFFSET(Liste!G$8,$T61,)))</f>
        <v>A</v>
      </c>
      <c r="H61" s="4" t="str">
        <f ca="1">IF($T61="","",IF(OFFSET(Liste!H$8,$T61,)="","",OFFSET(Liste!H$8,$T61,)))</f>
        <v>A</v>
      </c>
      <c r="I61" s="4" t="str">
        <f ca="1">IF($T61="","",IF(OFFSET(Liste!I$8,$T61,)="","",OFFSET(Liste!I$8,$T61,)))</f>
        <v>A</v>
      </c>
      <c r="J61" s="4" t="str">
        <f ca="1">IF($T61="","",IF(OFFSET(Liste!J$8,$T61,)="","",OFFSET(Liste!J$8,$T61,)))</f>
        <v>A</v>
      </c>
      <c r="K61" s="4" t="str">
        <f ca="1">IF($T61="","",IF(OFFSET(Liste!K$8,$T61,)="","",OFFSET(Liste!K$8,$T61,)))</f>
        <v>A</v>
      </c>
      <c r="L61" s="4" t="str">
        <f ca="1">IF($T61="","",IF(OFFSET(Liste!L$8,$T61,)="","",OFFSET(Liste!L$8,$T61,)))</f>
        <v>A</v>
      </c>
      <c r="M61" s="4" t="str">
        <f ca="1">IF($T61="","",IF(OFFSET(Liste!M$8,$T61,)="","",OFFSET(Liste!M$8,$T61,)))</f>
        <v>A</v>
      </c>
      <c r="N61" s="4" t="str">
        <f ca="1">IF($T61="","",IF(OFFSET(Liste!N$8,$T61,)="","",OFFSET(Liste!N$8,$T61,)))</f>
        <v>A</v>
      </c>
      <c r="O61" s="4">
        <f t="shared" ca="1" si="7"/>
        <v>2</v>
      </c>
      <c r="P61" s="4">
        <f t="shared" ca="1" si="8"/>
        <v>8</v>
      </c>
      <c r="Q61" s="4">
        <f t="shared" ca="1" si="9"/>
        <v>0</v>
      </c>
      <c r="R61" s="5">
        <f t="shared" ca="1" si="10"/>
        <v>-0.66666666666666652</v>
      </c>
      <c r="T61" s="43">
        <f t="array" aca="1" ref="T61" ca="1">IFERROR(MATCH(LARGE(IF(Liste!$B$9:$B$68&lt;&gt;$T$5,IF(Liste!$R$9:$R$68="",-20,Liste!$R$9:$R$68)-(Liste!$A$9:$A$68/1000)),$A61),IF(Liste!$R$9:$R$68="",-20,Liste!$R$9:$R$68)-(Liste!$A$9:$A$68/1000),0),"")</f>
        <v>29</v>
      </c>
    </row>
    <row r="62" spans="1:20" s="3" customFormat="1" ht="15.75" customHeight="1" x14ac:dyDescent="0.25">
      <c r="A62" s="4">
        <v>54</v>
      </c>
      <c r="B62" s="4" t="str">
        <f ca="1">IF($T62="","",OFFSET(Liste!B$8,$T62,))</f>
        <v>8/C</v>
      </c>
      <c r="C62" s="4">
        <f ca="1">IF($T62="","",OFFSET(Liste!C$8,$T62,))</f>
        <v>871</v>
      </c>
      <c r="D62" s="23" t="str">
        <f ca="1">IF($T62="","",OFFSET(Liste!D$8,$T62,))</f>
        <v>Oğuzhan SELVİ</v>
      </c>
      <c r="E62" s="4" t="str">
        <f ca="1">IF($T62="","",IF(OFFSET(Liste!E$8,$T62,)="","",OFFSET(Liste!E$8,$T62,)))</f>
        <v>B</v>
      </c>
      <c r="F62" s="4" t="str">
        <f ca="1">IF($T62="","",IF(OFFSET(Liste!F$8,$T62,)="","",OFFSET(Liste!F$8,$T62,)))</f>
        <v>C</v>
      </c>
      <c r="G62" s="4" t="str">
        <f ca="1">IF($T62="","",IF(OFFSET(Liste!G$8,$T62,)="","",OFFSET(Liste!G$8,$T62,)))</f>
        <v>D</v>
      </c>
      <c r="H62" s="4" t="str">
        <f ca="1">IF($T62="","",IF(OFFSET(Liste!H$8,$T62,)="","",OFFSET(Liste!H$8,$T62,)))</f>
        <v>B</v>
      </c>
      <c r="I62" s="4" t="str">
        <f ca="1">IF($T62="","",IF(OFFSET(Liste!I$8,$T62,)="","",OFFSET(Liste!I$8,$T62,)))</f>
        <v>D</v>
      </c>
      <c r="J62" s="4" t="str">
        <f ca="1">IF($T62="","",IF(OFFSET(Liste!J$8,$T62,)="","",OFFSET(Liste!J$8,$T62,)))</f>
        <v>C</v>
      </c>
      <c r="K62" s="4" t="str">
        <f ca="1">IF($T62="","",IF(OFFSET(Liste!K$8,$T62,)="","",OFFSET(Liste!K$8,$T62,)))</f>
        <v>B</v>
      </c>
      <c r="L62" s="4" t="str">
        <f ca="1">IF($T62="","",IF(OFFSET(Liste!L$8,$T62,)="","",OFFSET(Liste!L$8,$T62,)))</f>
        <v>B</v>
      </c>
      <c r="M62" s="4" t="str">
        <f ca="1">IF($T62="","",IF(OFFSET(Liste!M$8,$T62,)="","",OFFSET(Liste!M$8,$T62,)))</f>
        <v>C</v>
      </c>
      <c r="N62" s="4" t="str">
        <f ca="1">IF($T62="","",IF(OFFSET(Liste!N$8,$T62,)="","",OFFSET(Liste!N$8,$T62,)))</f>
        <v>B</v>
      </c>
      <c r="O62" s="4">
        <f t="shared" ca="1" si="7"/>
        <v>2</v>
      </c>
      <c r="P62" s="4">
        <f t="shared" ca="1" si="8"/>
        <v>8</v>
      </c>
      <c r="Q62" s="4">
        <f t="shared" ca="1" si="9"/>
        <v>0</v>
      </c>
      <c r="R62" s="5">
        <f t="shared" ca="1" si="10"/>
        <v>-0.66666666666666652</v>
      </c>
      <c r="T62" s="43">
        <f t="array" aca="1" ref="T62" ca="1">IFERROR(MATCH(LARGE(IF(Liste!$B$9:$B$68&lt;&gt;$T$5,IF(Liste!$R$9:$R$68="",-20,Liste!$R$9:$R$68)-(Liste!$A$9:$A$68/1000)),$A62),IF(Liste!$R$9:$R$68="",-20,Liste!$R$9:$R$68)-(Liste!$A$9:$A$68/1000),0),"")</f>
        <v>39</v>
      </c>
    </row>
    <row r="63" spans="1:20" s="3" customFormat="1" ht="15.75" customHeight="1" x14ac:dyDescent="0.25">
      <c r="A63" s="4">
        <v>55</v>
      </c>
      <c r="B63" s="4" t="str">
        <f ca="1">IF($T63="","",OFFSET(Liste!B$8,$T63,))</f>
        <v>8/E</v>
      </c>
      <c r="C63" s="4">
        <f ca="1">IF($T63="","",OFFSET(Liste!C$8,$T63,))</f>
        <v>862</v>
      </c>
      <c r="D63" s="23" t="str">
        <f ca="1">IF($T63="","",OFFSET(Liste!D$8,$T63,))</f>
        <v>Emine GÜL</v>
      </c>
      <c r="E63" s="4" t="str">
        <f ca="1">IF($T63="","",IF(OFFSET(Liste!E$8,$T63,)="","",OFFSET(Liste!E$8,$T63,)))</f>
        <v>C</v>
      </c>
      <c r="F63" s="4" t="str">
        <f ca="1">IF($T63="","",IF(OFFSET(Liste!F$8,$T63,)="","",OFFSET(Liste!F$8,$T63,)))</f>
        <v>A</v>
      </c>
      <c r="G63" s="4" t="str">
        <f ca="1">IF($T63="","",IF(OFFSET(Liste!G$8,$T63,)="","",OFFSET(Liste!G$8,$T63,)))</f>
        <v>C</v>
      </c>
      <c r="H63" s="4" t="str">
        <f ca="1">IF($T63="","",IF(OFFSET(Liste!H$8,$T63,)="","",OFFSET(Liste!H$8,$T63,)))</f>
        <v>C</v>
      </c>
      <c r="I63" s="4" t="str">
        <f ca="1">IF($T63="","",IF(OFFSET(Liste!I$8,$T63,)="","",OFFSET(Liste!I$8,$T63,)))</f>
        <v>A</v>
      </c>
      <c r="J63" s="4" t="str">
        <f ca="1">IF($T63="","",IF(OFFSET(Liste!J$8,$T63,)="","",OFFSET(Liste!J$8,$T63,)))</f>
        <v>D</v>
      </c>
      <c r="K63" s="4" t="str">
        <f ca="1">IF($T63="","",IF(OFFSET(Liste!K$8,$T63,)="","",OFFSET(Liste!K$8,$T63,)))</f>
        <v>D</v>
      </c>
      <c r="L63" s="4" t="str">
        <f ca="1">IF($T63="","",IF(OFFSET(Liste!L$8,$T63,)="","",OFFSET(Liste!L$8,$T63,)))</f>
        <v>C</v>
      </c>
      <c r="M63" s="4" t="str">
        <f ca="1">IF($T63="","",IF(OFFSET(Liste!M$8,$T63,)="","",OFFSET(Liste!M$8,$T63,)))</f>
        <v>C</v>
      </c>
      <c r="N63" s="4" t="str">
        <f ca="1">IF($T63="","",IF(OFFSET(Liste!N$8,$T63,)="","",OFFSET(Liste!N$8,$T63,)))</f>
        <v>C</v>
      </c>
      <c r="O63" s="4">
        <f t="shared" ca="1" si="7"/>
        <v>2</v>
      </c>
      <c r="P63" s="4">
        <f t="shared" ca="1" si="8"/>
        <v>8</v>
      </c>
      <c r="Q63" s="4">
        <f t="shared" ca="1" si="9"/>
        <v>0</v>
      </c>
      <c r="R63" s="5">
        <f t="shared" ca="1" si="10"/>
        <v>-0.66666666666666652</v>
      </c>
      <c r="T63" s="43">
        <f t="array" aca="1" ref="T63" ca="1">IFERROR(MATCH(LARGE(IF(Liste!$B$9:$B$68&lt;&gt;$T$5,IF(Liste!$R$9:$R$68="",-20,Liste!$R$9:$R$68)-(Liste!$A$9:$A$68/1000)),$A63),IF(Liste!$R$9:$R$68="",-20,Liste!$R$9:$R$68)-(Liste!$A$9:$A$68/1000),0),"")</f>
        <v>55</v>
      </c>
    </row>
    <row r="64" spans="1:20" s="3" customFormat="1" ht="15.75" customHeight="1" x14ac:dyDescent="0.25">
      <c r="A64" s="4">
        <v>56</v>
      </c>
      <c r="B64" s="4" t="str">
        <f ca="1">IF($T64="","",OFFSET(Liste!B$8,$T64,))</f>
        <v>8/E</v>
      </c>
      <c r="C64" s="4">
        <f ca="1">IF($T64="","",OFFSET(Liste!C$8,$T64,))</f>
        <v>854</v>
      </c>
      <c r="D64" s="23" t="str">
        <f ca="1">IF($T64="","",OFFSET(Liste!D$8,$T64,))</f>
        <v>Sümeyye OCAK</v>
      </c>
      <c r="E64" s="4" t="str">
        <f ca="1">IF($T64="","",IF(OFFSET(Liste!E$8,$T64,)="","",OFFSET(Liste!E$8,$T64,)))</f>
        <v>D</v>
      </c>
      <c r="F64" s="4" t="str">
        <f ca="1">IF($T64="","",IF(OFFSET(Liste!F$8,$T64,)="","",OFFSET(Liste!F$8,$T64,)))</f>
        <v>B</v>
      </c>
      <c r="G64" s="4" t="str">
        <f ca="1">IF($T64="","",IF(OFFSET(Liste!G$8,$T64,)="","",OFFSET(Liste!G$8,$T64,)))</f>
        <v>A</v>
      </c>
      <c r="H64" s="4" t="str">
        <f ca="1">IF($T64="","",IF(OFFSET(Liste!H$8,$T64,)="","",OFFSET(Liste!H$8,$T64,)))</f>
        <v>C</v>
      </c>
      <c r="I64" s="4" t="str">
        <f ca="1">IF($T64="","",IF(OFFSET(Liste!I$8,$T64,)="","",OFFSET(Liste!I$8,$T64,)))</f>
        <v>B</v>
      </c>
      <c r="J64" s="4" t="str">
        <f ca="1">IF($T64="","",IF(OFFSET(Liste!J$8,$T64,)="","",OFFSET(Liste!J$8,$T64,)))</f>
        <v>A</v>
      </c>
      <c r="K64" s="4" t="str">
        <f ca="1">IF($T64="","",IF(OFFSET(Liste!K$8,$T64,)="","",OFFSET(Liste!K$8,$T64,)))</f>
        <v>C</v>
      </c>
      <c r="L64" s="4" t="str">
        <f ca="1">IF($T64="","",IF(OFFSET(Liste!L$8,$T64,)="","",OFFSET(Liste!L$8,$T64,)))</f>
        <v>D</v>
      </c>
      <c r="M64" s="4" t="str">
        <f ca="1">IF($T64="","",IF(OFFSET(Liste!M$8,$T64,)="","",OFFSET(Liste!M$8,$T64,)))</f>
        <v>B</v>
      </c>
      <c r="N64" s="4" t="str">
        <f ca="1">IF($T64="","",IF(OFFSET(Liste!N$8,$T64,)="","",OFFSET(Liste!N$8,$T64,)))</f>
        <v>C</v>
      </c>
      <c r="O64" s="4">
        <f t="shared" ca="1" si="7"/>
        <v>1</v>
      </c>
      <c r="P64" s="4">
        <f t="shared" ca="1" si="8"/>
        <v>9</v>
      </c>
      <c r="Q64" s="4">
        <f t="shared" ca="1" si="9"/>
        <v>0</v>
      </c>
      <c r="R64" s="5">
        <f t="shared" ca="1" si="10"/>
        <v>-2</v>
      </c>
      <c r="T64" s="43">
        <f t="array" aca="1" ref="T64" ca="1">IFERROR(MATCH(LARGE(IF(Liste!$B$9:$B$68&lt;&gt;$T$5,IF(Liste!$R$9:$R$68="",-20,Liste!$R$9:$R$68)-(Liste!$A$9:$A$68/1000)),$A64),IF(Liste!$R$9:$R$68="",-20,Liste!$R$9:$R$68)-(Liste!$A$9:$A$68/1000),0),"")</f>
        <v>54</v>
      </c>
    </row>
    <row r="65" spans="1:20" s="3" customFormat="1" ht="15.75" customHeight="1" x14ac:dyDescent="0.25">
      <c r="A65" s="4">
        <v>57</v>
      </c>
      <c r="B65" s="4" t="str">
        <f ca="1">IF($T65="","",OFFSET(Liste!B$8,$T65,))</f>
        <v>8/A</v>
      </c>
      <c r="C65" s="4">
        <f ca="1">IF($T65="","",OFFSET(Liste!C$8,$T65,))</f>
        <v>818</v>
      </c>
      <c r="D65" s="23" t="str">
        <f ca="1">IF($T65="","",OFFSET(Liste!D$8,$T65,))</f>
        <v>Burak ÇEVİK</v>
      </c>
      <c r="E65" s="4" t="str">
        <f ca="1">IF($T65="","",IF(OFFSET(Liste!E$8,$T65,)="","",OFFSET(Liste!E$8,$T65,)))</f>
        <v/>
      </c>
      <c r="F65" s="4" t="str">
        <f ca="1">IF($T65="","",IF(OFFSET(Liste!F$8,$T65,)="","",OFFSET(Liste!F$8,$T65,)))</f>
        <v/>
      </c>
      <c r="G65" s="4" t="str">
        <f ca="1">IF($T65="","",IF(OFFSET(Liste!G$8,$T65,)="","",OFFSET(Liste!G$8,$T65,)))</f>
        <v/>
      </c>
      <c r="H65" s="4" t="str">
        <f ca="1">IF($T65="","",IF(OFFSET(Liste!H$8,$T65,)="","",OFFSET(Liste!H$8,$T65,)))</f>
        <v/>
      </c>
      <c r="I65" s="4" t="str">
        <f ca="1">IF($T65="","",IF(OFFSET(Liste!I$8,$T65,)="","",OFFSET(Liste!I$8,$T65,)))</f>
        <v/>
      </c>
      <c r="J65" s="4" t="str">
        <f ca="1">IF($T65="","",IF(OFFSET(Liste!J$8,$T65,)="","",OFFSET(Liste!J$8,$T65,)))</f>
        <v/>
      </c>
      <c r="K65" s="4" t="str">
        <f ca="1">IF($T65="","",IF(OFFSET(Liste!K$8,$T65,)="","",OFFSET(Liste!K$8,$T65,)))</f>
        <v/>
      </c>
      <c r="L65" s="4" t="str">
        <f ca="1">IF($T65="","",IF(OFFSET(Liste!L$8,$T65,)="","",OFFSET(Liste!L$8,$T65,)))</f>
        <v/>
      </c>
      <c r="M65" s="4" t="str">
        <f ca="1">IF($T65="","",IF(OFFSET(Liste!M$8,$T65,)="","",OFFSET(Liste!M$8,$T65,)))</f>
        <v/>
      </c>
      <c r="N65" s="4" t="str">
        <f ca="1">IF($T65="","",IF(OFFSET(Liste!N$8,$T65,)="","",OFFSET(Liste!N$8,$T65,)))</f>
        <v/>
      </c>
      <c r="O65" s="4" t="str">
        <f t="shared" ca="1" si="7"/>
        <v/>
      </c>
      <c r="P65" s="4" t="str">
        <f t="shared" ca="1" si="8"/>
        <v/>
      </c>
      <c r="Q65" s="4" t="str">
        <f t="shared" ca="1" si="9"/>
        <v/>
      </c>
      <c r="R65" s="5" t="str">
        <f t="shared" ca="1" si="10"/>
        <v/>
      </c>
      <c r="T65" s="43">
        <f t="array" aca="1" ref="T65" ca="1">IFERROR(MATCH(LARGE(IF(Liste!$B$9:$B$68&lt;&gt;$T$5,IF(Liste!$R$9:$R$68="",-20,Liste!$R$9:$R$68)-(Liste!$A$9:$A$68/1000)),$A65),IF(Liste!$R$9:$R$68="",-20,Liste!$R$9:$R$68)-(Liste!$A$9:$A$68/1000),0),"")</f>
        <v>6</v>
      </c>
    </row>
    <row r="66" spans="1:20" s="3" customFormat="1" ht="15.75" customHeight="1" x14ac:dyDescent="0.25">
      <c r="A66" s="4">
        <v>58</v>
      </c>
      <c r="B66" s="4" t="str">
        <f ca="1">IF($T66="","",OFFSET(Liste!B$8,$T66,))</f>
        <v>8/A</v>
      </c>
      <c r="C66" s="4">
        <f ca="1">IF($T66="","",OFFSET(Liste!C$8,$T66,))</f>
        <v>836</v>
      </c>
      <c r="D66" s="23" t="str">
        <f ca="1">IF($T66="","",OFFSET(Liste!D$8,$T66,))</f>
        <v>Emin DOĞAN</v>
      </c>
      <c r="E66" s="4" t="str">
        <f ca="1">IF($T66="","",IF(OFFSET(Liste!E$8,$T66,)="","",OFFSET(Liste!E$8,$T66,)))</f>
        <v/>
      </c>
      <c r="F66" s="4" t="str">
        <f ca="1">IF($T66="","",IF(OFFSET(Liste!F$8,$T66,)="","",OFFSET(Liste!F$8,$T66,)))</f>
        <v/>
      </c>
      <c r="G66" s="4" t="str">
        <f ca="1">IF($T66="","",IF(OFFSET(Liste!G$8,$T66,)="","",OFFSET(Liste!G$8,$T66,)))</f>
        <v/>
      </c>
      <c r="H66" s="4" t="str">
        <f ca="1">IF($T66="","",IF(OFFSET(Liste!H$8,$T66,)="","",OFFSET(Liste!H$8,$T66,)))</f>
        <v/>
      </c>
      <c r="I66" s="4" t="str">
        <f ca="1">IF($T66="","",IF(OFFSET(Liste!I$8,$T66,)="","",OFFSET(Liste!I$8,$T66,)))</f>
        <v/>
      </c>
      <c r="J66" s="4" t="str">
        <f ca="1">IF($T66="","",IF(OFFSET(Liste!J$8,$T66,)="","",OFFSET(Liste!J$8,$T66,)))</f>
        <v/>
      </c>
      <c r="K66" s="4" t="str">
        <f ca="1">IF($T66="","",IF(OFFSET(Liste!K$8,$T66,)="","",OFFSET(Liste!K$8,$T66,)))</f>
        <v/>
      </c>
      <c r="L66" s="4" t="str">
        <f ca="1">IF($T66="","",IF(OFFSET(Liste!L$8,$T66,)="","",OFFSET(Liste!L$8,$T66,)))</f>
        <v/>
      </c>
      <c r="M66" s="4" t="str">
        <f ca="1">IF($T66="","",IF(OFFSET(Liste!M$8,$T66,)="","",OFFSET(Liste!M$8,$T66,)))</f>
        <v/>
      </c>
      <c r="N66" s="4" t="str">
        <f ca="1">IF($T66="","",IF(OFFSET(Liste!N$8,$T66,)="","",OFFSET(Liste!N$8,$T66,)))</f>
        <v/>
      </c>
      <c r="O66" s="4" t="str">
        <f t="shared" ca="1" si="7"/>
        <v/>
      </c>
      <c r="P66" s="4" t="str">
        <f t="shared" ca="1" si="8"/>
        <v/>
      </c>
      <c r="Q66" s="4" t="str">
        <f t="shared" ca="1" si="9"/>
        <v/>
      </c>
      <c r="R66" s="5" t="str">
        <f t="shared" ca="1" si="10"/>
        <v/>
      </c>
      <c r="T66" s="43">
        <f t="array" aca="1" ref="T66" ca="1">IFERROR(MATCH(LARGE(IF(Liste!$B$9:$B$68&lt;&gt;$T$5,IF(Liste!$R$9:$R$68="",-20,Liste!$R$9:$R$68)-(Liste!$A$9:$A$68/1000)),$A66),IF(Liste!$R$9:$R$68="",-20,Liste!$R$9:$R$68)-(Liste!$A$9:$A$68/1000),0),"")</f>
        <v>11</v>
      </c>
    </row>
    <row r="67" spans="1:20" s="3" customFormat="1" ht="15.75" customHeight="1" x14ac:dyDescent="0.25">
      <c r="A67" s="4">
        <v>59</v>
      </c>
      <c r="B67" s="4" t="str">
        <f ca="1">IF($T67="","",OFFSET(Liste!B$8,$T67,))</f>
        <v>8/B</v>
      </c>
      <c r="C67" s="4">
        <f ca="1">IF($T67="","",OFFSET(Liste!C$8,$T67,))</f>
        <v>831</v>
      </c>
      <c r="D67" s="23" t="str">
        <f ca="1">IF($T67="","",OFFSET(Liste!D$8,$T67,))</f>
        <v>Hüseyin KARATAŞ</v>
      </c>
      <c r="E67" s="4" t="str">
        <f ca="1">IF($T67="","",IF(OFFSET(Liste!E$8,$T67,)="","",OFFSET(Liste!E$8,$T67,)))</f>
        <v/>
      </c>
      <c r="F67" s="4" t="str">
        <f ca="1">IF($T67="","",IF(OFFSET(Liste!F$8,$T67,)="","",OFFSET(Liste!F$8,$T67,)))</f>
        <v/>
      </c>
      <c r="G67" s="4" t="str">
        <f ca="1">IF($T67="","",IF(OFFSET(Liste!G$8,$T67,)="","",OFFSET(Liste!G$8,$T67,)))</f>
        <v/>
      </c>
      <c r="H67" s="4" t="str">
        <f ca="1">IF($T67="","",IF(OFFSET(Liste!H$8,$T67,)="","",OFFSET(Liste!H$8,$T67,)))</f>
        <v/>
      </c>
      <c r="I67" s="4" t="str">
        <f ca="1">IF($T67="","",IF(OFFSET(Liste!I$8,$T67,)="","",OFFSET(Liste!I$8,$T67,)))</f>
        <v/>
      </c>
      <c r="J67" s="4" t="str">
        <f ca="1">IF($T67="","",IF(OFFSET(Liste!J$8,$T67,)="","",OFFSET(Liste!J$8,$T67,)))</f>
        <v/>
      </c>
      <c r="K67" s="4" t="str">
        <f ca="1">IF($T67="","",IF(OFFSET(Liste!K$8,$T67,)="","",OFFSET(Liste!K$8,$T67,)))</f>
        <v/>
      </c>
      <c r="L67" s="4" t="str">
        <f ca="1">IF($T67="","",IF(OFFSET(Liste!L$8,$T67,)="","",OFFSET(Liste!L$8,$T67,)))</f>
        <v/>
      </c>
      <c r="M67" s="4" t="str">
        <f ca="1">IF($T67="","",IF(OFFSET(Liste!M$8,$T67,)="","",OFFSET(Liste!M$8,$T67,)))</f>
        <v/>
      </c>
      <c r="N67" s="4" t="str">
        <f ca="1">IF($T67="","",IF(OFFSET(Liste!N$8,$T67,)="","",OFFSET(Liste!N$8,$T67,)))</f>
        <v/>
      </c>
      <c r="O67" s="4" t="str">
        <f t="shared" ca="1" si="7"/>
        <v/>
      </c>
      <c r="P67" s="4" t="str">
        <f t="shared" ca="1" si="8"/>
        <v/>
      </c>
      <c r="Q67" s="4" t="str">
        <f t="shared" ca="1" si="9"/>
        <v/>
      </c>
      <c r="R67" s="5" t="str">
        <f t="shared" ca="1" si="10"/>
        <v/>
      </c>
      <c r="T67" s="43">
        <f t="array" aca="1" ref="T67" ca="1">IFERROR(MATCH(LARGE(IF(Liste!$B$9:$B$68&lt;&gt;$T$5,IF(Liste!$R$9:$R$68="",-20,Liste!$R$9:$R$68)-(Liste!$A$9:$A$68/1000)),$A67),IF(Liste!$R$9:$R$68="",-20,Liste!$R$9:$R$68)-(Liste!$A$9:$A$68/1000),0),"")</f>
        <v>25</v>
      </c>
    </row>
    <row r="68" spans="1:20" s="3" customFormat="1" ht="15.75" customHeight="1" x14ac:dyDescent="0.25">
      <c r="A68" s="4">
        <v>60</v>
      </c>
      <c r="B68" s="4" t="str">
        <f ca="1">IF($T68="","",OFFSET(Liste!B$8,$T68,))</f>
        <v>8/E</v>
      </c>
      <c r="C68" s="4">
        <f ca="1">IF($T68="","",OFFSET(Liste!C$8,$T68,))</f>
        <v>868</v>
      </c>
      <c r="D68" s="23" t="str">
        <f ca="1">IF($T68="","",OFFSET(Liste!D$8,$T68,))</f>
        <v>Ayla AK</v>
      </c>
      <c r="E68" s="4" t="str">
        <f ca="1">IF($T68="","",IF(OFFSET(Liste!E$8,$T68,)="","",OFFSET(Liste!E$8,$T68,)))</f>
        <v/>
      </c>
      <c r="F68" s="4" t="str">
        <f ca="1">IF($T68="","",IF(OFFSET(Liste!F$8,$T68,)="","",OFFSET(Liste!F$8,$T68,)))</f>
        <v/>
      </c>
      <c r="G68" s="4" t="str">
        <f ca="1">IF($T68="","",IF(OFFSET(Liste!G$8,$T68,)="","",OFFSET(Liste!G$8,$T68,)))</f>
        <v/>
      </c>
      <c r="H68" s="4" t="str">
        <f ca="1">IF($T68="","",IF(OFFSET(Liste!H$8,$T68,)="","",OFFSET(Liste!H$8,$T68,)))</f>
        <v/>
      </c>
      <c r="I68" s="4" t="str">
        <f ca="1">IF($T68="","",IF(OFFSET(Liste!I$8,$T68,)="","",OFFSET(Liste!I$8,$T68,)))</f>
        <v/>
      </c>
      <c r="J68" s="4" t="str">
        <f ca="1">IF($T68="","",IF(OFFSET(Liste!J$8,$T68,)="","",OFFSET(Liste!J$8,$T68,)))</f>
        <v/>
      </c>
      <c r="K68" s="4" t="str">
        <f ca="1">IF($T68="","",IF(OFFSET(Liste!K$8,$T68,)="","",OFFSET(Liste!K$8,$T68,)))</f>
        <v/>
      </c>
      <c r="L68" s="4" t="str">
        <f ca="1">IF($T68="","",IF(OFFSET(Liste!L$8,$T68,)="","",OFFSET(Liste!L$8,$T68,)))</f>
        <v/>
      </c>
      <c r="M68" s="4" t="str">
        <f ca="1">IF($T68="","",IF(OFFSET(Liste!M$8,$T68,)="","",OFFSET(Liste!M$8,$T68,)))</f>
        <v/>
      </c>
      <c r="N68" s="4" t="str">
        <f ca="1">IF($T68="","",IF(OFFSET(Liste!N$8,$T68,)="","",OFFSET(Liste!N$8,$T68,)))</f>
        <v/>
      </c>
      <c r="O68" s="4" t="str">
        <f t="shared" ca="1" si="7"/>
        <v/>
      </c>
      <c r="P68" s="4" t="str">
        <f t="shared" ca="1" si="8"/>
        <v/>
      </c>
      <c r="Q68" s="4" t="str">
        <f t="shared" ca="1" si="9"/>
        <v/>
      </c>
      <c r="R68" s="5" t="str">
        <f t="shared" ca="1" si="10"/>
        <v/>
      </c>
      <c r="T68" s="43">
        <f t="array" aca="1" ref="T68" ca="1">IFERROR(MATCH(LARGE(IF(Liste!$B$9:$B$68&lt;&gt;$T$5,IF(Liste!$R$9:$R$68="",-20,Liste!$R$9:$R$68)-(Liste!$A$9:$A$68/1000)),$A68),IF(Liste!$R$9:$R$68="",-20,Liste!$R$9:$R$68)-(Liste!$A$9:$A$68/1000),0),"")</f>
        <v>57</v>
      </c>
    </row>
    <row r="69" spans="1:20" ht="14.45" customHeight="1" x14ac:dyDescent="0.25">
      <c r="A69" s="72" t="s">
        <v>11</v>
      </c>
      <c r="B69" s="72"/>
      <c r="C69" s="72"/>
      <c r="D69" s="72"/>
      <c r="E69" s="11" t="str">
        <f t="shared" ref="E69:N69" si="11">E4</f>
        <v>B</v>
      </c>
      <c r="F69" s="11" t="str">
        <f t="shared" si="11"/>
        <v>C</v>
      </c>
      <c r="G69" s="11" t="str">
        <f t="shared" si="11"/>
        <v>B</v>
      </c>
      <c r="H69" s="11" t="str">
        <f t="shared" si="11"/>
        <v>A</v>
      </c>
      <c r="I69" s="11" t="str">
        <f t="shared" si="11"/>
        <v>C</v>
      </c>
      <c r="J69" s="11" t="str">
        <f t="shared" si="11"/>
        <v>D</v>
      </c>
      <c r="K69" s="11" t="str">
        <f t="shared" si="11"/>
        <v>D</v>
      </c>
      <c r="L69" s="11" t="str">
        <f t="shared" si="11"/>
        <v>D</v>
      </c>
      <c r="M69" s="11" t="str">
        <f t="shared" si="11"/>
        <v>A</v>
      </c>
      <c r="N69" s="11" t="str">
        <f t="shared" si="11"/>
        <v>D</v>
      </c>
    </row>
    <row r="70" spans="1:20" ht="14.45" customHeight="1" x14ac:dyDescent="0.25">
      <c r="A70" s="73"/>
      <c r="B70" s="73"/>
      <c r="C70" s="73"/>
      <c r="D70" s="73"/>
      <c r="E70" s="12">
        <f t="shared" ref="E70:N70" ca="1" si="12">IF(E$4="","",COUNTIF(E$9:E$68,E$4))</f>
        <v>33</v>
      </c>
      <c r="F70" s="12">
        <f t="shared" ca="1" si="12"/>
        <v>38</v>
      </c>
      <c r="G70" s="12">
        <f t="shared" ca="1" si="12"/>
        <v>37</v>
      </c>
      <c r="H70" s="12">
        <f t="shared" ca="1" si="12"/>
        <v>21</v>
      </c>
      <c r="I70" s="12">
        <f t="shared" ca="1" si="12"/>
        <v>26</v>
      </c>
      <c r="J70" s="12">
        <f t="shared" ca="1" si="12"/>
        <v>35</v>
      </c>
      <c r="K70" s="12">
        <f t="shared" ca="1" si="12"/>
        <v>34</v>
      </c>
      <c r="L70" s="12">
        <f t="shared" ca="1" si="12"/>
        <v>30</v>
      </c>
      <c r="M70" s="12">
        <f t="shared" ca="1" si="12"/>
        <v>24</v>
      </c>
      <c r="N70" s="12">
        <f t="shared" ca="1" si="12"/>
        <v>31</v>
      </c>
    </row>
    <row r="71" spans="1:20" ht="14.45" customHeight="1" x14ac:dyDescent="0.25">
      <c r="A71" s="74" t="s">
        <v>10</v>
      </c>
      <c r="B71" s="75"/>
      <c r="C71" s="75"/>
      <c r="D71" s="76"/>
      <c r="E71" s="21">
        <f t="shared" ref="E71:N71" ca="1" si="13">E7</f>
        <v>7</v>
      </c>
      <c r="F71" s="19">
        <f t="shared" ca="1" si="13"/>
        <v>3</v>
      </c>
      <c r="G71" s="19">
        <f t="shared" ca="1" si="13"/>
        <v>6</v>
      </c>
      <c r="H71" s="19">
        <f t="shared" ca="1" si="13"/>
        <v>11</v>
      </c>
      <c r="I71" s="19">
        <f t="shared" ca="1" si="13"/>
        <v>2</v>
      </c>
      <c r="J71" s="19">
        <f t="shared" ca="1" si="13"/>
        <v>1</v>
      </c>
      <c r="K71" s="19">
        <f t="shared" ca="1" si="13"/>
        <v>4</v>
      </c>
      <c r="L71" s="19">
        <f t="shared" ca="1" si="13"/>
        <v>8</v>
      </c>
      <c r="M71" s="19">
        <f t="shared" ca="1" si="13"/>
        <v>11</v>
      </c>
      <c r="N71" s="19">
        <f t="shared" ca="1" si="13"/>
        <v>2</v>
      </c>
    </row>
    <row r="72" spans="1:20" ht="14.45" customHeight="1" x14ac:dyDescent="0.25">
      <c r="A72" s="77" t="s">
        <v>8</v>
      </c>
      <c r="B72" s="77"/>
      <c r="C72" s="77"/>
      <c r="D72" s="77"/>
      <c r="E72" s="17" t="str">
        <f t="array" aca="1" ref="E72" ca="1">IFERROR(IFERROR(INDEX(E$9:E$68,MODE(IF(E$9:E$68&lt;&gt;"",IF(E$9:E$68&lt;&gt;E$4,MATCH(E$9:E$68,E$9:E$68,0))))),INDEX(E$1:E$68,SMALL(IF(COUNTIF(E$9:E$68,E$9:E$68)=1,ROW($A$9:$A$68)),ROW($A$1)))),"")</f>
        <v>A</v>
      </c>
      <c r="F72" s="17" t="str">
        <f t="array" aca="1" ref="F72" ca="1">IFERROR(IFERROR(INDEX(F$9:F$68,MODE(IF(F$9:F$68&lt;&gt;"",IF(F$9:F$68&lt;&gt;F$4,MATCH(F$9:F$68,F$9:F$68,0))))),INDEX(F$1:F$68,SMALL(IF(COUNTIF(F$9:F$68,F$9:F$68)=1,ROW($A$9:$A$68)),ROW($A$1)))),"")</f>
        <v>D</v>
      </c>
      <c r="G72" s="17" t="str">
        <f t="array" aca="1" ref="G72" ca="1">IFERROR(IFERROR(INDEX(G$9:G$68,MODE(IF(G$9:G$68&lt;&gt;"",IF(G$9:G$68&lt;&gt;G$4,MATCH(G$9:G$68,G$9:G$68,0))))),INDEX(G$1:G$68,SMALL(IF(COUNTIF(G$9:G$68,G$9:G$68)=1,ROW($A$9:$A$68)),ROW($A$1)))),"")</f>
        <v>A</v>
      </c>
      <c r="H72" s="17" t="str">
        <f t="array" aca="1" ref="H72" ca="1">IFERROR(IFERROR(INDEX(H$9:H$68,MODE(IF(H$9:H$68&lt;&gt;"",IF(H$9:H$68&lt;&gt;H$4,MATCH(H$9:H$68,H$9:H$68,0))))),INDEX(H$1:H$68,SMALL(IF(COUNTIF(H$9:H$68,H$9:H$68)=1,ROW($A$9:$A$68)),ROW($A$1)))),"")</f>
        <v>C</v>
      </c>
      <c r="I72" s="17" t="str">
        <f t="array" aca="1" ref="I72" ca="1">IFERROR(IFERROR(INDEX(I$9:I$68,MODE(IF(I$9:I$68&lt;&gt;"",IF(I$9:I$68&lt;&gt;I$4,MATCH(I$9:I$68,I$9:I$68,0))))),INDEX(I$1:I$68,SMALL(IF(COUNTIF(I$9:I$68,I$9:I$68)=1,ROW($A$9:$A$68)),ROW($A$1)))),"")</f>
        <v>D</v>
      </c>
      <c r="J72" s="17" t="str">
        <f t="array" aca="1" ref="J72" ca="1">IFERROR(IFERROR(INDEX(J$9:J$68,MODE(IF(J$9:J$68&lt;&gt;"",IF(J$9:J$68&lt;&gt;J$4,MATCH(J$9:J$68,J$9:J$68,0))))),INDEX(J$1:J$68,SMALL(IF(COUNTIF(J$9:J$68,J$9:J$68)=1,ROW($A$9:$A$68)),ROW($A$1)))),"")</f>
        <v>B</v>
      </c>
      <c r="K72" s="17" t="str">
        <f t="array" aca="1" ref="K72" ca="1">IFERROR(IFERROR(INDEX(K$9:K$68,MODE(IF(K$9:K$68&lt;&gt;"",IF(K$9:K$68&lt;&gt;K$4,MATCH(K$9:K$68,K$9:K$68,0))))),INDEX(K$1:K$68,SMALL(IF(COUNTIF(K$9:K$68,K$9:K$68)=1,ROW($A$9:$A$68)),ROW($A$1)))),"")</f>
        <v>C</v>
      </c>
      <c r="L72" s="17" t="str">
        <f t="array" aca="1" ref="L72" ca="1">IFERROR(IFERROR(INDEX(L$9:L$68,MODE(IF(L$9:L$68&lt;&gt;"",IF(L$9:L$68&lt;&gt;L$4,MATCH(L$9:L$68,L$9:L$68,0))))),INDEX(L$1:L$68,SMALL(IF(COUNTIF(L$9:L$68,L$9:L$68)=1,ROW($A$9:$A$68)),ROW($A$1)))),"")</f>
        <v>C</v>
      </c>
      <c r="M72" s="17" t="str">
        <f t="array" aca="1" ref="M72" ca="1">IFERROR(IFERROR(INDEX(M$9:M$68,MODE(IF(M$9:M$68&lt;&gt;"",IF(M$9:M$68&lt;&gt;M$4,MATCH(M$9:M$68,M$9:M$68,0))))),INDEX(M$1:M$68,SMALL(IF(COUNTIF(M$9:M$68,M$9:M$68)=1,ROW($A$9:$A$68)),ROW($A$1)))),"")</f>
        <v>C</v>
      </c>
      <c r="N72" s="17" t="str">
        <f t="array" aca="1" ref="N72" ca="1">IFERROR(IFERROR(INDEX(N$9:N$68,MODE(IF(N$9:N$68&lt;&gt;"",IF(N$9:N$68&lt;&gt;N$4,MATCH(N$9:N$68,N$9:N$68,0))))),INDEX(N$1:N$68,SMALL(IF(COUNTIF(N$9:N$68,N$9:N$68)=1,ROW($A$9:$A$68)),ROW($A$1)))),"")</f>
        <v>C</v>
      </c>
    </row>
    <row r="73" spans="1:20" ht="14.45" customHeight="1" x14ac:dyDescent="0.25">
      <c r="A73" s="78"/>
      <c r="B73" s="78"/>
      <c r="C73" s="78"/>
      <c r="D73" s="78"/>
      <c r="E73" s="18">
        <f t="shared" ref="E73:N73" ca="1" si="14">IF(E$72="","",COUNTIF(E$9:E$68,E$72))</f>
        <v>7</v>
      </c>
      <c r="F73" s="18">
        <f t="shared" ca="1" si="14"/>
        <v>7</v>
      </c>
      <c r="G73" s="18">
        <f t="shared" ca="1" si="14"/>
        <v>6</v>
      </c>
      <c r="H73" s="18">
        <f t="shared" ca="1" si="14"/>
        <v>18</v>
      </c>
      <c r="I73" s="18">
        <f t="shared" ca="1" si="14"/>
        <v>15</v>
      </c>
      <c r="J73" s="18">
        <f t="shared" ca="1" si="14"/>
        <v>10</v>
      </c>
      <c r="K73" s="18">
        <f t="shared" ca="1" si="14"/>
        <v>8</v>
      </c>
      <c r="L73" s="18">
        <f t="shared" ca="1" si="14"/>
        <v>11</v>
      </c>
      <c r="M73" s="18">
        <f t="shared" ca="1" si="14"/>
        <v>9</v>
      </c>
      <c r="N73" s="18">
        <f t="shared" ca="1" si="14"/>
        <v>12</v>
      </c>
    </row>
    <row r="74" spans="1:20" ht="14.45" customHeight="1" x14ac:dyDescent="0.25">
      <c r="A74" s="79" t="s">
        <v>7</v>
      </c>
      <c r="B74" s="79"/>
      <c r="C74" s="79"/>
      <c r="D74" s="79"/>
      <c r="E74" s="13" t="str">
        <f t="array" aca="1" ref="E74" ca="1">IFERROR(IFERROR(INDEX(E$9:E$68,MODE(IF(E$9:E$68&lt;&gt;"",IF(E$9:E$68&lt;&gt;E$4,IF(E$9:E$68&lt;&gt;E$72,MATCH(E$9:E$68,E$9:E$68,0)))))),INDEX(E$1:E$68,SMALL(IF(E$9:E$68&lt;&gt;E$72,IF(COUNTIF(E$9:E$68,E$9:E$68)=1,ROW($A$9:$A$68))),ROW($A$1)))),"")</f>
        <v>C</v>
      </c>
      <c r="F74" s="13" t="str">
        <f t="array" aca="1" ref="F74" ca="1">IFERROR(IFERROR(INDEX(F$9:F$68,MODE(IF(F$9:F$68&lt;&gt;"",IF(F$9:F$68&lt;&gt;F$4,IF(F$9:F$68&lt;&gt;F$72,MATCH(F$9:F$68,F$9:F$68,0)))))),INDEX(F$1:F$68,SMALL(IF(F$9:F$68&lt;&gt;F$72,IF(COUNTIF(F$9:F$68,F$9:F$68)=1,ROW($A$9:$A$68))),ROW($A$1)))),"")</f>
        <v>A</v>
      </c>
      <c r="G74" s="13" t="str">
        <f t="array" aca="1" ref="G74" ca="1">IFERROR(IFERROR(INDEX(G$9:G$68,MODE(IF(G$9:G$68&lt;&gt;"",IF(G$9:G$68&lt;&gt;G$4,IF(G$9:G$68&lt;&gt;G$72,MATCH(G$9:G$68,G$9:G$68,0)))))),INDEX(G$1:G$68,SMALL(IF(G$9:G$68&lt;&gt;G$72,IF(COUNTIF(G$9:G$68,G$9:G$68)=1,ROW($A$9:$A$68))),ROW($A$1)))),"")</f>
        <v>D</v>
      </c>
      <c r="H74" s="13" t="str">
        <f t="array" aca="1" ref="H74" ca="1">IFERROR(IFERROR(INDEX(H$9:H$68,MODE(IF(H$9:H$68&lt;&gt;"",IF(H$9:H$68&lt;&gt;H$4,IF(H$9:H$68&lt;&gt;H$72,MATCH(H$9:H$68,H$9:H$68,0)))))),INDEX(H$1:H$68,SMALL(IF(H$9:H$68&lt;&gt;H$72,IF(COUNTIF(H$9:H$68,H$9:H$68)=1,ROW($A$9:$A$68))),ROW($A$1)))),"")</f>
        <v>D</v>
      </c>
      <c r="I74" s="13" t="str">
        <f t="array" aca="1" ref="I74" ca="1">IFERROR(IFERROR(INDEX(I$9:I$68,MODE(IF(I$9:I$68&lt;&gt;"",IF(I$9:I$68&lt;&gt;I$4,IF(I$9:I$68&lt;&gt;I$72,MATCH(I$9:I$68,I$9:I$68,0)))))),INDEX(I$1:I$68,SMALL(IF(I$9:I$68&lt;&gt;I$72,IF(COUNTIF(I$9:I$68,I$9:I$68)=1,ROW($A$9:$A$68))),ROW($A$1)))),"")</f>
        <v>A</v>
      </c>
      <c r="J74" s="13" t="str">
        <f t="array" aca="1" ref="J74" ca="1">IFERROR(IFERROR(INDEX(J$9:J$68,MODE(IF(J$9:J$68&lt;&gt;"",IF(J$9:J$68&lt;&gt;J$4,IF(J$9:J$68&lt;&gt;J$72,MATCH(J$9:J$68,J$9:J$68,0)))))),INDEX(J$1:J$68,SMALL(IF(J$9:J$68&lt;&gt;J$72,IF(COUNTIF(J$9:J$68,J$9:J$68)=1,ROW($A$9:$A$68))),ROW($A$1)))),"")</f>
        <v>A</v>
      </c>
      <c r="K74" s="13" t="str">
        <f t="array" aca="1" ref="K74" ca="1">IFERROR(IFERROR(INDEX(K$9:K$68,MODE(IF(K$9:K$68&lt;&gt;"",IF(K$9:K$68&lt;&gt;K$4,IF(K$9:K$68&lt;&gt;K$72,MATCH(K$9:K$68,K$9:K$68,0)))))),INDEX(K$1:K$68,SMALL(IF(K$9:K$68&lt;&gt;K$72,IF(COUNTIF(K$9:K$68,K$9:K$68)=1,ROW($A$9:$A$68))),ROW($A$1)))),"")</f>
        <v>B</v>
      </c>
      <c r="L74" s="13" t="str">
        <f t="array" aca="1" ref="L74" ca="1">IFERROR(IFERROR(INDEX(L$9:L$68,MODE(IF(L$9:L$68&lt;&gt;"",IF(L$9:L$68&lt;&gt;L$4,IF(L$9:L$68&lt;&gt;L$72,MATCH(L$9:L$68,L$9:L$68,0)))))),INDEX(L$1:L$68,SMALL(IF(L$9:L$68&lt;&gt;L$72,IF(COUNTIF(L$9:L$68,L$9:L$68)=1,ROW($A$9:$A$68))),ROW($A$1)))),"")</f>
        <v>B</v>
      </c>
      <c r="M74" s="13" t="str">
        <f t="array" aca="1" ref="M74" ca="1">IFERROR(IFERROR(INDEX(M$9:M$68,MODE(IF(M$9:M$68&lt;&gt;"",IF(M$9:M$68&lt;&gt;M$4,IF(M$9:M$68&lt;&gt;M$72,MATCH(M$9:M$68,M$9:M$68,0)))))),INDEX(M$1:M$68,SMALL(IF(M$9:M$68&lt;&gt;M$72,IF(COUNTIF(M$9:M$68,M$9:M$68)=1,ROW($A$9:$A$68))),ROW($A$1)))),"")</f>
        <v>D</v>
      </c>
      <c r="N74" s="13" t="str">
        <f t="array" aca="1" ref="N74" ca="1">IFERROR(IFERROR(INDEX(N$9:N$68,MODE(IF(N$9:N$68&lt;&gt;"",IF(N$9:N$68&lt;&gt;N$4,IF(N$9:N$68&lt;&gt;N$72,MATCH(N$9:N$68,N$9:N$68,0)))))),INDEX(N$1:N$68,SMALL(IF(N$9:N$68&lt;&gt;N$72,IF(COUNTIF(N$9:N$68,N$9:N$68)=1,ROW($A$9:$A$68))),ROW($A$1)))),"")</f>
        <v>B</v>
      </c>
    </row>
    <row r="75" spans="1:20" ht="14.45" customHeight="1" x14ac:dyDescent="0.25">
      <c r="A75" s="80"/>
      <c r="B75" s="80"/>
      <c r="C75" s="80"/>
      <c r="D75" s="80"/>
      <c r="E75" s="14">
        <f t="shared" ref="E75:N75" ca="1" si="15">IF(E$74="","",COUNTIF(E$9:E$68,E$74))</f>
        <v>6</v>
      </c>
      <c r="F75" s="14">
        <f t="shared" ca="1" si="15"/>
        <v>6</v>
      </c>
      <c r="G75" s="14">
        <f t="shared" ca="1" si="15"/>
        <v>5</v>
      </c>
      <c r="H75" s="14">
        <f t="shared" ca="1" si="15"/>
        <v>4</v>
      </c>
      <c r="I75" s="14">
        <f t="shared" ca="1" si="15"/>
        <v>11</v>
      </c>
      <c r="J75" s="14">
        <f t="shared" ca="1" si="15"/>
        <v>6</v>
      </c>
      <c r="K75" s="14">
        <f t="shared" ca="1" si="15"/>
        <v>6</v>
      </c>
      <c r="L75" s="14">
        <f t="shared" ca="1" si="15"/>
        <v>4</v>
      </c>
      <c r="M75" s="14">
        <f t="shared" ca="1" si="15"/>
        <v>8</v>
      </c>
      <c r="N75" s="14">
        <f t="shared" ca="1" si="15"/>
        <v>7</v>
      </c>
    </row>
    <row r="76" spans="1:20" ht="14.45" customHeight="1" x14ac:dyDescent="0.25">
      <c r="A76" s="81" t="s">
        <v>9</v>
      </c>
      <c r="B76" s="81"/>
      <c r="C76" s="81"/>
      <c r="D76" s="81"/>
      <c r="E76" s="15" t="str">
        <f t="array" aca="1" ref="E76" ca="1">IFERROR(IFERROR(INDEX(E$9:E$68,MODE(IF(E$9:E$68&lt;&gt;"",IF(E$9:E$68&lt;&gt;E$4,IF(E$9:E$68&lt;&gt;E$72,IF(E$9:E$68&lt;&gt;E$74,MATCH(E$9:E$68,E$9:E$68,0))))))),INDEX(E$1:E$68,SMALL(IF(E$9:E$68&lt;&gt;E$72,IF(E$9:E$68&lt;&gt;E$74,IF(COUNTIF(E$9:E$68,E$9:E$68)=1,ROW($A$9:$A$68)))),ROW($A$1)))),"")</f>
        <v>D</v>
      </c>
      <c r="F76" s="15" t="str">
        <f t="array" aca="1" ref="F76" ca="1">IFERROR(IFERROR(INDEX(F$9:F$68,MODE(IF(F$9:F$68&lt;&gt;"",IF(F$9:F$68&lt;&gt;F$4,IF(F$9:F$68&lt;&gt;F$72,IF(F$9:F$68&lt;&gt;F$74,MATCH(F$9:F$68,F$9:F$68,0))))))),INDEX(F$1:F$68,SMALL(IF(F$9:F$68&lt;&gt;F$72,IF(F$9:F$68&lt;&gt;F$74,IF(COUNTIF(F$9:F$68,F$9:F$68)=1,ROW($A$9:$A$68)))),ROW($A$1)))),"")</f>
        <v>B</v>
      </c>
      <c r="G76" s="15" t="str">
        <f t="array" aca="1" ref="G76" ca="1">IFERROR(IFERROR(INDEX(G$9:G$68,MODE(IF(G$9:G$68&lt;&gt;"",IF(G$9:G$68&lt;&gt;G$4,IF(G$9:G$68&lt;&gt;G$72,IF(G$9:G$68&lt;&gt;G$74,MATCH(G$9:G$68,G$9:G$68,0))))))),INDEX(G$1:G$68,SMALL(IF(G$9:G$68&lt;&gt;G$72,IF(G$9:G$68&lt;&gt;G$74,IF(COUNTIF(G$9:G$68,G$9:G$68)=1,ROW($A$9:$A$68)))),ROW($A$1)))),"")</f>
        <v>C</v>
      </c>
      <c r="H76" s="15" t="str">
        <f t="array" aca="1" ref="H76" ca="1">IFERROR(IFERROR(INDEX(H$9:H$68,MODE(IF(H$9:H$68&lt;&gt;"",IF(H$9:H$68&lt;&gt;H$4,IF(H$9:H$68&lt;&gt;H$72,IF(H$9:H$68&lt;&gt;H$74,MATCH(H$9:H$68,H$9:H$68,0))))))),INDEX(H$1:H$68,SMALL(IF(H$9:H$68&lt;&gt;H$72,IF(H$9:H$68&lt;&gt;H$74,IF(COUNTIF(H$9:H$68,H$9:H$68)=1,ROW($A$9:$A$68)))),ROW($A$1)))),"")</f>
        <v>B</v>
      </c>
      <c r="I76" s="15" t="str">
        <f t="array" aca="1" ref="I76" ca="1">IFERROR(IFERROR(INDEX(I$9:I$68,MODE(IF(I$9:I$68&lt;&gt;"",IF(I$9:I$68&lt;&gt;I$4,IF(I$9:I$68&lt;&gt;I$72,IF(I$9:I$68&lt;&gt;I$74,MATCH(I$9:I$68,I$9:I$68,0))))))),INDEX(I$1:I$68,SMALL(IF(I$9:I$68&lt;&gt;I$72,IF(I$9:I$68&lt;&gt;I$74,IF(COUNTIF(I$9:I$68,I$9:I$68)=1,ROW($A$9:$A$68)))),ROW($A$1)))),"")</f>
        <v>B</v>
      </c>
      <c r="J76" s="15" t="str">
        <f t="array" aca="1" ref="J76" ca="1">IFERROR(IFERROR(INDEX(J$9:J$68,MODE(IF(J$9:J$68&lt;&gt;"",IF(J$9:J$68&lt;&gt;J$4,IF(J$9:J$68&lt;&gt;J$72,IF(J$9:J$68&lt;&gt;J$74,MATCH(J$9:J$68,J$9:J$68,0))))))),INDEX(J$1:J$68,SMALL(IF(J$9:J$68&lt;&gt;J$72,IF(J$9:J$68&lt;&gt;J$74,IF(COUNTIF(J$9:J$68,J$9:J$68)=1,ROW($A$9:$A$68)))),ROW($A$1)))),"")</f>
        <v>C</v>
      </c>
      <c r="K76" s="15" t="str">
        <f t="array" aca="1" ref="K76" ca="1">IFERROR(IFERROR(INDEX(K$9:K$68,MODE(IF(K$9:K$68&lt;&gt;"",IF(K$9:K$68&lt;&gt;K$4,IF(K$9:K$68&lt;&gt;K$72,IF(K$9:K$68&lt;&gt;K$74,MATCH(K$9:K$68,K$9:K$68,0))))))),INDEX(K$1:K$68,SMALL(IF(K$9:K$68&lt;&gt;K$72,IF(K$9:K$68&lt;&gt;K$74,IF(COUNTIF(K$9:K$68,K$9:K$68)=1,ROW($A$9:$A$68)))),ROW($A$1)))),"")</f>
        <v>A</v>
      </c>
      <c r="L76" s="15" t="str">
        <f t="array" aca="1" ref="L76" ca="1">IFERROR(IFERROR(INDEX(L$9:L$68,MODE(IF(L$9:L$68&lt;&gt;"",IF(L$9:L$68&lt;&gt;L$4,IF(L$9:L$68&lt;&gt;L$72,IF(L$9:L$68&lt;&gt;L$74,MATCH(L$9:L$68,L$9:L$68,0))))))),INDEX(L$1:L$68,SMALL(IF(L$9:L$68&lt;&gt;L$72,IF(L$9:L$68&lt;&gt;L$74,IF(COUNTIF(L$9:L$68,L$9:L$68)=1,ROW($A$9:$A$68)))),ROW($A$1)))),"")</f>
        <v>A</v>
      </c>
      <c r="M76" s="15" t="str">
        <f t="array" aca="1" ref="M76" ca="1">IFERROR(IFERROR(INDEX(M$9:M$68,MODE(IF(M$9:M$68&lt;&gt;"",IF(M$9:M$68&lt;&gt;M$4,IF(M$9:M$68&lt;&gt;M$72,IF(M$9:M$68&lt;&gt;M$74,MATCH(M$9:M$68,M$9:M$68,0))))))),INDEX(M$1:M$68,SMALL(IF(M$9:M$68&lt;&gt;M$72,IF(M$9:M$68&lt;&gt;M$74,IF(COUNTIF(M$9:M$68,M$9:M$68)=1,ROW($A$9:$A$68)))),ROW($A$1)))),"")</f>
        <v>B</v>
      </c>
      <c r="N76" s="15" t="str">
        <f t="array" aca="1" ref="N76" ca="1">IFERROR(IFERROR(INDEX(N$9:N$68,MODE(IF(N$9:N$68&lt;&gt;"",IF(N$9:N$68&lt;&gt;N$4,IF(N$9:N$68&lt;&gt;N$72,IF(N$9:N$68&lt;&gt;N$74,MATCH(N$9:N$68,N$9:N$68,0))))))),INDEX(N$1:N$68,SMALL(IF(N$9:N$68&lt;&gt;N$72,IF(N$9:N$68&lt;&gt;N$74,IF(COUNTIF(N$9:N$68,N$9:N$68)=1,ROW($A$9:$A$68)))),ROW($A$1)))),"")</f>
        <v>A</v>
      </c>
    </row>
    <row r="77" spans="1:20" ht="14.45" customHeight="1" x14ac:dyDescent="0.25">
      <c r="A77" s="82"/>
      <c r="B77" s="82"/>
      <c r="C77" s="82"/>
      <c r="D77" s="82"/>
      <c r="E77" s="16">
        <f t="shared" ref="E77:N77" ca="1" si="16">IF(E$76="","",COUNTIF(E$9:E$68,E$76))</f>
        <v>3</v>
      </c>
      <c r="F77" s="16">
        <f t="shared" ca="1" si="16"/>
        <v>2</v>
      </c>
      <c r="G77" s="16">
        <f t="shared" ca="1" si="16"/>
        <v>2</v>
      </c>
      <c r="H77" s="16">
        <f t="shared" ca="1" si="16"/>
        <v>2</v>
      </c>
      <c r="I77" s="16">
        <f t="shared" ca="1" si="16"/>
        <v>2</v>
      </c>
      <c r="J77" s="16">
        <f t="shared" ca="1" si="16"/>
        <v>4</v>
      </c>
      <c r="K77" s="16">
        <f t="shared" ca="1" si="16"/>
        <v>4</v>
      </c>
      <c r="L77" s="16">
        <f t="shared" ca="1" si="16"/>
        <v>3</v>
      </c>
      <c r="M77" s="16">
        <f t="shared" ca="1" si="16"/>
        <v>4</v>
      </c>
      <c r="N77" s="16">
        <f t="shared" ca="1" si="16"/>
        <v>4</v>
      </c>
    </row>
  </sheetData>
  <sortState xmlns:xlrd2="http://schemas.microsoft.com/office/spreadsheetml/2017/richdata2" ref="C9:R56">
    <sortCondition descending="1" ref="R9:R56"/>
  </sortState>
  <mergeCells count="17">
    <mergeCell ref="A76:D77"/>
    <mergeCell ref="A71:D71"/>
    <mergeCell ref="A69:D70"/>
    <mergeCell ref="A72:D73"/>
    <mergeCell ref="A74:D75"/>
    <mergeCell ref="A1:R1"/>
    <mergeCell ref="A2:D2"/>
    <mergeCell ref="O2:O8"/>
    <mergeCell ref="P2:P8"/>
    <mergeCell ref="Q2:Q8"/>
    <mergeCell ref="R2:R8"/>
    <mergeCell ref="A3:D3"/>
    <mergeCell ref="A4:D4"/>
    <mergeCell ref="A5:D5"/>
    <mergeCell ref="A6:D6"/>
    <mergeCell ref="A7:D7"/>
    <mergeCell ref="A8:D8"/>
  </mergeCells>
  <conditionalFormatting sqref="F9:N9 E10:N68">
    <cfRule type="expression" dxfId="42" priority="44">
      <formula>E$4=E9</formula>
    </cfRule>
    <cfRule type="expression" dxfId="41" priority="45">
      <formula>AND(E9&lt;&gt;E$4,E$4&lt;&gt;"")</formula>
    </cfRule>
  </conditionalFormatting>
  <conditionalFormatting sqref="A9:B9 F9:N9 A10:N68">
    <cfRule type="expression" dxfId="40" priority="7">
      <formula>MOD(ROW(),2)=0</formula>
    </cfRule>
  </conditionalFormatting>
  <conditionalFormatting sqref="E9">
    <cfRule type="expression" dxfId="39" priority="2">
      <formula>E$4=E9</formula>
    </cfRule>
    <cfRule type="expression" dxfId="38" priority="3">
      <formula>AND(E9&lt;&gt;E$4,E$4&lt;&gt;"")</formula>
    </cfRule>
  </conditionalFormatting>
  <conditionalFormatting sqref="C9:E9">
    <cfRule type="expression" dxfId="37" priority="1">
      <formula>MOD(ROW(),2)=0</formula>
    </cfRule>
  </conditionalFormatting>
  <conditionalFormatting sqref="O9:O68">
    <cfRule type="aboveAverage" dxfId="36" priority="254" aboveAverage="0"/>
    <cfRule type="aboveAverage" dxfId="35" priority="255"/>
  </conditionalFormatting>
  <conditionalFormatting sqref="P9:P68">
    <cfRule type="aboveAverage" dxfId="34" priority="258" aboveAverage="0"/>
    <cfRule type="aboveAverage" dxfId="33" priority="259"/>
  </conditionalFormatting>
  <conditionalFormatting sqref="Q9:Q68">
    <cfRule type="aboveAverage" dxfId="32" priority="262" aboveAverage="0"/>
    <cfRule type="aboveAverage" dxfId="31" priority="263"/>
  </conditionalFormatting>
  <conditionalFormatting sqref="R9:R68">
    <cfRule type="aboveAverage" dxfId="30" priority="266" aboveAverage="0"/>
    <cfRule type="aboveAverage" dxfId="29" priority="267"/>
  </conditionalFormatting>
  <conditionalFormatting sqref="E5:N5">
    <cfRule type="aboveAverage" dxfId="28" priority="300" aboveAverage="0"/>
    <cfRule type="aboveAverage" dxfId="27" priority="301"/>
  </conditionalFormatting>
  <conditionalFormatting sqref="E6:N6">
    <cfRule type="aboveAverage" dxfId="26" priority="304" aboveAverage="0"/>
    <cfRule type="aboveAverage" dxfId="25" priority="305"/>
  </conditionalFormatting>
  <conditionalFormatting sqref="E7:N7">
    <cfRule type="aboveAverage" dxfId="24" priority="308" aboveAverage="0"/>
    <cfRule type="aboveAverage" dxfId="23" priority="309"/>
  </conditionalFormatting>
  <conditionalFormatting sqref="E8:N8">
    <cfRule type="aboveAverage" dxfId="22" priority="312" aboveAverage="0"/>
    <cfRule type="aboveAverage" dxfId="21" priority="313"/>
  </conditionalFormatting>
  <conditionalFormatting sqref="E73:N73">
    <cfRule type="aboveAverage" dxfId="20" priority="316"/>
  </conditionalFormatting>
  <conditionalFormatting sqref="E70:N70">
    <cfRule type="aboveAverage" dxfId="19" priority="318" aboveAverage="0"/>
  </conditionalFormatting>
  <pageMargins left="0.98425196850393704" right="0.19685039370078741" top="0.19685039370078741" bottom="0.19685039370078741" header="0" footer="0"/>
  <pageSetup paperSize="9" scale="80" orientation="portrait" horizontalDpi="1200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ayfa5">
    <tabColor rgb="FF92D050"/>
  </sheetPr>
  <dimension ref="A1:AK68"/>
  <sheetViews>
    <sheetView topLeftCell="A7" workbookViewId="0">
      <selection activeCell="D9" sqref="D9:D68"/>
    </sheetView>
  </sheetViews>
  <sheetFormatPr defaultRowHeight="20.100000000000001" customHeight="1" x14ac:dyDescent="0.25"/>
  <cols>
    <col min="1" max="2" width="3.5703125" style="20" customWidth="1"/>
    <col min="3" max="3" width="4.28515625" style="20" customWidth="1"/>
    <col min="4" max="4" width="26.7109375" style="20" customWidth="1"/>
    <col min="5" max="14" width="3.5703125" style="1" customWidth="1"/>
    <col min="15" max="17" width="3" style="1" customWidth="1"/>
    <col min="18" max="18" width="6.7109375" style="1" customWidth="1"/>
    <col min="19" max="19" width="3.7109375" style="1" bestFit="1" customWidth="1"/>
    <col min="20" max="45" width="3.28515625" style="1" customWidth="1"/>
    <col min="46" max="16384" width="9.140625" style="1"/>
  </cols>
  <sheetData>
    <row r="1" spans="1:37" ht="20.100000000000001" customHeight="1" x14ac:dyDescent="0.25">
      <c r="A1" s="61" t="str">
        <f>Veri!C5&amp;" "&amp;Veri!C4&amp;" "&amp;Veri!C3&amp;" İstatistik"</f>
        <v>Deneme 1 İnkılap Tarihi İstatistik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</row>
    <row r="2" spans="1:37" ht="408.95" customHeight="1" x14ac:dyDescent="0.25">
      <c r="A2" s="62" t="s">
        <v>2</v>
      </c>
      <c r="B2" s="62"/>
      <c r="C2" s="62"/>
      <c r="D2" s="62"/>
      <c r="E2" s="24" t="str">
        <f>IF(Veri!$C6&lt;&gt;"",Veri!$C6,"")</f>
        <v>Mustafa Kemal in askerlik hayatı ile ilgili olayları ve olguları onun kişilik özellikleri ile ilişkilendirir.</v>
      </c>
      <c r="F2" s="24" t="str">
        <f>IF(Veri!$C7&lt;&gt;"",Veri!$C7,"")</f>
        <v>Avrupa daki gelişmelerin yansımaları bağlamında Osmanlı Devleti nin yirminci yüzyılın başlarındaki siyasi ve sosyal durumunu kavrar.</v>
      </c>
      <c r="G2" s="24" t="str">
        <f>IF(Veri!$C8&lt;&gt;"",Veri!$C8,"")</f>
        <v>Mustafa Kemal in çocukluk ve öğrenim hayatından hareketle onun kişilik özelliklerinin oluşumu hakkında çıkarımlarda bulunur.</v>
      </c>
      <c r="H2" s="24" t="str">
        <f>IF(Veri!$C9&lt;&gt;"",Veri!$C9,"")</f>
        <v>Mustafa Kemal in çocukluk ve öğrenim hayatından hareketle onun kişilik özelliklerinin oluşumu hakkında çıkarımlarda bulunur. Gençlik döneminde Mustafa Kemal in fikir hayatını etkileyen önemli kişileri ve olayları kavrar.</v>
      </c>
      <c r="I2" s="24" t="str">
        <f>IF(Veri!$C10&lt;&gt;"",Veri!$C10,"")</f>
        <v>Mustafa Kemal in askerlik hayatı ile ilgili olayları ve olguları onun kişilik özellikleri ile ilişkilendirir.</v>
      </c>
      <c r="J2" s="24" t="str">
        <f>IF(Veri!$C11&lt;&gt;"",Veri!$C11,"")</f>
        <v>Mustafa Kemal in çocukluk ve öğrenim hayatından hareketle onun kişilik özelliklerinin oluşumu hakkında çıkarımlarda bulunur.</v>
      </c>
      <c r="K2" s="24" t="str">
        <f>IF(Veri!$C12&lt;&gt;"",Veri!$C12,"")</f>
        <v>Mustafa Kemal in çocukluk ve öğrenim hayatından hareketle onun kişilik özelliklerinin oluşumu hakkında çıkarımlarda bulunur.</v>
      </c>
      <c r="L2" s="24" t="str">
        <f>IF(Veri!$C13&lt;&gt;"",Veri!$C13,"")</f>
        <v>Mustafa Kemal in askerlik hayatı ile ilgili olayları ve olguları onun kişilik özellikleri ile ilişkilendirir.</v>
      </c>
      <c r="M2" s="24" t="str">
        <f>IF(Veri!$C14&lt;&gt;"",Veri!$C14,"")</f>
        <v>Avrupa daki gelişmelerin yansımaları bağlamında Osmanlı Devleti nin yirminci yüzyılın başlarındaki siyasi ve sosyal durumunu kavrar.</v>
      </c>
      <c r="N2" s="24" t="str">
        <f>IF(Veri!$C15&lt;&gt;"",Veri!$C15,"")</f>
        <v>Mustafa Kemal in çocukluk ve öğrenim hayatından hareketle onun kişilik özelliklerinin oluşumu hakkında çıkarımlarda bulunur.</v>
      </c>
      <c r="O2" s="91" t="str">
        <f ca="1">IF(IFERROR(AVERAGE($O$9:$O$68)&lt;&gt;0,0)," Toplam Doğru Sayısı (Ortalama : " &amp; ROUND(AVERAGE($O$9:$O$68), 2) &amp; ")"," Toplam Doğru Sayısı")</f>
        <v xml:space="preserve"> Toplam Doğru Sayısı (Ortalama : 5,52)</v>
      </c>
      <c r="P2" s="92" t="str">
        <f ca="1">IF(IFERROR(AVERAGE($P$9:$P$68)&lt;&gt;0,0)," Toplam Yanlış Sayısı (Ortalama : " &amp; ROUND(AVERAGE(P$9:P$68), 2) &amp; ")"," Toplam Yanlış Sayısı")</f>
        <v xml:space="preserve"> Toplam Yanlış Sayısı (Ortalama : 3,5)</v>
      </c>
      <c r="Q2" s="88" t="str">
        <f ca="1">IF(IFERROR(AVERAGE($Q$9:$Q$68)&lt;&gt;0,0)," Boş Bırakılan Soru Sayısı (Ortalama : " &amp; ROUND(AVERAGE($Q$9:$Q$68), 2) &amp; ")"," Boş Bırakılan Soru Sayısı")</f>
        <v xml:space="preserve"> Boş Bırakılan Soru Sayısı (Ortalama : 0,98)</v>
      </c>
      <c r="R2" s="93" t="str">
        <f ca="1">IF(IFERROR(AVERAGE($R$9:$R$68)&lt;&gt;0,0),"Net "&amp;CHAR(10)&amp;ROUND(AVERAGE($R$9:$R$68),2)&amp;CHAR(10)&amp;CHAR(10) &amp; IFERROR(TEXT((SUM(O9:O68)-SUM(P9:P68)/3)/MAX($E$3:$N$3)/SUMPRODUCT(--(O9:O68&lt;&gt;"")),"% 0,00"),"") &amp; CHAR(10),"")</f>
        <v xml:space="preserve">Net 
4,35
% 43,51
</v>
      </c>
      <c r="S2" s="29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</row>
    <row r="3" spans="1:37" s="20" customFormat="1" ht="15.95" customHeight="1" x14ac:dyDescent="0.25">
      <c r="A3" s="64" t="s">
        <v>0</v>
      </c>
      <c r="B3" s="64"/>
      <c r="C3" s="64"/>
      <c r="D3" s="64"/>
      <c r="E3" s="6">
        <v>1</v>
      </c>
      <c r="F3" s="6">
        <v>2</v>
      </c>
      <c r="G3" s="6">
        <v>3</v>
      </c>
      <c r="H3" s="6">
        <v>4</v>
      </c>
      <c r="I3" s="6">
        <v>5</v>
      </c>
      <c r="J3" s="6">
        <v>6</v>
      </c>
      <c r="K3" s="6">
        <v>7</v>
      </c>
      <c r="L3" s="6">
        <v>8</v>
      </c>
      <c r="M3" s="6">
        <v>9</v>
      </c>
      <c r="N3" s="6">
        <v>10</v>
      </c>
      <c r="O3" s="91"/>
      <c r="P3" s="92"/>
      <c r="Q3" s="88"/>
      <c r="R3" s="93"/>
      <c r="S3" s="22"/>
      <c r="W3" s="22"/>
      <c r="X3" s="30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</row>
    <row r="4" spans="1:37" s="20" customFormat="1" ht="15.95" customHeight="1" x14ac:dyDescent="0.25">
      <c r="A4" s="64" t="s">
        <v>1</v>
      </c>
      <c r="B4" s="64"/>
      <c r="C4" s="64"/>
      <c r="D4" s="64"/>
      <c r="E4" s="33" t="str">
        <f>IF(Veri!$B6&lt;&gt;"",Veri!$B6,"")</f>
        <v>B</v>
      </c>
      <c r="F4" s="33" t="str">
        <f>IF(Veri!$B7&lt;&gt;"",Veri!$B7,"")</f>
        <v>C</v>
      </c>
      <c r="G4" s="33" t="str">
        <f>IF(Veri!$B8&lt;&gt;"",Veri!$B8,"")</f>
        <v>B</v>
      </c>
      <c r="H4" s="33" t="str">
        <f>IF(Veri!$B9&lt;&gt;"",Veri!$B9,"")</f>
        <v>A</v>
      </c>
      <c r="I4" s="33" t="str">
        <f>IF(Veri!$B10&lt;&gt;"",Veri!$B10,"")</f>
        <v>C</v>
      </c>
      <c r="J4" s="33" t="str">
        <f>IF(Veri!$B11&lt;&gt;"",Veri!$B11,"")</f>
        <v>D</v>
      </c>
      <c r="K4" s="33" t="str">
        <f>IF(Veri!$B12&lt;&gt;"",Veri!$B12,"")</f>
        <v>D</v>
      </c>
      <c r="L4" s="33" t="str">
        <f>IF(Veri!$B13&lt;&gt;"",Veri!$B13,"")</f>
        <v>D</v>
      </c>
      <c r="M4" s="33" t="str">
        <f>IF(Veri!$B14&lt;&gt;"",Veri!$B14,"")</f>
        <v>A</v>
      </c>
      <c r="N4" s="33" t="str">
        <f>IF(Veri!$B15&lt;&gt;"",Veri!$B15,"")</f>
        <v>D</v>
      </c>
      <c r="O4" s="91"/>
      <c r="P4" s="92"/>
      <c r="Q4" s="88"/>
      <c r="R4" s="93"/>
      <c r="S4" s="22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</row>
    <row r="5" spans="1:37" s="20" customFormat="1" ht="15.95" customHeight="1" x14ac:dyDescent="0.25">
      <c r="A5" s="83" t="s">
        <v>3</v>
      </c>
      <c r="B5" s="83"/>
      <c r="C5" s="83"/>
      <c r="D5" s="83"/>
      <c r="E5" s="9">
        <f t="shared" ref="E5:N5" si="0">IF(E$4&lt;&gt;"",SUMPRODUCT(($D$9:$D$68&lt;&gt;"")*(E$9:E$68=E$4)*(E$9:E$68&lt;&gt;"")),"")</f>
        <v>33</v>
      </c>
      <c r="F5" s="9">
        <f t="shared" si="0"/>
        <v>38</v>
      </c>
      <c r="G5" s="9">
        <f t="shared" si="0"/>
        <v>37</v>
      </c>
      <c r="H5" s="9">
        <f t="shared" si="0"/>
        <v>21</v>
      </c>
      <c r="I5" s="9">
        <f t="shared" si="0"/>
        <v>26</v>
      </c>
      <c r="J5" s="9">
        <f t="shared" si="0"/>
        <v>35</v>
      </c>
      <c r="K5" s="9">
        <f t="shared" si="0"/>
        <v>34</v>
      </c>
      <c r="L5" s="9">
        <f t="shared" si="0"/>
        <v>30</v>
      </c>
      <c r="M5" s="9">
        <f t="shared" si="0"/>
        <v>24</v>
      </c>
      <c r="N5" s="9">
        <f t="shared" si="0"/>
        <v>31</v>
      </c>
      <c r="O5" s="91"/>
      <c r="P5" s="92"/>
      <c r="Q5" s="88"/>
      <c r="R5" s="93"/>
      <c r="S5" s="32"/>
    </row>
    <row r="6" spans="1:37" s="20" customFormat="1" ht="15.95" customHeight="1" x14ac:dyDescent="0.25">
      <c r="A6" s="84" t="s">
        <v>4</v>
      </c>
      <c r="B6" s="84"/>
      <c r="C6" s="84"/>
      <c r="D6" s="84"/>
      <c r="E6" s="9">
        <f>IF(E$4&lt;&gt;"",SUMPRODUCT(($D$9:$D$33&lt;&gt;"")*(E$9:E$33&lt;&gt;E$4)*(E$9:E$33&lt;&gt;"")),"")</f>
        <v>2</v>
      </c>
      <c r="F6" s="9">
        <f t="shared" ref="F6:N6" si="1">IF(F$4&lt;&gt;"",SUMPRODUCT(($D$9:$D$33&lt;&gt;"")*(F$9:F$33&lt;&gt;F$4)*(F$9:F$33&lt;&gt;"")),"")</f>
        <v>5</v>
      </c>
      <c r="G6" s="9">
        <f t="shared" si="1"/>
        <v>1</v>
      </c>
      <c r="H6" s="9">
        <f t="shared" si="1"/>
        <v>7</v>
      </c>
      <c r="I6" s="9">
        <f t="shared" si="1"/>
        <v>9</v>
      </c>
      <c r="J6" s="9">
        <f t="shared" si="1"/>
        <v>7</v>
      </c>
      <c r="K6" s="9">
        <f t="shared" si="1"/>
        <v>5</v>
      </c>
      <c r="L6" s="9">
        <f t="shared" si="1"/>
        <v>8</v>
      </c>
      <c r="M6" s="9">
        <f t="shared" si="1"/>
        <v>9</v>
      </c>
      <c r="N6" s="9">
        <f t="shared" si="1"/>
        <v>4</v>
      </c>
      <c r="O6" s="91"/>
      <c r="P6" s="92"/>
      <c r="Q6" s="88"/>
      <c r="R6" s="93"/>
    </row>
    <row r="7" spans="1:37" s="20" customFormat="1" ht="15.95" customHeight="1" x14ac:dyDescent="0.25">
      <c r="A7" s="85" t="s">
        <v>5</v>
      </c>
      <c r="B7" s="85"/>
      <c r="C7" s="85"/>
      <c r="D7" s="85"/>
      <c r="E7" s="9">
        <f t="array" ref="E7">IF(E$4="","",SUM(--(MMULT(($D$9:$D$68&lt;&gt;"")*(E$9:E$68="")*($E$9:$N$68&lt;&gt;""),TRANSPOSE(COLUMN($E$4:$N$4))^0)&gt;0)))</f>
        <v>7</v>
      </c>
      <c r="F7" s="9">
        <f t="array" ref="F7">IF(F$4="","",SUM(--(MMULT(($D$9:$D$68&lt;&gt;"")*(F$9:F$68="")*($E$9:$N$68&lt;&gt;""),TRANSPOSE(COLUMN($E$4:$N$4))^0)&gt;0)))</f>
        <v>3</v>
      </c>
      <c r="G7" s="9">
        <f t="array" ref="G7">IF(G$4="","",SUM(--(MMULT(($D$9:$D$68&lt;&gt;"")*(G$9:G$68="")*($E$9:$N$68&lt;&gt;""),TRANSPOSE(COLUMN($E$4:$N$4))^0)&gt;0)))</f>
        <v>6</v>
      </c>
      <c r="H7" s="9">
        <f t="array" ref="H7">IF(H$4="","",SUM(--(MMULT(($D$9:$D$68&lt;&gt;"")*(H$9:H$68="")*($E$9:$N$68&lt;&gt;""),TRANSPOSE(COLUMN($E$4:$N$4))^0)&gt;0)))</f>
        <v>11</v>
      </c>
      <c r="I7" s="9">
        <f t="array" ref="I7">IF(I$4="","",SUM(--(MMULT(($D$9:$D$68&lt;&gt;"")*(I$9:I$68="")*($E$9:$N$68&lt;&gt;""),TRANSPOSE(COLUMN($E$4:$N$4))^0)&gt;0)))</f>
        <v>2</v>
      </c>
      <c r="J7" s="9">
        <f t="array" ref="J7">IF(J$4="","",SUM(--(MMULT(($D$9:$D$68&lt;&gt;"")*(J$9:J$68="")*($E$9:$N$68&lt;&gt;""),TRANSPOSE(COLUMN($E$4:$N$4))^0)&gt;0)))</f>
        <v>1</v>
      </c>
      <c r="K7" s="9">
        <f t="array" ref="K7">IF(K$4="","",SUM(--(MMULT(($D$9:$D$68&lt;&gt;"")*(K$9:K$68="")*($E$9:$N$68&lt;&gt;""),TRANSPOSE(COLUMN($E$4:$N$4))^0)&gt;0)))</f>
        <v>4</v>
      </c>
      <c r="L7" s="9">
        <f t="array" ref="L7">IF(L$4="","",SUM(--(MMULT(($D$9:$D$68&lt;&gt;"")*(L$9:L$68="")*($E$9:$N$68&lt;&gt;""),TRANSPOSE(COLUMN($E$4:$N$4))^0)&gt;0)))</f>
        <v>8</v>
      </c>
      <c r="M7" s="9">
        <f t="array" ref="M7">IF(M$4="","",SUM(--(MMULT(($D$9:$D$68&lt;&gt;"")*(M$9:M$68="")*($E$9:$N$68&lt;&gt;""),TRANSPOSE(COLUMN($E$4:$N$4))^0)&gt;0)))</f>
        <v>11</v>
      </c>
      <c r="N7" s="9">
        <f t="array" ref="N7">IF(N$4="","",SUM(--(MMULT(($D$9:$D$68&lt;&gt;"")*(N$9:N$68="")*($E$9:$N$68&lt;&gt;""),TRANSPOSE(COLUMN($E$4:$N$4))^0)&gt;0)))</f>
        <v>2</v>
      </c>
      <c r="O7" s="91"/>
      <c r="P7" s="92"/>
      <c r="Q7" s="88"/>
      <c r="R7" s="93"/>
    </row>
    <row r="8" spans="1:37" s="20" customFormat="1" ht="15.95" customHeight="1" x14ac:dyDescent="0.25">
      <c r="A8" s="64" t="s">
        <v>6</v>
      </c>
      <c r="B8" s="64"/>
      <c r="C8" s="64"/>
      <c r="D8" s="64"/>
      <c r="E8" s="9">
        <f>IF(SUM(E$5,E$7)&gt;0,(E$5*100)/(E$5+E$6+E$7),"")</f>
        <v>78.571428571428569</v>
      </c>
      <c r="F8" s="9">
        <f t="shared" ref="F8:N8" si="2">IF(SUM(F$5,F$7)&gt;0,(F$5*100)/(F$5+F$6+F$7),"")</f>
        <v>82.608695652173907</v>
      </c>
      <c r="G8" s="9">
        <f t="shared" si="2"/>
        <v>84.090909090909093</v>
      </c>
      <c r="H8" s="9">
        <f t="shared" si="2"/>
        <v>53.846153846153847</v>
      </c>
      <c r="I8" s="9">
        <f t="shared" si="2"/>
        <v>70.270270270270274</v>
      </c>
      <c r="J8" s="9">
        <f t="shared" si="2"/>
        <v>81.395348837209298</v>
      </c>
      <c r="K8" s="9">
        <f t="shared" si="2"/>
        <v>79.069767441860463</v>
      </c>
      <c r="L8" s="9">
        <f t="shared" si="2"/>
        <v>65.217391304347828</v>
      </c>
      <c r="M8" s="9">
        <f t="shared" si="2"/>
        <v>54.545454545454547</v>
      </c>
      <c r="N8" s="9">
        <f t="shared" si="2"/>
        <v>83.78378378378379</v>
      </c>
      <c r="O8" s="91"/>
      <c r="P8" s="92"/>
      <c r="Q8" s="88"/>
      <c r="R8" s="94"/>
    </row>
    <row r="9" spans="1:37" s="3" customFormat="1" ht="14.45" customHeight="1" x14ac:dyDescent="0.25">
      <c r="A9" s="4">
        <v>1</v>
      </c>
      <c r="B9" s="4" t="s">
        <v>13</v>
      </c>
      <c r="C9" s="4">
        <v>803</v>
      </c>
      <c r="D9" s="8" t="s">
        <v>49</v>
      </c>
      <c r="E9" s="4" t="s">
        <v>33</v>
      </c>
      <c r="F9" s="4" t="s">
        <v>32</v>
      </c>
      <c r="G9" s="4" t="s">
        <v>33</v>
      </c>
      <c r="H9" s="4" t="s">
        <v>30</v>
      </c>
      <c r="I9" s="4" t="s">
        <v>32</v>
      </c>
      <c r="J9" s="4" t="s">
        <v>31</v>
      </c>
      <c r="K9" s="4" t="s">
        <v>31</v>
      </c>
      <c r="L9" s="4" t="s">
        <v>31</v>
      </c>
      <c r="M9" s="4" t="s">
        <v>30</v>
      </c>
      <c r="N9" s="4" t="s">
        <v>31</v>
      </c>
      <c r="O9" s="4">
        <f t="shared" ref="O9:O40" ca="1" si="3">IF($B9="","",IF(COUNTBLANK(OFFSET($D9,,1,1,MAX($E$3:$N$3)))=MAX($E$3:$N$3),"",SUMPRODUCT(--(OFFSET($D$4,,1,1,MAX($E$3:$N$3))=OFFSET($D9,,1,1,MAX($E$3:$N$3))))))</f>
        <v>10</v>
      </c>
      <c r="P9" s="4">
        <f t="shared" ref="P9:P40" ca="1" si="4">IF($B9="","",IF(COUNTBLANK(OFFSET($D9,,1,1,MAX($E$3:$N$3)))=MAX($E$3:$N$3),"",SUMPRODUCT((OFFSET($D$4,,1,1,MAX($E$3:$N$3))&lt;&gt;OFFSET($D9,,1,1,MAX($E$3:$N$3)))*(OFFSET($D9,,1,1,MAX($E$3:$N$3))&lt;&gt;""))))</f>
        <v>0</v>
      </c>
      <c r="Q9" s="4">
        <f t="shared" ref="Q9:Q40" ca="1" si="5">IF($B9="","",IF(COUNTBLANK(OFFSET($D9,,1,1,MAX($E$3:$N$3)))=MAX($E$3:$N$3),"",COUNTBLANK(OFFSET($D9,,1,1,MAX($E$3:$N$3)))))</f>
        <v>0</v>
      </c>
      <c r="R9" s="5">
        <f t="shared" ref="R9:R40" ca="1" si="6">IF($B9="","",IF(COUNTBLANK(OFFSET($D9,,1,1,MAX($E$3:$N$3)))=MAX($E$3:$N$3),"",O9-P9/3))</f>
        <v>10</v>
      </c>
    </row>
    <row r="10" spans="1:37" s="3" customFormat="1" ht="14.45" customHeight="1" x14ac:dyDescent="0.25">
      <c r="A10" s="4">
        <v>2</v>
      </c>
      <c r="B10" s="4" t="s">
        <v>13</v>
      </c>
      <c r="C10" s="4">
        <v>808</v>
      </c>
      <c r="D10" s="8" t="s">
        <v>50</v>
      </c>
      <c r="E10" s="4" t="s">
        <v>33</v>
      </c>
      <c r="F10" s="4" t="s">
        <v>32</v>
      </c>
      <c r="G10" s="4" t="s">
        <v>30</v>
      </c>
      <c r="H10" s="4" t="s">
        <v>30</v>
      </c>
      <c r="I10" s="4" t="s">
        <v>31</v>
      </c>
      <c r="J10" s="4" t="s">
        <v>31</v>
      </c>
      <c r="K10" s="4" t="s">
        <v>31</v>
      </c>
      <c r="L10" s="4" t="s">
        <v>32</v>
      </c>
      <c r="M10" s="4" t="s">
        <v>30</v>
      </c>
      <c r="N10" s="4" t="s">
        <v>31</v>
      </c>
      <c r="O10" s="4">
        <f t="shared" ca="1" si="3"/>
        <v>7</v>
      </c>
      <c r="P10" s="4">
        <f t="shared" ca="1" si="4"/>
        <v>3</v>
      </c>
      <c r="Q10" s="4">
        <f t="shared" ca="1" si="5"/>
        <v>0</v>
      </c>
      <c r="R10" s="5">
        <f t="shared" ca="1" si="6"/>
        <v>6</v>
      </c>
    </row>
    <row r="11" spans="1:37" s="3" customFormat="1" ht="14.45" customHeight="1" x14ac:dyDescent="0.25">
      <c r="A11" s="4">
        <v>3</v>
      </c>
      <c r="B11" s="4" t="s">
        <v>13</v>
      </c>
      <c r="C11" s="4">
        <v>810</v>
      </c>
      <c r="D11" s="8" t="s">
        <v>51</v>
      </c>
      <c r="E11" s="4" t="s">
        <v>33</v>
      </c>
      <c r="F11" s="4" t="s">
        <v>32</v>
      </c>
      <c r="G11" s="4" t="s">
        <v>33</v>
      </c>
      <c r="H11" s="4" t="s">
        <v>30</v>
      </c>
      <c r="I11" s="4" t="s">
        <v>32</v>
      </c>
      <c r="J11" s="4" t="s">
        <v>31</v>
      </c>
      <c r="K11" s="4" t="s">
        <v>37</v>
      </c>
      <c r="L11" s="4" t="s">
        <v>33</v>
      </c>
      <c r="M11" s="4" t="s">
        <v>30</v>
      </c>
      <c r="N11" s="4" t="s">
        <v>31</v>
      </c>
      <c r="O11" s="4">
        <f t="shared" ca="1" si="3"/>
        <v>8</v>
      </c>
      <c r="P11" s="4">
        <f t="shared" ca="1" si="4"/>
        <v>1</v>
      </c>
      <c r="Q11" s="4">
        <f t="shared" ca="1" si="5"/>
        <v>1</v>
      </c>
      <c r="R11" s="5">
        <f t="shared" ca="1" si="6"/>
        <v>7.666666666666667</v>
      </c>
    </row>
    <row r="12" spans="1:37" s="3" customFormat="1" ht="14.45" customHeight="1" x14ac:dyDescent="0.25">
      <c r="A12" s="4">
        <v>4</v>
      </c>
      <c r="B12" s="4" t="s">
        <v>13</v>
      </c>
      <c r="C12" s="4">
        <v>813</v>
      </c>
      <c r="D12" s="8" t="s">
        <v>52</v>
      </c>
      <c r="E12" s="4" t="s">
        <v>33</v>
      </c>
      <c r="F12" s="4" t="s">
        <v>32</v>
      </c>
      <c r="G12" s="4" t="s">
        <v>33</v>
      </c>
      <c r="H12" s="4" t="s">
        <v>30</v>
      </c>
      <c r="I12" s="4" t="s">
        <v>31</v>
      </c>
      <c r="J12" s="4" t="s">
        <v>31</v>
      </c>
      <c r="K12" s="4" t="s">
        <v>32</v>
      </c>
      <c r="L12" s="4" t="s">
        <v>31</v>
      </c>
      <c r="M12" s="4" t="s">
        <v>32</v>
      </c>
      <c r="N12" s="4" t="s">
        <v>31</v>
      </c>
      <c r="O12" s="4">
        <f t="shared" ca="1" si="3"/>
        <v>7</v>
      </c>
      <c r="P12" s="4">
        <f t="shared" ca="1" si="4"/>
        <v>3</v>
      </c>
      <c r="Q12" s="4">
        <f t="shared" ca="1" si="5"/>
        <v>0</v>
      </c>
      <c r="R12" s="5">
        <f t="shared" ca="1" si="6"/>
        <v>6</v>
      </c>
    </row>
    <row r="13" spans="1:37" s="3" customFormat="1" ht="14.45" customHeight="1" x14ac:dyDescent="0.25">
      <c r="A13" s="4">
        <v>5</v>
      </c>
      <c r="B13" s="4" t="s">
        <v>13</v>
      </c>
      <c r="C13" s="4">
        <v>816</v>
      </c>
      <c r="D13" s="8" t="s">
        <v>53</v>
      </c>
      <c r="E13" s="4" t="s">
        <v>33</v>
      </c>
      <c r="F13" s="4" t="s">
        <v>32</v>
      </c>
      <c r="G13" s="4" t="s">
        <v>33</v>
      </c>
      <c r="H13" s="4" t="s">
        <v>30</v>
      </c>
      <c r="I13" s="4" t="s">
        <v>31</v>
      </c>
      <c r="J13" s="4" t="s">
        <v>31</v>
      </c>
      <c r="K13" s="4" t="s">
        <v>31</v>
      </c>
      <c r="L13" s="4" t="s">
        <v>31</v>
      </c>
      <c r="M13" s="4" t="s">
        <v>30</v>
      </c>
      <c r="N13" s="4" t="s">
        <v>31</v>
      </c>
      <c r="O13" s="4">
        <f t="shared" ca="1" si="3"/>
        <v>9</v>
      </c>
      <c r="P13" s="4">
        <f t="shared" ca="1" si="4"/>
        <v>1</v>
      </c>
      <c r="Q13" s="4">
        <f t="shared" ca="1" si="5"/>
        <v>0</v>
      </c>
      <c r="R13" s="5">
        <f t="shared" ca="1" si="6"/>
        <v>8.6666666666666661</v>
      </c>
    </row>
    <row r="14" spans="1:37" s="3" customFormat="1" ht="14.45" customHeight="1" x14ac:dyDescent="0.25">
      <c r="A14" s="4">
        <v>6</v>
      </c>
      <c r="B14" s="4" t="s">
        <v>13</v>
      </c>
      <c r="C14" s="4">
        <v>818</v>
      </c>
      <c r="D14" s="8" t="s">
        <v>54</v>
      </c>
      <c r="E14" s="4" t="s">
        <v>37</v>
      </c>
      <c r="F14" s="4" t="s">
        <v>37</v>
      </c>
      <c r="G14" s="4" t="s">
        <v>37</v>
      </c>
      <c r="H14" s="4" t="s">
        <v>37</v>
      </c>
      <c r="I14" s="4" t="s">
        <v>37</v>
      </c>
      <c r="J14" s="4" t="s">
        <v>37</v>
      </c>
      <c r="K14" s="4" t="s">
        <v>37</v>
      </c>
      <c r="L14" s="4" t="s">
        <v>37</v>
      </c>
      <c r="M14" s="4" t="s">
        <v>37</v>
      </c>
      <c r="N14" s="4" t="s">
        <v>37</v>
      </c>
      <c r="O14" s="4" t="str">
        <f t="shared" ca="1" si="3"/>
        <v/>
      </c>
      <c r="P14" s="4" t="str">
        <f t="shared" ca="1" si="4"/>
        <v/>
      </c>
      <c r="Q14" s="4" t="str">
        <f t="shared" ca="1" si="5"/>
        <v/>
      </c>
      <c r="R14" s="5" t="str">
        <f t="shared" ca="1" si="6"/>
        <v/>
      </c>
    </row>
    <row r="15" spans="1:37" s="3" customFormat="1" ht="14.45" customHeight="1" x14ac:dyDescent="0.25">
      <c r="A15" s="4">
        <v>7</v>
      </c>
      <c r="B15" s="4" t="s">
        <v>13</v>
      </c>
      <c r="C15" s="4">
        <v>821</v>
      </c>
      <c r="D15" s="8" t="s">
        <v>55</v>
      </c>
      <c r="E15" s="4" t="s">
        <v>33</v>
      </c>
      <c r="F15" s="4" t="s">
        <v>32</v>
      </c>
      <c r="G15" s="4" t="s">
        <v>33</v>
      </c>
      <c r="H15" s="4" t="s">
        <v>31</v>
      </c>
      <c r="I15" s="4" t="s">
        <v>32</v>
      </c>
      <c r="J15" s="4" t="s">
        <v>31</v>
      </c>
      <c r="K15" s="4" t="s">
        <v>31</v>
      </c>
      <c r="L15" s="4" t="s">
        <v>31</v>
      </c>
      <c r="M15" s="4" t="s">
        <v>32</v>
      </c>
      <c r="N15" s="4" t="s">
        <v>31</v>
      </c>
      <c r="O15" s="4">
        <f t="shared" ca="1" si="3"/>
        <v>8</v>
      </c>
      <c r="P15" s="4">
        <f t="shared" ca="1" si="4"/>
        <v>2</v>
      </c>
      <c r="Q15" s="4">
        <f t="shared" ca="1" si="5"/>
        <v>0</v>
      </c>
      <c r="R15" s="5">
        <f t="shared" ca="1" si="6"/>
        <v>7.333333333333333</v>
      </c>
    </row>
    <row r="16" spans="1:37" s="3" customFormat="1" ht="14.45" customHeight="1" x14ac:dyDescent="0.25">
      <c r="A16" s="4">
        <v>8</v>
      </c>
      <c r="B16" s="4" t="s">
        <v>13</v>
      </c>
      <c r="C16" s="4">
        <v>824</v>
      </c>
      <c r="D16" s="8" t="s">
        <v>56</v>
      </c>
      <c r="E16" s="4" t="s">
        <v>30</v>
      </c>
      <c r="F16" s="4" t="s">
        <v>37</v>
      </c>
      <c r="G16" s="4" t="s">
        <v>33</v>
      </c>
      <c r="H16" s="4" t="s">
        <v>32</v>
      </c>
      <c r="I16" s="4" t="s">
        <v>30</v>
      </c>
      <c r="J16" s="4" t="s">
        <v>31</v>
      </c>
      <c r="K16" s="4" t="s">
        <v>33</v>
      </c>
      <c r="L16" s="4" t="s">
        <v>32</v>
      </c>
      <c r="M16" s="4" t="s">
        <v>30</v>
      </c>
      <c r="N16" s="4" t="s">
        <v>31</v>
      </c>
      <c r="O16" s="4">
        <f t="shared" ca="1" si="3"/>
        <v>4</v>
      </c>
      <c r="P16" s="4">
        <f t="shared" ca="1" si="4"/>
        <v>5</v>
      </c>
      <c r="Q16" s="4">
        <f t="shared" ca="1" si="5"/>
        <v>1</v>
      </c>
      <c r="R16" s="5">
        <f t="shared" ca="1" si="6"/>
        <v>2.333333333333333</v>
      </c>
    </row>
    <row r="17" spans="1:18" s="3" customFormat="1" ht="14.45" customHeight="1" x14ac:dyDescent="0.25">
      <c r="A17" s="4">
        <v>9</v>
      </c>
      <c r="B17" s="4" t="s">
        <v>13</v>
      </c>
      <c r="C17" s="4">
        <v>826</v>
      </c>
      <c r="D17" s="8" t="s">
        <v>57</v>
      </c>
      <c r="E17" s="4" t="s">
        <v>33</v>
      </c>
      <c r="F17" s="4" t="s">
        <v>30</v>
      </c>
      <c r="G17" s="4" t="s">
        <v>33</v>
      </c>
      <c r="H17" s="4" t="s">
        <v>30</v>
      </c>
      <c r="I17" s="4" t="s">
        <v>32</v>
      </c>
      <c r="J17" s="4" t="s">
        <v>31</v>
      </c>
      <c r="K17" s="4" t="s">
        <v>31</v>
      </c>
      <c r="L17" s="4" t="s">
        <v>31</v>
      </c>
      <c r="M17" s="4" t="s">
        <v>30</v>
      </c>
      <c r="N17" s="4" t="s">
        <v>31</v>
      </c>
      <c r="O17" s="4">
        <f t="shared" ca="1" si="3"/>
        <v>9</v>
      </c>
      <c r="P17" s="4">
        <f t="shared" ca="1" si="4"/>
        <v>1</v>
      </c>
      <c r="Q17" s="4">
        <f t="shared" ca="1" si="5"/>
        <v>0</v>
      </c>
      <c r="R17" s="5">
        <f t="shared" ca="1" si="6"/>
        <v>8.6666666666666661</v>
      </c>
    </row>
    <row r="18" spans="1:18" s="3" customFormat="1" ht="14.45" customHeight="1" x14ac:dyDescent="0.25">
      <c r="A18" s="4">
        <v>10</v>
      </c>
      <c r="B18" s="4" t="s">
        <v>13</v>
      </c>
      <c r="C18" s="4">
        <v>832</v>
      </c>
      <c r="D18" s="8" t="s">
        <v>58</v>
      </c>
      <c r="E18" s="4" t="s">
        <v>33</v>
      </c>
      <c r="F18" s="4" t="s">
        <v>32</v>
      </c>
      <c r="G18" s="4" t="s">
        <v>33</v>
      </c>
      <c r="H18" s="4" t="s">
        <v>30</v>
      </c>
      <c r="I18" s="4" t="s">
        <v>32</v>
      </c>
      <c r="J18" s="4" t="s">
        <v>33</v>
      </c>
      <c r="K18" s="4" t="s">
        <v>31</v>
      </c>
      <c r="L18" s="4" t="s">
        <v>33</v>
      </c>
      <c r="M18" s="4" t="s">
        <v>31</v>
      </c>
      <c r="N18" s="4" t="s">
        <v>32</v>
      </c>
      <c r="O18" s="4">
        <f t="shared" ca="1" si="3"/>
        <v>6</v>
      </c>
      <c r="P18" s="4">
        <f t="shared" ca="1" si="4"/>
        <v>4</v>
      </c>
      <c r="Q18" s="4">
        <f t="shared" ca="1" si="5"/>
        <v>0</v>
      </c>
      <c r="R18" s="5">
        <f t="shared" ca="1" si="6"/>
        <v>4.666666666666667</v>
      </c>
    </row>
    <row r="19" spans="1:18" s="3" customFormat="1" ht="14.45" customHeight="1" x14ac:dyDescent="0.25">
      <c r="A19" s="4">
        <v>11</v>
      </c>
      <c r="B19" s="4" t="s">
        <v>13</v>
      </c>
      <c r="C19" s="4">
        <v>836</v>
      </c>
      <c r="D19" s="8" t="s">
        <v>59</v>
      </c>
      <c r="E19" s="4" t="s">
        <v>37</v>
      </c>
      <c r="F19" s="4" t="s">
        <v>37</v>
      </c>
      <c r="G19" s="4" t="s">
        <v>37</v>
      </c>
      <c r="H19" s="4" t="s">
        <v>37</v>
      </c>
      <c r="I19" s="4" t="s">
        <v>37</v>
      </c>
      <c r="J19" s="4" t="s">
        <v>37</v>
      </c>
      <c r="K19" s="4" t="s">
        <v>37</v>
      </c>
      <c r="L19" s="4" t="s">
        <v>37</v>
      </c>
      <c r="M19" s="4" t="s">
        <v>37</v>
      </c>
      <c r="N19" s="4" t="s">
        <v>37</v>
      </c>
      <c r="O19" s="4" t="str">
        <f t="shared" ca="1" si="3"/>
        <v/>
      </c>
      <c r="P19" s="4" t="str">
        <f t="shared" ca="1" si="4"/>
        <v/>
      </c>
      <c r="Q19" s="4" t="str">
        <f t="shared" ca="1" si="5"/>
        <v/>
      </c>
      <c r="R19" s="5" t="str">
        <f t="shared" ca="1" si="6"/>
        <v/>
      </c>
    </row>
    <row r="20" spans="1:18" s="3" customFormat="1" ht="14.45" customHeight="1" x14ac:dyDescent="0.25">
      <c r="A20" s="4">
        <v>12</v>
      </c>
      <c r="B20" s="4" t="s">
        <v>13</v>
      </c>
      <c r="C20" s="4">
        <v>840</v>
      </c>
      <c r="D20" s="8" t="s">
        <v>60</v>
      </c>
      <c r="E20" s="4" t="s">
        <v>33</v>
      </c>
      <c r="F20" s="4" t="s">
        <v>31</v>
      </c>
      <c r="G20" s="4" t="s">
        <v>33</v>
      </c>
      <c r="H20" s="4" t="s">
        <v>32</v>
      </c>
      <c r="I20" s="4" t="s">
        <v>32</v>
      </c>
      <c r="J20" s="4" t="s">
        <v>31</v>
      </c>
      <c r="K20" s="4" t="s">
        <v>33</v>
      </c>
      <c r="L20" s="4" t="s">
        <v>32</v>
      </c>
      <c r="M20" s="4" t="s">
        <v>30</v>
      </c>
      <c r="N20" s="4" t="s">
        <v>33</v>
      </c>
      <c r="O20" s="4">
        <f t="shared" ca="1" si="3"/>
        <v>5</v>
      </c>
      <c r="P20" s="4">
        <f t="shared" ca="1" si="4"/>
        <v>5</v>
      </c>
      <c r="Q20" s="4">
        <f t="shared" ca="1" si="5"/>
        <v>0</v>
      </c>
      <c r="R20" s="5">
        <f t="shared" ca="1" si="6"/>
        <v>3.333333333333333</v>
      </c>
    </row>
    <row r="21" spans="1:18" s="3" customFormat="1" ht="14.45" customHeight="1" x14ac:dyDescent="0.25">
      <c r="A21" s="4">
        <v>13</v>
      </c>
      <c r="B21" s="4" t="s">
        <v>13</v>
      </c>
      <c r="C21" s="4">
        <v>863</v>
      </c>
      <c r="D21" s="8" t="s">
        <v>61</v>
      </c>
      <c r="E21" s="4" t="s">
        <v>33</v>
      </c>
      <c r="F21" s="4" t="s">
        <v>32</v>
      </c>
      <c r="G21" s="4" t="s">
        <v>33</v>
      </c>
      <c r="H21" s="4" t="s">
        <v>30</v>
      </c>
      <c r="I21" s="4" t="s">
        <v>31</v>
      </c>
      <c r="J21" s="4" t="s">
        <v>31</v>
      </c>
      <c r="K21" s="4" t="s">
        <v>31</v>
      </c>
      <c r="L21" s="4" t="s">
        <v>31</v>
      </c>
      <c r="M21" s="4" t="s">
        <v>31</v>
      </c>
      <c r="N21" s="4" t="s">
        <v>32</v>
      </c>
      <c r="O21" s="4">
        <f t="shared" ca="1" si="3"/>
        <v>7</v>
      </c>
      <c r="P21" s="4">
        <f t="shared" ca="1" si="4"/>
        <v>3</v>
      </c>
      <c r="Q21" s="4">
        <f t="shared" ca="1" si="5"/>
        <v>0</v>
      </c>
      <c r="R21" s="5">
        <f t="shared" ca="1" si="6"/>
        <v>6</v>
      </c>
    </row>
    <row r="22" spans="1:18" s="3" customFormat="1" ht="14.45" customHeight="1" x14ac:dyDescent="0.25">
      <c r="A22" s="4">
        <v>14</v>
      </c>
      <c r="B22" s="4" t="s">
        <v>14</v>
      </c>
      <c r="C22" s="4">
        <v>802</v>
      </c>
      <c r="D22" s="8" t="s">
        <v>62</v>
      </c>
      <c r="E22" s="4" t="s">
        <v>33</v>
      </c>
      <c r="F22" s="4" t="s">
        <v>32</v>
      </c>
      <c r="G22" s="4" t="s">
        <v>33</v>
      </c>
      <c r="H22" s="4" t="s">
        <v>32</v>
      </c>
      <c r="I22" s="4" t="s">
        <v>32</v>
      </c>
      <c r="J22" s="4" t="s">
        <v>33</v>
      </c>
      <c r="K22" s="4" t="s">
        <v>31</v>
      </c>
      <c r="L22" s="4" t="s">
        <v>31</v>
      </c>
      <c r="M22" s="4" t="s">
        <v>32</v>
      </c>
      <c r="N22" s="4" t="s">
        <v>31</v>
      </c>
      <c r="O22" s="4">
        <f t="shared" ca="1" si="3"/>
        <v>7</v>
      </c>
      <c r="P22" s="4">
        <f t="shared" ca="1" si="4"/>
        <v>3</v>
      </c>
      <c r="Q22" s="4">
        <f t="shared" ca="1" si="5"/>
        <v>0</v>
      </c>
      <c r="R22" s="5">
        <f t="shared" ca="1" si="6"/>
        <v>6</v>
      </c>
    </row>
    <row r="23" spans="1:18" s="3" customFormat="1" ht="14.45" customHeight="1" x14ac:dyDescent="0.25">
      <c r="A23" s="4">
        <v>15</v>
      </c>
      <c r="B23" s="4" t="s">
        <v>14</v>
      </c>
      <c r="C23" s="4">
        <v>804</v>
      </c>
      <c r="D23" s="8" t="s">
        <v>63</v>
      </c>
      <c r="E23" s="4" t="s">
        <v>33</v>
      </c>
      <c r="F23" s="4" t="s">
        <v>32</v>
      </c>
      <c r="G23" s="4" t="s">
        <v>33</v>
      </c>
      <c r="H23" s="4" t="s">
        <v>32</v>
      </c>
      <c r="I23" s="4" t="s">
        <v>31</v>
      </c>
      <c r="J23" s="4" t="s">
        <v>32</v>
      </c>
      <c r="K23" s="4" t="s">
        <v>31</v>
      </c>
      <c r="L23" s="4" t="s">
        <v>31</v>
      </c>
      <c r="M23" s="4" t="s">
        <v>37</v>
      </c>
      <c r="N23" s="4" t="s">
        <v>31</v>
      </c>
      <c r="O23" s="4">
        <f t="shared" ca="1" si="3"/>
        <v>6</v>
      </c>
      <c r="P23" s="4">
        <f t="shared" ca="1" si="4"/>
        <v>3</v>
      </c>
      <c r="Q23" s="4">
        <f t="shared" ca="1" si="5"/>
        <v>1</v>
      </c>
      <c r="R23" s="5">
        <f t="shared" ca="1" si="6"/>
        <v>5</v>
      </c>
    </row>
    <row r="24" spans="1:18" s="3" customFormat="1" ht="14.45" customHeight="1" x14ac:dyDescent="0.25">
      <c r="A24" s="4">
        <v>16</v>
      </c>
      <c r="B24" s="4" t="s">
        <v>14</v>
      </c>
      <c r="C24" s="4">
        <v>806</v>
      </c>
      <c r="D24" s="8" t="s">
        <v>64</v>
      </c>
      <c r="E24" s="4" t="s">
        <v>33</v>
      </c>
      <c r="F24" s="4" t="s">
        <v>32</v>
      </c>
      <c r="G24" s="4" t="s">
        <v>33</v>
      </c>
      <c r="H24" s="4" t="s">
        <v>30</v>
      </c>
      <c r="I24" s="4" t="s">
        <v>32</v>
      </c>
      <c r="J24" s="4" t="s">
        <v>31</v>
      </c>
      <c r="K24" s="4" t="s">
        <v>32</v>
      </c>
      <c r="L24" s="4" t="s">
        <v>31</v>
      </c>
      <c r="M24" s="4" t="s">
        <v>30</v>
      </c>
      <c r="N24" s="4" t="s">
        <v>31</v>
      </c>
      <c r="O24" s="4">
        <f t="shared" ca="1" si="3"/>
        <v>9</v>
      </c>
      <c r="P24" s="4">
        <f t="shared" ca="1" si="4"/>
        <v>1</v>
      </c>
      <c r="Q24" s="4">
        <f t="shared" ca="1" si="5"/>
        <v>0</v>
      </c>
      <c r="R24" s="10">
        <f t="shared" ca="1" si="6"/>
        <v>8.6666666666666661</v>
      </c>
    </row>
    <row r="25" spans="1:18" s="3" customFormat="1" ht="14.45" customHeight="1" x14ac:dyDescent="0.25">
      <c r="A25" s="4">
        <v>17</v>
      </c>
      <c r="B25" s="4" t="s">
        <v>14</v>
      </c>
      <c r="C25" s="4">
        <v>809</v>
      </c>
      <c r="D25" s="8" t="s">
        <v>65</v>
      </c>
      <c r="E25" s="4" t="s">
        <v>33</v>
      </c>
      <c r="F25" s="4" t="s">
        <v>30</v>
      </c>
      <c r="G25" s="4" t="s">
        <v>33</v>
      </c>
      <c r="H25" s="4" t="s">
        <v>32</v>
      </c>
      <c r="I25" s="4" t="s">
        <v>31</v>
      </c>
      <c r="J25" s="4" t="s">
        <v>31</v>
      </c>
      <c r="K25" s="4" t="s">
        <v>31</v>
      </c>
      <c r="L25" s="4" t="s">
        <v>31</v>
      </c>
      <c r="M25" s="4" t="s">
        <v>32</v>
      </c>
      <c r="N25" s="4" t="s">
        <v>31</v>
      </c>
      <c r="O25" s="4">
        <f t="shared" ca="1" si="3"/>
        <v>6</v>
      </c>
      <c r="P25" s="4">
        <f t="shared" ca="1" si="4"/>
        <v>4</v>
      </c>
      <c r="Q25" s="4">
        <f t="shared" ca="1" si="5"/>
        <v>0</v>
      </c>
      <c r="R25" s="5">
        <f t="shared" ca="1" si="6"/>
        <v>4.666666666666667</v>
      </c>
    </row>
    <row r="26" spans="1:18" s="3" customFormat="1" ht="14.45" customHeight="1" x14ac:dyDescent="0.25">
      <c r="A26" s="4">
        <v>18</v>
      </c>
      <c r="B26" s="4" t="s">
        <v>14</v>
      </c>
      <c r="C26" s="4">
        <v>811</v>
      </c>
      <c r="D26" s="8" t="s">
        <v>66</v>
      </c>
      <c r="E26" s="4" t="s">
        <v>33</v>
      </c>
      <c r="F26" s="4" t="s">
        <v>32</v>
      </c>
      <c r="G26" s="4" t="s">
        <v>33</v>
      </c>
      <c r="H26" s="4" t="s">
        <v>30</v>
      </c>
      <c r="I26" s="4" t="s">
        <v>32</v>
      </c>
      <c r="J26" s="4" t="s">
        <v>37</v>
      </c>
      <c r="K26" s="4" t="s">
        <v>31</v>
      </c>
      <c r="L26" s="4" t="s">
        <v>31</v>
      </c>
      <c r="M26" s="4" t="s">
        <v>37</v>
      </c>
      <c r="N26" s="4" t="s">
        <v>31</v>
      </c>
      <c r="O26" s="4">
        <f t="shared" ca="1" si="3"/>
        <v>8</v>
      </c>
      <c r="P26" s="4">
        <f t="shared" ca="1" si="4"/>
        <v>0</v>
      </c>
      <c r="Q26" s="4">
        <f t="shared" ca="1" si="5"/>
        <v>2</v>
      </c>
      <c r="R26" s="5">
        <f t="shared" ca="1" si="6"/>
        <v>8</v>
      </c>
    </row>
    <row r="27" spans="1:18" s="3" customFormat="1" ht="14.45" customHeight="1" x14ac:dyDescent="0.25">
      <c r="A27" s="4">
        <v>19</v>
      </c>
      <c r="B27" s="4" t="s">
        <v>14</v>
      </c>
      <c r="C27" s="4">
        <v>812</v>
      </c>
      <c r="D27" s="8" t="s">
        <v>67</v>
      </c>
      <c r="E27" s="4" t="s">
        <v>33</v>
      </c>
      <c r="F27" s="4" t="s">
        <v>32</v>
      </c>
      <c r="G27" s="4" t="s">
        <v>33</v>
      </c>
      <c r="H27" s="4" t="s">
        <v>37</v>
      </c>
      <c r="I27" s="4" t="s">
        <v>32</v>
      </c>
      <c r="J27" s="4" t="s">
        <v>30</v>
      </c>
      <c r="K27" s="4" t="s">
        <v>31</v>
      </c>
      <c r="L27" s="4" t="s">
        <v>32</v>
      </c>
      <c r="M27" s="4" t="s">
        <v>33</v>
      </c>
      <c r="N27" s="4" t="s">
        <v>31</v>
      </c>
      <c r="O27" s="4">
        <f t="shared" ca="1" si="3"/>
        <v>6</v>
      </c>
      <c r="P27" s="4">
        <f t="shared" ca="1" si="4"/>
        <v>3</v>
      </c>
      <c r="Q27" s="4">
        <f t="shared" ca="1" si="5"/>
        <v>1</v>
      </c>
      <c r="R27" s="5">
        <f t="shared" ca="1" si="6"/>
        <v>5</v>
      </c>
    </row>
    <row r="28" spans="1:18" s="3" customFormat="1" ht="14.45" customHeight="1" x14ac:dyDescent="0.25">
      <c r="A28" s="4">
        <v>20</v>
      </c>
      <c r="B28" s="4" t="s">
        <v>14</v>
      </c>
      <c r="C28" s="4">
        <v>817</v>
      </c>
      <c r="D28" s="8" t="s">
        <v>68</v>
      </c>
      <c r="E28" s="4" t="s">
        <v>33</v>
      </c>
      <c r="F28" s="4" t="s">
        <v>32</v>
      </c>
      <c r="G28" s="4" t="s">
        <v>33</v>
      </c>
      <c r="H28" s="4" t="s">
        <v>30</v>
      </c>
      <c r="I28" s="4" t="s">
        <v>32</v>
      </c>
      <c r="J28" s="4" t="s">
        <v>33</v>
      </c>
      <c r="K28" s="4" t="s">
        <v>31</v>
      </c>
      <c r="L28" s="4" t="s">
        <v>32</v>
      </c>
      <c r="M28" s="4" t="s">
        <v>30</v>
      </c>
      <c r="N28" s="4" t="s">
        <v>31</v>
      </c>
      <c r="O28" s="4">
        <f t="shared" ca="1" si="3"/>
        <v>8</v>
      </c>
      <c r="P28" s="4">
        <f t="shared" ca="1" si="4"/>
        <v>2</v>
      </c>
      <c r="Q28" s="4">
        <f t="shared" ca="1" si="5"/>
        <v>0</v>
      </c>
      <c r="R28" s="10">
        <f t="shared" ca="1" si="6"/>
        <v>7.333333333333333</v>
      </c>
    </row>
    <row r="29" spans="1:18" s="3" customFormat="1" ht="14.45" customHeight="1" x14ac:dyDescent="0.25">
      <c r="A29" s="4">
        <v>21</v>
      </c>
      <c r="B29" s="4" t="s">
        <v>14</v>
      </c>
      <c r="C29" s="4">
        <v>820</v>
      </c>
      <c r="D29" s="8" t="s">
        <v>69</v>
      </c>
      <c r="E29" s="4" t="s">
        <v>33</v>
      </c>
      <c r="F29" s="4" t="s">
        <v>32</v>
      </c>
      <c r="G29" s="4" t="s">
        <v>33</v>
      </c>
      <c r="H29" s="4" t="s">
        <v>30</v>
      </c>
      <c r="I29" s="4" t="s">
        <v>32</v>
      </c>
      <c r="J29" s="4" t="s">
        <v>33</v>
      </c>
      <c r="K29" s="4" t="s">
        <v>31</v>
      </c>
      <c r="L29" s="4" t="s">
        <v>31</v>
      </c>
      <c r="M29" s="4" t="s">
        <v>31</v>
      </c>
      <c r="N29" s="4" t="s">
        <v>31</v>
      </c>
      <c r="O29" s="4">
        <f t="shared" ca="1" si="3"/>
        <v>8</v>
      </c>
      <c r="P29" s="4">
        <f t="shared" ca="1" si="4"/>
        <v>2</v>
      </c>
      <c r="Q29" s="4">
        <f t="shared" ca="1" si="5"/>
        <v>0</v>
      </c>
      <c r="R29" s="5">
        <f t="shared" ca="1" si="6"/>
        <v>7.333333333333333</v>
      </c>
    </row>
    <row r="30" spans="1:18" s="3" customFormat="1" ht="14.45" customHeight="1" x14ac:dyDescent="0.25">
      <c r="A30" s="4">
        <v>22</v>
      </c>
      <c r="B30" s="4" t="s">
        <v>14</v>
      </c>
      <c r="C30" s="4">
        <v>823</v>
      </c>
      <c r="D30" s="8" t="s">
        <v>70</v>
      </c>
      <c r="E30" s="4" t="s">
        <v>33</v>
      </c>
      <c r="F30" s="4" t="s">
        <v>31</v>
      </c>
      <c r="G30" s="4" t="s">
        <v>33</v>
      </c>
      <c r="H30" s="4" t="s">
        <v>32</v>
      </c>
      <c r="I30" s="4" t="s">
        <v>32</v>
      </c>
      <c r="J30" s="4" t="s">
        <v>31</v>
      </c>
      <c r="K30" s="4" t="s">
        <v>31</v>
      </c>
      <c r="L30" s="4" t="s">
        <v>31</v>
      </c>
      <c r="M30" s="4" t="s">
        <v>30</v>
      </c>
      <c r="N30" s="4" t="s">
        <v>37</v>
      </c>
      <c r="O30" s="4">
        <f t="shared" ca="1" si="3"/>
        <v>7</v>
      </c>
      <c r="P30" s="4">
        <f t="shared" ca="1" si="4"/>
        <v>2</v>
      </c>
      <c r="Q30" s="4">
        <f t="shared" ca="1" si="5"/>
        <v>1</v>
      </c>
      <c r="R30" s="5">
        <f t="shared" ca="1" si="6"/>
        <v>6.333333333333333</v>
      </c>
    </row>
    <row r="31" spans="1:18" s="3" customFormat="1" ht="14.45" customHeight="1" x14ac:dyDescent="0.25">
      <c r="A31" s="4">
        <v>23</v>
      </c>
      <c r="B31" s="4" t="s">
        <v>14</v>
      </c>
      <c r="C31" s="4">
        <v>827</v>
      </c>
      <c r="D31" s="8" t="s">
        <v>71</v>
      </c>
      <c r="E31" s="4" t="s">
        <v>31</v>
      </c>
      <c r="F31" s="4" t="s">
        <v>32</v>
      </c>
      <c r="G31" s="4" t="s">
        <v>33</v>
      </c>
      <c r="H31" s="4" t="s">
        <v>30</v>
      </c>
      <c r="I31" s="4" t="s">
        <v>30</v>
      </c>
      <c r="J31" s="4" t="s">
        <v>33</v>
      </c>
      <c r="K31" s="4" t="s">
        <v>30</v>
      </c>
      <c r="L31" s="4" t="s">
        <v>32</v>
      </c>
      <c r="M31" s="4" t="s">
        <v>32</v>
      </c>
      <c r="N31" s="4" t="s">
        <v>31</v>
      </c>
      <c r="O31" s="4">
        <f t="shared" ca="1" si="3"/>
        <v>4</v>
      </c>
      <c r="P31" s="4">
        <f t="shared" ca="1" si="4"/>
        <v>6</v>
      </c>
      <c r="Q31" s="4">
        <f t="shared" ca="1" si="5"/>
        <v>0</v>
      </c>
      <c r="R31" s="5">
        <f t="shared" ca="1" si="6"/>
        <v>2</v>
      </c>
    </row>
    <row r="32" spans="1:18" s="3" customFormat="1" ht="14.45" customHeight="1" x14ac:dyDescent="0.25">
      <c r="A32" s="4">
        <v>24</v>
      </c>
      <c r="B32" s="4" t="s">
        <v>14</v>
      </c>
      <c r="C32" s="4">
        <v>829</v>
      </c>
      <c r="D32" s="8" t="s">
        <v>72</v>
      </c>
      <c r="E32" s="4" t="s">
        <v>33</v>
      </c>
      <c r="F32" s="4" t="s">
        <v>31</v>
      </c>
      <c r="G32" s="4" t="s">
        <v>33</v>
      </c>
      <c r="H32" s="4" t="s">
        <v>37</v>
      </c>
      <c r="I32" s="4" t="s">
        <v>31</v>
      </c>
      <c r="J32" s="4" t="s">
        <v>31</v>
      </c>
      <c r="K32" s="4" t="s">
        <v>31</v>
      </c>
      <c r="L32" s="4" t="s">
        <v>37</v>
      </c>
      <c r="M32" s="4" t="s">
        <v>30</v>
      </c>
      <c r="N32" s="4" t="s">
        <v>32</v>
      </c>
      <c r="O32" s="4">
        <f t="shared" ca="1" si="3"/>
        <v>5</v>
      </c>
      <c r="P32" s="4">
        <f t="shared" ca="1" si="4"/>
        <v>3</v>
      </c>
      <c r="Q32" s="4">
        <f t="shared" ca="1" si="5"/>
        <v>2</v>
      </c>
      <c r="R32" s="5">
        <f t="shared" ca="1" si="6"/>
        <v>4</v>
      </c>
    </row>
    <row r="33" spans="1:18" s="3" customFormat="1" ht="14.45" customHeight="1" x14ac:dyDescent="0.25">
      <c r="A33" s="4">
        <v>25</v>
      </c>
      <c r="B33" s="4" t="s">
        <v>14</v>
      </c>
      <c r="C33" s="4">
        <v>831</v>
      </c>
      <c r="D33" s="8" t="s">
        <v>73</v>
      </c>
      <c r="E33" s="4" t="s">
        <v>37</v>
      </c>
      <c r="F33" s="4" t="s">
        <v>37</v>
      </c>
      <c r="G33" s="4" t="s">
        <v>37</v>
      </c>
      <c r="H33" s="4" t="s">
        <v>37</v>
      </c>
      <c r="I33" s="4" t="s">
        <v>37</v>
      </c>
      <c r="J33" s="4" t="s">
        <v>37</v>
      </c>
      <c r="K33" s="4" t="s">
        <v>37</v>
      </c>
      <c r="L33" s="4" t="s">
        <v>37</v>
      </c>
      <c r="M33" s="4" t="s">
        <v>37</v>
      </c>
      <c r="N33" s="4" t="s">
        <v>37</v>
      </c>
      <c r="O33" s="4" t="str">
        <f t="shared" ca="1" si="3"/>
        <v/>
      </c>
      <c r="P33" s="4" t="str">
        <f t="shared" ca="1" si="4"/>
        <v/>
      </c>
      <c r="Q33" s="4" t="str">
        <f t="shared" ca="1" si="5"/>
        <v/>
      </c>
      <c r="R33" s="5" t="str">
        <f t="shared" ca="1" si="6"/>
        <v/>
      </c>
    </row>
    <row r="34" spans="1:18" s="3" customFormat="1" ht="14.45" customHeight="1" x14ac:dyDescent="0.25">
      <c r="A34" s="4">
        <v>26</v>
      </c>
      <c r="B34" s="4" t="s">
        <v>14</v>
      </c>
      <c r="C34" s="4">
        <v>833</v>
      </c>
      <c r="D34" s="8" t="s">
        <v>74</v>
      </c>
      <c r="E34" s="4" t="s">
        <v>33</v>
      </c>
      <c r="F34" s="4" t="s">
        <v>32</v>
      </c>
      <c r="G34" s="4" t="s">
        <v>33</v>
      </c>
      <c r="H34" s="4" t="s">
        <v>30</v>
      </c>
      <c r="I34" s="4" t="s">
        <v>32</v>
      </c>
      <c r="J34" s="4" t="s">
        <v>31</v>
      </c>
      <c r="K34" s="4" t="s">
        <v>31</v>
      </c>
      <c r="L34" s="4" t="s">
        <v>31</v>
      </c>
      <c r="M34" s="4" t="s">
        <v>30</v>
      </c>
      <c r="N34" s="4" t="s">
        <v>31</v>
      </c>
      <c r="O34" s="4">
        <f t="shared" ca="1" si="3"/>
        <v>10</v>
      </c>
      <c r="P34" s="4">
        <f t="shared" ca="1" si="4"/>
        <v>0</v>
      </c>
      <c r="Q34" s="4">
        <f t="shared" ca="1" si="5"/>
        <v>0</v>
      </c>
      <c r="R34" s="5">
        <f t="shared" ca="1" si="6"/>
        <v>10</v>
      </c>
    </row>
    <row r="35" spans="1:18" s="3" customFormat="1" ht="14.45" customHeight="1" x14ac:dyDescent="0.25">
      <c r="A35" s="4">
        <v>27</v>
      </c>
      <c r="B35" s="4" t="s">
        <v>14</v>
      </c>
      <c r="C35" s="4">
        <v>835</v>
      </c>
      <c r="D35" s="8" t="s">
        <v>75</v>
      </c>
      <c r="E35" s="4" t="s">
        <v>30</v>
      </c>
      <c r="F35" s="4" t="s">
        <v>32</v>
      </c>
      <c r="G35" s="4" t="s">
        <v>33</v>
      </c>
      <c r="H35" s="4" t="s">
        <v>31</v>
      </c>
      <c r="I35" s="4" t="s">
        <v>33</v>
      </c>
      <c r="J35" s="4" t="s">
        <v>31</v>
      </c>
      <c r="K35" s="4" t="s">
        <v>32</v>
      </c>
      <c r="L35" s="4" t="s">
        <v>32</v>
      </c>
      <c r="M35" s="4" t="s">
        <v>31</v>
      </c>
      <c r="N35" s="4" t="s">
        <v>31</v>
      </c>
      <c r="O35" s="4">
        <f t="shared" ca="1" si="3"/>
        <v>4</v>
      </c>
      <c r="P35" s="4">
        <f t="shared" ca="1" si="4"/>
        <v>6</v>
      </c>
      <c r="Q35" s="4">
        <f t="shared" ca="1" si="5"/>
        <v>0</v>
      </c>
      <c r="R35" s="5">
        <f t="shared" ca="1" si="6"/>
        <v>2</v>
      </c>
    </row>
    <row r="36" spans="1:18" s="3" customFormat="1" ht="14.45" customHeight="1" x14ac:dyDescent="0.25">
      <c r="A36" s="4">
        <v>28</v>
      </c>
      <c r="B36" s="4" t="s">
        <v>14</v>
      </c>
      <c r="C36" s="4">
        <v>843</v>
      </c>
      <c r="D36" s="8" t="s">
        <v>76</v>
      </c>
      <c r="E36" s="4" t="s">
        <v>32</v>
      </c>
      <c r="F36" s="4" t="s">
        <v>30</v>
      </c>
      <c r="G36" s="4" t="s">
        <v>30</v>
      </c>
      <c r="H36" s="4" t="s">
        <v>32</v>
      </c>
      <c r="I36" s="4" t="s">
        <v>31</v>
      </c>
      <c r="J36" s="4" t="s">
        <v>33</v>
      </c>
      <c r="K36" s="4" t="s">
        <v>32</v>
      </c>
      <c r="L36" s="4" t="s">
        <v>31</v>
      </c>
      <c r="M36" s="4" t="s">
        <v>32</v>
      </c>
      <c r="N36" s="4" t="s">
        <v>31</v>
      </c>
      <c r="O36" s="4">
        <f t="shared" ca="1" si="3"/>
        <v>2</v>
      </c>
      <c r="P36" s="4">
        <f t="shared" ca="1" si="4"/>
        <v>8</v>
      </c>
      <c r="Q36" s="4">
        <f t="shared" ca="1" si="5"/>
        <v>0</v>
      </c>
      <c r="R36" s="5">
        <f t="shared" ca="1" si="6"/>
        <v>-0.66666666666666652</v>
      </c>
    </row>
    <row r="37" spans="1:18" s="3" customFormat="1" ht="14.45" customHeight="1" x14ac:dyDescent="0.25">
      <c r="A37" s="4">
        <v>29</v>
      </c>
      <c r="B37" s="4" t="s">
        <v>14</v>
      </c>
      <c r="C37" s="4">
        <v>845</v>
      </c>
      <c r="D37" s="8" t="s">
        <v>77</v>
      </c>
      <c r="E37" s="4" t="s">
        <v>30</v>
      </c>
      <c r="F37" s="4" t="s">
        <v>30</v>
      </c>
      <c r="G37" s="4" t="s">
        <v>30</v>
      </c>
      <c r="H37" s="4" t="s">
        <v>30</v>
      </c>
      <c r="I37" s="4" t="s">
        <v>30</v>
      </c>
      <c r="J37" s="4" t="s">
        <v>30</v>
      </c>
      <c r="K37" s="4" t="s">
        <v>30</v>
      </c>
      <c r="L37" s="4" t="s">
        <v>30</v>
      </c>
      <c r="M37" s="4" t="s">
        <v>30</v>
      </c>
      <c r="N37" s="4" t="s">
        <v>30</v>
      </c>
      <c r="O37" s="4">
        <f t="shared" ca="1" si="3"/>
        <v>2</v>
      </c>
      <c r="P37" s="4">
        <f t="shared" ca="1" si="4"/>
        <v>8</v>
      </c>
      <c r="Q37" s="4">
        <f t="shared" ca="1" si="5"/>
        <v>0</v>
      </c>
      <c r="R37" s="5">
        <f t="shared" ca="1" si="6"/>
        <v>-0.66666666666666652</v>
      </c>
    </row>
    <row r="38" spans="1:18" s="3" customFormat="1" ht="14.45" customHeight="1" x14ac:dyDescent="0.25">
      <c r="A38" s="4">
        <v>30</v>
      </c>
      <c r="B38" s="4" t="s">
        <v>14</v>
      </c>
      <c r="C38" s="4">
        <v>859</v>
      </c>
      <c r="D38" s="8" t="s">
        <v>78</v>
      </c>
      <c r="E38" s="4" t="s">
        <v>33</v>
      </c>
      <c r="F38" s="4" t="s">
        <v>32</v>
      </c>
      <c r="G38" s="4" t="s">
        <v>33</v>
      </c>
      <c r="H38" s="4" t="s">
        <v>30</v>
      </c>
      <c r="I38" s="4" t="s">
        <v>30</v>
      </c>
      <c r="J38" s="4" t="s">
        <v>31</v>
      </c>
      <c r="K38" s="4" t="s">
        <v>31</v>
      </c>
      <c r="L38" s="4" t="s">
        <v>32</v>
      </c>
      <c r="M38" s="4" t="s">
        <v>32</v>
      </c>
      <c r="N38" s="4" t="s">
        <v>31</v>
      </c>
      <c r="O38" s="4">
        <f t="shared" ca="1" si="3"/>
        <v>7</v>
      </c>
      <c r="P38" s="4">
        <f t="shared" ca="1" si="4"/>
        <v>3</v>
      </c>
      <c r="Q38" s="4">
        <f t="shared" ca="1" si="5"/>
        <v>0</v>
      </c>
      <c r="R38" s="5">
        <f t="shared" ca="1" si="6"/>
        <v>6</v>
      </c>
    </row>
    <row r="39" spans="1:18" s="3" customFormat="1" ht="14.45" customHeight="1" x14ac:dyDescent="0.25">
      <c r="A39" s="4">
        <v>31</v>
      </c>
      <c r="B39" s="4" t="s">
        <v>34</v>
      </c>
      <c r="C39" s="4">
        <v>815</v>
      </c>
      <c r="D39" s="8" t="s">
        <v>79</v>
      </c>
      <c r="E39" s="4" t="s">
        <v>32</v>
      </c>
      <c r="F39" s="4" t="s">
        <v>32</v>
      </c>
      <c r="G39" s="4" t="s">
        <v>31</v>
      </c>
      <c r="H39" s="4" t="s">
        <v>30</v>
      </c>
      <c r="I39" s="4" t="s">
        <v>30</v>
      </c>
      <c r="J39" s="4" t="s">
        <v>31</v>
      </c>
      <c r="K39" s="4" t="s">
        <v>31</v>
      </c>
      <c r="L39" s="4" t="s">
        <v>31</v>
      </c>
      <c r="M39" s="4" t="s">
        <v>30</v>
      </c>
      <c r="N39" s="4" t="s">
        <v>31</v>
      </c>
      <c r="O39" s="4">
        <f t="shared" ca="1" si="3"/>
        <v>7</v>
      </c>
      <c r="P39" s="4">
        <f t="shared" ca="1" si="4"/>
        <v>3</v>
      </c>
      <c r="Q39" s="4">
        <f t="shared" ca="1" si="5"/>
        <v>0</v>
      </c>
      <c r="R39" s="5">
        <f t="shared" ca="1" si="6"/>
        <v>6</v>
      </c>
    </row>
    <row r="40" spans="1:18" s="3" customFormat="1" ht="14.45" customHeight="1" x14ac:dyDescent="0.25">
      <c r="A40" s="4">
        <v>32</v>
      </c>
      <c r="B40" s="4" t="s">
        <v>34</v>
      </c>
      <c r="C40" s="4">
        <v>822</v>
      </c>
      <c r="D40" s="8" t="s">
        <v>80</v>
      </c>
      <c r="E40" s="4" t="s">
        <v>37</v>
      </c>
      <c r="F40" s="4" t="s">
        <v>31</v>
      </c>
      <c r="G40" s="4" t="s">
        <v>33</v>
      </c>
      <c r="H40" s="4" t="s">
        <v>31</v>
      </c>
      <c r="I40" s="4" t="s">
        <v>31</v>
      </c>
      <c r="J40" s="4" t="s">
        <v>31</v>
      </c>
      <c r="K40" s="4" t="s">
        <v>31</v>
      </c>
      <c r="L40" s="4" t="s">
        <v>31</v>
      </c>
      <c r="M40" s="4" t="s">
        <v>30</v>
      </c>
      <c r="N40" s="4" t="s">
        <v>31</v>
      </c>
      <c r="O40" s="4">
        <f t="shared" ca="1" si="3"/>
        <v>6</v>
      </c>
      <c r="P40" s="4">
        <f t="shared" ca="1" si="4"/>
        <v>3</v>
      </c>
      <c r="Q40" s="4">
        <f t="shared" ca="1" si="5"/>
        <v>1</v>
      </c>
      <c r="R40" s="5">
        <f t="shared" ca="1" si="6"/>
        <v>5</v>
      </c>
    </row>
    <row r="41" spans="1:18" s="3" customFormat="1" ht="14.45" customHeight="1" x14ac:dyDescent="0.25">
      <c r="A41" s="4">
        <v>33</v>
      </c>
      <c r="B41" s="4" t="s">
        <v>34</v>
      </c>
      <c r="C41" s="4">
        <v>839</v>
      </c>
      <c r="D41" s="8" t="s">
        <v>81</v>
      </c>
      <c r="E41" s="4" t="s">
        <v>33</v>
      </c>
      <c r="F41" s="4" t="s">
        <v>32</v>
      </c>
      <c r="G41" s="4" t="s">
        <v>37</v>
      </c>
      <c r="H41" s="4" t="s">
        <v>37</v>
      </c>
      <c r="I41" s="4" t="s">
        <v>30</v>
      </c>
      <c r="J41" s="4" t="s">
        <v>31</v>
      </c>
      <c r="K41" s="4" t="s">
        <v>31</v>
      </c>
      <c r="L41" s="4" t="s">
        <v>37</v>
      </c>
      <c r="M41" s="4" t="s">
        <v>37</v>
      </c>
      <c r="N41" s="4" t="s">
        <v>32</v>
      </c>
      <c r="O41" s="4">
        <f t="shared" ref="O41:O68" ca="1" si="7">IF($B41="","",IF(COUNTBLANK(OFFSET($D41,,1,1,MAX($E$3:$N$3)))=MAX($E$3:$N$3),"",SUMPRODUCT(--(OFFSET($D$4,,1,1,MAX($E$3:$N$3))=OFFSET($D41,,1,1,MAX($E$3:$N$3))))))</f>
        <v>4</v>
      </c>
      <c r="P41" s="4">
        <f t="shared" ref="P41:P68" ca="1" si="8">IF($B41="","",IF(COUNTBLANK(OFFSET($D41,,1,1,MAX($E$3:$N$3)))=MAX($E$3:$N$3),"",SUMPRODUCT((OFFSET($D$4,,1,1,MAX($E$3:$N$3))&lt;&gt;OFFSET($D41,,1,1,MAX($E$3:$N$3)))*(OFFSET($D41,,1,1,MAX($E$3:$N$3))&lt;&gt;""))))</f>
        <v>2</v>
      </c>
      <c r="Q41" s="4">
        <f t="shared" ref="Q41:Q68" ca="1" si="9">IF($B41="","",IF(COUNTBLANK(OFFSET($D41,,1,1,MAX($E$3:$N$3)))=MAX($E$3:$N$3),"",COUNTBLANK(OFFSET($D41,,1,1,MAX($E$3:$N$3)))))</f>
        <v>4</v>
      </c>
      <c r="R41" s="5">
        <f t="shared" ref="R41:R68" ca="1" si="10">IF($B41="","",IF(COUNTBLANK(OFFSET($D41,,1,1,MAX($E$3:$N$3)))=MAX($E$3:$N$3),"",O41-P41/3))</f>
        <v>3.3333333333333335</v>
      </c>
    </row>
    <row r="42" spans="1:18" s="3" customFormat="1" ht="14.45" customHeight="1" x14ac:dyDescent="0.25">
      <c r="A42" s="4">
        <v>34</v>
      </c>
      <c r="B42" s="4" t="s">
        <v>34</v>
      </c>
      <c r="C42" s="4">
        <v>842</v>
      </c>
      <c r="D42" s="8" t="s">
        <v>82</v>
      </c>
      <c r="E42" s="4" t="s">
        <v>32</v>
      </c>
      <c r="F42" s="4" t="s">
        <v>32</v>
      </c>
      <c r="G42" s="4" t="s">
        <v>31</v>
      </c>
      <c r="H42" s="4" t="s">
        <v>32</v>
      </c>
      <c r="I42" s="4" t="s">
        <v>32</v>
      </c>
      <c r="J42" s="4" t="s">
        <v>33</v>
      </c>
      <c r="K42" s="4" t="s">
        <v>31</v>
      </c>
      <c r="L42" s="4" t="s">
        <v>31</v>
      </c>
      <c r="M42" s="4" t="s">
        <v>33</v>
      </c>
      <c r="N42" s="4" t="s">
        <v>32</v>
      </c>
      <c r="O42" s="4">
        <f t="shared" ca="1" si="7"/>
        <v>4</v>
      </c>
      <c r="P42" s="4">
        <f t="shared" ca="1" si="8"/>
        <v>6</v>
      </c>
      <c r="Q42" s="4">
        <f t="shared" ca="1" si="9"/>
        <v>0</v>
      </c>
      <c r="R42" s="5">
        <f t="shared" ca="1" si="10"/>
        <v>2</v>
      </c>
    </row>
    <row r="43" spans="1:18" s="3" customFormat="1" ht="14.45" customHeight="1" x14ac:dyDescent="0.25">
      <c r="A43" s="4">
        <v>35</v>
      </c>
      <c r="B43" s="4" t="s">
        <v>34</v>
      </c>
      <c r="C43" s="4">
        <v>848</v>
      </c>
      <c r="D43" s="8" t="s">
        <v>83</v>
      </c>
      <c r="E43" s="4" t="s">
        <v>37</v>
      </c>
      <c r="F43" s="4" t="s">
        <v>30</v>
      </c>
      <c r="G43" s="4" t="s">
        <v>31</v>
      </c>
      <c r="H43" s="4" t="s">
        <v>32</v>
      </c>
      <c r="I43" s="4" t="s">
        <v>32</v>
      </c>
      <c r="J43" s="4" t="s">
        <v>32</v>
      </c>
      <c r="K43" s="4" t="s">
        <v>30</v>
      </c>
      <c r="L43" s="4" t="s">
        <v>31</v>
      </c>
      <c r="M43" s="4" t="s">
        <v>33</v>
      </c>
      <c r="N43" s="4" t="s">
        <v>37</v>
      </c>
      <c r="O43" s="4">
        <f t="shared" ca="1" si="7"/>
        <v>2</v>
      </c>
      <c r="P43" s="4">
        <f t="shared" ca="1" si="8"/>
        <v>6</v>
      </c>
      <c r="Q43" s="4">
        <f t="shared" ca="1" si="9"/>
        <v>2</v>
      </c>
      <c r="R43" s="5">
        <f t="shared" ca="1" si="10"/>
        <v>0</v>
      </c>
    </row>
    <row r="44" spans="1:18" s="3" customFormat="1" ht="14.45" customHeight="1" x14ac:dyDescent="0.25">
      <c r="A44" s="4">
        <v>36</v>
      </c>
      <c r="B44" s="4" t="s">
        <v>34</v>
      </c>
      <c r="C44" s="4">
        <v>856</v>
      </c>
      <c r="D44" s="8" t="s">
        <v>84</v>
      </c>
      <c r="E44" s="4" t="s">
        <v>32</v>
      </c>
      <c r="F44" s="4" t="s">
        <v>32</v>
      </c>
      <c r="G44" s="4" t="s">
        <v>33</v>
      </c>
      <c r="H44" s="4" t="s">
        <v>32</v>
      </c>
      <c r="I44" s="4" t="s">
        <v>37</v>
      </c>
      <c r="J44" s="4" t="s">
        <v>31</v>
      </c>
      <c r="K44" s="4" t="s">
        <v>37</v>
      </c>
      <c r="L44" s="4" t="s">
        <v>32</v>
      </c>
      <c r="M44" s="4" t="s">
        <v>30</v>
      </c>
      <c r="N44" s="4" t="s">
        <v>32</v>
      </c>
      <c r="O44" s="4">
        <f t="shared" ca="1" si="7"/>
        <v>4</v>
      </c>
      <c r="P44" s="4">
        <f t="shared" ca="1" si="8"/>
        <v>4</v>
      </c>
      <c r="Q44" s="4">
        <f t="shared" ca="1" si="9"/>
        <v>2</v>
      </c>
      <c r="R44" s="5">
        <f t="shared" ca="1" si="10"/>
        <v>2.666666666666667</v>
      </c>
    </row>
    <row r="45" spans="1:18" s="3" customFormat="1" ht="14.45" customHeight="1" x14ac:dyDescent="0.25">
      <c r="A45" s="4">
        <v>37</v>
      </c>
      <c r="B45" s="4" t="s">
        <v>34</v>
      </c>
      <c r="C45" s="4">
        <v>858</v>
      </c>
      <c r="D45" s="8" t="s">
        <v>85</v>
      </c>
      <c r="E45" s="4" t="s">
        <v>33</v>
      </c>
      <c r="F45" s="4" t="s">
        <v>31</v>
      </c>
      <c r="G45" s="4" t="s">
        <v>33</v>
      </c>
      <c r="H45" s="4" t="s">
        <v>33</v>
      </c>
      <c r="I45" s="4" t="s">
        <v>30</v>
      </c>
      <c r="J45" s="4" t="s">
        <v>33</v>
      </c>
      <c r="K45" s="4" t="s">
        <v>31</v>
      </c>
      <c r="L45" s="4" t="s">
        <v>30</v>
      </c>
      <c r="M45" s="4" t="s">
        <v>30</v>
      </c>
      <c r="N45" s="4" t="s">
        <v>30</v>
      </c>
      <c r="O45" s="4">
        <f t="shared" ca="1" si="7"/>
        <v>4</v>
      </c>
      <c r="P45" s="4">
        <f t="shared" ca="1" si="8"/>
        <v>6</v>
      </c>
      <c r="Q45" s="4">
        <f t="shared" ca="1" si="9"/>
        <v>0</v>
      </c>
      <c r="R45" s="5">
        <f t="shared" ca="1" si="10"/>
        <v>2</v>
      </c>
    </row>
    <row r="46" spans="1:18" s="3" customFormat="1" ht="14.45" customHeight="1" x14ac:dyDescent="0.25">
      <c r="A46" s="4">
        <v>38</v>
      </c>
      <c r="B46" s="4" t="s">
        <v>34</v>
      </c>
      <c r="C46" s="4">
        <v>867</v>
      </c>
      <c r="D46" s="8" t="s">
        <v>86</v>
      </c>
      <c r="E46" s="4" t="s">
        <v>33</v>
      </c>
      <c r="F46" s="4" t="s">
        <v>32</v>
      </c>
      <c r="G46" s="4" t="s">
        <v>33</v>
      </c>
      <c r="H46" s="4" t="s">
        <v>30</v>
      </c>
      <c r="I46" s="4" t="s">
        <v>30</v>
      </c>
      <c r="J46" s="4" t="s">
        <v>31</v>
      </c>
      <c r="K46" s="4" t="s">
        <v>31</v>
      </c>
      <c r="L46" s="4" t="s">
        <v>33</v>
      </c>
      <c r="M46" s="4" t="s">
        <v>31</v>
      </c>
      <c r="N46" s="4" t="s">
        <v>31</v>
      </c>
      <c r="O46" s="4">
        <f t="shared" ca="1" si="7"/>
        <v>7</v>
      </c>
      <c r="P46" s="4">
        <f t="shared" ca="1" si="8"/>
        <v>3</v>
      </c>
      <c r="Q46" s="4">
        <f t="shared" ca="1" si="9"/>
        <v>0</v>
      </c>
      <c r="R46" s="5">
        <f t="shared" ca="1" si="10"/>
        <v>6</v>
      </c>
    </row>
    <row r="47" spans="1:18" s="3" customFormat="1" ht="14.45" customHeight="1" x14ac:dyDescent="0.25">
      <c r="A47" s="4">
        <v>39</v>
      </c>
      <c r="B47" s="4" t="s">
        <v>34</v>
      </c>
      <c r="C47" s="4">
        <v>871</v>
      </c>
      <c r="D47" s="8" t="s">
        <v>87</v>
      </c>
      <c r="E47" s="4" t="s">
        <v>33</v>
      </c>
      <c r="F47" s="4" t="s">
        <v>32</v>
      </c>
      <c r="G47" s="4" t="s">
        <v>31</v>
      </c>
      <c r="H47" s="4" t="s">
        <v>33</v>
      </c>
      <c r="I47" s="4" t="s">
        <v>31</v>
      </c>
      <c r="J47" s="4" t="s">
        <v>32</v>
      </c>
      <c r="K47" s="4" t="s">
        <v>33</v>
      </c>
      <c r="L47" s="4" t="s">
        <v>33</v>
      </c>
      <c r="M47" s="4" t="s">
        <v>32</v>
      </c>
      <c r="N47" s="4" t="s">
        <v>33</v>
      </c>
      <c r="O47" s="4">
        <f t="shared" ca="1" si="7"/>
        <v>2</v>
      </c>
      <c r="P47" s="4">
        <f t="shared" ca="1" si="8"/>
        <v>8</v>
      </c>
      <c r="Q47" s="4">
        <f t="shared" ca="1" si="9"/>
        <v>0</v>
      </c>
      <c r="R47" s="5">
        <f t="shared" ca="1" si="10"/>
        <v>-0.66666666666666652</v>
      </c>
    </row>
    <row r="48" spans="1:18" s="3" customFormat="1" ht="14.45" customHeight="1" x14ac:dyDescent="0.25">
      <c r="A48" s="4">
        <v>40</v>
      </c>
      <c r="B48" s="4" t="s">
        <v>35</v>
      </c>
      <c r="C48" s="4">
        <v>401</v>
      </c>
      <c r="D48" s="8" t="s">
        <v>88</v>
      </c>
      <c r="E48" s="4" t="s">
        <v>33</v>
      </c>
      <c r="F48" s="4" t="s">
        <v>31</v>
      </c>
      <c r="G48" s="4" t="s">
        <v>33</v>
      </c>
      <c r="H48" s="4" t="s">
        <v>32</v>
      </c>
      <c r="I48" s="4" t="s">
        <v>32</v>
      </c>
      <c r="J48" s="4" t="s">
        <v>33</v>
      </c>
      <c r="K48" s="4" t="s">
        <v>31</v>
      </c>
      <c r="L48" s="4" t="s">
        <v>31</v>
      </c>
      <c r="M48" s="4" t="s">
        <v>30</v>
      </c>
      <c r="N48" s="4" t="s">
        <v>31</v>
      </c>
      <c r="O48" s="4">
        <f t="shared" ca="1" si="7"/>
        <v>7</v>
      </c>
      <c r="P48" s="4">
        <f t="shared" ca="1" si="8"/>
        <v>3</v>
      </c>
      <c r="Q48" s="4">
        <f t="shared" ca="1" si="9"/>
        <v>0</v>
      </c>
      <c r="R48" s="5">
        <f t="shared" ca="1" si="10"/>
        <v>6</v>
      </c>
    </row>
    <row r="49" spans="1:18" s="3" customFormat="1" ht="14.45" customHeight="1" x14ac:dyDescent="0.25">
      <c r="A49" s="4">
        <v>41</v>
      </c>
      <c r="B49" s="4" t="s">
        <v>35</v>
      </c>
      <c r="C49" s="4">
        <v>410</v>
      </c>
      <c r="D49" s="8" t="s">
        <v>89</v>
      </c>
      <c r="E49" s="4" t="s">
        <v>33</v>
      </c>
      <c r="F49" s="4" t="s">
        <v>31</v>
      </c>
      <c r="G49" s="4" t="s">
        <v>33</v>
      </c>
      <c r="H49" s="4" t="s">
        <v>30</v>
      </c>
      <c r="I49" s="4" t="s">
        <v>32</v>
      </c>
      <c r="J49" s="4" t="s">
        <v>31</v>
      </c>
      <c r="K49" s="4" t="s">
        <v>31</v>
      </c>
      <c r="L49" s="4" t="s">
        <v>31</v>
      </c>
      <c r="M49" s="4" t="s">
        <v>37</v>
      </c>
      <c r="N49" s="4" t="s">
        <v>32</v>
      </c>
      <c r="O49" s="4">
        <f t="shared" ca="1" si="7"/>
        <v>7</v>
      </c>
      <c r="P49" s="4">
        <f t="shared" ca="1" si="8"/>
        <v>2</v>
      </c>
      <c r="Q49" s="4">
        <f t="shared" ca="1" si="9"/>
        <v>1</v>
      </c>
      <c r="R49" s="5">
        <f t="shared" ca="1" si="10"/>
        <v>6.333333333333333</v>
      </c>
    </row>
    <row r="50" spans="1:18" s="3" customFormat="1" ht="14.45" customHeight="1" x14ac:dyDescent="0.25">
      <c r="A50" s="4">
        <v>42</v>
      </c>
      <c r="B50" s="4" t="s">
        <v>35</v>
      </c>
      <c r="C50" s="4">
        <v>807</v>
      </c>
      <c r="D50" s="8" t="s">
        <v>90</v>
      </c>
      <c r="E50" s="4" t="s">
        <v>33</v>
      </c>
      <c r="F50" s="4" t="s">
        <v>32</v>
      </c>
      <c r="G50" s="4" t="s">
        <v>33</v>
      </c>
      <c r="H50" s="4" t="s">
        <v>30</v>
      </c>
      <c r="I50" s="4" t="s">
        <v>32</v>
      </c>
      <c r="J50" s="4" t="s">
        <v>31</v>
      </c>
      <c r="K50" s="4" t="s">
        <v>31</v>
      </c>
      <c r="L50" s="4" t="s">
        <v>31</v>
      </c>
      <c r="M50" s="4" t="s">
        <v>30</v>
      </c>
      <c r="N50" s="4" t="s">
        <v>31</v>
      </c>
      <c r="O50" s="4">
        <f t="shared" ca="1" si="7"/>
        <v>10</v>
      </c>
      <c r="P50" s="4">
        <f t="shared" ca="1" si="8"/>
        <v>0</v>
      </c>
      <c r="Q50" s="4">
        <f t="shared" ca="1" si="9"/>
        <v>0</v>
      </c>
      <c r="R50" s="5">
        <f t="shared" ca="1" si="10"/>
        <v>10</v>
      </c>
    </row>
    <row r="51" spans="1:18" s="3" customFormat="1" ht="14.45" customHeight="1" x14ac:dyDescent="0.25">
      <c r="A51" s="4">
        <v>43</v>
      </c>
      <c r="B51" s="4" t="s">
        <v>35</v>
      </c>
      <c r="C51" s="4">
        <v>814</v>
      </c>
      <c r="D51" s="8" t="s">
        <v>91</v>
      </c>
      <c r="E51" s="4" t="s">
        <v>30</v>
      </c>
      <c r="F51" s="4" t="s">
        <v>32</v>
      </c>
      <c r="G51" s="4" t="s">
        <v>33</v>
      </c>
      <c r="H51" s="4" t="s">
        <v>30</v>
      </c>
      <c r="I51" s="4" t="s">
        <v>31</v>
      </c>
      <c r="J51" s="4" t="s">
        <v>33</v>
      </c>
      <c r="K51" s="4" t="s">
        <v>33</v>
      </c>
      <c r="L51" s="4" t="s">
        <v>31</v>
      </c>
      <c r="M51" s="4" t="s">
        <v>30</v>
      </c>
      <c r="N51" s="4" t="s">
        <v>31</v>
      </c>
      <c r="O51" s="4">
        <f t="shared" ca="1" si="7"/>
        <v>6</v>
      </c>
      <c r="P51" s="4">
        <f t="shared" ca="1" si="8"/>
        <v>4</v>
      </c>
      <c r="Q51" s="4">
        <f t="shared" ca="1" si="9"/>
        <v>0</v>
      </c>
      <c r="R51" s="5">
        <f t="shared" ca="1" si="10"/>
        <v>4.666666666666667</v>
      </c>
    </row>
    <row r="52" spans="1:18" s="3" customFormat="1" ht="14.45" customHeight="1" x14ac:dyDescent="0.25">
      <c r="A52" s="4">
        <v>44</v>
      </c>
      <c r="B52" s="4" t="s">
        <v>35</v>
      </c>
      <c r="C52" s="4">
        <v>837</v>
      </c>
      <c r="D52" s="8" t="s">
        <v>92</v>
      </c>
      <c r="E52" s="4" t="s">
        <v>33</v>
      </c>
      <c r="F52" s="4" t="s">
        <v>32</v>
      </c>
      <c r="G52" s="4" t="s">
        <v>33</v>
      </c>
      <c r="H52" s="4" t="s">
        <v>32</v>
      </c>
      <c r="I52" s="4" t="s">
        <v>31</v>
      </c>
      <c r="J52" s="4" t="s">
        <v>31</v>
      </c>
      <c r="K52" s="4" t="s">
        <v>32</v>
      </c>
      <c r="L52" s="4" t="s">
        <v>31</v>
      </c>
      <c r="M52" s="4" t="s">
        <v>30</v>
      </c>
      <c r="N52" s="4" t="s">
        <v>31</v>
      </c>
      <c r="O52" s="4">
        <f t="shared" ca="1" si="7"/>
        <v>7</v>
      </c>
      <c r="P52" s="4">
        <f t="shared" ca="1" si="8"/>
        <v>3</v>
      </c>
      <c r="Q52" s="4">
        <f t="shared" ca="1" si="9"/>
        <v>0</v>
      </c>
      <c r="R52" s="5">
        <f t="shared" ca="1" si="10"/>
        <v>6</v>
      </c>
    </row>
    <row r="53" spans="1:18" s="3" customFormat="1" ht="14.45" customHeight="1" x14ac:dyDescent="0.25">
      <c r="A53" s="4">
        <v>45</v>
      </c>
      <c r="B53" s="4" t="s">
        <v>35</v>
      </c>
      <c r="C53" s="4">
        <v>841</v>
      </c>
      <c r="D53" s="8" t="s">
        <v>93</v>
      </c>
      <c r="E53" s="4" t="s">
        <v>33</v>
      </c>
      <c r="F53" s="4" t="s">
        <v>32</v>
      </c>
      <c r="G53" s="4" t="s">
        <v>33</v>
      </c>
      <c r="H53" s="4" t="s">
        <v>32</v>
      </c>
      <c r="I53" s="4" t="s">
        <v>32</v>
      </c>
      <c r="J53" s="4" t="s">
        <v>31</v>
      </c>
      <c r="K53" s="4" t="s">
        <v>31</v>
      </c>
      <c r="L53" s="4" t="s">
        <v>31</v>
      </c>
      <c r="M53" s="4" t="s">
        <v>30</v>
      </c>
      <c r="N53" s="4" t="s">
        <v>31</v>
      </c>
      <c r="O53" s="4">
        <f t="shared" ca="1" si="7"/>
        <v>9</v>
      </c>
      <c r="P53" s="4">
        <f t="shared" ca="1" si="8"/>
        <v>1</v>
      </c>
      <c r="Q53" s="4">
        <f t="shared" ca="1" si="9"/>
        <v>0</v>
      </c>
      <c r="R53" s="5">
        <f t="shared" ca="1" si="10"/>
        <v>8.6666666666666661</v>
      </c>
    </row>
    <row r="54" spans="1:18" s="3" customFormat="1" ht="14.45" customHeight="1" x14ac:dyDescent="0.25">
      <c r="A54" s="4">
        <v>46</v>
      </c>
      <c r="B54" s="4" t="s">
        <v>35</v>
      </c>
      <c r="C54" s="4">
        <v>847</v>
      </c>
      <c r="D54" s="8" t="s">
        <v>94</v>
      </c>
      <c r="E54" s="4" t="s">
        <v>32</v>
      </c>
      <c r="F54" s="4" t="s">
        <v>32</v>
      </c>
      <c r="G54" s="4" t="s">
        <v>33</v>
      </c>
      <c r="H54" s="4" t="s">
        <v>31</v>
      </c>
      <c r="I54" s="4" t="s">
        <v>31</v>
      </c>
      <c r="J54" s="4" t="s">
        <v>31</v>
      </c>
      <c r="K54" s="4" t="s">
        <v>30</v>
      </c>
      <c r="L54" s="4" t="s">
        <v>30</v>
      </c>
      <c r="M54" s="4" t="s">
        <v>31</v>
      </c>
      <c r="N54" s="4" t="s">
        <v>32</v>
      </c>
      <c r="O54" s="4">
        <f t="shared" ca="1" si="7"/>
        <v>3</v>
      </c>
      <c r="P54" s="4">
        <f t="shared" ca="1" si="8"/>
        <v>7</v>
      </c>
      <c r="Q54" s="4">
        <f t="shared" ca="1" si="9"/>
        <v>0</v>
      </c>
      <c r="R54" s="5">
        <f t="shared" ca="1" si="10"/>
        <v>0.66666666666666652</v>
      </c>
    </row>
    <row r="55" spans="1:18" s="3" customFormat="1" ht="14.45" customHeight="1" x14ac:dyDescent="0.25">
      <c r="A55" s="4">
        <v>47</v>
      </c>
      <c r="B55" s="4" t="s">
        <v>35</v>
      </c>
      <c r="C55" s="4">
        <v>857</v>
      </c>
      <c r="D55" s="8" t="s">
        <v>95</v>
      </c>
      <c r="E55" s="4" t="s">
        <v>37</v>
      </c>
      <c r="F55" s="4" t="s">
        <v>32</v>
      </c>
      <c r="G55" s="4" t="s">
        <v>33</v>
      </c>
      <c r="H55" s="4" t="s">
        <v>37</v>
      </c>
      <c r="I55" s="4" t="s">
        <v>32</v>
      </c>
      <c r="J55" s="4" t="s">
        <v>31</v>
      </c>
      <c r="K55" s="4" t="s">
        <v>31</v>
      </c>
      <c r="L55" s="4" t="s">
        <v>31</v>
      </c>
      <c r="M55" s="4" t="s">
        <v>30</v>
      </c>
      <c r="N55" s="4" t="s">
        <v>32</v>
      </c>
      <c r="O55" s="4">
        <f t="shared" ca="1" si="7"/>
        <v>7</v>
      </c>
      <c r="P55" s="4">
        <f t="shared" ca="1" si="8"/>
        <v>1</v>
      </c>
      <c r="Q55" s="4">
        <f t="shared" ca="1" si="9"/>
        <v>2</v>
      </c>
      <c r="R55" s="5">
        <f t="shared" ca="1" si="10"/>
        <v>6.666666666666667</v>
      </c>
    </row>
    <row r="56" spans="1:18" s="3" customFormat="1" ht="14.45" customHeight="1" x14ac:dyDescent="0.25">
      <c r="A56" s="4">
        <v>48</v>
      </c>
      <c r="B56" s="4" t="s">
        <v>35</v>
      </c>
      <c r="C56" s="4">
        <v>860</v>
      </c>
      <c r="D56" s="8" t="s">
        <v>96</v>
      </c>
      <c r="E56" s="4" t="s">
        <v>30</v>
      </c>
      <c r="F56" s="4" t="s">
        <v>32</v>
      </c>
      <c r="G56" s="4" t="s">
        <v>30</v>
      </c>
      <c r="H56" s="4" t="s">
        <v>32</v>
      </c>
      <c r="I56" s="4" t="s">
        <v>30</v>
      </c>
      <c r="J56" s="4" t="s">
        <v>31</v>
      </c>
      <c r="K56" s="4" t="s">
        <v>31</v>
      </c>
      <c r="L56" s="4" t="s">
        <v>31</v>
      </c>
      <c r="M56" s="4" t="s">
        <v>37</v>
      </c>
      <c r="N56" s="4" t="s">
        <v>33</v>
      </c>
      <c r="O56" s="4">
        <f t="shared" ca="1" si="7"/>
        <v>4</v>
      </c>
      <c r="P56" s="4">
        <f t="shared" ca="1" si="8"/>
        <v>5</v>
      </c>
      <c r="Q56" s="4">
        <f t="shared" ca="1" si="9"/>
        <v>1</v>
      </c>
      <c r="R56" s="5">
        <f t="shared" ca="1" si="10"/>
        <v>2.333333333333333</v>
      </c>
    </row>
    <row r="57" spans="1:18" s="3" customFormat="1" ht="14.45" customHeight="1" x14ac:dyDescent="0.25">
      <c r="A57" s="4">
        <v>49</v>
      </c>
      <c r="B57" s="4" t="s">
        <v>35</v>
      </c>
      <c r="C57" s="4">
        <v>866</v>
      </c>
      <c r="D57" s="8" t="s">
        <v>97</v>
      </c>
      <c r="E57" s="4" t="s">
        <v>33</v>
      </c>
      <c r="F57" s="4" t="s">
        <v>32</v>
      </c>
      <c r="G57" s="4" t="s">
        <v>33</v>
      </c>
      <c r="H57" s="4" t="s">
        <v>32</v>
      </c>
      <c r="I57" s="4" t="s">
        <v>31</v>
      </c>
      <c r="J57" s="4" t="s">
        <v>31</v>
      </c>
      <c r="K57" s="4" t="s">
        <v>31</v>
      </c>
      <c r="L57" s="4" t="s">
        <v>31</v>
      </c>
      <c r="M57" s="4" t="s">
        <v>30</v>
      </c>
      <c r="N57" s="4" t="s">
        <v>31</v>
      </c>
      <c r="O57" s="4">
        <f t="shared" ca="1" si="7"/>
        <v>8</v>
      </c>
      <c r="P57" s="4">
        <f t="shared" ca="1" si="8"/>
        <v>2</v>
      </c>
      <c r="Q57" s="4">
        <f t="shared" ca="1" si="9"/>
        <v>0</v>
      </c>
      <c r="R57" s="5">
        <f t="shared" ca="1" si="10"/>
        <v>7.333333333333333</v>
      </c>
    </row>
    <row r="58" spans="1:18" s="3" customFormat="1" ht="14.45" customHeight="1" x14ac:dyDescent="0.25">
      <c r="A58" s="4">
        <v>50</v>
      </c>
      <c r="B58" s="4" t="s">
        <v>35</v>
      </c>
      <c r="C58" s="4">
        <v>875</v>
      </c>
      <c r="D58" s="8" t="s">
        <v>98</v>
      </c>
      <c r="E58" s="4" t="s">
        <v>37</v>
      </c>
      <c r="F58" s="4" t="s">
        <v>37</v>
      </c>
      <c r="G58" s="4" t="s">
        <v>37</v>
      </c>
      <c r="H58" s="4" t="s">
        <v>32</v>
      </c>
      <c r="I58" s="4" t="s">
        <v>31</v>
      </c>
      <c r="J58" s="4" t="s">
        <v>31</v>
      </c>
      <c r="K58" s="4" t="s">
        <v>33</v>
      </c>
      <c r="L58" s="4" t="s">
        <v>31</v>
      </c>
      <c r="M58" s="4" t="s">
        <v>31</v>
      </c>
      <c r="N58" s="4" t="s">
        <v>33</v>
      </c>
      <c r="O58" s="4">
        <f t="shared" ca="1" si="7"/>
        <v>2</v>
      </c>
      <c r="P58" s="4">
        <f t="shared" ca="1" si="8"/>
        <v>5</v>
      </c>
      <c r="Q58" s="4">
        <f t="shared" ca="1" si="9"/>
        <v>3</v>
      </c>
      <c r="R58" s="5">
        <f t="shared" ca="1" si="10"/>
        <v>0.33333333333333326</v>
      </c>
    </row>
    <row r="59" spans="1:18" s="3" customFormat="1" ht="14.45" customHeight="1" x14ac:dyDescent="0.25">
      <c r="A59" s="4">
        <v>51</v>
      </c>
      <c r="B59" s="4" t="s">
        <v>35</v>
      </c>
      <c r="C59" s="4">
        <v>880</v>
      </c>
      <c r="D59" s="8" t="s">
        <v>99</v>
      </c>
      <c r="E59" s="4" t="s">
        <v>30</v>
      </c>
      <c r="F59" s="4" t="s">
        <v>32</v>
      </c>
      <c r="G59" s="4" t="s">
        <v>30</v>
      </c>
      <c r="H59" s="4" t="s">
        <v>37</v>
      </c>
      <c r="I59" s="4" t="s">
        <v>30</v>
      </c>
      <c r="J59" s="4" t="s">
        <v>31</v>
      </c>
      <c r="K59" s="4" t="s">
        <v>33</v>
      </c>
      <c r="L59" s="4" t="s">
        <v>37</v>
      </c>
      <c r="M59" s="4" t="s">
        <v>37</v>
      </c>
      <c r="N59" s="4" t="s">
        <v>32</v>
      </c>
      <c r="O59" s="4">
        <f t="shared" ca="1" si="7"/>
        <v>2</v>
      </c>
      <c r="P59" s="4">
        <f t="shared" ca="1" si="8"/>
        <v>5</v>
      </c>
      <c r="Q59" s="4">
        <f t="shared" ca="1" si="9"/>
        <v>3</v>
      </c>
      <c r="R59" s="5">
        <f t="shared" ca="1" si="10"/>
        <v>0.33333333333333326</v>
      </c>
    </row>
    <row r="60" spans="1:18" s="3" customFormat="1" ht="14.45" customHeight="1" x14ac:dyDescent="0.25">
      <c r="A60" s="4">
        <v>52</v>
      </c>
      <c r="B60" s="4" t="s">
        <v>36</v>
      </c>
      <c r="C60" s="4">
        <v>851</v>
      </c>
      <c r="D60" s="8" t="s">
        <v>100</v>
      </c>
      <c r="E60" s="4" t="s">
        <v>30</v>
      </c>
      <c r="F60" s="4" t="s">
        <v>37</v>
      </c>
      <c r="G60" s="4" t="s">
        <v>37</v>
      </c>
      <c r="H60" s="4" t="s">
        <v>37</v>
      </c>
      <c r="I60" s="4" t="s">
        <v>32</v>
      </c>
      <c r="J60" s="4" t="s">
        <v>31</v>
      </c>
      <c r="K60" s="4" t="s">
        <v>31</v>
      </c>
      <c r="L60" s="4" t="s">
        <v>37</v>
      </c>
      <c r="M60" s="4" t="s">
        <v>37</v>
      </c>
      <c r="N60" s="4" t="s">
        <v>33</v>
      </c>
      <c r="O60" s="4">
        <f t="shared" ca="1" si="7"/>
        <v>3</v>
      </c>
      <c r="P60" s="4">
        <f t="shared" ca="1" si="8"/>
        <v>2</v>
      </c>
      <c r="Q60" s="4">
        <f t="shared" ca="1" si="9"/>
        <v>5</v>
      </c>
      <c r="R60" s="5">
        <f t="shared" ca="1" si="10"/>
        <v>2.3333333333333335</v>
      </c>
    </row>
    <row r="61" spans="1:18" s="3" customFormat="1" ht="14.45" customHeight="1" x14ac:dyDescent="0.25">
      <c r="A61" s="4">
        <v>53</v>
      </c>
      <c r="B61" s="4" t="s">
        <v>36</v>
      </c>
      <c r="C61" s="4">
        <v>853</v>
      </c>
      <c r="D61" s="8" t="s">
        <v>101</v>
      </c>
      <c r="E61" s="4" t="s">
        <v>37</v>
      </c>
      <c r="F61" s="4" t="s">
        <v>32</v>
      </c>
      <c r="G61" s="4" t="s">
        <v>37</v>
      </c>
      <c r="H61" s="4" t="s">
        <v>37</v>
      </c>
      <c r="I61" s="4" t="s">
        <v>32</v>
      </c>
      <c r="J61" s="4" t="s">
        <v>31</v>
      </c>
      <c r="K61" s="4" t="s">
        <v>31</v>
      </c>
      <c r="L61" s="4" t="s">
        <v>37</v>
      </c>
      <c r="M61" s="4" t="s">
        <v>37</v>
      </c>
      <c r="N61" s="4" t="s">
        <v>30</v>
      </c>
      <c r="O61" s="4">
        <f t="shared" ca="1" si="7"/>
        <v>4</v>
      </c>
      <c r="P61" s="4">
        <f t="shared" ca="1" si="8"/>
        <v>1</v>
      </c>
      <c r="Q61" s="4">
        <f t="shared" ca="1" si="9"/>
        <v>5</v>
      </c>
      <c r="R61" s="5">
        <f t="shared" ca="1" si="10"/>
        <v>3.6666666666666665</v>
      </c>
    </row>
    <row r="62" spans="1:18" s="3" customFormat="1" ht="14.45" customHeight="1" x14ac:dyDescent="0.25">
      <c r="A62" s="4">
        <v>54</v>
      </c>
      <c r="B62" s="4" t="s">
        <v>36</v>
      </c>
      <c r="C62" s="4">
        <v>854</v>
      </c>
      <c r="D62" s="8" t="s">
        <v>102</v>
      </c>
      <c r="E62" s="4" t="s">
        <v>31</v>
      </c>
      <c r="F62" s="4" t="s">
        <v>33</v>
      </c>
      <c r="G62" s="4" t="s">
        <v>30</v>
      </c>
      <c r="H62" s="4" t="s">
        <v>32</v>
      </c>
      <c r="I62" s="4" t="s">
        <v>33</v>
      </c>
      <c r="J62" s="4" t="s">
        <v>30</v>
      </c>
      <c r="K62" s="4" t="s">
        <v>32</v>
      </c>
      <c r="L62" s="4" t="s">
        <v>31</v>
      </c>
      <c r="M62" s="4" t="s">
        <v>33</v>
      </c>
      <c r="N62" s="4" t="s">
        <v>32</v>
      </c>
      <c r="O62" s="4">
        <f t="shared" ca="1" si="7"/>
        <v>1</v>
      </c>
      <c r="P62" s="4">
        <f t="shared" ca="1" si="8"/>
        <v>9</v>
      </c>
      <c r="Q62" s="4">
        <f t="shared" ca="1" si="9"/>
        <v>0</v>
      </c>
      <c r="R62" s="5">
        <f t="shared" ca="1" si="10"/>
        <v>-2</v>
      </c>
    </row>
    <row r="63" spans="1:18" s="3" customFormat="1" ht="14.45" customHeight="1" x14ac:dyDescent="0.25">
      <c r="A63" s="4">
        <v>55</v>
      </c>
      <c r="B63" s="4" t="s">
        <v>36</v>
      </c>
      <c r="C63" s="4">
        <v>862</v>
      </c>
      <c r="D63" s="8" t="s">
        <v>103</v>
      </c>
      <c r="E63" s="4" t="s">
        <v>32</v>
      </c>
      <c r="F63" s="4" t="s">
        <v>30</v>
      </c>
      <c r="G63" s="4" t="s">
        <v>32</v>
      </c>
      <c r="H63" s="4" t="s">
        <v>32</v>
      </c>
      <c r="I63" s="4" t="s">
        <v>30</v>
      </c>
      <c r="J63" s="4" t="s">
        <v>31</v>
      </c>
      <c r="K63" s="4" t="s">
        <v>31</v>
      </c>
      <c r="L63" s="4" t="s">
        <v>32</v>
      </c>
      <c r="M63" s="4" t="s">
        <v>32</v>
      </c>
      <c r="N63" s="4" t="s">
        <v>32</v>
      </c>
      <c r="O63" s="4">
        <f t="shared" ca="1" si="7"/>
        <v>2</v>
      </c>
      <c r="P63" s="4">
        <f t="shared" ca="1" si="8"/>
        <v>8</v>
      </c>
      <c r="Q63" s="4">
        <f t="shared" ca="1" si="9"/>
        <v>0</v>
      </c>
      <c r="R63" s="5">
        <f t="shared" ca="1" si="10"/>
        <v>-0.66666666666666652</v>
      </c>
    </row>
    <row r="64" spans="1:18" s="3" customFormat="1" ht="14.45" customHeight="1" x14ac:dyDescent="0.25">
      <c r="A64" s="4">
        <v>56</v>
      </c>
      <c r="B64" s="4" t="s">
        <v>36</v>
      </c>
      <c r="C64" s="4">
        <v>865</v>
      </c>
      <c r="D64" s="8" t="s">
        <v>104</v>
      </c>
      <c r="E64" s="4" t="s">
        <v>31</v>
      </c>
      <c r="F64" s="4" t="s">
        <v>32</v>
      </c>
      <c r="G64" s="4" t="s">
        <v>37</v>
      </c>
      <c r="H64" s="4" t="s">
        <v>37</v>
      </c>
      <c r="I64" s="4" t="s">
        <v>32</v>
      </c>
      <c r="J64" s="4" t="s">
        <v>30</v>
      </c>
      <c r="K64" s="4" t="s">
        <v>32</v>
      </c>
      <c r="L64" s="4" t="s">
        <v>32</v>
      </c>
      <c r="M64" s="4" t="s">
        <v>31</v>
      </c>
      <c r="N64" s="4" t="s">
        <v>31</v>
      </c>
      <c r="O64" s="4">
        <f t="shared" ca="1" si="7"/>
        <v>3</v>
      </c>
      <c r="P64" s="4">
        <f t="shared" ca="1" si="8"/>
        <v>5</v>
      </c>
      <c r="Q64" s="4">
        <f t="shared" ca="1" si="9"/>
        <v>2</v>
      </c>
      <c r="R64" s="5">
        <f t="shared" ca="1" si="10"/>
        <v>1.3333333333333333</v>
      </c>
    </row>
    <row r="65" spans="1:18" s="3" customFormat="1" ht="14.45" customHeight="1" x14ac:dyDescent="0.25">
      <c r="A65" s="4">
        <v>57</v>
      </c>
      <c r="B65" s="4" t="s">
        <v>36</v>
      </c>
      <c r="C65" s="4">
        <v>868</v>
      </c>
      <c r="D65" s="8" t="s">
        <v>105</v>
      </c>
      <c r="E65" s="4" t="s">
        <v>37</v>
      </c>
      <c r="F65" s="4" t="s">
        <v>37</v>
      </c>
      <c r="G65" s="4" t="s">
        <v>37</v>
      </c>
      <c r="H65" s="4" t="s">
        <v>37</v>
      </c>
      <c r="I65" s="4" t="s">
        <v>37</v>
      </c>
      <c r="J65" s="4" t="s">
        <v>37</v>
      </c>
      <c r="K65" s="4" t="s">
        <v>37</v>
      </c>
      <c r="L65" s="4" t="s">
        <v>37</v>
      </c>
      <c r="M65" s="4" t="s">
        <v>37</v>
      </c>
      <c r="N65" s="4" t="s">
        <v>37</v>
      </c>
      <c r="O65" s="4" t="str">
        <f t="shared" ca="1" si="7"/>
        <v/>
      </c>
      <c r="P65" s="4" t="str">
        <f t="shared" ca="1" si="8"/>
        <v/>
      </c>
      <c r="Q65" s="4" t="str">
        <f t="shared" ca="1" si="9"/>
        <v/>
      </c>
      <c r="R65" s="5" t="str">
        <f t="shared" ca="1" si="10"/>
        <v/>
      </c>
    </row>
    <row r="66" spans="1:18" s="3" customFormat="1" ht="14.45" customHeight="1" x14ac:dyDescent="0.25">
      <c r="A66" s="4">
        <v>58</v>
      </c>
      <c r="B66" s="4" t="s">
        <v>36</v>
      </c>
      <c r="C66" s="4">
        <v>873</v>
      </c>
      <c r="D66" s="8" t="s">
        <v>106</v>
      </c>
      <c r="E66" s="4" t="s">
        <v>33</v>
      </c>
      <c r="F66" s="4" t="s">
        <v>33</v>
      </c>
      <c r="G66" s="4" t="s">
        <v>37</v>
      </c>
      <c r="H66" s="4" t="s">
        <v>37</v>
      </c>
      <c r="I66" s="4" t="s">
        <v>32</v>
      </c>
      <c r="J66" s="4" t="s">
        <v>30</v>
      </c>
      <c r="K66" s="4" t="s">
        <v>32</v>
      </c>
      <c r="L66" s="4" t="s">
        <v>37</v>
      </c>
      <c r="M66" s="4" t="s">
        <v>37</v>
      </c>
      <c r="N66" s="4" t="s">
        <v>33</v>
      </c>
      <c r="O66" s="4">
        <f t="shared" ca="1" si="7"/>
        <v>2</v>
      </c>
      <c r="P66" s="4">
        <f t="shared" ca="1" si="8"/>
        <v>4</v>
      </c>
      <c r="Q66" s="4">
        <f t="shared" ca="1" si="9"/>
        <v>4</v>
      </c>
      <c r="R66" s="5">
        <f t="shared" ca="1" si="10"/>
        <v>0.66666666666666674</v>
      </c>
    </row>
    <row r="67" spans="1:18" s="3" customFormat="1" ht="14.45" customHeight="1" x14ac:dyDescent="0.25">
      <c r="A67" s="4">
        <v>59</v>
      </c>
      <c r="B67" s="4" t="s">
        <v>36</v>
      </c>
      <c r="C67" s="4">
        <v>876</v>
      </c>
      <c r="D67" s="8" t="s">
        <v>107</v>
      </c>
      <c r="E67" s="4" t="s">
        <v>37</v>
      </c>
      <c r="F67" s="4" t="s">
        <v>32</v>
      </c>
      <c r="G67" s="4" t="s">
        <v>31</v>
      </c>
      <c r="H67" s="4" t="s">
        <v>37</v>
      </c>
      <c r="I67" s="4" t="s">
        <v>37</v>
      </c>
      <c r="J67" s="4" t="s">
        <v>30</v>
      </c>
      <c r="K67" s="4" t="s">
        <v>37</v>
      </c>
      <c r="L67" s="4" t="s">
        <v>37</v>
      </c>
      <c r="M67" s="4" t="s">
        <v>37</v>
      </c>
      <c r="N67" s="4" t="s">
        <v>30</v>
      </c>
      <c r="O67" s="4">
        <f t="shared" ca="1" si="7"/>
        <v>1</v>
      </c>
      <c r="P67" s="4">
        <f t="shared" ca="1" si="8"/>
        <v>3</v>
      </c>
      <c r="Q67" s="4">
        <f t="shared" ca="1" si="9"/>
        <v>6</v>
      </c>
      <c r="R67" s="5">
        <f t="shared" ca="1" si="10"/>
        <v>0</v>
      </c>
    </row>
    <row r="68" spans="1:18" s="3" customFormat="1" ht="14.45" customHeight="1" x14ac:dyDescent="0.25">
      <c r="A68" s="4">
        <v>60</v>
      </c>
      <c r="B68" s="4" t="s">
        <v>36</v>
      </c>
      <c r="C68" s="4">
        <v>878</v>
      </c>
      <c r="D68" s="8" t="s">
        <v>108</v>
      </c>
      <c r="E68" s="4" t="s">
        <v>37</v>
      </c>
      <c r="F68" s="4" t="s">
        <v>32</v>
      </c>
      <c r="G68" s="4" t="s">
        <v>32</v>
      </c>
      <c r="H68" s="4" t="s">
        <v>37</v>
      </c>
      <c r="I68" s="4" t="s">
        <v>32</v>
      </c>
      <c r="J68" s="4" t="s">
        <v>32</v>
      </c>
      <c r="K68" s="4" t="s">
        <v>37</v>
      </c>
      <c r="L68" s="4" t="s">
        <v>37</v>
      </c>
      <c r="M68" s="4" t="s">
        <v>37</v>
      </c>
      <c r="N68" s="4" t="s">
        <v>33</v>
      </c>
      <c r="O68" s="4">
        <f t="shared" ca="1" si="7"/>
        <v>2</v>
      </c>
      <c r="P68" s="4">
        <f t="shared" ca="1" si="8"/>
        <v>3</v>
      </c>
      <c r="Q68" s="4">
        <f t="shared" ca="1" si="9"/>
        <v>5</v>
      </c>
      <c r="R68" s="5">
        <f t="shared" ca="1" si="10"/>
        <v>1</v>
      </c>
    </row>
  </sheetData>
  <mergeCells count="12">
    <mergeCell ref="A1:R1"/>
    <mergeCell ref="A2:D2"/>
    <mergeCell ref="O2:O8"/>
    <mergeCell ref="P2:P8"/>
    <mergeCell ref="Q2:Q8"/>
    <mergeCell ref="R2:R8"/>
    <mergeCell ref="A3:D3"/>
    <mergeCell ref="A4:D4"/>
    <mergeCell ref="A5:D5"/>
    <mergeCell ref="A6:D6"/>
    <mergeCell ref="A7:D7"/>
    <mergeCell ref="A8:D8"/>
  </mergeCells>
  <conditionalFormatting sqref="E9:N68">
    <cfRule type="expression" dxfId="18" priority="4">
      <formula>E$4=E9</formula>
    </cfRule>
    <cfRule type="expression" dxfId="17" priority="5">
      <formula>AND(E9&lt;&gt;E$4,E$4&lt;&gt;"")</formula>
    </cfRule>
  </conditionalFormatting>
  <conditionalFormatting sqref="A9:N68">
    <cfRule type="expression" dxfId="16" priority="3">
      <formula>MOD(ROW(),2)=0</formula>
    </cfRule>
  </conditionalFormatting>
  <conditionalFormatting sqref="O9:O68">
    <cfRule type="aboveAverage" dxfId="15" priority="226" aboveAverage="0"/>
    <cfRule type="aboveAverage" dxfId="14" priority="227"/>
  </conditionalFormatting>
  <conditionalFormatting sqref="P9:P68">
    <cfRule type="aboveAverage" dxfId="13" priority="228" aboveAverage="0"/>
    <cfRule type="aboveAverage" dxfId="12" priority="229"/>
  </conditionalFormatting>
  <conditionalFormatting sqref="Q9:Q68">
    <cfRule type="aboveAverage" dxfId="11" priority="230" aboveAverage="0"/>
    <cfRule type="aboveAverage" dxfId="10" priority="231"/>
  </conditionalFormatting>
  <conditionalFormatting sqref="R9:R68">
    <cfRule type="aboveAverage" dxfId="9" priority="232" aboveAverage="0"/>
    <cfRule type="aboveAverage" dxfId="8" priority="233"/>
  </conditionalFormatting>
  <conditionalFormatting sqref="E5:N5">
    <cfRule type="aboveAverage" dxfId="7" priority="274" aboveAverage="0"/>
    <cfRule type="aboveAverage" dxfId="6" priority="275"/>
  </conditionalFormatting>
  <conditionalFormatting sqref="E6:N6">
    <cfRule type="aboveAverage" dxfId="5" priority="278" aboveAverage="0"/>
    <cfRule type="aboveAverage" dxfId="4" priority="279"/>
  </conditionalFormatting>
  <conditionalFormatting sqref="E7:N7">
    <cfRule type="aboveAverage" dxfId="3" priority="282" aboveAverage="0"/>
    <cfRule type="aboveAverage" dxfId="2" priority="283"/>
  </conditionalFormatting>
  <conditionalFormatting sqref="E8:N8">
    <cfRule type="aboveAverage" dxfId="1" priority="286" aboveAverage="0"/>
    <cfRule type="aboveAverage" dxfId="0" priority="287"/>
  </conditionalFormatting>
  <dataValidations count="1">
    <dataValidation type="list" allowBlank="1" showInputMessage="1" showErrorMessage="1" sqref="E9:N68" xr:uid="{00000000-0002-0000-0500-000000000000}">
      <formula1>"A,B,C,D"</formula1>
    </dataValidation>
  </dataValidations>
  <pageMargins left="0.19685039370078741" right="0.19685039370078741" top="0.19685039370078741" bottom="0.19685039370078741" header="0" footer="0"/>
  <pageSetup paperSize="9" scale="84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ayfa4"/>
  <dimension ref="A1:C16"/>
  <sheetViews>
    <sheetView workbookViewId="0">
      <selection activeCell="C24" sqref="C24"/>
    </sheetView>
  </sheetViews>
  <sheetFormatPr defaultRowHeight="15" x14ac:dyDescent="0.25"/>
  <cols>
    <col min="1" max="1" width="28" style="41" bestFit="1" customWidth="1"/>
    <col min="2" max="2" width="3.85546875" style="34" bestFit="1" customWidth="1"/>
    <col min="3" max="3" width="91" style="34" bestFit="1" customWidth="1"/>
    <col min="4" max="16384" width="9.140625" style="34"/>
  </cols>
  <sheetData>
    <row r="1" spans="1:3" s="35" customFormat="1" ht="20.100000000000001" customHeight="1" x14ac:dyDescent="0.25">
      <c r="A1" s="38"/>
    </row>
    <row r="2" spans="1:3" s="35" customFormat="1" ht="20.100000000000001" customHeight="1" x14ac:dyDescent="0.25">
      <c r="A2" s="95" t="s">
        <v>38</v>
      </c>
      <c r="B2" s="96"/>
      <c r="C2" s="36" t="s">
        <v>48</v>
      </c>
    </row>
    <row r="3" spans="1:3" s="35" customFormat="1" ht="20.100000000000001" customHeight="1" x14ac:dyDescent="0.25">
      <c r="A3" s="95" t="s">
        <v>16</v>
      </c>
      <c r="B3" s="96"/>
      <c r="C3" s="36" t="s">
        <v>47</v>
      </c>
    </row>
    <row r="4" spans="1:3" s="35" customFormat="1" ht="20.100000000000001" customHeight="1" x14ac:dyDescent="0.25">
      <c r="A4" s="95" t="s">
        <v>15</v>
      </c>
      <c r="B4" s="96"/>
      <c r="C4" s="36">
        <v>1</v>
      </c>
    </row>
    <row r="5" spans="1:3" s="35" customFormat="1" ht="20.100000000000001" customHeight="1" x14ac:dyDescent="0.25">
      <c r="A5" s="95" t="s">
        <v>39</v>
      </c>
      <c r="B5" s="96"/>
      <c r="C5" s="36" t="s">
        <v>40</v>
      </c>
    </row>
    <row r="6" spans="1:3" s="35" customFormat="1" ht="20.100000000000001" customHeight="1" x14ac:dyDescent="0.25">
      <c r="A6" s="39" t="s">
        <v>17</v>
      </c>
      <c r="B6" s="44" t="s">
        <v>33</v>
      </c>
      <c r="C6" s="36" t="s">
        <v>43</v>
      </c>
    </row>
    <row r="7" spans="1:3" s="35" customFormat="1" ht="20.100000000000001" customHeight="1" x14ac:dyDescent="0.25">
      <c r="A7" s="39" t="s">
        <v>18</v>
      </c>
      <c r="B7" s="44" t="s">
        <v>32</v>
      </c>
      <c r="C7" s="36" t="s">
        <v>44</v>
      </c>
    </row>
    <row r="8" spans="1:3" s="35" customFormat="1" ht="20.100000000000001" customHeight="1" x14ac:dyDescent="0.25">
      <c r="A8" s="39" t="s">
        <v>19</v>
      </c>
      <c r="B8" s="44" t="s">
        <v>33</v>
      </c>
      <c r="C8" s="36" t="s">
        <v>45</v>
      </c>
    </row>
    <row r="9" spans="1:3" s="35" customFormat="1" ht="20.100000000000001" customHeight="1" x14ac:dyDescent="0.25">
      <c r="A9" s="39" t="s">
        <v>20</v>
      </c>
      <c r="B9" s="44" t="s">
        <v>30</v>
      </c>
      <c r="C9" s="36" t="s">
        <v>46</v>
      </c>
    </row>
    <row r="10" spans="1:3" s="35" customFormat="1" ht="20.100000000000001" customHeight="1" x14ac:dyDescent="0.25">
      <c r="A10" s="39" t="s">
        <v>21</v>
      </c>
      <c r="B10" s="44" t="s">
        <v>32</v>
      </c>
      <c r="C10" s="36" t="s">
        <v>43</v>
      </c>
    </row>
    <row r="11" spans="1:3" s="35" customFormat="1" ht="20.100000000000001" customHeight="1" x14ac:dyDescent="0.25">
      <c r="A11" s="39" t="s">
        <v>22</v>
      </c>
      <c r="B11" s="44" t="s">
        <v>31</v>
      </c>
      <c r="C11" s="36" t="s">
        <v>45</v>
      </c>
    </row>
    <row r="12" spans="1:3" s="35" customFormat="1" ht="20.100000000000001" customHeight="1" x14ac:dyDescent="0.25">
      <c r="A12" s="39" t="s">
        <v>23</v>
      </c>
      <c r="B12" s="44" t="s">
        <v>31</v>
      </c>
      <c r="C12" s="36" t="s">
        <v>45</v>
      </c>
    </row>
    <row r="13" spans="1:3" s="35" customFormat="1" ht="20.100000000000001" customHeight="1" x14ac:dyDescent="0.25">
      <c r="A13" s="39" t="s">
        <v>24</v>
      </c>
      <c r="B13" s="44" t="s">
        <v>31</v>
      </c>
      <c r="C13" s="36" t="s">
        <v>43</v>
      </c>
    </row>
    <row r="14" spans="1:3" s="35" customFormat="1" ht="20.100000000000001" customHeight="1" x14ac:dyDescent="0.25">
      <c r="A14" s="39" t="s">
        <v>25</v>
      </c>
      <c r="B14" s="44" t="s">
        <v>30</v>
      </c>
      <c r="C14" s="36" t="s">
        <v>44</v>
      </c>
    </row>
    <row r="15" spans="1:3" x14ac:dyDescent="0.25">
      <c r="A15" s="39" t="s">
        <v>26</v>
      </c>
      <c r="B15" s="44" t="s">
        <v>31</v>
      </c>
      <c r="C15" s="36" t="s">
        <v>45</v>
      </c>
    </row>
    <row r="16" spans="1:3" x14ac:dyDescent="0.25">
      <c r="A16" s="40"/>
      <c r="B16" s="37"/>
    </row>
  </sheetData>
  <mergeCells count="4">
    <mergeCell ref="A4:B4"/>
    <mergeCell ref="A2:B2"/>
    <mergeCell ref="A5:B5"/>
    <mergeCell ref="A3:B3"/>
  </mergeCells>
  <dataValidations count="3">
    <dataValidation type="list" allowBlank="1" showInputMessage="1" showErrorMessage="1" sqref="C3" xr:uid="{0CCBAF39-7D7E-4E0D-A4C2-AAE221297CB3}">
      <formula1>"Türkçe,İnkılap Tarihi,Din Kültürü,İngilizce,Matematik,Fen Bilimleri"</formula1>
    </dataValidation>
    <dataValidation type="list" allowBlank="1" showInputMessage="1" showErrorMessage="1" sqref="C5" xr:uid="{EA588ADF-6521-4226-9330-1C9CB1CB9308}">
      <formula1>"Deneme,Test"</formula1>
    </dataValidation>
    <dataValidation type="list" allowBlank="1" showInputMessage="1" showErrorMessage="1" sqref="B6:B16" xr:uid="{00000000-0002-0000-0100-000001000000}">
      <formula1>"A,B,C,D"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83782-0938-4115-8AAC-EAB2FA0C0B43}">
  <sheetPr codeName="Sayfa9">
    <tabColor rgb="FF92D050"/>
  </sheetPr>
  <dimension ref="A1:F12"/>
  <sheetViews>
    <sheetView workbookViewId="0">
      <selection activeCell="K11" sqref="K11"/>
    </sheetView>
  </sheetViews>
  <sheetFormatPr defaultRowHeight="21.95" customHeight="1" x14ac:dyDescent="0.25"/>
  <cols>
    <col min="1" max="2" width="9.140625" style="20"/>
    <col min="3" max="3" width="9.140625" style="59"/>
    <col min="4" max="16384" width="9.140625" style="20"/>
  </cols>
  <sheetData>
    <row r="1" spans="1:6" ht="21.95" customHeight="1" x14ac:dyDescent="0.25">
      <c r="C1" s="20" t="s">
        <v>31</v>
      </c>
      <c r="D1" s="20" t="s">
        <v>41</v>
      </c>
      <c r="E1" s="20" t="s">
        <v>33</v>
      </c>
      <c r="F1" s="20" t="s">
        <v>42</v>
      </c>
    </row>
    <row r="2" spans="1:6" ht="21.95" customHeight="1" x14ac:dyDescent="0.25">
      <c r="A2" s="20">
        <v>1</v>
      </c>
      <c r="B2" s="20" t="s">
        <v>13</v>
      </c>
      <c r="C2" s="60">
        <f ca="1">ROUND(AVERAGEIF(Tüm!$B$9:$B$68,$B2,Tüm!O$9:O$68),2)</f>
        <v>7.27</v>
      </c>
      <c r="D2" s="60">
        <f ca="1">ROUND(AVERAGEIF(Tüm!$B$9:$B$68,$B2,Tüm!P$9:P$68),2)</f>
        <v>2.5499999999999998</v>
      </c>
      <c r="E2" s="60">
        <f ca="1">ROUND(AVERAGEIF(Tüm!$B$9:$B$68,$B2,Tüm!Q$9:Q$68),2)</f>
        <v>0.18</v>
      </c>
      <c r="F2" s="60">
        <f ca="1">ROUND(AVERAGEIF(Tüm!$B$9:$B$68,$B2,Tüm!R$9:R$68),2)</f>
        <v>6.42</v>
      </c>
    </row>
    <row r="3" spans="1:6" ht="21.95" customHeight="1" x14ac:dyDescent="0.25">
      <c r="A3" s="20">
        <v>2</v>
      </c>
      <c r="B3" s="20" t="s">
        <v>14</v>
      </c>
      <c r="C3" s="60">
        <f ca="1">ROUND(AVERAGEIF(Tüm!$B$9:$B$68,$B3,Tüm!O$9:O$68),2)</f>
        <v>6.19</v>
      </c>
      <c r="D3" s="60">
        <f ca="1">ROUND(AVERAGEIF(Tüm!$B$9:$B$68,$B3,Tüm!P$9:P$68),2)</f>
        <v>3.38</v>
      </c>
      <c r="E3" s="60">
        <f ca="1">ROUND(AVERAGEIF(Tüm!$B$9:$B$68,$B3,Tüm!Q$9:Q$68),2)</f>
        <v>0.44</v>
      </c>
      <c r="F3" s="60">
        <f ca="1">ROUND(AVERAGEIF(Tüm!$B$9:$B$68,$B3,Tüm!R$9:R$68),2)</f>
        <v>5.0599999999999996</v>
      </c>
    </row>
    <row r="4" spans="1:6" ht="21.95" customHeight="1" x14ac:dyDescent="0.25">
      <c r="A4" s="20">
        <v>3</v>
      </c>
      <c r="B4" s="20" t="s">
        <v>34</v>
      </c>
      <c r="C4" s="60">
        <f ca="1">ROUND(AVERAGEIF(Tüm!$B$9:$B$68,$B4,Tüm!O$9:O$68),2)</f>
        <v>4.4400000000000004</v>
      </c>
      <c r="D4" s="60">
        <f ca="1">ROUND(AVERAGEIF(Tüm!$B$9:$B$68,$B4,Tüm!P$9:P$68),2)</f>
        <v>4.5599999999999996</v>
      </c>
      <c r="E4" s="60">
        <f ca="1">ROUND(AVERAGEIF(Tüm!$B$9:$B$68,$B4,Tüm!Q$9:Q$68),2)</f>
        <v>1</v>
      </c>
      <c r="F4" s="60">
        <f ca="1">ROUND(AVERAGEIF(Tüm!$B$9:$B$68,$B4,Tüm!R$9:R$68),2)</f>
        <v>2.93</v>
      </c>
    </row>
    <row r="5" spans="1:6" ht="21.95" customHeight="1" x14ac:dyDescent="0.25">
      <c r="A5" s="20">
        <v>4</v>
      </c>
      <c r="B5" s="20" t="s">
        <v>35</v>
      </c>
      <c r="C5" s="60">
        <f ca="1">ROUND(AVERAGEIF(Tüm!$B$9:$B$68,$B5,Tüm!O$9:O$68),2)</f>
        <v>6</v>
      </c>
      <c r="D5" s="60">
        <f ca="1">ROUND(AVERAGEIF(Tüm!$B$9:$B$68,$B5,Tüm!P$9:P$68),2)</f>
        <v>3.17</v>
      </c>
      <c r="E5" s="60">
        <f ca="1">ROUND(AVERAGEIF(Tüm!$B$9:$B$68,$B5,Tüm!Q$9:Q$68),2)</f>
        <v>0.83</v>
      </c>
      <c r="F5" s="60">
        <f ca="1">ROUND(AVERAGEIF(Tüm!$B$9:$B$68,$B5,Tüm!R$9:R$68),2)</f>
        <v>4.9400000000000004</v>
      </c>
    </row>
    <row r="6" spans="1:6" ht="21.95" customHeight="1" x14ac:dyDescent="0.25">
      <c r="A6" s="20">
        <v>5</v>
      </c>
      <c r="B6" s="20" t="s">
        <v>36</v>
      </c>
      <c r="C6" s="60">
        <f ca="1">ROUND(AVERAGEIF(Tüm!$B$9:$B$68,$B6,Tüm!O$9:O$68),2)</f>
        <v>2.25</v>
      </c>
      <c r="D6" s="60">
        <f ca="1">ROUND(AVERAGEIF(Tüm!$B$9:$B$68,$B6,Tüm!P$9:P$68),2)</f>
        <v>4.38</v>
      </c>
      <c r="E6" s="60">
        <f ca="1">ROUND(AVERAGEIF(Tüm!$B$9:$B$68,$B6,Tüm!Q$9:Q$68),2)</f>
        <v>3.38</v>
      </c>
      <c r="F6" s="60">
        <f ca="1">ROUND(AVERAGEIF(Tüm!$B$9:$B$68,$B6,Tüm!R$9:R$68),2)</f>
        <v>0.79</v>
      </c>
    </row>
    <row r="7" spans="1:6" ht="21.95" customHeight="1" x14ac:dyDescent="0.25">
      <c r="C7" s="60">
        <f ca="1">ROUND(AVERAGE(Tüm!O$9:O$68),2)</f>
        <v>5.52</v>
      </c>
      <c r="D7" s="60">
        <f ca="1">ROUND(AVERAGE(Tüm!P$9:P$68),2)</f>
        <v>3.5</v>
      </c>
      <c r="E7" s="60">
        <f ca="1">ROUND(AVERAGE(Tüm!Q$9:Q$68),2)</f>
        <v>0.98</v>
      </c>
      <c r="F7" s="60">
        <f ca="1">ROUND(AVERAGE(Tüm!R$9:R$68),2)</f>
        <v>4.3499999999999996</v>
      </c>
    </row>
    <row r="9" spans="1:6" ht="21.95" customHeight="1" x14ac:dyDescent="0.25">
      <c r="C9" s="60"/>
    </row>
    <row r="12" spans="1:6" ht="21.95" customHeight="1" x14ac:dyDescent="0.25">
      <c r="C12" s="6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9</vt:i4>
      </vt:variant>
      <vt:variant>
        <vt:lpstr>Adlandırılmış Aralıklar</vt:lpstr>
      </vt:variant>
      <vt:variant>
        <vt:i4>9</vt:i4>
      </vt:variant>
    </vt:vector>
  </HeadingPairs>
  <TitlesOfParts>
    <vt:vector size="18" baseType="lpstr">
      <vt:lpstr>8A</vt:lpstr>
      <vt:lpstr>8B</vt:lpstr>
      <vt:lpstr>8C</vt:lpstr>
      <vt:lpstr>8D</vt:lpstr>
      <vt:lpstr>8E</vt:lpstr>
      <vt:lpstr>Tüm</vt:lpstr>
      <vt:lpstr>Liste</vt:lpstr>
      <vt:lpstr>Veri</vt:lpstr>
      <vt:lpstr>Ortalama</vt:lpstr>
      <vt:lpstr>'8A'!Yazdırma_Alanı</vt:lpstr>
      <vt:lpstr>'8B'!Yazdırma_Alanı</vt:lpstr>
      <vt:lpstr>'8C'!Yazdırma_Alanı</vt:lpstr>
      <vt:lpstr>'8D'!Yazdırma_Alanı</vt:lpstr>
      <vt:lpstr>'8E'!Yazdırma_Alanı</vt:lpstr>
      <vt:lpstr>Liste!Yazdırma_Alanı</vt:lpstr>
      <vt:lpstr>Tüm!Yazdırma_Alanı</vt:lpstr>
      <vt:lpstr>Liste!Yazdırma_Başlıkları</vt:lpstr>
      <vt:lpstr>Tüm!Yazdırma_Başlıkları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2021-04-04T20:20:01Z</dcterms:modified>
</cp:coreProperties>
</file>